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39.xml" ContentType="application/vnd.ms-excel.controlproperties+xml"/>
  <Override PartName="/xl/drawings/drawing7.xml" ContentType="application/vnd.openxmlformats-officedocument.drawing+xml"/>
  <Override PartName="/xl/ctrlProps/ctrlProp40.xml" ContentType="application/vnd.ms-excel.controlproperties+xml"/>
  <Override PartName="/xl/drawings/drawing8.xml" ContentType="application/vnd.openxmlformats-officedocument.drawing+xml"/>
  <Override PartName="/xl/ctrlProps/ctrlProp41.xml" ContentType="application/vnd.ms-excel.controlproperties+xml"/>
  <Override PartName="/xl/drawings/drawing9.xml" ContentType="application/vnd.openxmlformats-officedocument.drawing+xml"/>
  <Override PartName="/xl/ctrlProps/ctrlProp4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4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trlProps/ctrlProp4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codeName="ThisWorkbook"/>
  <mc:AlternateContent xmlns:mc="http://schemas.openxmlformats.org/markup-compatibility/2006">
    <mc:Choice Requires="x15">
      <x15ac:absPath xmlns:x15ac="http://schemas.microsoft.com/office/spreadsheetml/2010/11/ac" url="C:\Users\Amritirani\Desktop\Volume-III\"/>
    </mc:Choice>
  </mc:AlternateContent>
  <xr:revisionPtr revIDLastSave="0" documentId="13_ncr:1_{3D20433B-F9A4-4D3E-ADB5-75D45E9FCEC9}" xr6:coauthVersionLast="36" xr6:coauthVersionMax="47" xr10:uidLastSave="{00000000-0000-0000-0000-000000000000}"/>
  <workbookProtection workbookAlgorithmName="SHA-512" workbookHashValue="M3AYE+206EYe82/AIekX4x0NFAzpiK6oeJ819shCtYrv1d7G0PatRr+BV97Q4RTRM+fb2Vlj3TCCcs0uo05ojg==" workbookSaltValue="wbih/zqCOopiERZ+WSC23A==" workbookSpinCount="100000" lockStructure="1"/>
  <bookViews>
    <workbookView xWindow="0" yWindow="0" windowWidth="28800" windowHeight="12105" tabRatio="913" activeTab="1" xr2:uid="{00000000-000D-0000-FFFF-FFFF00000000}"/>
  </bookViews>
  <sheets>
    <sheet name="Cover" sheetId="1" r:id="rId1"/>
    <sheet name="Name of Bidder" sheetId="2" r:id="rId2"/>
    <sheet name="Attach 3(JV)" sheetId="3" state="hidden" r:id="rId3"/>
    <sheet name="Attach-3 (QR)" sheetId="4" r:id="rId4"/>
    <sheet name="Attach 4" sheetId="5" state="hidden" r:id="rId5"/>
    <sheet name="Attach 4 (A)" sheetId="6" state="hidden" r:id="rId6"/>
    <sheet name="Attach 5" sheetId="7" state="hidden" r:id="rId7"/>
    <sheet name="Attach 5A" sheetId="8" r:id="rId8"/>
    <sheet name="Attach 6" sheetId="9" r:id="rId9"/>
    <sheet name="Attach 7" sheetId="10" state="hidden" r:id="rId10"/>
    <sheet name="Attach 7a" sheetId="11" state="hidden" r:id="rId11"/>
    <sheet name="Attach 9" sheetId="12" r:id="rId12"/>
    <sheet name="Attach 10" sheetId="13" state="hidden" r:id="rId13"/>
    <sheet name="Attach 11" sheetId="14" r:id="rId14"/>
    <sheet name="Attach 12" sheetId="15" r:id="rId15"/>
    <sheet name="Attach 13" sheetId="16" r:id="rId16"/>
    <sheet name="Attach 14" sheetId="17" state="hidden" r:id="rId17"/>
    <sheet name="Attach 14 IP" sheetId="18" state="hidden" r:id="rId18"/>
    <sheet name="Attach 15" sheetId="19" r:id="rId19"/>
    <sheet name="Attach 16" sheetId="20" state="hidden" r:id="rId20"/>
    <sheet name="Attach 17" sheetId="21" r:id="rId21"/>
    <sheet name="Attach 19" sheetId="23" r:id="rId22"/>
    <sheet name="Attach 18A" sheetId="24" state="hidden" r:id="rId23"/>
    <sheet name="Attach 23-A" sheetId="25" state="hidden" r:id="rId24"/>
    <sheet name="Attach 23-B" sheetId="26" state="hidden" r:id="rId25"/>
    <sheet name="Bid Form 1st Env." sheetId="27" r:id="rId26"/>
    <sheet name="N-W (Cr.)" sheetId="28" state="hidden" r:id="rId27"/>
    <sheet name="N-W(cr.)-2" sheetId="29"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A" localSheetId="14">#REF!</definedName>
    <definedName name="\A" localSheetId="24">#REF!</definedName>
    <definedName name="\A" localSheetId="7">#REF!</definedName>
    <definedName name="\A" localSheetId="10">#REF!</definedName>
    <definedName name="\A" localSheetId="3">#REF!</definedName>
    <definedName name="\A" localSheetId="25">#REF!</definedName>
    <definedName name="\A" localSheetId="1">#REF!</definedName>
    <definedName name="\A">#REF!</definedName>
    <definedName name="\aa" localSheetId="14">#REF!</definedName>
    <definedName name="\aa" localSheetId="24">#REF!</definedName>
    <definedName name="\aa" localSheetId="2">#REF!</definedName>
    <definedName name="\aa" localSheetId="7">#REF!</definedName>
    <definedName name="\aa" localSheetId="10">#REF!</definedName>
    <definedName name="\aa" localSheetId="1">#REF!</definedName>
    <definedName name="\aa">#REF!</definedName>
    <definedName name="\B" localSheetId="14">#REF!</definedName>
    <definedName name="\B" localSheetId="24">#REF!</definedName>
    <definedName name="\B" localSheetId="7">#REF!</definedName>
    <definedName name="\B" localSheetId="10">#REF!</definedName>
    <definedName name="\B" localSheetId="3">#REF!</definedName>
    <definedName name="\B" localSheetId="25">#REF!</definedName>
    <definedName name="\B" localSheetId="1">#REF!</definedName>
    <definedName name="\B">#REF!</definedName>
    <definedName name="\C" localSheetId="14">#REF!</definedName>
    <definedName name="\C" localSheetId="24">#REF!</definedName>
    <definedName name="\C" localSheetId="7">#REF!</definedName>
    <definedName name="\C" localSheetId="10">#REF!</definedName>
    <definedName name="\C" localSheetId="3">#REF!</definedName>
    <definedName name="\C" localSheetId="25">#REF!</definedName>
    <definedName name="\C" localSheetId="1">#REF!</definedName>
    <definedName name="\C">#REF!</definedName>
    <definedName name="\M" localSheetId="14">#REF!</definedName>
    <definedName name="\M" localSheetId="24">#REF!</definedName>
    <definedName name="\M" localSheetId="7">#REF!</definedName>
    <definedName name="\M" localSheetId="10">#REF!</definedName>
    <definedName name="\M" localSheetId="3">#REF!</definedName>
    <definedName name="\M" localSheetId="25">#REF!</definedName>
    <definedName name="\M" localSheetId="1">#REF!</definedName>
    <definedName name="\M">#REF!</definedName>
    <definedName name="\N" localSheetId="14">#REF!</definedName>
    <definedName name="\N" localSheetId="24">#REF!</definedName>
    <definedName name="\N" localSheetId="7">#REF!</definedName>
    <definedName name="\N" localSheetId="10">#REF!</definedName>
    <definedName name="\N" localSheetId="3">#REF!</definedName>
    <definedName name="\N" localSheetId="25">#REF!</definedName>
    <definedName name="\N" localSheetId="1">#REF!</definedName>
    <definedName name="\N">#REF!</definedName>
    <definedName name="\P" localSheetId="14">#REF!</definedName>
    <definedName name="\P" localSheetId="24">#REF!</definedName>
    <definedName name="\P" localSheetId="7">#REF!</definedName>
    <definedName name="\P" localSheetId="10">#REF!</definedName>
    <definedName name="\P" localSheetId="3">#REF!</definedName>
    <definedName name="\P" localSheetId="25">#REF!</definedName>
    <definedName name="\P" localSheetId="1">#REF!</definedName>
    <definedName name="\P">#REF!</definedName>
    <definedName name="\R" localSheetId="14">#REF!</definedName>
    <definedName name="\R" localSheetId="24">#REF!</definedName>
    <definedName name="\R" localSheetId="7">#REF!</definedName>
    <definedName name="\R" localSheetId="10">#REF!</definedName>
    <definedName name="\R" localSheetId="3">#REF!</definedName>
    <definedName name="\R" localSheetId="25">#REF!</definedName>
    <definedName name="\R" localSheetId="1">#REF!</definedName>
    <definedName name="\R">#REF!</definedName>
    <definedName name="\U" localSheetId="14">#REF!</definedName>
    <definedName name="\U" localSheetId="24">#REF!</definedName>
    <definedName name="\U" localSheetId="7">#REF!</definedName>
    <definedName name="\U" localSheetId="10">#REF!</definedName>
    <definedName name="\U" localSheetId="3">#REF!</definedName>
    <definedName name="\U" localSheetId="25">#REF!</definedName>
    <definedName name="\U" localSheetId="1">#REF!</definedName>
    <definedName name="\U">#REF!</definedName>
    <definedName name="\V" localSheetId="14">#REF!</definedName>
    <definedName name="\V" localSheetId="24">#REF!</definedName>
    <definedName name="\V" localSheetId="7">#REF!</definedName>
    <definedName name="\V" localSheetId="10">#REF!</definedName>
    <definedName name="\V" localSheetId="3">#REF!</definedName>
    <definedName name="\V" localSheetId="25">#REF!</definedName>
    <definedName name="\V" localSheetId="1">#REF!</definedName>
    <definedName name="\V">#REF!</definedName>
    <definedName name="\x" localSheetId="14">#REF!</definedName>
    <definedName name="\x" localSheetId="24">#REF!</definedName>
    <definedName name="\x" localSheetId="2">#REF!</definedName>
    <definedName name="\x" localSheetId="7">#REF!</definedName>
    <definedName name="\x" localSheetId="10">#REF!</definedName>
    <definedName name="\x" localSheetId="1">#REF!</definedName>
    <definedName name="\x">#REF!</definedName>
    <definedName name="ab" localSheetId="14">#REF!</definedName>
    <definedName name="ab" localSheetId="24">#REF!</definedName>
    <definedName name="ab" localSheetId="7">#REF!</definedName>
    <definedName name="ab" localSheetId="10">#REF!</definedName>
    <definedName name="ab" localSheetId="3">#REF!</definedName>
    <definedName name="ab" localSheetId="25">#REF!</definedName>
    <definedName name="ab" localSheetId="1">#REF!</definedName>
    <definedName name="ab">#REF!</definedName>
    <definedName name="abc">#REF!</definedName>
    <definedName name="biddername" localSheetId="14">#REF!</definedName>
    <definedName name="biddername" localSheetId="24">#REF!</definedName>
    <definedName name="biddername" localSheetId="7">#REF!</definedName>
    <definedName name="biddername" localSheetId="10">#REF!</definedName>
    <definedName name="biddername">#REF!</definedName>
    <definedName name="BL2A" localSheetId="14">'[1]Attach-3 (QR)'!#REF!</definedName>
    <definedName name="BL2A" localSheetId="9">#REF!</definedName>
    <definedName name="BL2A" localSheetId="11">#REF!</definedName>
    <definedName name="BL2A">'Attach-3 (QR)'!$J$587</definedName>
    <definedName name="BL2A2" localSheetId="14">'[1]Attach-3 (QR)'!#REF!</definedName>
    <definedName name="BL2A2" localSheetId="24">'Attach-3 (QR)'!#REF!</definedName>
    <definedName name="BL2A2" localSheetId="2">'[2]Attach-3 (QR)'!#REF!</definedName>
    <definedName name="BL2A2" localSheetId="7">'[3]Attach-3 (QR)'!#REF!</definedName>
    <definedName name="BL2A2" localSheetId="9">#REF!</definedName>
    <definedName name="BL2A2" localSheetId="10">'Attach-3 (QR)'!#REF!</definedName>
    <definedName name="BL2A2" localSheetId="11">#REF!</definedName>
    <definedName name="BL2A2">'Attach-3 (QR)'!#REF!</definedName>
    <definedName name="BL2AA" localSheetId="14">'[1]Attach-3 (QR)'!#REF!</definedName>
    <definedName name="BL2AA" localSheetId="9">#REF!</definedName>
    <definedName name="BL2AA" localSheetId="11">#REF!</definedName>
    <definedName name="BL2AA">'Attach-3 (QR)'!$J$587</definedName>
    <definedName name="BL2AAA" localSheetId="14">'[1]Attach-3 (QR)'!#REF!</definedName>
    <definedName name="BL2AAA" localSheetId="24">'Attach-3 (QR)'!#REF!</definedName>
    <definedName name="BL2AAA" localSheetId="2">'[2]Attach-3 (QR)'!#REF!</definedName>
    <definedName name="BL2AAA" localSheetId="7">'[3]Attach-3 (QR)'!#REF!</definedName>
    <definedName name="BL2AAA" localSheetId="9">#REF!</definedName>
    <definedName name="BL2AAA" localSheetId="10">'Attach-3 (QR)'!#REF!</definedName>
    <definedName name="BL2AAA" localSheetId="11">#REF!</definedName>
    <definedName name="BL2AAA">'Attach-3 (QR)'!#REF!</definedName>
    <definedName name="BL2B" localSheetId="14">'[1]Attach-3 (QR)'!#REF!</definedName>
    <definedName name="BL2B" localSheetId="9">#REF!</definedName>
    <definedName name="BL2B" localSheetId="11">#REF!</definedName>
    <definedName name="BL2B">'Attach-3 (QR)'!$K$587</definedName>
    <definedName name="BL2BB" localSheetId="14">'[1]Attach-3 (QR)'!#REF!</definedName>
    <definedName name="BL2BB" localSheetId="24">'Attach-3 (QR)'!#REF!</definedName>
    <definedName name="BL2BB" localSheetId="2">'[2]Attach-3 (QR)'!#REF!</definedName>
    <definedName name="BL2BB" localSheetId="7">'[3]Attach-3 (QR)'!#REF!</definedName>
    <definedName name="BL2BB" localSheetId="9">#REF!</definedName>
    <definedName name="BL2BB" localSheetId="10">'Attach-3 (QR)'!#REF!</definedName>
    <definedName name="BL2BB" localSheetId="11">#REF!</definedName>
    <definedName name="BL2BB">'Attach-3 (QR)'!#REF!</definedName>
    <definedName name="BL2BBB" localSheetId="14">'[1]Attach-3 (QR)'!#REF!</definedName>
    <definedName name="BL2BBB" localSheetId="24">'Attach-3 (QR)'!#REF!</definedName>
    <definedName name="BL2BBB" localSheetId="2">'[2]Attach-3 (QR)'!#REF!</definedName>
    <definedName name="BL2BBB" localSheetId="7">'[3]Attach-3 (QR)'!#REF!</definedName>
    <definedName name="BL2BBB" localSheetId="9">#REF!</definedName>
    <definedName name="BL2BBB" localSheetId="10">'Attach-3 (QR)'!#REF!</definedName>
    <definedName name="BL2BBB" localSheetId="11">#REF!</definedName>
    <definedName name="BL2BBB">'Attach-3 (QR)'!#REF!</definedName>
    <definedName name="BL2C" localSheetId="14">'[1]Attach-3 (QR)'!#REF!</definedName>
    <definedName name="BL2C" localSheetId="9">#REF!</definedName>
    <definedName name="BL2C" localSheetId="11">#REF!</definedName>
    <definedName name="BL2C">'Attach-3 (QR)'!$L$587</definedName>
    <definedName name="BL2CC" localSheetId="14">'[1]Attach-3 (QR)'!#REF!</definedName>
    <definedName name="BL2CC" localSheetId="24">'Attach-3 (QR)'!#REF!</definedName>
    <definedName name="BL2CC" localSheetId="2">'[2]Attach-3 (QR)'!#REF!</definedName>
    <definedName name="BL2CC" localSheetId="7">'[3]Attach-3 (QR)'!#REF!</definedName>
    <definedName name="BL2CC" localSheetId="9">#REF!</definedName>
    <definedName name="BL2CC" localSheetId="10">'Attach-3 (QR)'!#REF!</definedName>
    <definedName name="BL2CC" localSheetId="11">#REF!</definedName>
    <definedName name="BL2CC">'Attach-3 (QR)'!#REF!</definedName>
    <definedName name="BL2CCC" localSheetId="14">'[1]Attach-3 (QR)'!#REF!</definedName>
    <definedName name="BL2CCC" localSheetId="24">'Attach-3 (QR)'!#REF!</definedName>
    <definedName name="BL2CCC" localSheetId="2">'[2]Attach-3 (QR)'!#REF!</definedName>
    <definedName name="BL2CCC" localSheetId="7">'[3]Attach-3 (QR)'!#REF!</definedName>
    <definedName name="BL2CCC" localSheetId="9">#REF!</definedName>
    <definedName name="BL2CCC" localSheetId="10">'Attach-3 (QR)'!#REF!</definedName>
    <definedName name="BL2CCC" localSheetId="11">#REF!</definedName>
    <definedName name="BL2CCC">'Attach-3 (QR)'!#REF!</definedName>
    <definedName name="BL3A" localSheetId="14">'[1]Attach-3 (QR)'!#REF!</definedName>
    <definedName name="BL3A" localSheetId="9">#REF!</definedName>
    <definedName name="BL3A" localSheetId="11">#REF!</definedName>
    <definedName name="BL3A">'Attach-3 (QR)'!$J$588</definedName>
    <definedName name="BL3AA" localSheetId="14">'[1]Attach-3 (QR)'!#REF!</definedName>
    <definedName name="BL3AA" localSheetId="24">'Attach-3 (QR)'!#REF!</definedName>
    <definedName name="BL3AA" localSheetId="2">'[2]Attach-3 (QR)'!#REF!</definedName>
    <definedName name="BL3AA" localSheetId="7">'[3]Attach-3 (QR)'!#REF!</definedName>
    <definedName name="BL3AA" localSheetId="9">#REF!</definedName>
    <definedName name="BL3AA" localSheetId="10">'Attach-3 (QR)'!#REF!</definedName>
    <definedName name="BL3AA" localSheetId="11">#REF!</definedName>
    <definedName name="BL3AA">'Attach-3 (QR)'!#REF!</definedName>
    <definedName name="BL3AAA" localSheetId="14">'[1]Attach-3 (QR)'!#REF!</definedName>
    <definedName name="BL3AAA" localSheetId="24">'Attach-3 (QR)'!#REF!</definedName>
    <definedName name="BL3AAA" localSheetId="2">'[2]Attach-3 (QR)'!#REF!</definedName>
    <definedName name="BL3AAA" localSheetId="7">'[3]Attach-3 (QR)'!#REF!</definedName>
    <definedName name="BL3AAA" localSheetId="9">#REF!</definedName>
    <definedName name="BL3AAA" localSheetId="10">'Attach-3 (QR)'!#REF!</definedName>
    <definedName name="BL3AAA" localSheetId="11">#REF!</definedName>
    <definedName name="BL3AAA">'Attach-3 (QR)'!#REF!</definedName>
    <definedName name="BL3B" localSheetId="14">'[1]Attach-3 (QR)'!#REF!</definedName>
    <definedName name="BL3B" localSheetId="9">#REF!</definedName>
    <definedName name="BL3B" localSheetId="11">#REF!</definedName>
    <definedName name="BL3B">'Attach-3 (QR)'!$K$588</definedName>
    <definedName name="BL3BB" localSheetId="14">'[1]Attach-3 (QR)'!#REF!</definedName>
    <definedName name="BL3BB" localSheetId="24">'Attach-3 (QR)'!#REF!</definedName>
    <definedName name="BL3BB" localSheetId="2">'[2]Attach-3 (QR)'!#REF!</definedName>
    <definedName name="BL3BB" localSheetId="7">'[3]Attach-3 (QR)'!#REF!</definedName>
    <definedName name="BL3BB" localSheetId="9">#REF!</definedName>
    <definedName name="BL3BB" localSheetId="10">'Attach-3 (QR)'!#REF!</definedName>
    <definedName name="BL3BB" localSheetId="11">#REF!</definedName>
    <definedName name="BL3BB">'Attach-3 (QR)'!#REF!</definedName>
    <definedName name="BL3BBB" localSheetId="14">'[1]Attach-3 (QR)'!#REF!</definedName>
    <definedName name="BL3BBB" localSheetId="24">'Attach-3 (QR)'!#REF!</definedName>
    <definedName name="BL3BBB" localSheetId="2">'[2]Attach-3 (QR)'!#REF!</definedName>
    <definedName name="BL3BBB" localSheetId="7">'[3]Attach-3 (QR)'!#REF!</definedName>
    <definedName name="BL3BBB" localSheetId="9">#REF!</definedName>
    <definedName name="BL3BBB" localSheetId="10">'Attach-3 (QR)'!#REF!</definedName>
    <definedName name="BL3BBB" localSheetId="11">#REF!</definedName>
    <definedName name="BL3BBB">'Attach-3 (QR)'!#REF!</definedName>
    <definedName name="BL3C" localSheetId="14">'[1]Attach-3 (QR)'!#REF!</definedName>
    <definedName name="BL3C" localSheetId="9">#REF!</definedName>
    <definedName name="BL3C" localSheetId="11">#REF!</definedName>
    <definedName name="BL3C">'Attach-3 (QR)'!$L$588</definedName>
    <definedName name="BL3CC" localSheetId="14">'[1]Attach-3 (QR)'!#REF!</definedName>
    <definedName name="BL3CC" localSheetId="24">'Attach-3 (QR)'!#REF!</definedName>
    <definedName name="BL3CC" localSheetId="2">'[2]Attach-3 (QR)'!#REF!</definedName>
    <definedName name="BL3CC" localSheetId="7">'[3]Attach-3 (QR)'!#REF!</definedName>
    <definedName name="BL3CC" localSheetId="9">#REF!</definedName>
    <definedName name="BL3CC" localSheetId="10">'Attach-3 (QR)'!#REF!</definedName>
    <definedName name="BL3CC" localSheetId="11">#REF!</definedName>
    <definedName name="BL3CC">'Attach-3 (QR)'!#REF!</definedName>
    <definedName name="BL3CCC" localSheetId="14">'[1]Attach-3 (QR)'!#REF!</definedName>
    <definedName name="BL3CCC" localSheetId="24">'Attach-3 (QR)'!#REF!</definedName>
    <definedName name="BL3CCC" localSheetId="2">'[2]Attach-3 (QR)'!#REF!</definedName>
    <definedName name="BL3CCC" localSheetId="7">'[3]Attach-3 (QR)'!#REF!</definedName>
    <definedName name="BL3CCC" localSheetId="9">#REF!</definedName>
    <definedName name="BL3CCC" localSheetId="10">'Attach-3 (QR)'!#REF!</definedName>
    <definedName name="BL3CCC" localSheetId="11">#REF!</definedName>
    <definedName name="BL3CCC">'Attach-3 (QR)'!#REF!</definedName>
    <definedName name="BL4A" localSheetId="14">'[1]Attach-3 (QR)'!#REF!</definedName>
    <definedName name="BL4A" localSheetId="9">#REF!</definedName>
    <definedName name="BL4A" localSheetId="11">#REF!</definedName>
    <definedName name="BL4A">'Attach-3 (QR)'!$J$589</definedName>
    <definedName name="BL4AA" localSheetId="14">'[1]Attach-3 (QR)'!#REF!</definedName>
    <definedName name="BL4AA" localSheetId="24">'Attach-3 (QR)'!#REF!</definedName>
    <definedName name="BL4AA" localSheetId="2">'[2]Attach-3 (QR)'!#REF!</definedName>
    <definedName name="BL4AA" localSheetId="7">'[3]Attach-3 (QR)'!#REF!</definedName>
    <definedName name="BL4AA" localSheetId="9">#REF!</definedName>
    <definedName name="BL4AA" localSheetId="10">'Attach-3 (QR)'!#REF!</definedName>
    <definedName name="BL4AA" localSheetId="11">#REF!</definedName>
    <definedName name="BL4AA">'Attach-3 (QR)'!#REF!</definedName>
    <definedName name="BL4AAA" localSheetId="14">'[1]Attach-3 (QR)'!#REF!</definedName>
    <definedName name="BL4AAA" localSheetId="24">'Attach-3 (QR)'!#REF!</definedName>
    <definedName name="BL4AAA" localSheetId="2">'[2]Attach-3 (QR)'!#REF!</definedName>
    <definedName name="BL4AAA" localSheetId="7">'[3]Attach-3 (QR)'!#REF!</definedName>
    <definedName name="BL4AAA" localSheetId="9">#REF!</definedName>
    <definedName name="BL4AAA" localSheetId="10">'Attach-3 (QR)'!#REF!</definedName>
    <definedName name="BL4AAA" localSheetId="11">#REF!</definedName>
    <definedName name="BL4AAA">'Attach-3 (QR)'!#REF!</definedName>
    <definedName name="BL4B" localSheetId="14">'[1]Attach-3 (QR)'!#REF!</definedName>
    <definedName name="BL4B" localSheetId="9">#REF!</definedName>
    <definedName name="BL4B" localSheetId="11">#REF!</definedName>
    <definedName name="BL4B">'Attach-3 (QR)'!$K$589</definedName>
    <definedName name="BL4BB" localSheetId="14">'[1]Attach-3 (QR)'!#REF!</definedName>
    <definedName name="BL4BB" localSheetId="24">'Attach-3 (QR)'!#REF!</definedName>
    <definedName name="BL4BB" localSheetId="2">'[2]Attach-3 (QR)'!#REF!</definedName>
    <definedName name="BL4BB" localSheetId="7">'[3]Attach-3 (QR)'!#REF!</definedName>
    <definedName name="BL4BB" localSheetId="9">#REF!</definedName>
    <definedName name="BL4BB" localSheetId="10">'Attach-3 (QR)'!#REF!</definedName>
    <definedName name="BL4BB" localSheetId="11">#REF!</definedName>
    <definedName name="BL4BB">'Attach-3 (QR)'!#REF!</definedName>
    <definedName name="BL4BBB" localSheetId="14">'[1]Attach-3 (QR)'!#REF!</definedName>
    <definedName name="BL4BBB" localSheetId="24">'Attach-3 (QR)'!#REF!</definedName>
    <definedName name="BL4BBB" localSheetId="2">'[2]Attach-3 (QR)'!#REF!</definedName>
    <definedName name="BL4BBB" localSheetId="7">'[3]Attach-3 (QR)'!#REF!</definedName>
    <definedName name="BL4BBB" localSheetId="9">#REF!</definedName>
    <definedName name="BL4BBB" localSheetId="10">'Attach-3 (QR)'!#REF!</definedName>
    <definedName name="BL4BBB" localSheetId="11">#REF!</definedName>
    <definedName name="BL4BBB">'Attach-3 (QR)'!#REF!</definedName>
    <definedName name="BL4C" localSheetId="14">'[1]Attach-3 (QR)'!#REF!</definedName>
    <definedName name="BL4C" localSheetId="9">#REF!</definedName>
    <definedName name="BL4C" localSheetId="11">#REF!</definedName>
    <definedName name="BL4C">'Attach-3 (QR)'!$L$589</definedName>
    <definedName name="BL4CC" localSheetId="14">'[1]Attach-3 (QR)'!#REF!</definedName>
    <definedName name="BL4CC" localSheetId="24">'Attach-3 (QR)'!#REF!</definedName>
    <definedName name="BL4CC" localSheetId="2">'[2]Attach-3 (QR)'!#REF!</definedName>
    <definedName name="BL4CC" localSheetId="7">'[3]Attach-3 (QR)'!#REF!</definedName>
    <definedName name="BL4CC" localSheetId="9">#REF!</definedName>
    <definedName name="BL4CC" localSheetId="10">'Attach-3 (QR)'!#REF!</definedName>
    <definedName name="BL4CC" localSheetId="11">#REF!</definedName>
    <definedName name="BL4CC">'Attach-3 (QR)'!#REF!</definedName>
    <definedName name="BL4CCC" localSheetId="14">'[1]Attach-3 (QR)'!#REF!</definedName>
    <definedName name="BL4CCC" localSheetId="24">'Attach-3 (QR)'!#REF!</definedName>
    <definedName name="BL4CCC" localSheetId="2">'[2]Attach-3 (QR)'!#REF!</definedName>
    <definedName name="BL4CCC" localSheetId="7">'[3]Attach-3 (QR)'!#REF!</definedName>
    <definedName name="BL4CCC" localSheetId="9">#REF!</definedName>
    <definedName name="BL4CCC" localSheetId="10">'Attach-3 (QR)'!#REF!</definedName>
    <definedName name="BL4CCC" localSheetId="11">#REF!</definedName>
    <definedName name="BL4CCC">'Attach-3 (QR)'!#REF!</definedName>
    <definedName name="BL5A" localSheetId="14">'[1]Attach-3 (QR)'!#REF!</definedName>
    <definedName name="BL5A" localSheetId="9">#REF!</definedName>
    <definedName name="BL5A" localSheetId="11">#REF!</definedName>
    <definedName name="BL5A">'Attach-3 (QR)'!$J$590</definedName>
    <definedName name="BL5AA" localSheetId="14">'[1]Attach-3 (QR)'!#REF!</definedName>
    <definedName name="BL5AA" localSheetId="24">'Attach-3 (QR)'!#REF!</definedName>
    <definedName name="BL5AA" localSheetId="2">'[2]Attach-3 (QR)'!#REF!</definedName>
    <definedName name="BL5AA" localSheetId="7">'[3]Attach-3 (QR)'!#REF!</definedName>
    <definedName name="BL5AA" localSheetId="9">#REF!</definedName>
    <definedName name="BL5AA" localSheetId="10">'Attach-3 (QR)'!#REF!</definedName>
    <definedName name="BL5AA" localSheetId="11">#REF!</definedName>
    <definedName name="BL5AA">'Attach-3 (QR)'!#REF!</definedName>
    <definedName name="BL5AAA" localSheetId="14">'[1]Attach-3 (QR)'!#REF!</definedName>
    <definedName name="BL5AAA" localSheetId="24">'Attach-3 (QR)'!#REF!</definedName>
    <definedName name="BL5AAA" localSheetId="2">'[2]Attach-3 (QR)'!#REF!</definedName>
    <definedName name="BL5AAA" localSheetId="7">'[3]Attach-3 (QR)'!#REF!</definedName>
    <definedName name="BL5AAA" localSheetId="9">#REF!</definedName>
    <definedName name="BL5AAA" localSheetId="10">'Attach-3 (QR)'!#REF!</definedName>
    <definedName name="BL5AAA" localSheetId="11">#REF!</definedName>
    <definedName name="BL5AAA">'Attach-3 (QR)'!#REF!</definedName>
    <definedName name="BL5B" localSheetId="14">'[1]Attach-3 (QR)'!#REF!</definedName>
    <definedName name="BL5B" localSheetId="9">#REF!</definedName>
    <definedName name="BL5B" localSheetId="11">#REF!</definedName>
    <definedName name="BL5B">'Attach-3 (QR)'!$K$590</definedName>
    <definedName name="BL5BB" localSheetId="14">'[1]Attach-3 (QR)'!#REF!</definedName>
    <definedName name="BL5BB" localSheetId="24">'Attach-3 (QR)'!#REF!</definedName>
    <definedName name="BL5BB" localSheetId="2">'[2]Attach-3 (QR)'!#REF!</definedName>
    <definedName name="BL5BB" localSheetId="7">'[3]Attach-3 (QR)'!#REF!</definedName>
    <definedName name="BL5BB" localSheetId="9">#REF!</definedName>
    <definedName name="BL5BB" localSheetId="10">'Attach-3 (QR)'!#REF!</definedName>
    <definedName name="BL5BB" localSheetId="11">#REF!</definedName>
    <definedName name="BL5BB">'Attach-3 (QR)'!#REF!</definedName>
    <definedName name="BL5BBB" localSheetId="14">'[1]Attach-3 (QR)'!#REF!</definedName>
    <definedName name="BL5BBB" localSheetId="24">'Attach-3 (QR)'!#REF!</definedName>
    <definedName name="BL5BBB" localSheetId="2">'[2]Attach-3 (QR)'!#REF!</definedName>
    <definedName name="BL5BBB" localSheetId="7">'[3]Attach-3 (QR)'!#REF!</definedName>
    <definedName name="BL5BBB" localSheetId="9">#REF!</definedName>
    <definedName name="BL5BBB" localSheetId="10">'Attach-3 (QR)'!#REF!</definedName>
    <definedName name="BL5BBB" localSheetId="11">#REF!</definedName>
    <definedName name="BL5BBB">'Attach-3 (QR)'!#REF!</definedName>
    <definedName name="BL5C" localSheetId="14">'[1]Attach-3 (QR)'!#REF!</definedName>
    <definedName name="BL5C" localSheetId="9">#REF!</definedName>
    <definedName name="BL5C" localSheetId="11">#REF!</definedName>
    <definedName name="BL5C">'Attach-3 (QR)'!$L$590</definedName>
    <definedName name="BL5CC" localSheetId="14">'[1]Attach-3 (QR)'!#REF!</definedName>
    <definedName name="BL5CC" localSheetId="24">'Attach-3 (QR)'!#REF!</definedName>
    <definedName name="BL5CC" localSheetId="2">'[2]Attach-3 (QR)'!#REF!</definedName>
    <definedName name="BL5CC" localSheetId="7">'[3]Attach-3 (QR)'!#REF!</definedName>
    <definedName name="BL5CC" localSheetId="9">#REF!</definedName>
    <definedName name="BL5CC" localSheetId="10">'Attach-3 (QR)'!#REF!</definedName>
    <definedName name="BL5CC" localSheetId="11">#REF!</definedName>
    <definedName name="BL5CC">'Attach-3 (QR)'!#REF!</definedName>
    <definedName name="BL5CCC" localSheetId="14">'[1]Attach-3 (QR)'!#REF!</definedName>
    <definedName name="BL5CCC" localSheetId="24">'Attach-3 (QR)'!#REF!</definedName>
    <definedName name="BL5CCC" localSheetId="2">'[2]Attach-3 (QR)'!#REF!</definedName>
    <definedName name="BL5CCC" localSheetId="7">'[3]Attach-3 (QR)'!#REF!</definedName>
    <definedName name="BL5CCC" localSheetId="9">#REF!</definedName>
    <definedName name="BL5CCC" localSheetId="10">'Attach-3 (QR)'!#REF!</definedName>
    <definedName name="BL5CCC" localSheetId="11">#REF!</definedName>
    <definedName name="BL5CCC">'Attach-3 (QR)'!#REF!</definedName>
    <definedName name="CAPA1" localSheetId="14">'[1]Attach-3 (QR)'!#REF!</definedName>
    <definedName name="CAPA1" localSheetId="24">'Attach-3 (QR)'!#REF!</definedName>
    <definedName name="CAPA1" localSheetId="2">'[2]Attach-3 (QR)'!#REF!</definedName>
    <definedName name="CAPA1" localSheetId="7">'[3]Attach-3 (QR)'!#REF!</definedName>
    <definedName name="CAPA1" localSheetId="9">#REF!</definedName>
    <definedName name="CAPA1" localSheetId="10">'Attach-3 (QR)'!#REF!</definedName>
    <definedName name="CAPA1" localSheetId="11">#REF!</definedName>
    <definedName name="CAPA1">'Attach-3 (QR)'!#REF!</definedName>
    <definedName name="CAPA11" localSheetId="14">'[1]Attach-3 (QR)'!#REF!</definedName>
    <definedName name="CAPA11" localSheetId="24">'Attach-3 (QR)'!#REF!</definedName>
    <definedName name="CAPA11" localSheetId="2">'[2]Attach-3 (QR)'!#REF!</definedName>
    <definedName name="CAPA11" localSheetId="7">'[3]Attach-3 (QR)'!#REF!</definedName>
    <definedName name="CAPA11" localSheetId="9">#REF!</definedName>
    <definedName name="CAPA11" localSheetId="10">'Attach-3 (QR)'!#REF!</definedName>
    <definedName name="CAPA11" localSheetId="11">#REF!</definedName>
    <definedName name="CAPA11">'Attach-3 (QR)'!#REF!</definedName>
    <definedName name="CAPA111" localSheetId="14">'[1]Attach-3 (QR)'!#REF!</definedName>
    <definedName name="CAPA111" localSheetId="24">'Attach-3 (QR)'!#REF!</definedName>
    <definedName name="CAPA111" localSheetId="2">'[2]Attach-3 (QR)'!#REF!</definedName>
    <definedName name="CAPA111" localSheetId="7">'[3]Attach-3 (QR)'!#REF!</definedName>
    <definedName name="CAPA111" localSheetId="9">#REF!</definedName>
    <definedName name="CAPA111" localSheetId="10">'Attach-3 (QR)'!#REF!</definedName>
    <definedName name="CAPA111" localSheetId="11">#REF!</definedName>
    <definedName name="CAPA111">'Attach-3 (QR)'!#REF!</definedName>
    <definedName name="CAPA2" localSheetId="14">'[1]Attach-3 (QR)'!#REF!</definedName>
    <definedName name="CAPA2" localSheetId="24">'Attach-3 (QR)'!#REF!</definedName>
    <definedName name="CAPA2" localSheetId="2">'[2]Attach-3 (QR)'!#REF!</definedName>
    <definedName name="CAPA2" localSheetId="7">'[3]Attach-3 (QR)'!#REF!</definedName>
    <definedName name="CAPA2" localSheetId="9">#REF!</definedName>
    <definedName name="CAPA2" localSheetId="10">'Attach-3 (QR)'!#REF!</definedName>
    <definedName name="CAPA2" localSheetId="11">#REF!</definedName>
    <definedName name="CAPA2">'Attach-3 (QR)'!#REF!</definedName>
    <definedName name="CAPA22" localSheetId="14">'[1]Attach-3 (QR)'!#REF!</definedName>
    <definedName name="CAPA22" localSheetId="24">'Attach-3 (QR)'!#REF!</definedName>
    <definedName name="CAPA22" localSheetId="2">'[2]Attach-3 (QR)'!#REF!</definedName>
    <definedName name="CAPA22" localSheetId="7">'[3]Attach-3 (QR)'!#REF!</definedName>
    <definedName name="CAPA22" localSheetId="9">#REF!</definedName>
    <definedName name="CAPA22" localSheetId="10">'Attach-3 (QR)'!#REF!</definedName>
    <definedName name="CAPA22" localSheetId="11">#REF!</definedName>
    <definedName name="CAPA22">'Attach-3 (QR)'!#REF!</definedName>
    <definedName name="CAPA222" localSheetId="14">'[1]Attach-3 (QR)'!#REF!</definedName>
    <definedName name="CAPA222" localSheetId="24">'Attach-3 (QR)'!#REF!</definedName>
    <definedName name="CAPA222" localSheetId="2">'[2]Attach-3 (QR)'!#REF!</definedName>
    <definedName name="CAPA222" localSheetId="7">'[3]Attach-3 (QR)'!#REF!</definedName>
    <definedName name="CAPA222" localSheetId="9">#REF!</definedName>
    <definedName name="CAPA222" localSheetId="10">'Attach-3 (QR)'!#REF!</definedName>
    <definedName name="CAPA222" localSheetId="11">#REF!</definedName>
    <definedName name="CAPA222">'Attach-3 (QR)'!#REF!</definedName>
    <definedName name="CAPA3" localSheetId="14">'[1]Attach-3 (QR)'!#REF!</definedName>
    <definedName name="CAPA3" localSheetId="24">'Attach-3 (QR)'!#REF!</definedName>
    <definedName name="CAPA3" localSheetId="2">'[2]Attach-3 (QR)'!#REF!</definedName>
    <definedName name="CAPA3" localSheetId="7">'[3]Attach-3 (QR)'!#REF!</definedName>
    <definedName name="CAPA3" localSheetId="9">#REF!</definedName>
    <definedName name="CAPA3" localSheetId="10">'Attach-3 (QR)'!#REF!</definedName>
    <definedName name="CAPA3" localSheetId="11">#REF!</definedName>
    <definedName name="CAPA3">'Attach-3 (QR)'!#REF!</definedName>
    <definedName name="CAPA33" localSheetId="14">'[1]Attach-3 (QR)'!#REF!</definedName>
    <definedName name="CAPA33" localSheetId="24">'Attach-3 (QR)'!#REF!</definedName>
    <definedName name="CAPA33" localSheetId="2">'[2]Attach-3 (QR)'!#REF!</definedName>
    <definedName name="CAPA33" localSheetId="7">'[3]Attach-3 (QR)'!#REF!</definedName>
    <definedName name="CAPA33" localSheetId="9">#REF!</definedName>
    <definedName name="CAPA33" localSheetId="10">'Attach-3 (QR)'!#REF!</definedName>
    <definedName name="CAPA33" localSheetId="11">#REF!</definedName>
    <definedName name="CAPA33">'Attach-3 (QR)'!#REF!</definedName>
    <definedName name="CAPA333" localSheetId="14">'[1]Attach-3 (QR)'!#REF!</definedName>
    <definedName name="CAPA333" localSheetId="24">'Attach-3 (QR)'!#REF!</definedName>
    <definedName name="CAPA333" localSheetId="2">'[2]Attach-3 (QR)'!#REF!</definedName>
    <definedName name="CAPA333" localSheetId="7">'[3]Attach-3 (QR)'!#REF!</definedName>
    <definedName name="CAPA333" localSheetId="9">#REF!</definedName>
    <definedName name="CAPA333" localSheetId="10">'Attach-3 (QR)'!#REF!</definedName>
    <definedName name="CAPA333" localSheetId="11">#REF!</definedName>
    <definedName name="CAPA333">'Attach-3 (QR)'!#REF!</definedName>
    <definedName name="CAPA4" localSheetId="14">'[1]Attach-3 (QR)'!#REF!</definedName>
    <definedName name="CAPA4" localSheetId="24">'Attach-3 (QR)'!#REF!</definedName>
    <definedName name="CAPA4" localSheetId="2">'[2]Attach-3 (QR)'!#REF!</definedName>
    <definedName name="CAPA4" localSheetId="7">'[3]Attach-3 (QR)'!#REF!</definedName>
    <definedName name="CAPA4" localSheetId="9">#REF!</definedName>
    <definedName name="CAPA4" localSheetId="10">'Attach-3 (QR)'!#REF!</definedName>
    <definedName name="CAPA4" localSheetId="11">#REF!</definedName>
    <definedName name="CAPA4">'Attach-3 (QR)'!#REF!</definedName>
    <definedName name="CAPA44" localSheetId="14">'[1]Attach-3 (QR)'!#REF!</definedName>
    <definedName name="CAPA44" localSheetId="24">'Attach-3 (QR)'!#REF!</definedName>
    <definedName name="CAPA44" localSheetId="2">'[2]Attach-3 (QR)'!#REF!</definedName>
    <definedName name="CAPA44" localSheetId="7">'[3]Attach-3 (QR)'!#REF!</definedName>
    <definedName name="CAPA44" localSheetId="9">#REF!</definedName>
    <definedName name="CAPA44" localSheetId="10">'Attach-3 (QR)'!#REF!</definedName>
    <definedName name="CAPA44" localSheetId="11">#REF!</definedName>
    <definedName name="CAPA44">'Attach-3 (QR)'!#REF!</definedName>
    <definedName name="CAPA444" localSheetId="14">'[1]Attach-3 (QR)'!#REF!</definedName>
    <definedName name="CAPA444" localSheetId="24">'Attach-3 (QR)'!#REF!</definedName>
    <definedName name="CAPA444" localSheetId="2">'[2]Attach-3 (QR)'!#REF!</definedName>
    <definedName name="CAPA444" localSheetId="7">'[3]Attach-3 (QR)'!#REF!</definedName>
    <definedName name="CAPA444" localSheetId="9">#REF!</definedName>
    <definedName name="CAPA444" localSheetId="10">'Attach-3 (QR)'!#REF!</definedName>
    <definedName name="CAPA444" localSheetId="11">#REF!</definedName>
    <definedName name="CAPA444">'Attach-3 (QR)'!#REF!</definedName>
    <definedName name="CAPA7" localSheetId="14">'[1]Attach-3 (QR)'!#REF!</definedName>
    <definedName name="CAPA7" localSheetId="24">'Attach-3 (QR)'!#REF!</definedName>
    <definedName name="CAPA7" localSheetId="2">'[2]Attach-3 (QR)'!#REF!</definedName>
    <definedName name="CAPA7" localSheetId="7">'[3]Attach-3 (QR)'!#REF!</definedName>
    <definedName name="CAPA7" localSheetId="9">#REF!</definedName>
    <definedName name="CAPA7" localSheetId="10">'Attach-3 (QR)'!#REF!</definedName>
    <definedName name="CAPA7" localSheetId="11">#REF!</definedName>
    <definedName name="CAPA7">'Attach-3 (QR)'!#REF!</definedName>
    <definedName name="CAPA77" localSheetId="14">'[1]Attach-3 (QR)'!#REF!</definedName>
    <definedName name="CAPA77" localSheetId="24">'Attach-3 (QR)'!#REF!</definedName>
    <definedName name="CAPA77" localSheetId="2">'[2]Attach-3 (QR)'!#REF!</definedName>
    <definedName name="CAPA77" localSheetId="7">'[3]Attach-3 (QR)'!#REF!</definedName>
    <definedName name="CAPA77" localSheetId="9">#REF!</definedName>
    <definedName name="CAPA77" localSheetId="10">'Attach-3 (QR)'!#REF!</definedName>
    <definedName name="CAPA77" localSheetId="11">#REF!</definedName>
    <definedName name="CAPA77">'Attach-3 (QR)'!#REF!</definedName>
    <definedName name="CAPA777" localSheetId="14">'[1]Attach-3 (QR)'!#REF!</definedName>
    <definedName name="CAPA777" localSheetId="24">'Attach-3 (QR)'!#REF!</definedName>
    <definedName name="CAPA777" localSheetId="2">'[2]Attach-3 (QR)'!#REF!</definedName>
    <definedName name="CAPA777" localSheetId="7">'[3]Attach-3 (QR)'!#REF!</definedName>
    <definedName name="CAPA777" localSheetId="9">#REF!</definedName>
    <definedName name="CAPA777" localSheetId="10">'Attach-3 (QR)'!#REF!</definedName>
    <definedName name="CAPA777" localSheetId="11">#REF!</definedName>
    <definedName name="CAPA777">'Attach-3 (QR)'!#REF!</definedName>
    <definedName name="COO" localSheetId="14">'[4]Sch-1a'!#REF!</definedName>
    <definedName name="COO" localSheetId="24">'[4]Sch-1a'!#REF!</definedName>
    <definedName name="COO" localSheetId="7">'[4]Sch-1a'!#REF!</definedName>
    <definedName name="COO" localSheetId="9">'[5]Sch-1a'!#REF!</definedName>
    <definedName name="COO" localSheetId="10">'[4]Sch-1a'!#REF!</definedName>
    <definedName name="COO" localSheetId="11">'[5]Sch-1a'!#REF!</definedName>
    <definedName name="COO" localSheetId="25">'[4]Sch-1a'!#REF!</definedName>
    <definedName name="COO" localSheetId="1">'[4]Sch-1a'!#REF!</definedName>
    <definedName name="COO">'[4]Sch-1a'!#REF!</definedName>
    <definedName name="date" localSheetId="14">#REF!</definedName>
    <definedName name="date" localSheetId="24">#REF!</definedName>
    <definedName name="date" localSheetId="7">#REF!</definedName>
    <definedName name="date" localSheetId="9">#REF!</definedName>
    <definedName name="date" localSheetId="10">#REF!</definedName>
    <definedName name="date">#REF!</definedName>
    <definedName name="iii" localSheetId="14">#REF!</definedName>
    <definedName name="iii" localSheetId="24">#REF!</definedName>
    <definedName name="iii" localSheetId="2">#REF!</definedName>
    <definedName name="iii" localSheetId="7">#REF!</definedName>
    <definedName name="iii" localSheetId="10">#REF!</definedName>
    <definedName name="iii">#REF!</definedName>
    <definedName name="LA">#REF!</definedName>
    <definedName name="logo1">"Picture 7"</definedName>
    <definedName name="MANU1" localSheetId="14">'[1]Attach-3 (QR)'!#REF!</definedName>
    <definedName name="MANU1" localSheetId="24">'Attach-3 (QR)'!#REF!</definedName>
    <definedName name="MANU1" localSheetId="2">'[2]Attach-3 (QR)'!#REF!</definedName>
    <definedName name="MANU1" localSheetId="7">'[3]Attach-3 (QR)'!#REF!</definedName>
    <definedName name="MANU1" localSheetId="9">#REF!</definedName>
    <definedName name="MANU1" localSheetId="10">'Attach-3 (QR)'!#REF!</definedName>
    <definedName name="MANU1" localSheetId="11">#REF!</definedName>
    <definedName name="MANU1">'Attach-3 (QR)'!#REF!</definedName>
    <definedName name="MANU11" localSheetId="14">'[1]Attach-3 (QR)'!#REF!</definedName>
    <definedName name="MANU11" localSheetId="24">'Attach-3 (QR)'!#REF!</definedName>
    <definedName name="MANU11" localSheetId="2">'[2]Attach-3 (QR)'!#REF!</definedName>
    <definedName name="MANU11" localSheetId="7">'[3]Attach-3 (QR)'!#REF!</definedName>
    <definedName name="MANU11" localSheetId="9">#REF!</definedName>
    <definedName name="MANU11" localSheetId="10">'Attach-3 (QR)'!#REF!</definedName>
    <definedName name="MANU11" localSheetId="11">#REF!</definedName>
    <definedName name="MANU11">'Attach-3 (QR)'!#REF!</definedName>
    <definedName name="MANU111" localSheetId="14">'[1]Attach-3 (QR)'!#REF!</definedName>
    <definedName name="MANU111" localSheetId="24">'Attach-3 (QR)'!#REF!</definedName>
    <definedName name="MANU111" localSheetId="2">'[2]Attach-3 (QR)'!#REF!</definedName>
    <definedName name="MANU111" localSheetId="7">'[3]Attach-3 (QR)'!#REF!</definedName>
    <definedName name="MANU111" localSheetId="9">#REF!</definedName>
    <definedName name="MANU111" localSheetId="10">'Attach-3 (QR)'!#REF!</definedName>
    <definedName name="MANU111" localSheetId="11">#REF!</definedName>
    <definedName name="MANU111">'Attach-3 (QR)'!#REF!</definedName>
    <definedName name="MANU2" localSheetId="14">'[1]Attach-3 (QR)'!#REF!</definedName>
    <definedName name="MANU2" localSheetId="24">'Attach-3 (QR)'!#REF!</definedName>
    <definedName name="MANU2" localSheetId="2">'[2]Attach-3 (QR)'!#REF!</definedName>
    <definedName name="MANU2" localSheetId="7">'[3]Attach-3 (QR)'!#REF!</definedName>
    <definedName name="MANU2" localSheetId="9">#REF!</definedName>
    <definedName name="MANU2" localSheetId="10">'Attach-3 (QR)'!#REF!</definedName>
    <definedName name="MANU2" localSheetId="11">#REF!</definedName>
    <definedName name="MANU2">'Attach-3 (QR)'!#REF!</definedName>
    <definedName name="MANU22" localSheetId="14">'[1]Attach-3 (QR)'!#REF!</definedName>
    <definedName name="MANU22" localSheetId="24">'Attach-3 (QR)'!#REF!</definedName>
    <definedName name="MANU22" localSheetId="2">'[2]Attach-3 (QR)'!#REF!</definedName>
    <definedName name="MANU22" localSheetId="7">'[3]Attach-3 (QR)'!#REF!</definedName>
    <definedName name="MANU22" localSheetId="9">#REF!</definedName>
    <definedName name="MANU22" localSheetId="10">'Attach-3 (QR)'!#REF!</definedName>
    <definedName name="MANU22" localSheetId="11">#REF!</definedName>
    <definedName name="MANU22">'Attach-3 (QR)'!#REF!</definedName>
    <definedName name="MANU222" localSheetId="14">'[1]Attach-3 (QR)'!#REF!</definedName>
    <definedName name="MANU222" localSheetId="24">'Attach-3 (QR)'!#REF!</definedName>
    <definedName name="MANU222" localSheetId="2">'[2]Attach-3 (QR)'!#REF!</definedName>
    <definedName name="MANU222" localSheetId="7">'[3]Attach-3 (QR)'!#REF!</definedName>
    <definedName name="MANU222" localSheetId="9">#REF!</definedName>
    <definedName name="MANU222" localSheetId="10">'Attach-3 (QR)'!#REF!</definedName>
    <definedName name="MANU222" localSheetId="11">#REF!</definedName>
    <definedName name="MANU222">'Attach-3 (QR)'!#REF!</definedName>
    <definedName name="MANU3" localSheetId="14">'[1]Attach-3 (QR)'!#REF!</definedName>
    <definedName name="MANU3" localSheetId="24">'Attach-3 (QR)'!#REF!</definedName>
    <definedName name="MANU3" localSheetId="2">'[2]Attach-3 (QR)'!#REF!</definedName>
    <definedName name="MANU3" localSheetId="7">'[3]Attach-3 (QR)'!#REF!</definedName>
    <definedName name="MANU3" localSheetId="9">#REF!</definedName>
    <definedName name="MANU3" localSheetId="10">'Attach-3 (QR)'!#REF!</definedName>
    <definedName name="MANU3" localSheetId="11">#REF!</definedName>
    <definedName name="MANU3">'Attach-3 (QR)'!#REF!</definedName>
    <definedName name="MANU33" localSheetId="14">'[1]Attach-3 (QR)'!#REF!</definedName>
    <definedName name="MANU33" localSheetId="24">'Attach-3 (QR)'!#REF!</definedName>
    <definedName name="MANU33" localSheetId="2">'[2]Attach-3 (QR)'!#REF!</definedName>
    <definedName name="MANU33" localSheetId="7">'[3]Attach-3 (QR)'!#REF!</definedName>
    <definedName name="MANU33" localSheetId="9">#REF!</definedName>
    <definedName name="MANU33" localSheetId="10">'Attach-3 (QR)'!#REF!</definedName>
    <definedName name="MANU33" localSheetId="11">#REF!</definedName>
    <definedName name="MANU33">'Attach-3 (QR)'!#REF!</definedName>
    <definedName name="MANU333" localSheetId="14">'[1]Attach-3 (QR)'!#REF!</definedName>
    <definedName name="MANU333" localSheetId="24">'Attach-3 (QR)'!#REF!</definedName>
    <definedName name="MANU333" localSheetId="2">'[2]Attach-3 (QR)'!#REF!</definedName>
    <definedName name="MANU333" localSheetId="7">'[3]Attach-3 (QR)'!#REF!</definedName>
    <definedName name="MANU333" localSheetId="9">#REF!</definedName>
    <definedName name="MANU333" localSheetId="10">'Attach-3 (QR)'!#REF!</definedName>
    <definedName name="MANU333" localSheetId="11">#REF!</definedName>
    <definedName name="MANU333">'Attach-3 (QR)'!#REF!</definedName>
    <definedName name="MANU4" localSheetId="14">'[1]Attach-3 (QR)'!#REF!</definedName>
    <definedName name="MANU4" localSheetId="24">'Attach-3 (QR)'!#REF!</definedName>
    <definedName name="MANU4" localSheetId="2">'[2]Attach-3 (QR)'!#REF!</definedName>
    <definedName name="MANU4" localSheetId="7">'[3]Attach-3 (QR)'!#REF!</definedName>
    <definedName name="MANU4" localSheetId="9">#REF!</definedName>
    <definedName name="MANU4" localSheetId="10">'Attach-3 (QR)'!#REF!</definedName>
    <definedName name="MANU4" localSheetId="11">#REF!</definedName>
    <definedName name="MANU4">'Attach-3 (QR)'!#REF!</definedName>
    <definedName name="MANU44" localSheetId="14">'[1]Attach-3 (QR)'!#REF!</definedName>
    <definedName name="MANU44" localSheetId="24">'Attach-3 (QR)'!#REF!</definedName>
    <definedName name="MANU44" localSheetId="2">'[2]Attach-3 (QR)'!#REF!</definedName>
    <definedName name="MANU44" localSheetId="7">'[3]Attach-3 (QR)'!#REF!</definedName>
    <definedName name="MANU44" localSheetId="9">#REF!</definedName>
    <definedName name="MANU44" localSheetId="10">'Attach-3 (QR)'!#REF!</definedName>
    <definedName name="MANU44" localSheetId="11">#REF!</definedName>
    <definedName name="MANU44">'Attach-3 (QR)'!#REF!</definedName>
    <definedName name="MANU444" localSheetId="14">'[1]Attach-3 (QR)'!#REF!</definedName>
    <definedName name="MANU444" localSheetId="24">'Attach-3 (QR)'!#REF!</definedName>
    <definedName name="MANU444" localSheetId="2">'[2]Attach-3 (QR)'!#REF!</definedName>
    <definedName name="MANU444" localSheetId="7">'[3]Attach-3 (QR)'!#REF!</definedName>
    <definedName name="MANU444" localSheetId="9">#REF!</definedName>
    <definedName name="MANU444" localSheetId="10">'Attach-3 (QR)'!#REF!</definedName>
    <definedName name="MANU444" localSheetId="11">#REF!</definedName>
    <definedName name="MANU444">'Attach-3 (QR)'!#REF!</definedName>
    <definedName name="MANU5" localSheetId="14">'[1]Attach-3 (QR)'!#REF!</definedName>
    <definedName name="MANU5" localSheetId="24">'Attach-3 (QR)'!#REF!</definedName>
    <definedName name="MANU5" localSheetId="2">'[2]Attach-3 (QR)'!#REF!</definedName>
    <definedName name="MANU5" localSheetId="7">'[3]Attach-3 (QR)'!#REF!</definedName>
    <definedName name="MANU5" localSheetId="9">#REF!</definedName>
    <definedName name="MANU5" localSheetId="10">'Attach-3 (QR)'!#REF!</definedName>
    <definedName name="MANU5" localSheetId="11">#REF!</definedName>
    <definedName name="MANU5">'Attach-3 (QR)'!#REF!</definedName>
    <definedName name="MANU55" localSheetId="14">'[1]Attach-3 (QR)'!#REF!</definedName>
    <definedName name="MANU55" localSheetId="24">'Attach-3 (QR)'!#REF!</definedName>
    <definedName name="MANU55" localSheetId="2">'[2]Attach-3 (QR)'!#REF!</definedName>
    <definedName name="MANU55" localSheetId="7">'[3]Attach-3 (QR)'!#REF!</definedName>
    <definedName name="MANU55" localSheetId="9">#REF!</definedName>
    <definedName name="MANU55" localSheetId="10">'Attach-3 (QR)'!#REF!</definedName>
    <definedName name="MANU55" localSheetId="11">#REF!</definedName>
    <definedName name="MANU55">'Attach-3 (QR)'!#REF!</definedName>
    <definedName name="MANU555" localSheetId="14">'[1]Attach-3 (QR)'!#REF!</definedName>
    <definedName name="MANU555" localSheetId="24">'Attach-3 (QR)'!#REF!</definedName>
    <definedName name="MANU555" localSheetId="2">'[2]Attach-3 (QR)'!#REF!</definedName>
    <definedName name="MANU555" localSheetId="7">'[3]Attach-3 (QR)'!#REF!</definedName>
    <definedName name="MANU555" localSheetId="9">#REF!</definedName>
    <definedName name="MANU555" localSheetId="10">'Attach-3 (QR)'!#REF!</definedName>
    <definedName name="MANU555" localSheetId="11">#REF!</definedName>
    <definedName name="MANU555">'Attach-3 (QR)'!#REF!</definedName>
    <definedName name="PATH1" localSheetId="14">'[1]Attach-3 (QR)'!#REF!</definedName>
    <definedName name="PATH1" localSheetId="24">'Attach-3 (QR)'!#REF!</definedName>
    <definedName name="PATH1" localSheetId="2">'[2]Attach-3 (QR)'!#REF!</definedName>
    <definedName name="PATH1" localSheetId="7">'[3]Attach-3 (QR)'!#REF!</definedName>
    <definedName name="PATH1" localSheetId="9">#REF!</definedName>
    <definedName name="PATH1" localSheetId="10">'Attach-3 (QR)'!#REF!</definedName>
    <definedName name="PATH1" localSheetId="11">#REF!</definedName>
    <definedName name="PATH1">'Attach-3 (QR)'!#REF!</definedName>
    <definedName name="PATH11" localSheetId="14">'[1]Attach-3 (QR)'!#REF!</definedName>
    <definedName name="PATH11" localSheetId="24">'Attach-3 (QR)'!#REF!</definedName>
    <definedName name="PATH11" localSheetId="2">'[2]Attach-3 (QR)'!#REF!</definedName>
    <definedName name="PATH11" localSheetId="7">'[3]Attach-3 (QR)'!#REF!</definedName>
    <definedName name="PATH11" localSheetId="9">#REF!</definedName>
    <definedName name="PATH11" localSheetId="10">'Attach-3 (QR)'!#REF!</definedName>
    <definedName name="PATH11" localSheetId="11">#REF!</definedName>
    <definedName name="PATH11">'Attach-3 (QR)'!#REF!</definedName>
    <definedName name="PATH111" localSheetId="14">'[1]Attach-3 (QR)'!#REF!</definedName>
    <definedName name="PATH111" localSheetId="24">'Attach-3 (QR)'!#REF!</definedName>
    <definedName name="PATH111" localSheetId="2">'[2]Attach-3 (QR)'!#REF!</definedName>
    <definedName name="PATH111" localSheetId="7">'[3]Attach-3 (QR)'!#REF!</definedName>
    <definedName name="PATH111" localSheetId="9">#REF!</definedName>
    <definedName name="PATH111" localSheetId="10">'Attach-3 (QR)'!#REF!</definedName>
    <definedName name="PATH111" localSheetId="11">#REF!</definedName>
    <definedName name="PATH111">'Attach-3 (QR)'!#REF!</definedName>
    <definedName name="PATH2" localSheetId="14">'[1]Attach-3 (QR)'!#REF!</definedName>
    <definedName name="PATH2" localSheetId="24">'Attach-3 (QR)'!#REF!</definedName>
    <definedName name="PATH2" localSheetId="2">'[2]Attach-3 (QR)'!#REF!</definedName>
    <definedName name="PATH2" localSheetId="7">'[3]Attach-3 (QR)'!#REF!</definedName>
    <definedName name="PATH2" localSheetId="9">#REF!</definedName>
    <definedName name="PATH2" localSheetId="10">'Attach-3 (QR)'!#REF!</definedName>
    <definedName name="PATH2" localSheetId="11">#REF!</definedName>
    <definedName name="PATH2">'Attach-3 (QR)'!#REF!</definedName>
    <definedName name="PATH22" localSheetId="14">'[1]Attach-3 (QR)'!#REF!</definedName>
    <definedName name="PATH22" localSheetId="24">'Attach-3 (QR)'!#REF!</definedName>
    <definedName name="PATH22" localSheetId="2">'[2]Attach-3 (QR)'!#REF!</definedName>
    <definedName name="PATH22" localSheetId="7">'[3]Attach-3 (QR)'!#REF!</definedName>
    <definedName name="PATH22" localSheetId="9">#REF!</definedName>
    <definedName name="PATH22" localSheetId="10">'Attach-3 (QR)'!#REF!</definedName>
    <definedName name="PATH22" localSheetId="11">#REF!</definedName>
    <definedName name="PATH22">'Attach-3 (QR)'!#REF!</definedName>
    <definedName name="PATH222" localSheetId="14">'[1]Attach-3 (QR)'!#REF!</definedName>
    <definedName name="PATH222" localSheetId="24">'Attach-3 (QR)'!#REF!</definedName>
    <definedName name="PATH222" localSheetId="2">'[2]Attach-3 (QR)'!#REF!</definedName>
    <definedName name="PATH222" localSheetId="7">'[3]Attach-3 (QR)'!#REF!</definedName>
    <definedName name="PATH222" localSheetId="9">#REF!</definedName>
    <definedName name="PATH222" localSheetId="10">'Attach-3 (QR)'!#REF!</definedName>
    <definedName name="PATH222" localSheetId="11">#REF!</definedName>
    <definedName name="PATH222">'Attach-3 (QR)'!#REF!</definedName>
    <definedName name="PATH3" localSheetId="14">'[1]Attach-3 (QR)'!#REF!</definedName>
    <definedName name="PATH3" localSheetId="24">'Attach-3 (QR)'!#REF!</definedName>
    <definedName name="PATH3" localSheetId="2">'[2]Attach-3 (QR)'!#REF!</definedName>
    <definedName name="PATH3" localSheetId="7">'[3]Attach-3 (QR)'!#REF!</definedName>
    <definedName name="PATH3" localSheetId="9">#REF!</definedName>
    <definedName name="PATH3" localSheetId="10">'Attach-3 (QR)'!#REF!</definedName>
    <definedName name="PATH3" localSheetId="11">#REF!</definedName>
    <definedName name="PATH3">'Attach-3 (QR)'!#REF!</definedName>
    <definedName name="PATH33" localSheetId="14">'[1]Attach-3 (QR)'!#REF!</definedName>
    <definedName name="PATH33" localSheetId="24">'Attach-3 (QR)'!#REF!</definedName>
    <definedName name="PATH33" localSheetId="2">'[2]Attach-3 (QR)'!#REF!</definedName>
    <definedName name="PATH33" localSheetId="7">'[3]Attach-3 (QR)'!#REF!</definedName>
    <definedName name="PATH33" localSheetId="9">#REF!</definedName>
    <definedName name="PATH33" localSheetId="10">'Attach-3 (QR)'!#REF!</definedName>
    <definedName name="PATH33" localSheetId="11">#REF!</definedName>
    <definedName name="PATH33">'Attach-3 (QR)'!#REF!</definedName>
    <definedName name="PATH333" localSheetId="14">'[1]Attach-3 (QR)'!#REF!</definedName>
    <definedName name="PATH333" localSheetId="24">'Attach-3 (QR)'!#REF!</definedName>
    <definedName name="PATH333" localSheetId="2">'[2]Attach-3 (QR)'!#REF!</definedName>
    <definedName name="PATH333" localSheetId="7">'[3]Attach-3 (QR)'!#REF!</definedName>
    <definedName name="PATH333" localSheetId="9">#REF!</definedName>
    <definedName name="PATH333" localSheetId="10">'Attach-3 (QR)'!#REF!</definedName>
    <definedName name="PATH333" localSheetId="11">#REF!</definedName>
    <definedName name="PATH333">'Attach-3 (QR)'!#REF!</definedName>
    <definedName name="PATH4" localSheetId="14">'[1]Attach-3 (QR)'!#REF!</definedName>
    <definedName name="PATH4" localSheetId="24">'Attach-3 (QR)'!#REF!</definedName>
    <definedName name="PATH4" localSheetId="2">'[2]Attach-3 (QR)'!#REF!</definedName>
    <definedName name="PATH4" localSheetId="7">'[3]Attach-3 (QR)'!#REF!</definedName>
    <definedName name="PATH4" localSheetId="9">#REF!</definedName>
    <definedName name="PATH4" localSheetId="10">'Attach-3 (QR)'!#REF!</definedName>
    <definedName name="PATH4" localSheetId="11">#REF!</definedName>
    <definedName name="PATH4">'Attach-3 (QR)'!#REF!</definedName>
    <definedName name="PATH44" localSheetId="14">'[1]Attach-3 (QR)'!#REF!</definedName>
    <definedName name="PATH44" localSheetId="24">'Attach-3 (QR)'!#REF!</definedName>
    <definedName name="PATH44" localSheetId="2">'[2]Attach-3 (QR)'!#REF!</definedName>
    <definedName name="PATH44" localSheetId="7">'[3]Attach-3 (QR)'!#REF!</definedName>
    <definedName name="PATH44" localSheetId="9">#REF!</definedName>
    <definedName name="PATH44" localSheetId="10">'Attach-3 (QR)'!#REF!</definedName>
    <definedName name="PATH44" localSheetId="11">#REF!</definedName>
    <definedName name="PATH44">'Attach-3 (QR)'!#REF!</definedName>
    <definedName name="PATH444" localSheetId="14">'[1]Attach-3 (QR)'!#REF!</definedName>
    <definedName name="PATH444" localSheetId="24">'Attach-3 (QR)'!#REF!</definedName>
    <definedName name="PATH444" localSheetId="2">'[2]Attach-3 (QR)'!#REF!</definedName>
    <definedName name="PATH444" localSheetId="7">'[3]Attach-3 (QR)'!#REF!</definedName>
    <definedName name="PATH444" localSheetId="9">#REF!</definedName>
    <definedName name="PATH444" localSheetId="10">'Attach-3 (QR)'!#REF!</definedName>
    <definedName name="PATH444" localSheetId="11">#REF!</definedName>
    <definedName name="PATH444">'Attach-3 (QR)'!#REF!</definedName>
    <definedName name="PATH5" localSheetId="14">'[1]Attach-3 (QR)'!#REF!</definedName>
    <definedName name="PATH5" localSheetId="24">'Attach-3 (QR)'!#REF!</definedName>
    <definedName name="PATH5" localSheetId="2">'[2]Attach-3 (QR)'!#REF!</definedName>
    <definedName name="PATH5" localSheetId="7">'[3]Attach-3 (QR)'!#REF!</definedName>
    <definedName name="PATH5" localSheetId="9">#REF!</definedName>
    <definedName name="PATH5" localSheetId="10">'Attach-3 (QR)'!#REF!</definedName>
    <definedName name="PATH5" localSheetId="11">#REF!</definedName>
    <definedName name="PATH5">'Attach-3 (QR)'!#REF!</definedName>
    <definedName name="PATH55" localSheetId="14">'[1]Attach-3 (QR)'!#REF!</definedName>
    <definedName name="PATH55" localSheetId="24">'Attach-3 (QR)'!#REF!</definedName>
    <definedName name="PATH55" localSheetId="2">'[2]Attach-3 (QR)'!#REF!</definedName>
    <definedName name="PATH55" localSheetId="7">'[3]Attach-3 (QR)'!#REF!</definedName>
    <definedName name="PATH55" localSheetId="9">#REF!</definedName>
    <definedName name="PATH55" localSheetId="10">'Attach-3 (QR)'!#REF!</definedName>
    <definedName name="PATH55" localSheetId="11">#REF!</definedName>
    <definedName name="PATH55">'Attach-3 (QR)'!#REF!</definedName>
    <definedName name="PATH555" localSheetId="14">'[1]Attach-3 (QR)'!#REF!</definedName>
    <definedName name="PATH555" localSheetId="24">'Attach-3 (QR)'!#REF!</definedName>
    <definedName name="PATH555" localSheetId="2">'[2]Attach-3 (QR)'!#REF!</definedName>
    <definedName name="PATH555" localSheetId="7">'[3]Attach-3 (QR)'!#REF!</definedName>
    <definedName name="PATH555" localSheetId="9">#REF!</definedName>
    <definedName name="PATH555" localSheetId="10">'Attach-3 (QR)'!#REF!</definedName>
    <definedName name="PATH555" localSheetId="11">#REF!</definedName>
    <definedName name="PATH555">'Attach-3 (QR)'!#REF!</definedName>
    <definedName name="PATHAR1" localSheetId="14">'[1]Attach-3 (QR)'!#REF!</definedName>
    <definedName name="PATHAR1" localSheetId="9">#REF!</definedName>
    <definedName name="PATHAR1" localSheetId="11">#REF!</definedName>
    <definedName name="PATHAR1">'Attach-3 (QR)'!$AO$541</definedName>
    <definedName name="PATHAR2" localSheetId="14">'[1]Attach-3 (QR)'!#REF!</definedName>
    <definedName name="PATHAR2" localSheetId="9">#REF!</definedName>
    <definedName name="PATHAR2" localSheetId="11">#REF!</definedName>
    <definedName name="PATHAR2">'Attach-3 (QR)'!$AO$542</definedName>
    <definedName name="PATHAR3" localSheetId="14">'[1]Attach-3 (QR)'!#REF!</definedName>
    <definedName name="PATHAR3" localSheetId="9">#REF!</definedName>
    <definedName name="PATHAR3" localSheetId="11">#REF!</definedName>
    <definedName name="PATHAR3">'Attach-3 (QR)'!$AO$543</definedName>
    <definedName name="PATHJV1" localSheetId="14">'[1]Attach-3 (QR)'!#REF!</definedName>
    <definedName name="PATHJV1" localSheetId="24">'Attach-3 (QR)'!#REF!</definedName>
    <definedName name="PATHJV1" localSheetId="2">'[2]Attach-3 (QR)'!#REF!</definedName>
    <definedName name="PATHJV1" localSheetId="7">'[3]Attach-3 (QR)'!#REF!</definedName>
    <definedName name="PATHJV1" localSheetId="9">#REF!</definedName>
    <definedName name="PATHJV1" localSheetId="10">'Attach-3 (QR)'!#REF!</definedName>
    <definedName name="PATHJV1" localSheetId="11">#REF!</definedName>
    <definedName name="PATHJV1">'Attach-3 (QR)'!#REF!</definedName>
    <definedName name="PATHJV11" localSheetId="14">'[1]Attach-3 (QR)'!#REF!</definedName>
    <definedName name="PATHJV11" localSheetId="24">'Attach-3 (QR)'!#REF!</definedName>
    <definedName name="PATHJV11" localSheetId="2">'[2]Attach-3 (QR)'!#REF!</definedName>
    <definedName name="PATHJV11" localSheetId="7">'[3]Attach-3 (QR)'!#REF!</definedName>
    <definedName name="PATHJV11" localSheetId="9">#REF!</definedName>
    <definedName name="PATHJV11" localSheetId="10">'Attach-3 (QR)'!#REF!</definedName>
    <definedName name="PATHJV11" localSheetId="11">#REF!</definedName>
    <definedName name="PATHJV11">'Attach-3 (QR)'!#REF!</definedName>
    <definedName name="PATHJV111" localSheetId="14">'[1]Attach-3 (QR)'!#REF!</definedName>
    <definedName name="PATHJV111" localSheetId="24">'Attach-3 (QR)'!#REF!</definedName>
    <definedName name="PATHJV111" localSheetId="2">'[2]Attach-3 (QR)'!#REF!</definedName>
    <definedName name="PATHJV111" localSheetId="7">'[3]Attach-3 (QR)'!#REF!</definedName>
    <definedName name="PATHJV111" localSheetId="9">#REF!</definedName>
    <definedName name="PATHJV111" localSheetId="10">'Attach-3 (QR)'!#REF!</definedName>
    <definedName name="PATHJV111" localSheetId="11">#REF!</definedName>
    <definedName name="PATHJV111">'Attach-3 (QR)'!#REF!</definedName>
    <definedName name="PATHJV2" localSheetId="14">'[1]Attach-3 (QR)'!#REF!</definedName>
    <definedName name="PATHJV2" localSheetId="24">'Attach-3 (QR)'!#REF!</definedName>
    <definedName name="PATHJV2" localSheetId="2">'[2]Attach-3 (QR)'!#REF!</definedName>
    <definedName name="PATHJV2" localSheetId="7">'[3]Attach-3 (QR)'!#REF!</definedName>
    <definedName name="PATHJV2" localSheetId="9">#REF!</definedName>
    <definedName name="PATHJV2" localSheetId="10">'Attach-3 (QR)'!#REF!</definedName>
    <definedName name="PATHJV2" localSheetId="11">#REF!</definedName>
    <definedName name="PATHJV2">'Attach-3 (QR)'!#REF!</definedName>
    <definedName name="PATHJV22" localSheetId="14">'[1]Attach-3 (QR)'!#REF!</definedName>
    <definedName name="PATHJV22" localSheetId="24">'Attach-3 (QR)'!#REF!</definedName>
    <definedName name="PATHJV22" localSheetId="2">'[2]Attach-3 (QR)'!#REF!</definedName>
    <definedName name="PATHJV22" localSheetId="7">'[3]Attach-3 (QR)'!#REF!</definedName>
    <definedName name="PATHJV22" localSheetId="9">#REF!</definedName>
    <definedName name="PATHJV22" localSheetId="10">'Attach-3 (QR)'!#REF!</definedName>
    <definedName name="PATHJV22" localSheetId="11">#REF!</definedName>
    <definedName name="PATHJV22">'Attach-3 (QR)'!#REF!</definedName>
    <definedName name="PATHJV222" localSheetId="14">'[1]Attach-3 (QR)'!#REF!</definedName>
    <definedName name="PATHJV222" localSheetId="24">'Attach-3 (QR)'!#REF!</definedName>
    <definedName name="PATHJV222" localSheetId="2">'[2]Attach-3 (QR)'!#REF!</definedName>
    <definedName name="PATHJV222" localSheetId="7">'[3]Attach-3 (QR)'!#REF!</definedName>
    <definedName name="PATHJV222" localSheetId="9">#REF!</definedName>
    <definedName name="PATHJV222" localSheetId="10">'Attach-3 (QR)'!#REF!</definedName>
    <definedName name="PATHJV222" localSheetId="11">#REF!</definedName>
    <definedName name="PATHJV222">'Attach-3 (QR)'!#REF!</definedName>
    <definedName name="PATHJV3" localSheetId="14">'[1]Attach-3 (QR)'!#REF!</definedName>
    <definedName name="PATHJV3" localSheetId="24">'Attach-3 (QR)'!#REF!</definedName>
    <definedName name="PATHJV3" localSheetId="2">'[2]Attach-3 (QR)'!#REF!</definedName>
    <definedName name="PATHJV3" localSheetId="7">'[3]Attach-3 (QR)'!#REF!</definedName>
    <definedName name="PATHJV3" localSheetId="9">#REF!</definedName>
    <definedName name="PATHJV3" localSheetId="10">'Attach-3 (QR)'!#REF!</definedName>
    <definedName name="PATHJV3" localSheetId="11">#REF!</definedName>
    <definedName name="PATHJV3">'Attach-3 (QR)'!#REF!</definedName>
    <definedName name="PATHJV33" localSheetId="14">'[1]Attach-3 (QR)'!#REF!</definedName>
    <definedName name="PATHJV33" localSheetId="24">'Attach-3 (QR)'!#REF!</definedName>
    <definedName name="PATHJV33" localSheetId="2">'[2]Attach-3 (QR)'!#REF!</definedName>
    <definedName name="PATHJV33" localSheetId="7">'[3]Attach-3 (QR)'!#REF!</definedName>
    <definedName name="PATHJV33" localSheetId="9">#REF!</definedName>
    <definedName name="PATHJV33" localSheetId="10">'Attach-3 (QR)'!#REF!</definedName>
    <definedName name="PATHJV33" localSheetId="11">#REF!</definedName>
    <definedName name="PATHJV33">'Attach-3 (QR)'!#REF!</definedName>
    <definedName name="PATHJV333" localSheetId="14">'[1]Attach-3 (QR)'!#REF!</definedName>
    <definedName name="PATHJV333" localSheetId="24">'Attach-3 (QR)'!#REF!</definedName>
    <definedName name="PATHJV333" localSheetId="2">'[2]Attach-3 (QR)'!#REF!</definedName>
    <definedName name="PATHJV333" localSheetId="7">'[3]Attach-3 (QR)'!#REF!</definedName>
    <definedName name="PATHJV333" localSheetId="9">#REF!</definedName>
    <definedName name="PATHJV333" localSheetId="10">'Attach-3 (QR)'!#REF!</definedName>
    <definedName name="PATHJV333" localSheetId="11">#REF!</definedName>
    <definedName name="PATHJV333">'Attach-3 (QR)'!#REF!</definedName>
    <definedName name="PATHJVPR1" localSheetId="14">'[1]Attach-3 (QR)'!#REF!</definedName>
    <definedName name="PATHJVPR1" localSheetId="9">#REF!</definedName>
    <definedName name="PATHJVPR1" localSheetId="11">#REF!</definedName>
    <definedName name="PATHJVPR1">'Attach-3 (QR)'!$K$586</definedName>
    <definedName name="PATHJVPR11" localSheetId="14">'[1]Attach-3 (QR)'!#REF!</definedName>
    <definedName name="PATHJVPR11" localSheetId="24">'Attach-3 (QR)'!#REF!</definedName>
    <definedName name="PATHJVPR11" localSheetId="2">'[2]Attach-3 (QR)'!#REF!</definedName>
    <definedName name="PATHJVPR11" localSheetId="7">'[3]Attach-3 (QR)'!#REF!</definedName>
    <definedName name="PATHJVPR11" localSheetId="9">#REF!</definedName>
    <definedName name="PATHJVPR11" localSheetId="10">'Attach-3 (QR)'!#REF!</definedName>
    <definedName name="PATHJVPR11" localSheetId="11">#REF!</definedName>
    <definedName name="PATHJVPR11">'Attach-3 (QR)'!#REF!</definedName>
    <definedName name="PATHJVPR111" localSheetId="14">'[1]Attach-3 (QR)'!#REF!</definedName>
    <definedName name="PATHJVPR111" localSheetId="24">'Attach-3 (QR)'!#REF!</definedName>
    <definedName name="PATHJVPR111" localSheetId="2">'[2]Attach-3 (QR)'!#REF!</definedName>
    <definedName name="PATHJVPR111" localSheetId="7">'[3]Attach-3 (QR)'!#REF!</definedName>
    <definedName name="PATHJVPR111" localSheetId="9">#REF!</definedName>
    <definedName name="PATHJVPR111" localSheetId="10">'Attach-3 (QR)'!#REF!</definedName>
    <definedName name="PATHJVPR111" localSheetId="11">#REF!</definedName>
    <definedName name="PATHJVPR111">'Attach-3 (QR)'!#REF!</definedName>
    <definedName name="PATHJVPR2" localSheetId="14">'[1]Attach-3 (QR)'!#REF!</definedName>
    <definedName name="PATHJVPR2" localSheetId="9">#REF!</definedName>
    <definedName name="PATHJVPR2" localSheetId="11">#REF!</definedName>
    <definedName name="PATHJVPR2">'Attach-3 (QR)'!$L$586</definedName>
    <definedName name="PATHJVPR22" localSheetId="14">'[1]Attach-3 (QR)'!#REF!</definedName>
    <definedName name="PATHJVPR22" localSheetId="24">'Attach-3 (QR)'!#REF!</definedName>
    <definedName name="PATHJVPR22" localSheetId="2">'[2]Attach-3 (QR)'!#REF!</definedName>
    <definedName name="PATHJVPR22" localSheetId="7">'[3]Attach-3 (QR)'!#REF!</definedName>
    <definedName name="PATHJVPR22" localSheetId="9">#REF!</definedName>
    <definedName name="PATHJVPR22" localSheetId="10">'Attach-3 (QR)'!#REF!</definedName>
    <definedName name="PATHJVPR22" localSheetId="11">#REF!</definedName>
    <definedName name="PATHJVPR22">'Attach-3 (QR)'!#REF!</definedName>
    <definedName name="PATHJVPR222" localSheetId="14">'[1]Attach-3 (QR)'!#REF!</definedName>
    <definedName name="PATHJVPR222" localSheetId="24">'Attach-3 (QR)'!#REF!</definedName>
    <definedName name="PATHJVPR222" localSheetId="2">'[2]Attach-3 (QR)'!#REF!</definedName>
    <definedName name="PATHJVPR222" localSheetId="7">'[3]Attach-3 (QR)'!#REF!</definedName>
    <definedName name="PATHJVPR222" localSheetId="9">#REF!</definedName>
    <definedName name="PATHJVPR222" localSheetId="10">'Attach-3 (QR)'!#REF!</definedName>
    <definedName name="PATHJVPR222" localSheetId="11">#REF!</definedName>
    <definedName name="PATHJVPR222">'Attach-3 (QR)'!#REF!</definedName>
    <definedName name="PATHLA1" localSheetId="14">'[1]Attach-3 (QR)'!#REF!</definedName>
    <definedName name="PATHLA1" localSheetId="24">'Attach-3 (QR)'!#REF!</definedName>
    <definedName name="PATHLA1" localSheetId="2">'[2]Attach-3 (QR)'!#REF!</definedName>
    <definedName name="PATHLA1" localSheetId="7">'[3]Attach-3 (QR)'!#REF!</definedName>
    <definedName name="PATHLA1" localSheetId="9">#REF!</definedName>
    <definedName name="PATHLA1" localSheetId="10">'Attach-3 (QR)'!#REF!</definedName>
    <definedName name="PATHLA1" localSheetId="11">#REF!</definedName>
    <definedName name="PATHLA1">'Attach-3 (QR)'!#REF!</definedName>
    <definedName name="PATHLA2" localSheetId="14">'[1]Attach-3 (QR)'!#REF!</definedName>
    <definedName name="PATHLA2" localSheetId="24">'Attach-3 (QR)'!#REF!</definedName>
    <definedName name="PATHLA2" localSheetId="2">'[2]Attach-3 (QR)'!#REF!</definedName>
    <definedName name="PATHLA2" localSheetId="7">'[3]Attach-3 (QR)'!#REF!</definedName>
    <definedName name="PATHLA2" localSheetId="9">#REF!</definedName>
    <definedName name="PATHLA2" localSheetId="10">'Attach-3 (QR)'!#REF!</definedName>
    <definedName name="PATHLA2" localSheetId="11">#REF!</definedName>
    <definedName name="PATHLA2">'Attach-3 (QR)'!#REF!</definedName>
    <definedName name="PATHLA3" localSheetId="14">'[1]Attach-3 (QR)'!#REF!</definedName>
    <definedName name="PATHLA3" localSheetId="24">'Attach-3 (QR)'!#REF!</definedName>
    <definedName name="PATHLA3" localSheetId="2">'[2]Attach-3 (QR)'!#REF!</definedName>
    <definedName name="PATHLA3" localSheetId="7">'[3]Attach-3 (QR)'!#REF!</definedName>
    <definedName name="PATHLA3" localSheetId="9">#REF!</definedName>
    <definedName name="PATHLA3" localSheetId="10">'Attach-3 (QR)'!#REF!</definedName>
    <definedName name="PATHLA3" localSheetId="11">#REF!</definedName>
    <definedName name="PATHLA3">'Attach-3 (QR)'!#REF!</definedName>
    <definedName name="PATHLP1" localSheetId="14">'[1]Attach-3 (QR)'!#REF!</definedName>
    <definedName name="PATHLP1" localSheetId="9">#REF!</definedName>
    <definedName name="PATHLP1" localSheetId="11">#REF!</definedName>
    <definedName name="PATHLP1">'Attach-3 (QR)'!$J$586</definedName>
    <definedName name="PATHLP2" localSheetId="14">'[1]Attach-3 (QR)'!#REF!</definedName>
    <definedName name="PATHLP2" localSheetId="24">'Attach-3 (QR)'!#REF!</definedName>
    <definedName name="PATHLP2" localSheetId="2">'[2]Attach-3 (QR)'!#REF!</definedName>
    <definedName name="PATHLP2" localSheetId="7">'[3]Attach-3 (QR)'!#REF!</definedName>
    <definedName name="PATHLP2" localSheetId="9">#REF!</definedName>
    <definedName name="PATHLP2" localSheetId="10">'Attach-3 (QR)'!#REF!</definedName>
    <definedName name="PATHLP2" localSheetId="11">#REF!</definedName>
    <definedName name="PATHLP2">'Attach-3 (QR)'!#REF!</definedName>
    <definedName name="PATHLP3" localSheetId="14">'[1]Attach-3 (QR)'!#REF!</definedName>
    <definedName name="PATHLP3" localSheetId="24">'Attach-3 (QR)'!#REF!</definedName>
    <definedName name="PATHLP3" localSheetId="2">'[2]Attach-3 (QR)'!#REF!</definedName>
    <definedName name="PATHLP3" localSheetId="7">'[3]Attach-3 (QR)'!#REF!</definedName>
    <definedName name="PATHLP3" localSheetId="9">#REF!</definedName>
    <definedName name="PATHLP3" localSheetId="10">'Attach-3 (QR)'!#REF!</definedName>
    <definedName name="PATHLP3" localSheetId="11">#REF!</definedName>
    <definedName name="PATHLP3">'Attach-3 (QR)'!#REF!</definedName>
    <definedName name="PATHPR1" localSheetId="14">'[1]Attach-3 (QR)'!#REF!</definedName>
    <definedName name="PATHPR1" localSheetId="9">#REF!</definedName>
    <definedName name="PATHPR1" localSheetId="11">#REF!</definedName>
    <definedName name="PATHPR1">'Attach-3 (QR)'!$K$586</definedName>
    <definedName name="PATHPR2" localSheetId="14">'[1]Attach-3 (QR)'!#REF!</definedName>
    <definedName name="PATHPR2" localSheetId="24">'Attach-3 (QR)'!#REF!</definedName>
    <definedName name="PATHPR2" localSheetId="2">'[2]Attach-3 (QR)'!#REF!</definedName>
    <definedName name="PATHPR2" localSheetId="7">'[3]Attach-3 (QR)'!#REF!</definedName>
    <definedName name="PATHPR2" localSheetId="9">#REF!</definedName>
    <definedName name="PATHPR2" localSheetId="10">'Attach-3 (QR)'!#REF!</definedName>
    <definedName name="PATHPR2" localSheetId="11">#REF!</definedName>
    <definedName name="PATHPR2">'Attach-3 (QR)'!#REF!</definedName>
    <definedName name="_xlnm.Print_Area" localSheetId="12">'Attach 10'!$A$1:$F$34</definedName>
    <definedName name="_xlnm.Print_Area" localSheetId="13">'Attach 11'!$A$1:$E$74</definedName>
    <definedName name="_xlnm.Print_Area" localSheetId="14">'Attach 12'!$A$1:$E$113</definedName>
    <definedName name="_xlnm.Print_Area" localSheetId="15">'Attach 13'!$A$1:$E$21</definedName>
    <definedName name="_xlnm.Print_Area" localSheetId="16">'Attach 14'!$A$1:$E$25</definedName>
    <definedName name="_xlnm.Print_Area" localSheetId="17">'Attach 14 IP'!$A$8:$I$220</definedName>
    <definedName name="_xlnm.Print_Area" localSheetId="18">'Attach 15'!$A$1:$E$92</definedName>
    <definedName name="_xlnm.Print_Area" localSheetId="19">'Attach 16'!$A$1:$L$102</definedName>
    <definedName name="_xlnm.Print_Area" localSheetId="20">'Attach 17'!$A$1:$J$24</definedName>
    <definedName name="_xlnm.Print_Area" localSheetId="22">'Attach 18A'!$A$1:$K$27</definedName>
    <definedName name="_xlnm.Print_Area" localSheetId="21">'Attach 19'!$A$1:$J$27</definedName>
    <definedName name="_xlnm.Print_Area" localSheetId="23">'Attach 23-A'!$A$1:$J$23</definedName>
    <definedName name="_xlnm.Print_Area" localSheetId="24">'Attach 23-B'!$A$1:$J$28</definedName>
    <definedName name="_xlnm.Print_Area" localSheetId="2">'Attach 3(JV)'!$A$1:$E$25</definedName>
    <definedName name="_xlnm.Print_Area" localSheetId="4">'Attach 4'!$A$1:$I$22</definedName>
    <definedName name="_xlnm.Print_Area" localSheetId="5">'Attach 4 (A)'!$A$1:$E$59</definedName>
    <definedName name="_xlnm.Print_Area" localSheetId="6">'Attach 5'!$A$1:$E$71</definedName>
    <definedName name="_xlnm.Print_Area" localSheetId="7">'Attach 5A'!$A$1:$F$70</definedName>
    <definedName name="_xlnm.Print_Area" localSheetId="8">'Attach 6'!$A$1:$E$35</definedName>
    <definedName name="_xlnm.Print_Area" localSheetId="9">'Attach 7'!$A$1:$E$19</definedName>
    <definedName name="_xlnm.Print_Area" localSheetId="10">'Attach 7a'!$A$1:$F$46</definedName>
    <definedName name="_xlnm.Print_Area" localSheetId="11">'Attach 9'!$A$1:$E$46</definedName>
    <definedName name="_xlnm.Print_Area" localSheetId="3">'Attach-3 (QR)'!$A$1:$I$596</definedName>
    <definedName name="_xlnm.Print_Area" localSheetId="25">'Bid Form 1st Env.'!$A$23:$AL$136</definedName>
    <definedName name="_xlnm.Print_Area" localSheetId="0">Cover!$A$1:$F$21</definedName>
    <definedName name="_xlnm.Print_Area" localSheetId="1">'Name of Bidder'!$B$1:$C$33</definedName>
    <definedName name="_xlnm.Print_Titles" localSheetId="10">'Attach 7a'!$18:$18</definedName>
    <definedName name="_xlnm.Print_Titles" localSheetId="11">'Attach 9'!$18:$18</definedName>
    <definedName name="printedname" localSheetId="14">#REF!</definedName>
    <definedName name="printedname" localSheetId="24">#REF!</definedName>
    <definedName name="printedname" localSheetId="7">#REF!</definedName>
    <definedName name="printedname" localSheetId="9">#REF!</definedName>
    <definedName name="printedname" localSheetId="10">#REF!</definedName>
    <definedName name="printedname">#REF!</definedName>
    <definedName name="qw">#REF!</definedName>
    <definedName name="rao">#REF!</definedName>
    <definedName name="_xlnm.Recorder" localSheetId="14">#REF!</definedName>
    <definedName name="_xlnm.Recorder" localSheetId="24">#REF!</definedName>
    <definedName name="_xlnm.Recorder" localSheetId="7">#REF!</definedName>
    <definedName name="_xlnm.Recorder" localSheetId="10">#REF!</definedName>
    <definedName name="_xlnm.Recorder" localSheetId="3">#REF!</definedName>
    <definedName name="_xlnm.Recorder" localSheetId="25">#REF!</definedName>
    <definedName name="_xlnm.Recorder" localSheetId="1">#REF!</definedName>
    <definedName name="_xlnm.Recorder">#REF!</definedName>
    <definedName name="sss">'[6]Attach-3 (QR)'!#REF!</definedName>
    <definedName name="TEST" localSheetId="14">#REF!</definedName>
    <definedName name="TEST" localSheetId="24">#REF!</definedName>
    <definedName name="TEST" localSheetId="7">#REF!</definedName>
    <definedName name="TEST" localSheetId="10">#REF!</definedName>
    <definedName name="TEST" localSheetId="3">#REF!</definedName>
    <definedName name="TEST" localSheetId="25">#REF!</definedName>
    <definedName name="TEST" localSheetId="1">#REF!</definedName>
    <definedName name="TEST">#REF!</definedName>
    <definedName name="TO">#REF!</definedName>
    <definedName name="ttt" localSheetId="14">#REF!</definedName>
    <definedName name="ttt" localSheetId="24">#REF!</definedName>
    <definedName name="ttt" localSheetId="2">#REF!</definedName>
    <definedName name="ttt" localSheetId="7">#REF!</definedName>
    <definedName name="ttt" localSheetId="10">#REF!</definedName>
    <definedName name="ttt">#REF!</definedName>
    <definedName name="typeofbidder" localSheetId="14">#REF!</definedName>
    <definedName name="typeofbidder" localSheetId="24">#REF!</definedName>
    <definedName name="typeofbidder" localSheetId="7">#REF!</definedName>
    <definedName name="typeofbidder" localSheetId="10">#REF!</definedName>
    <definedName name="typeofbidder">#REF!</definedName>
    <definedName name="uuu" localSheetId="14">#REF!</definedName>
    <definedName name="uuu" localSheetId="24">#REF!</definedName>
    <definedName name="uuu" localSheetId="2">#REF!</definedName>
    <definedName name="uuu" localSheetId="7">#REF!</definedName>
    <definedName name="uuu" localSheetId="10">#REF!</definedName>
    <definedName name="uuu">#REF!</definedName>
    <definedName name="yyy" localSheetId="14">#REF!</definedName>
    <definedName name="yyy" localSheetId="24">#REF!</definedName>
    <definedName name="yyy" localSheetId="2">#REF!</definedName>
    <definedName name="yyy" localSheetId="7">#REF!</definedName>
    <definedName name="yyy" localSheetId="10">#REF!</definedName>
    <definedName name="yyy">#REF!</definedName>
    <definedName name="Z_05855B4F_D61E_4C97_B759_B2F96767F6F8_.wvu.PrintArea" localSheetId="9" hidden="1">'Attach 7'!$A$1:$E$19</definedName>
    <definedName name="Z_0BBA2DF4_A149_40BB_8E82_8CB6DEDB7C04_.wvu.Cols" localSheetId="13" hidden="1">'Attach 11'!$F:$F</definedName>
    <definedName name="Z_0BBA2DF4_A149_40BB_8E82_8CB6DEDB7C04_.wvu.Cols" localSheetId="14" hidden="1">'Attach 12'!$F:$H</definedName>
    <definedName name="Z_0BBA2DF4_A149_40BB_8E82_8CB6DEDB7C04_.wvu.Cols" localSheetId="17" hidden="1">'Attach 14 IP'!$K:$P</definedName>
    <definedName name="Z_0BBA2DF4_A149_40BB_8E82_8CB6DEDB7C04_.wvu.Cols" localSheetId="18" hidden="1">'Attach 15'!$H:$H,'Attach 15'!$L:$N</definedName>
    <definedName name="Z_0BBA2DF4_A149_40BB_8E82_8CB6DEDB7C04_.wvu.Cols" localSheetId="19" hidden="1">'Attach 16'!$M:$Q</definedName>
    <definedName name="Z_0BBA2DF4_A149_40BB_8E82_8CB6DEDB7C04_.wvu.Cols" localSheetId="22" hidden="1">'Attach 18A'!$M:$M</definedName>
    <definedName name="Z_0BBA2DF4_A149_40BB_8E82_8CB6DEDB7C04_.wvu.Cols" localSheetId="4" hidden="1">'Attach 4'!$H:$I</definedName>
    <definedName name="Z_0BBA2DF4_A149_40BB_8E82_8CB6DEDB7C04_.wvu.Cols" localSheetId="5" hidden="1">'Attach 4 (A)'!$F:$F</definedName>
    <definedName name="Z_0BBA2DF4_A149_40BB_8E82_8CB6DEDB7C04_.wvu.Cols" localSheetId="6" hidden="1">'Attach 5'!$F:$F</definedName>
    <definedName name="Z_0BBA2DF4_A149_40BB_8E82_8CB6DEDB7C04_.wvu.Cols" localSheetId="7" hidden="1">'Attach 5A'!$F:$F,'Attach 5A'!$I:$I</definedName>
    <definedName name="Z_0BBA2DF4_A149_40BB_8E82_8CB6DEDB7C04_.wvu.Cols" localSheetId="8" hidden="1">'Attach 6'!$F:$F</definedName>
    <definedName name="Z_0BBA2DF4_A149_40BB_8E82_8CB6DEDB7C04_.wvu.Cols" localSheetId="10" hidden="1">'Attach 7a'!$L:$L</definedName>
    <definedName name="Z_0BBA2DF4_A149_40BB_8E82_8CB6DEDB7C04_.wvu.Cols" localSheetId="11" hidden="1">'Attach 9'!$H:$H</definedName>
    <definedName name="Z_0BBA2DF4_A149_40BB_8E82_8CB6DEDB7C04_.wvu.Cols" localSheetId="3" hidden="1">'Attach-3 (QR)'!$N:$N</definedName>
    <definedName name="Z_0BBA2DF4_A149_40BB_8E82_8CB6DEDB7C04_.wvu.Cols" localSheetId="25" hidden="1">'Bid Form 1st Env.'!$G:$AN,'Bid Form 1st Env.'!$AS:$AT</definedName>
    <definedName name="Z_0BBA2DF4_A149_40BB_8E82_8CB6DEDB7C04_.wvu.Cols" localSheetId="1" hidden="1">'Name of Bidder'!$A:$A,'Name of Bidder'!$F:$V</definedName>
    <definedName name="Z_0BBA2DF4_A149_40BB_8E82_8CB6DEDB7C04_.wvu.Cols" localSheetId="26" hidden="1">'N-W (Cr.)'!$C:$C,'N-W (Cr.)'!$F:$U</definedName>
    <definedName name="Z_0BBA2DF4_A149_40BB_8E82_8CB6DEDB7C04_.wvu.Cols" localSheetId="27" hidden="1">'N-W(cr.)-2'!$C:$C,'N-W(cr.)-2'!$F:$U</definedName>
    <definedName name="Z_0BBA2DF4_A149_40BB_8E82_8CB6DEDB7C04_.wvu.PrintArea" localSheetId="12" hidden="1">'Attach 10'!$A$1:$F$34</definedName>
    <definedName name="Z_0BBA2DF4_A149_40BB_8E82_8CB6DEDB7C04_.wvu.PrintArea" localSheetId="13" hidden="1">'Attach 11'!$A$1:$E$74</definedName>
    <definedName name="Z_0BBA2DF4_A149_40BB_8E82_8CB6DEDB7C04_.wvu.PrintArea" localSheetId="14" hidden="1">'Attach 12'!$A$1:$E$113</definedName>
    <definedName name="Z_0BBA2DF4_A149_40BB_8E82_8CB6DEDB7C04_.wvu.PrintArea" localSheetId="15" hidden="1">'Attach 13'!$A$1:$E$21</definedName>
    <definedName name="Z_0BBA2DF4_A149_40BB_8E82_8CB6DEDB7C04_.wvu.PrintArea" localSheetId="16" hidden="1">'Attach 14'!$A$1:$E$25</definedName>
    <definedName name="Z_0BBA2DF4_A149_40BB_8E82_8CB6DEDB7C04_.wvu.PrintArea" localSheetId="17" hidden="1">'Attach 14 IP'!$A$8:$I$220</definedName>
    <definedName name="Z_0BBA2DF4_A149_40BB_8E82_8CB6DEDB7C04_.wvu.PrintArea" localSheetId="18" hidden="1">'Attach 15'!$A$1:$E$92</definedName>
    <definedName name="Z_0BBA2DF4_A149_40BB_8E82_8CB6DEDB7C04_.wvu.PrintArea" localSheetId="19" hidden="1">'Attach 16'!$A$1:$L$102</definedName>
    <definedName name="Z_0BBA2DF4_A149_40BB_8E82_8CB6DEDB7C04_.wvu.PrintArea" localSheetId="20" hidden="1">'Attach 17'!$A$1:$J$24</definedName>
    <definedName name="Z_0BBA2DF4_A149_40BB_8E82_8CB6DEDB7C04_.wvu.PrintArea" localSheetId="22" hidden="1">'Attach 18A'!$A$1:$K$27</definedName>
    <definedName name="Z_0BBA2DF4_A149_40BB_8E82_8CB6DEDB7C04_.wvu.PrintArea" localSheetId="21" hidden="1">'Attach 19'!$A$1:$J$27</definedName>
    <definedName name="Z_0BBA2DF4_A149_40BB_8E82_8CB6DEDB7C04_.wvu.PrintArea" localSheetId="23" hidden="1">'Attach 23-A'!$A$1:$J$23</definedName>
    <definedName name="Z_0BBA2DF4_A149_40BB_8E82_8CB6DEDB7C04_.wvu.PrintArea" localSheetId="24" hidden="1">'Attach 23-B'!$A$1:$J$28</definedName>
    <definedName name="Z_0BBA2DF4_A149_40BB_8E82_8CB6DEDB7C04_.wvu.PrintArea" localSheetId="2" hidden="1">'Attach 3(JV)'!$A$1:$E$25</definedName>
    <definedName name="Z_0BBA2DF4_A149_40BB_8E82_8CB6DEDB7C04_.wvu.PrintArea" localSheetId="4" hidden="1">'Attach 4'!$A$1:$I$22</definedName>
    <definedName name="Z_0BBA2DF4_A149_40BB_8E82_8CB6DEDB7C04_.wvu.PrintArea" localSheetId="5" hidden="1">'Attach 4 (A)'!$A$1:$E$59</definedName>
    <definedName name="Z_0BBA2DF4_A149_40BB_8E82_8CB6DEDB7C04_.wvu.PrintArea" localSheetId="6" hidden="1">'Attach 5'!$A$1:$E$71</definedName>
    <definedName name="Z_0BBA2DF4_A149_40BB_8E82_8CB6DEDB7C04_.wvu.PrintArea" localSheetId="7" hidden="1">'Attach 5A'!$A$1:$F$71</definedName>
    <definedName name="Z_0BBA2DF4_A149_40BB_8E82_8CB6DEDB7C04_.wvu.PrintArea" localSheetId="8" hidden="1">'Attach 6'!$A$1:$E$51</definedName>
    <definedName name="Z_0BBA2DF4_A149_40BB_8E82_8CB6DEDB7C04_.wvu.PrintArea" localSheetId="9" hidden="1">'Attach 7'!$A$1:$E$19</definedName>
    <definedName name="Z_0BBA2DF4_A149_40BB_8E82_8CB6DEDB7C04_.wvu.PrintArea" localSheetId="10" hidden="1">'Attach 7a'!$A$1:$F$46</definedName>
    <definedName name="Z_0BBA2DF4_A149_40BB_8E82_8CB6DEDB7C04_.wvu.PrintArea" localSheetId="11" hidden="1">'Attach 9'!$A$1:$E$46</definedName>
    <definedName name="Z_0BBA2DF4_A149_40BB_8E82_8CB6DEDB7C04_.wvu.PrintArea" localSheetId="3" hidden="1">'Attach-3 (QR)'!$A$1:$I$596</definedName>
    <definedName name="Z_0BBA2DF4_A149_40BB_8E82_8CB6DEDB7C04_.wvu.PrintArea" localSheetId="25" hidden="1">'Bid Form 1st Env.'!$A$23:$AL$139</definedName>
    <definedName name="Z_0BBA2DF4_A149_40BB_8E82_8CB6DEDB7C04_.wvu.PrintArea" localSheetId="0" hidden="1">Cover!$A$1:$F$21</definedName>
    <definedName name="Z_0BBA2DF4_A149_40BB_8E82_8CB6DEDB7C04_.wvu.PrintArea" localSheetId="1" hidden="1">'Name of Bidder'!$B$1:$C$33</definedName>
    <definedName name="Z_0BBA2DF4_A149_40BB_8E82_8CB6DEDB7C04_.wvu.PrintTitles" localSheetId="10" hidden="1">'Attach 7a'!$18:$18</definedName>
    <definedName name="Z_0BBA2DF4_A149_40BB_8E82_8CB6DEDB7C04_.wvu.PrintTitles" localSheetId="11" hidden="1">'Attach 9'!$18:$18</definedName>
    <definedName name="Z_0BBA2DF4_A149_40BB_8E82_8CB6DEDB7C04_.wvu.Rows" localSheetId="12" hidden="1">'Attach 10'!$15:$25,'Attach 10'!$29:$32</definedName>
    <definedName name="Z_0BBA2DF4_A149_40BB_8E82_8CB6DEDB7C04_.wvu.Rows" localSheetId="14" hidden="1">'Attach 12'!$4:$4,'Attach 12'!$16:$109</definedName>
    <definedName name="Z_0BBA2DF4_A149_40BB_8E82_8CB6DEDB7C04_.wvu.Rows" localSheetId="18" hidden="1">'Attach 15'!$16:$16</definedName>
    <definedName name="Z_0BBA2DF4_A149_40BB_8E82_8CB6DEDB7C04_.wvu.Rows" localSheetId="19" hidden="1">'Attach 16'!$72:$78</definedName>
    <definedName name="Z_0BBA2DF4_A149_40BB_8E82_8CB6DEDB7C04_.wvu.Rows" localSheetId="22" hidden="1">'Attach 18A'!$29:$29</definedName>
    <definedName name="Z_0BBA2DF4_A149_40BB_8E82_8CB6DEDB7C04_.wvu.Rows" localSheetId="4" hidden="1">'Attach 4'!$26:$26</definedName>
    <definedName name="Z_0BBA2DF4_A149_40BB_8E82_8CB6DEDB7C04_.wvu.Rows" localSheetId="6" hidden="1">'Attach 5'!$23:$28</definedName>
    <definedName name="Z_0BBA2DF4_A149_40BB_8E82_8CB6DEDB7C04_.wvu.Rows" localSheetId="7" hidden="1">'Attach 5A'!$23:$28</definedName>
    <definedName name="Z_0BBA2DF4_A149_40BB_8E82_8CB6DEDB7C04_.wvu.Rows" localSheetId="10" hidden="1">'Attach 7a'!$17:$39</definedName>
    <definedName name="Z_0BBA2DF4_A149_40BB_8E82_8CB6DEDB7C04_.wvu.Rows" localSheetId="3" hidden="1">'Attach-3 (QR)'!$21:$592</definedName>
    <definedName name="Z_0BBA2DF4_A149_40BB_8E82_8CB6DEDB7C04_.wvu.Rows" localSheetId="25" hidden="1">'Bid Form 1st Env.'!$21:$22,'Bid Form 1st Env.'!$82:$82,'Bid Form 1st Env.'!$84:$85,'Bid Form 1st Env.'!$90:$90,'Bid Form 1st Env.'!$92:$92,'Bid Form 1st Env.'!$109:$109,'Bid Form 1st Env.'!$140:$140</definedName>
    <definedName name="Z_0BBA2DF4_A149_40BB_8E82_8CB6DEDB7C04_.wvu.Rows" localSheetId="0" hidden="1">Cover!$9:$9</definedName>
    <definedName name="Z_0BBA2DF4_A149_40BB_8E82_8CB6DEDB7C04_.wvu.Rows" localSheetId="26" hidden="1">'N-W (Cr.)'!$1:$119</definedName>
    <definedName name="Z_0BBA2DF4_A149_40BB_8E82_8CB6DEDB7C04_.wvu.Rows" localSheetId="27" hidden="1">'N-W(cr.)-2'!$1:$119</definedName>
    <definedName name="Z_10C5F276_B641_4058_B015_CD9DBF21498B_.wvu.Cols" localSheetId="13" hidden="1">'Attach 11'!$F:$F</definedName>
    <definedName name="Z_10C5F276_B641_4058_B015_CD9DBF21498B_.wvu.Cols" localSheetId="14" hidden="1">'Attach 12'!$F:$F,'Attach 12'!$H:$H</definedName>
    <definedName name="Z_10C5F276_B641_4058_B015_CD9DBF21498B_.wvu.Cols" localSheetId="17" hidden="1">'Attach 14 IP'!$K:$P</definedName>
    <definedName name="Z_10C5F276_B641_4058_B015_CD9DBF21498B_.wvu.Cols" localSheetId="19" hidden="1">'Attach 16'!$N:$N</definedName>
    <definedName name="Z_10C5F276_B641_4058_B015_CD9DBF21498B_.wvu.Cols" localSheetId="22" hidden="1">'Attach 18A'!$M:$M</definedName>
    <definedName name="Z_10C5F276_B641_4058_B015_CD9DBF21498B_.wvu.Cols" localSheetId="4" hidden="1">'Attach 4'!$H:$I</definedName>
    <definedName name="Z_10C5F276_B641_4058_B015_CD9DBF21498B_.wvu.Cols" localSheetId="5" hidden="1">'Attach 4 (A)'!$F:$F</definedName>
    <definedName name="Z_10C5F276_B641_4058_B015_CD9DBF21498B_.wvu.Cols" localSheetId="6" hidden="1">'Attach 5'!$F:$F</definedName>
    <definedName name="Z_10C5F276_B641_4058_B015_CD9DBF21498B_.wvu.Cols" localSheetId="7" hidden="1">'Attach 5A'!$F:$F,'Attach 5A'!$I:$I</definedName>
    <definedName name="Z_10C5F276_B641_4058_B015_CD9DBF21498B_.wvu.Cols" localSheetId="8" hidden="1">'Attach 6'!$F:$F</definedName>
    <definedName name="Z_10C5F276_B641_4058_B015_CD9DBF21498B_.wvu.Cols" localSheetId="10" hidden="1">'Attach 7a'!$L:$L</definedName>
    <definedName name="Z_10C5F276_B641_4058_B015_CD9DBF21498B_.wvu.Cols" localSheetId="3" hidden="1">'Attach-3 (QR)'!$N:$P</definedName>
    <definedName name="Z_10C5F276_B641_4058_B015_CD9DBF21498B_.wvu.Cols" localSheetId="25" hidden="1">'Bid Form 1st Env.'!$G:$H,'Bid Form 1st Env.'!$J:$BF</definedName>
    <definedName name="Z_10C5F276_B641_4058_B015_CD9DBF21498B_.wvu.Cols" localSheetId="1" hidden="1">'Name of Bidder'!$A:$A,'Name of Bidder'!$D:$I</definedName>
    <definedName name="Z_10C5F276_B641_4058_B015_CD9DBF21498B_.wvu.Cols" localSheetId="26" hidden="1">'N-W (Cr.)'!$C:$C,'N-W (Cr.)'!$F:$U</definedName>
    <definedName name="Z_10C5F276_B641_4058_B015_CD9DBF21498B_.wvu.PrintArea" localSheetId="12" hidden="1">'Attach 10'!$A$1:$F$34</definedName>
    <definedName name="Z_10C5F276_B641_4058_B015_CD9DBF21498B_.wvu.PrintArea" localSheetId="13" hidden="1">'Attach 11'!$A$1:$E$70</definedName>
    <definedName name="Z_10C5F276_B641_4058_B015_CD9DBF21498B_.wvu.PrintArea" localSheetId="14" hidden="1">'Attach 12'!$A$1:$E$108</definedName>
    <definedName name="Z_10C5F276_B641_4058_B015_CD9DBF21498B_.wvu.PrintArea" localSheetId="15" hidden="1">'Attach 13'!$A$1:$E$21</definedName>
    <definedName name="Z_10C5F276_B641_4058_B015_CD9DBF21498B_.wvu.PrintArea" localSheetId="16" hidden="1">'Attach 14'!$A$1:$E$25</definedName>
    <definedName name="Z_10C5F276_B641_4058_B015_CD9DBF21498B_.wvu.PrintArea" localSheetId="17" hidden="1">'Attach 14 IP'!$A$8:$I$219</definedName>
    <definedName name="Z_10C5F276_B641_4058_B015_CD9DBF21498B_.wvu.PrintArea" localSheetId="19" hidden="1">'Attach 16'!$A$1:$L$102</definedName>
    <definedName name="Z_10C5F276_B641_4058_B015_CD9DBF21498B_.wvu.PrintArea" localSheetId="20" hidden="1">'Attach 17'!$A$1:$J$24</definedName>
    <definedName name="Z_10C5F276_B641_4058_B015_CD9DBF21498B_.wvu.PrintArea" localSheetId="22" hidden="1">'Attach 18A'!$A$1:$K$27</definedName>
    <definedName name="Z_10C5F276_B641_4058_B015_CD9DBF21498B_.wvu.PrintArea" localSheetId="21" hidden="1">'Attach 19'!$A$1:$J$27</definedName>
    <definedName name="Z_10C5F276_B641_4058_B015_CD9DBF21498B_.wvu.PrintArea" localSheetId="23" hidden="1">'Attach 23-A'!$A$1:$J$23</definedName>
    <definedName name="Z_10C5F276_B641_4058_B015_CD9DBF21498B_.wvu.PrintArea" localSheetId="24" hidden="1">'Attach 23-B'!$A$1:$J$28</definedName>
    <definedName name="Z_10C5F276_B641_4058_B015_CD9DBF21498B_.wvu.PrintArea" localSheetId="2" hidden="1">'Attach 3(JV)'!$A$1:$E$25</definedName>
    <definedName name="Z_10C5F276_B641_4058_B015_CD9DBF21498B_.wvu.PrintArea" localSheetId="5" hidden="1">'Attach 4 (A)'!$A$1:$E$59</definedName>
    <definedName name="Z_10C5F276_B641_4058_B015_CD9DBF21498B_.wvu.PrintArea" localSheetId="6" hidden="1">'Attach 5'!$A$1:$E$71</definedName>
    <definedName name="Z_10C5F276_B641_4058_B015_CD9DBF21498B_.wvu.PrintArea" localSheetId="7" hidden="1">'Attach 5A'!$A$1:$F$71</definedName>
    <definedName name="Z_10C5F276_B641_4058_B015_CD9DBF21498B_.wvu.PrintArea" localSheetId="8" hidden="1">'Attach 6'!$A$1:$E$51</definedName>
    <definedName name="Z_10C5F276_B641_4058_B015_CD9DBF21498B_.wvu.PrintArea" localSheetId="10" hidden="1">'Attach 7a'!$A$1:$F$46</definedName>
    <definedName name="Z_10C5F276_B641_4058_B015_CD9DBF21498B_.wvu.PrintArea" localSheetId="3" hidden="1">'Attach-3 (QR)'!$A$1:$I$596</definedName>
    <definedName name="Z_10C5F276_B641_4058_B015_CD9DBF21498B_.wvu.PrintArea" localSheetId="25" hidden="1">'Bid Form 1st Env.'!$A$24:$F$144</definedName>
    <definedName name="Z_10C5F276_B641_4058_B015_CD9DBF21498B_.wvu.PrintArea" localSheetId="0" hidden="1">Cover!$A$1:$F$21</definedName>
    <definedName name="Z_10C5F276_B641_4058_B015_CD9DBF21498B_.wvu.PrintArea" localSheetId="1" hidden="1">'Name of Bidder'!$B$1:$C$33</definedName>
    <definedName name="Z_10C5F276_B641_4058_B015_CD9DBF21498B_.wvu.PrintTitles" localSheetId="10" hidden="1">'Attach 7a'!$18:$18</definedName>
    <definedName name="Z_10C5F276_B641_4058_B015_CD9DBF21498B_.wvu.Rows" localSheetId="12" hidden="1">'Attach 10'!$15:$25</definedName>
    <definedName name="Z_10C5F276_B641_4058_B015_CD9DBF21498B_.wvu.Rows" localSheetId="14" hidden="1">'Attach 12'!$20:$70,'Attach 12'!$84:$85,'Attach 12'!#REF!,'Attach 12'!#REF!,'Attach 12'!#REF!,'Attach 12'!#REF!,'Attach 12'!#REF!,'Attach 12'!$107:$107,'Attach 12'!#REF!,'Attach 12'!#REF!,'Attach 12'!$110:$197</definedName>
    <definedName name="Z_10C5F276_B641_4058_B015_CD9DBF21498B_.wvu.Rows" localSheetId="17" hidden="1">'Attach 14 IP'!#REF!</definedName>
    <definedName name="Z_10C5F276_B641_4058_B015_CD9DBF21498B_.wvu.Rows" localSheetId="19" hidden="1">'Attach 16'!#REF!</definedName>
    <definedName name="Z_10C5F276_B641_4058_B015_CD9DBF21498B_.wvu.Rows" localSheetId="22" hidden="1">'Attach 18A'!$29:$29</definedName>
    <definedName name="Z_10C5F276_B641_4058_B015_CD9DBF21498B_.wvu.Rows" localSheetId="4" hidden="1">'Attach 4'!$26:$26</definedName>
    <definedName name="Z_10C5F276_B641_4058_B015_CD9DBF21498B_.wvu.Rows" localSheetId="6" hidden="1">'Attach 5'!$23:$28</definedName>
    <definedName name="Z_10C5F276_B641_4058_B015_CD9DBF21498B_.wvu.Rows" localSheetId="7" hidden="1">'Attach 5A'!$23:$28</definedName>
    <definedName name="Z_10C5F276_B641_4058_B015_CD9DBF21498B_.wvu.Rows" localSheetId="10" hidden="1">'Attach 7a'!$19:$20</definedName>
    <definedName name="Z_10C5F276_B641_4058_B015_CD9DBF21498B_.wvu.Rows" localSheetId="3" hidden="1">'Attach-3 (QR)'!$170:$171,'Attach-3 (QR)'!$176:$314,'Attach-3 (QR)'!$374:$375,'Attach-3 (QR)'!$386:$389,'Attach-3 (QR)'!$394:$397,'Attach-3 (QR)'!$400:$401,'Attach-3 (QR)'!$406:$406,'Attach-3 (QR)'!$457:$459,'Attach-3 (QR)'!$473:$512,'Attach-3 (QR)'!$518:$532,'Attach-3 (QR)'!$553:$574</definedName>
    <definedName name="Z_10C5F276_B641_4058_B015_CD9DBF21498B_.wvu.Rows" localSheetId="25" hidden="1">'Bid Form 1st Env.'!$92:$92,'Bid Form 1st Env.'!#REF!</definedName>
    <definedName name="Z_10C5F276_B641_4058_B015_CD9DBF21498B_.wvu.Rows" localSheetId="0" hidden="1">Cover!$9:$9</definedName>
    <definedName name="Z_10C5F276_B641_4058_B015_CD9DBF21498B_.wvu.Rows" localSheetId="1" hidden="1">'Name of Bidder'!$27:$27</definedName>
    <definedName name="Z_10C5F276_B641_4058_B015_CD9DBF21498B_.wvu.Rows" localSheetId="26" hidden="1">'N-W (Cr.)'!$1:$119</definedName>
    <definedName name="Z_1586E746_E770_4DE8_8EE8_42BC4CF5206B_.wvu.Cols" localSheetId="13" hidden="1">'Attach 11'!$F:$F</definedName>
    <definedName name="Z_1586E746_E770_4DE8_8EE8_42BC4CF5206B_.wvu.Cols" localSheetId="17" hidden="1">'Attach 14 IP'!$K:$P</definedName>
    <definedName name="Z_1586E746_E770_4DE8_8EE8_42BC4CF5206B_.wvu.Cols" localSheetId="19" hidden="1">'Attach 16'!$N:$N</definedName>
    <definedName name="Z_1586E746_E770_4DE8_8EE8_42BC4CF5206B_.wvu.Cols" localSheetId="4" hidden="1">'Attach 4'!$H:$I</definedName>
    <definedName name="Z_1586E746_E770_4DE8_8EE8_42BC4CF5206B_.wvu.Cols" localSheetId="5" hidden="1">'Attach 4 (A)'!$F:$F</definedName>
    <definedName name="Z_1586E746_E770_4DE8_8EE8_42BC4CF5206B_.wvu.Cols" localSheetId="6" hidden="1">'Attach 5'!$F:$F</definedName>
    <definedName name="Z_1586E746_E770_4DE8_8EE8_42BC4CF5206B_.wvu.Cols" localSheetId="7" hidden="1">'Attach 5A'!$F:$F</definedName>
    <definedName name="Z_1586E746_E770_4DE8_8EE8_42BC4CF5206B_.wvu.Cols" localSheetId="8" hidden="1">'Attach 6'!$F:$F</definedName>
    <definedName name="Z_1586E746_E770_4DE8_8EE8_42BC4CF5206B_.wvu.Cols" localSheetId="3" hidden="1">'Attach-3 (QR)'!$L:$N</definedName>
    <definedName name="Z_1586E746_E770_4DE8_8EE8_42BC4CF5206B_.wvu.Cols" localSheetId="25" hidden="1">'Bid Form 1st Env.'!$G:$BM</definedName>
    <definedName name="Z_1586E746_E770_4DE8_8EE8_42BC4CF5206B_.wvu.Cols" localSheetId="1" hidden="1">'Name of Bidder'!$A:$A,'Name of Bidder'!$E:$H</definedName>
    <definedName name="Z_1586E746_E770_4DE8_8EE8_42BC4CF5206B_.wvu.Cols" localSheetId="26" hidden="1">'N-W (Cr.)'!$C:$C,'N-W (Cr.)'!$F:$U</definedName>
    <definedName name="Z_1586E746_E770_4DE8_8EE8_42BC4CF5206B_.wvu.PrintArea" localSheetId="12" hidden="1">'Attach 10'!$A$1:$E$34</definedName>
    <definedName name="Z_1586E746_E770_4DE8_8EE8_42BC4CF5206B_.wvu.PrintArea" localSheetId="13" hidden="1">'Attach 11'!$A$1:$E$71</definedName>
    <definedName name="Z_1586E746_E770_4DE8_8EE8_42BC4CF5206B_.wvu.PrintArea" localSheetId="15" hidden="1">'Attach 13'!$A$1:$E$23</definedName>
    <definedName name="Z_1586E746_E770_4DE8_8EE8_42BC4CF5206B_.wvu.PrintArea" localSheetId="16" hidden="1">'Attach 14'!$A$1:$E$27</definedName>
    <definedName name="Z_1586E746_E770_4DE8_8EE8_42BC4CF5206B_.wvu.PrintArea" localSheetId="17" hidden="1">'Attach 14 IP'!$A$8:$I$219</definedName>
    <definedName name="Z_1586E746_E770_4DE8_8EE8_42BC4CF5206B_.wvu.PrintArea" localSheetId="19" hidden="1">'Attach 16'!$A$1:$L$104</definedName>
    <definedName name="Z_1586E746_E770_4DE8_8EE8_42BC4CF5206B_.wvu.PrintArea" localSheetId="20" hidden="1">'Attach 17'!$A$1:$J$24</definedName>
    <definedName name="Z_1586E746_E770_4DE8_8EE8_42BC4CF5206B_.wvu.PrintArea" localSheetId="21" hidden="1">'Attach 19'!$A$1:$J$27</definedName>
    <definedName name="Z_1586E746_E770_4DE8_8EE8_42BC4CF5206B_.wvu.PrintArea" localSheetId="24" hidden="1">'Attach 23-B'!$A$1:$J$28</definedName>
    <definedName name="Z_1586E746_E770_4DE8_8EE8_42BC4CF5206B_.wvu.PrintArea" localSheetId="2" hidden="1">'Attach 3(JV)'!$A$1:$E$26</definedName>
    <definedName name="Z_1586E746_E770_4DE8_8EE8_42BC4CF5206B_.wvu.PrintArea" localSheetId="4" hidden="1">'Attach 4'!$A$1:$G$25</definedName>
    <definedName name="Z_1586E746_E770_4DE8_8EE8_42BC4CF5206B_.wvu.PrintArea" localSheetId="5" hidden="1">'Attach 4 (A)'!$A$1:$E$59</definedName>
    <definedName name="Z_1586E746_E770_4DE8_8EE8_42BC4CF5206B_.wvu.PrintArea" localSheetId="6" hidden="1">'Attach 5'!$A$1:$E$71</definedName>
    <definedName name="Z_1586E746_E770_4DE8_8EE8_42BC4CF5206B_.wvu.PrintArea" localSheetId="7" hidden="1">'Attach 5A'!$A$1:$E$71</definedName>
    <definedName name="Z_1586E746_E770_4DE8_8EE8_42BC4CF5206B_.wvu.PrintArea" localSheetId="8" hidden="1">'Attach 6'!$A$1:$E$51</definedName>
    <definedName name="Z_1586E746_E770_4DE8_8EE8_42BC4CF5206B_.wvu.PrintArea" localSheetId="10" hidden="1">'Attach 7a'!$A$1:$F$46</definedName>
    <definedName name="Z_1586E746_E770_4DE8_8EE8_42BC4CF5206B_.wvu.PrintArea" localSheetId="11" hidden="1">'Attach 9'!$A$1:$E$46</definedName>
    <definedName name="Z_1586E746_E770_4DE8_8EE8_42BC4CF5206B_.wvu.PrintArea" localSheetId="3" hidden="1">'Attach-3 (QR)'!$A$1:$I$596</definedName>
    <definedName name="Z_1586E746_E770_4DE8_8EE8_42BC4CF5206B_.wvu.PrintArea" localSheetId="25" hidden="1">'Bid Form 1st Env.'!$A$24:$F$144</definedName>
    <definedName name="Z_1586E746_E770_4DE8_8EE8_42BC4CF5206B_.wvu.PrintArea" localSheetId="0" hidden="1">Cover!$A$1:$F$21</definedName>
    <definedName name="Z_1586E746_E770_4DE8_8EE8_42BC4CF5206B_.wvu.PrintArea" localSheetId="1" hidden="1">'Name of Bidder'!$B$1:$C$33</definedName>
    <definedName name="Z_1586E746_E770_4DE8_8EE8_42BC4CF5206B_.wvu.PrintTitles" localSheetId="10" hidden="1">'Attach 7a'!$18:$18</definedName>
    <definedName name="Z_1586E746_E770_4DE8_8EE8_42BC4CF5206B_.wvu.PrintTitles" localSheetId="11" hidden="1">'Attach 9'!$18:$18</definedName>
    <definedName name="Z_1586E746_E770_4DE8_8EE8_42BC4CF5206B_.wvu.Rows" localSheetId="17" hidden="1">'Attach 14 IP'!#REF!</definedName>
    <definedName name="Z_1586E746_E770_4DE8_8EE8_42BC4CF5206B_.wvu.Rows" localSheetId="19" hidden="1">'Attach 16'!#REF!</definedName>
    <definedName name="Z_1586E746_E770_4DE8_8EE8_42BC4CF5206B_.wvu.Rows" localSheetId="4" hidden="1">'Attach 4'!$26:$26</definedName>
    <definedName name="Z_1586E746_E770_4DE8_8EE8_42BC4CF5206B_.wvu.Rows" localSheetId="6" hidden="1">'Attach 5'!$23:$28</definedName>
    <definedName name="Z_1586E746_E770_4DE8_8EE8_42BC4CF5206B_.wvu.Rows" localSheetId="7" hidden="1">'Attach 5A'!$23:$28</definedName>
    <definedName name="Z_1586E746_E770_4DE8_8EE8_42BC4CF5206B_.wvu.Rows" localSheetId="25" hidden="1">'Bid Form 1st Env.'!$92:$92</definedName>
    <definedName name="Z_1586E746_E770_4DE8_8EE8_42BC4CF5206B_.wvu.Rows" localSheetId="1" hidden="1">'Name of Bidder'!$27:$27</definedName>
    <definedName name="Z_1586E746_E770_4DE8_8EE8_42BC4CF5206B_.wvu.Rows" localSheetId="26" hidden="1">'N-W (Cr.)'!$1:$119</definedName>
    <definedName name="Z_15A19D23_A9FD_4FC1_B7B0_F2D16BDFC729_.wvu.PrintArea" localSheetId="9" hidden="1">'Attach 7'!$A$1:$E$19</definedName>
    <definedName name="Z_1C70608C_646A_4043_A222_6253B5006A93_.wvu.Cols" localSheetId="14" hidden="1">'Attach 12'!$H:$I</definedName>
    <definedName name="Z_1C70608C_646A_4043_A222_6253B5006A93_.wvu.Cols" localSheetId="6" hidden="1">'Attach 5'!$H:$H</definedName>
    <definedName name="Z_1C70608C_646A_4043_A222_6253B5006A93_.wvu.Cols" localSheetId="7" hidden="1">'Attach 5A'!$H:$H</definedName>
    <definedName name="Z_1C70608C_646A_4043_A222_6253B5006A93_.wvu.Cols" localSheetId="8" hidden="1">'Attach 6'!$H:$H</definedName>
    <definedName name="Z_1C70608C_646A_4043_A222_6253B5006A93_.wvu.PrintArea" localSheetId="12" hidden="1">'Attach 10'!$A$1:$E$40</definedName>
    <definedName name="Z_1C70608C_646A_4043_A222_6253B5006A93_.wvu.PrintArea" localSheetId="13" hidden="1">'Attach 11'!$A$1:$E$54</definedName>
    <definedName name="Z_1C70608C_646A_4043_A222_6253B5006A93_.wvu.PrintArea" localSheetId="14" hidden="1">'Attach 12'!$B$1:$F$108</definedName>
    <definedName name="Z_1C70608C_646A_4043_A222_6253B5006A93_.wvu.PrintArea" localSheetId="15" hidden="1">'Attach 13'!$A$1:$E$25</definedName>
    <definedName name="Z_1C70608C_646A_4043_A222_6253B5006A93_.wvu.PrintArea" localSheetId="16" hidden="1">'Attach 14'!$A$1:$E$29</definedName>
    <definedName name="Z_1C70608C_646A_4043_A222_6253B5006A93_.wvu.PrintArea" localSheetId="17" hidden="1">'Attach 14 IP'!$A$8:$I$232</definedName>
    <definedName name="Z_1C70608C_646A_4043_A222_6253B5006A93_.wvu.PrintArea" localSheetId="19" hidden="1">'Attach 16'!$A$1:$L$104</definedName>
    <definedName name="Z_1C70608C_646A_4043_A222_6253B5006A93_.wvu.PrintArea" localSheetId="2" hidden="1">'Attach 3(JV)'!$A$1:$E$28</definedName>
    <definedName name="Z_1C70608C_646A_4043_A222_6253B5006A93_.wvu.PrintArea" localSheetId="4" hidden="1">'Attach 4'!$A$1:$E$25</definedName>
    <definedName name="Z_1C70608C_646A_4043_A222_6253B5006A93_.wvu.PrintArea" localSheetId="5" hidden="1">'Attach 4 (A)'!$A$1:$E$26</definedName>
    <definedName name="Z_1C70608C_646A_4043_A222_6253B5006A93_.wvu.PrintArea" localSheetId="6" hidden="1">'Attach 5'!$A$1:$E$71</definedName>
    <definedName name="Z_1C70608C_646A_4043_A222_6253B5006A93_.wvu.PrintArea" localSheetId="7" hidden="1">'Attach 5A'!$A$1:$E$71</definedName>
    <definedName name="Z_1C70608C_646A_4043_A222_6253B5006A93_.wvu.PrintArea" localSheetId="8" hidden="1">'Attach 6'!$A$1:$E$51</definedName>
    <definedName name="Z_1C70608C_646A_4043_A222_6253B5006A93_.wvu.PrintArea" localSheetId="10" hidden="1">'Attach 7a'!$A$1:$F$46</definedName>
    <definedName name="Z_1C70608C_646A_4043_A222_6253B5006A93_.wvu.PrintArea" localSheetId="11" hidden="1">'Attach 9'!$A$1:$E$46</definedName>
    <definedName name="Z_1C70608C_646A_4043_A222_6253B5006A93_.wvu.PrintTitles" localSheetId="14" hidden="1">'Attach 12'!#REF!</definedName>
    <definedName name="Z_1C70608C_646A_4043_A222_6253B5006A93_.wvu.PrintTitles" localSheetId="10" hidden="1">'Attach 7a'!$18:$18</definedName>
    <definedName name="Z_1C70608C_646A_4043_A222_6253B5006A93_.wvu.PrintTitles" localSheetId="11" hidden="1">'Attach 9'!$18:$18</definedName>
    <definedName name="Z_1C70608C_646A_4043_A222_6253B5006A93_.wvu.Rows" localSheetId="14" hidden="1">'Attach 12'!#REF!</definedName>
    <definedName name="Z_1C70608C_646A_4043_A222_6253B5006A93_.wvu.Rows" localSheetId="17" hidden="1">'Attach 14 IP'!#REF!</definedName>
    <definedName name="Z_1C70608C_646A_4043_A222_6253B5006A93_.wvu.Rows" localSheetId="6" hidden="1">'Attach 5'!$23:$28</definedName>
    <definedName name="Z_1C70608C_646A_4043_A222_6253B5006A93_.wvu.Rows" localSheetId="7" hidden="1">'Attach 5A'!$23:$28</definedName>
    <definedName name="Z_1FD9ACA5_802E_4240_ABEA_3FAA854014ED_.wvu.Cols" localSheetId="3" hidden="1">'Attach-3 (QR)'!$J:$L</definedName>
    <definedName name="Z_1FD9ACA5_802E_4240_ABEA_3FAA854014ED_.wvu.PrintArea" localSheetId="3" hidden="1">'Attach-3 (QR)'!$A$1:$I$596</definedName>
    <definedName name="Z_1FD9ACA5_802E_4240_ABEA_3FAA854014ED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13" hidden="1">'Attach 11'!$F:$F</definedName>
    <definedName name="Z_20A53A97_D2BD_4E7F_8ABC_E5DF94CF88E8_.wvu.Cols" localSheetId="17" hidden="1">'Attach 14 IP'!$K:$P</definedName>
    <definedName name="Z_20A53A97_D2BD_4E7F_8ABC_E5DF94CF88E8_.wvu.Cols" localSheetId="19" hidden="1">'Attach 16'!$N:$N</definedName>
    <definedName name="Z_20A53A97_D2BD_4E7F_8ABC_E5DF94CF88E8_.wvu.Cols" localSheetId="4" hidden="1">'Attach 4'!$H:$I</definedName>
    <definedName name="Z_20A53A97_D2BD_4E7F_8ABC_E5DF94CF88E8_.wvu.Cols" localSheetId="5" hidden="1">'Attach 4 (A)'!$F:$F</definedName>
    <definedName name="Z_20A53A97_D2BD_4E7F_8ABC_E5DF94CF88E8_.wvu.Cols" localSheetId="6" hidden="1">'Attach 5'!$F:$F</definedName>
    <definedName name="Z_20A53A97_D2BD_4E7F_8ABC_E5DF94CF88E8_.wvu.Cols" localSheetId="7" hidden="1">'Attach 5A'!$F:$F</definedName>
    <definedName name="Z_20A53A97_D2BD_4E7F_8ABC_E5DF94CF88E8_.wvu.Cols" localSheetId="8" hidden="1">'Attach 6'!$F:$F</definedName>
    <definedName name="Z_20A53A97_D2BD_4E7F_8ABC_E5DF94CF88E8_.wvu.Cols" localSheetId="10" hidden="1">'Attach 7a'!#REF!,'Attach 7a'!$J:$M</definedName>
    <definedName name="Z_20A53A97_D2BD_4E7F_8ABC_E5DF94CF88E8_.wvu.Cols" localSheetId="11" hidden="1">'Attach 9'!$E:$E,'Attach 9'!$J:$M</definedName>
    <definedName name="Z_20A53A97_D2BD_4E7F_8ABC_E5DF94CF88E8_.wvu.Cols" localSheetId="3" hidden="1">'Attach-3 (QR)'!$N:$P</definedName>
    <definedName name="Z_20A53A97_D2BD_4E7F_8ABC_E5DF94CF88E8_.wvu.Cols" localSheetId="25" hidden="1">'Bid Form 1st Env.'!$G:$BM</definedName>
    <definedName name="Z_20A53A97_D2BD_4E7F_8ABC_E5DF94CF88E8_.wvu.Cols" localSheetId="1" hidden="1">'Name of Bidder'!$A:$A,'Name of Bidder'!$E:$H</definedName>
    <definedName name="Z_20A53A97_D2BD_4E7F_8ABC_E5DF94CF88E8_.wvu.Cols" localSheetId="26" hidden="1">'N-W (Cr.)'!$C:$C,'N-W (Cr.)'!$F:$U</definedName>
    <definedName name="Z_20A53A97_D2BD_4E7F_8ABC_E5DF94CF88E8_.wvu.PrintArea" localSheetId="12" hidden="1">'Attach 10'!$A$1:$E$34</definedName>
    <definedName name="Z_20A53A97_D2BD_4E7F_8ABC_E5DF94CF88E8_.wvu.PrintArea" localSheetId="13" hidden="1">'Attach 11'!$A$1:$E$71</definedName>
    <definedName name="Z_20A53A97_D2BD_4E7F_8ABC_E5DF94CF88E8_.wvu.PrintArea" localSheetId="15" hidden="1">'Attach 13'!$A$1:$E$23</definedName>
    <definedName name="Z_20A53A97_D2BD_4E7F_8ABC_E5DF94CF88E8_.wvu.PrintArea" localSheetId="16" hidden="1">'Attach 14'!$A$1:$E$27</definedName>
    <definedName name="Z_20A53A97_D2BD_4E7F_8ABC_E5DF94CF88E8_.wvu.PrintArea" localSheetId="17" hidden="1">'Attach 14 IP'!$A$8:$I$219</definedName>
    <definedName name="Z_20A53A97_D2BD_4E7F_8ABC_E5DF94CF88E8_.wvu.PrintArea" localSheetId="19" hidden="1">'Attach 16'!$A$1:$L$104</definedName>
    <definedName name="Z_20A53A97_D2BD_4E7F_8ABC_E5DF94CF88E8_.wvu.PrintArea" localSheetId="20" hidden="1">'Attach 17'!$A$1:$J$24</definedName>
    <definedName name="Z_20A53A97_D2BD_4E7F_8ABC_E5DF94CF88E8_.wvu.PrintArea" localSheetId="21" hidden="1">'Attach 19'!$A$1:$J$27</definedName>
    <definedName name="Z_20A53A97_D2BD_4E7F_8ABC_E5DF94CF88E8_.wvu.PrintArea" localSheetId="24" hidden="1">'Attach 23-B'!$A$1:$J$28</definedName>
    <definedName name="Z_20A53A97_D2BD_4E7F_8ABC_E5DF94CF88E8_.wvu.PrintArea" localSheetId="2" hidden="1">'Attach 3(JV)'!$A$1:$E$26</definedName>
    <definedName name="Z_20A53A97_D2BD_4E7F_8ABC_E5DF94CF88E8_.wvu.PrintArea" localSheetId="4" hidden="1">'Attach 4'!$A$1:$G$25</definedName>
    <definedName name="Z_20A53A97_D2BD_4E7F_8ABC_E5DF94CF88E8_.wvu.PrintArea" localSheetId="5" hidden="1">'Attach 4 (A)'!$A$1:$E$59</definedName>
    <definedName name="Z_20A53A97_D2BD_4E7F_8ABC_E5DF94CF88E8_.wvu.PrintArea" localSheetId="6" hidden="1">'Attach 5'!$A$1:$E$71</definedName>
    <definedName name="Z_20A53A97_D2BD_4E7F_8ABC_E5DF94CF88E8_.wvu.PrintArea" localSheetId="7" hidden="1">'Attach 5A'!$A$1:$E$71</definedName>
    <definedName name="Z_20A53A97_D2BD_4E7F_8ABC_E5DF94CF88E8_.wvu.PrintArea" localSheetId="8" hidden="1">'Attach 6'!$A$1:$E$51</definedName>
    <definedName name="Z_20A53A97_D2BD_4E7F_8ABC_E5DF94CF88E8_.wvu.PrintArea" localSheetId="10" hidden="1">'Attach 7a'!$A$1:$F$46</definedName>
    <definedName name="Z_20A53A97_D2BD_4E7F_8ABC_E5DF94CF88E8_.wvu.PrintArea" localSheetId="11" hidden="1">'Attach 9'!$A$1:$E$46</definedName>
    <definedName name="Z_20A53A97_D2BD_4E7F_8ABC_E5DF94CF88E8_.wvu.PrintArea" localSheetId="3" hidden="1">'Attach-3 (QR)'!$A$1:$I$596</definedName>
    <definedName name="Z_20A53A97_D2BD_4E7F_8ABC_E5DF94CF88E8_.wvu.PrintArea" localSheetId="25" hidden="1">'Bid Form 1st Env.'!$A$24:$F$144</definedName>
    <definedName name="Z_20A53A97_D2BD_4E7F_8ABC_E5DF94CF88E8_.wvu.PrintArea" localSheetId="0" hidden="1">Cover!$A$1:$F$21</definedName>
    <definedName name="Z_20A53A97_D2BD_4E7F_8ABC_E5DF94CF88E8_.wvu.PrintArea" localSheetId="1" hidden="1">'Name of Bidder'!$B$1:$C$33</definedName>
    <definedName name="Z_20A53A97_D2BD_4E7F_8ABC_E5DF94CF88E8_.wvu.PrintTitles" localSheetId="10" hidden="1">'Attach 7a'!$18:$18</definedName>
    <definedName name="Z_20A53A97_D2BD_4E7F_8ABC_E5DF94CF88E8_.wvu.PrintTitles" localSheetId="11" hidden="1">'Attach 9'!$18:$18</definedName>
    <definedName name="Z_20A53A97_D2BD_4E7F_8ABC_E5DF94CF88E8_.wvu.Rows" localSheetId="17" hidden="1">'Attach 14 IP'!#REF!</definedName>
    <definedName name="Z_20A53A97_D2BD_4E7F_8ABC_E5DF94CF88E8_.wvu.Rows" localSheetId="19" hidden="1">'Attach 16'!#REF!</definedName>
    <definedName name="Z_20A53A97_D2BD_4E7F_8ABC_E5DF94CF88E8_.wvu.Rows" localSheetId="4" hidden="1">'Attach 4'!$26:$26</definedName>
    <definedName name="Z_20A53A97_D2BD_4E7F_8ABC_E5DF94CF88E8_.wvu.Rows" localSheetId="6" hidden="1">'Attach 5'!$23:$28</definedName>
    <definedName name="Z_20A53A97_D2BD_4E7F_8ABC_E5DF94CF88E8_.wvu.Rows" localSheetId="7" hidden="1">'Attach 5A'!$23:$28</definedName>
    <definedName name="Z_20A53A97_D2BD_4E7F_8ABC_E5DF94CF88E8_.wvu.Rows" localSheetId="10" hidden="1">'Attach 7a'!$19:$19</definedName>
    <definedName name="Z_20A53A97_D2BD_4E7F_8ABC_E5DF94CF88E8_.wvu.Rows" localSheetId="11" hidden="1">'Attach 9'!$19:$19</definedName>
    <definedName name="Z_20A53A97_D2BD_4E7F_8ABC_E5DF94CF88E8_.wvu.Rows" localSheetId="3" hidden="1">'Attach-3 (QR)'!$387:$388,'Attach-3 (QR)'!$394:$395,'Attach-3 (QR)'!$397:$397,'Attach-3 (QR)'!$457:$459,'Attach-3 (QR)'!$481:$511,'Attach-3 (QR)'!$523:$532</definedName>
    <definedName name="Z_20A53A97_D2BD_4E7F_8ABC_E5DF94CF88E8_.wvu.Rows" localSheetId="25" hidden="1">'Bid Form 1st Env.'!$92:$92</definedName>
    <definedName name="Z_20A53A97_D2BD_4E7F_8ABC_E5DF94CF88E8_.wvu.Rows" localSheetId="0" hidden="1">Cover!$9:$9</definedName>
    <definedName name="Z_20A53A97_D2BD_4E7F_8ABC_E5DF94CF88E8_.wvu.Rows" localSheetId="1" hidden="1">'Name of Bidder'!$27:$27</definedName>
    <definedName name="Z_20A53A97_D2BD_4E7F_8ABC_E5DF94CF88E8_.wvu.Rows" localSheetId="26" hidden="1">'N-W (Cr.)'!$1:$119</definedName>
    <definedName name="Z_237D8718_39ED_4FFE_B3B2_D1192F8D2E87_.wvu.Cols" localSheetId="14" hidden="1">'Attach 12'!$H:$I</definedName>
    <definedName name="Z_237D8718_39ED_4FFE_B3B2_D1192F8D2E87_.wvu.Cols" localSheetId="6" hidden="1">'Attach 5'!$H:$H</definedName>
    <definedName name="Z_237D8718_39ED_4FFE_B3B2_D1192F8D2E87_.wvu.Cols" localSheetId="7" hidden="1">'Attach 5A'!$H:$H</definedName>
    <definedName name="Z_237D8718_39ED_4FFE_B3B2_D1192F8D2E87_.wvu.Cols" localSheetId="8" hidden="1">'Attach 6'!$H:$H</definedName>
    <definedName name="Z_237D8718_39ED_4FFE_B3B2_D1192F8D2E87_.wvu.PrintArea" localSheetId="12" hidden="1">'Attach 10'!$A$1:$E$40</definedName>
    <definedName name="Z_237D8718_39ED_4FFE_B3B2_D1192F8D2E87_.wvu.PrintArea" localSheetId="13" hidden="1">'Attach 11'!$A$1:$E$54</definedName>
    <definedName name="Z_237D8718_39ED_4FFE_B3B2_D1192F8D2E87_.wvu.PrintArea" localSheetId="14" hidden="1">'Attach 12'!$B$1:$F$108</definedName>
    <definedName name="Z_237D8718_39ED_4FFE_B3B2_D1192F8D2E87_.wvu.PrintArea" localSheetId="15" hidden="1">'Attach 13'!$A$1:$E$25</definedName>
    <definedName name="Z_237D8718_39ED_4FFE_B3B2_D1192F8D2E87_.wvu.PrintArea" localSheetId="16" hidden="1">'Attach 14'!$A$1:$E$29</definedName>
    <definedName name="Z_237D8718_39ED_4FFE_B3B2_D1192F8D2E87_.wvu.PrintArea" localSheetId="17" hidden="1">'Attach 14 IP'!$A$8:$I$232</definedName>
    <definedName name="Z_237D8718_39ED_4FFE_B3B2_D1192F8D2E87_.wvu.PrintArea" localSheetId="19" hidden="1">'Attach 16'!$A$1:$L$104</definedName>
    <definedName name="Z_237D8718_39ED_4FFE_B3B2_D1192F8D2E87_.wvu.PrintArea" localSheetId="2" hidden="1">'Attach 3(JV)'!$A$1:$E$28</definedName>
    <definedName name="Z_237D8718_39ED_4FFE_B3B2_D1192F8D2E87_.wvu.PrintArea" localSheetId="4" hidden="1">'Attach 4'!$A$1:$E$25</definedName>
    <definedName name="Z_237D8718_39ED_4FFE_B3B2_D1192F8D2E87_.wvu.PrintArea" localSheetId="5" hidden="1">'Attach 4 (A)'!$A$1:$E$26</definedName>
    <definedName name="Z_237D8718_39ED_4FFE_B3B2_D1192F8D2E87_.wvu.PrintArea" localSheetId="6" hidden="1">'Attach 5'!$A$1:$E$71</definedName>
    <definedName name="Z_237D8718_39ED_4FFE_B3B2_D1192F8D2E87_.wvu.PrintArea" localSheetId="7" hidden="1">'Attach 5A'!$A$1:$E$71</definedName>
    <definedName name="Z_237D8718_39ED_4FFE_B3B2_D1192F8D2E87_.wvu.PrintArea" localSheetId="8" hidden="1">'Attach 6'!$A$1:$E$51</definedName>
    <definedName name="Z_237D8718_39ED_4FFE_B3B2_D1192F8D2E87_.wvu.PrintArea" localSheetId="10" hidden="1">'Attach 7a'!$A$1:$F$46</definedName>
    <definedName name="Z_237D8718_39ED_4FFE_B3B2_D1192F8D2E87_.wvu.PrintArea" localSheetId="11" hidden="1">'Attach 9'!$A$1:$E$46</definedName>
    <definedName name="Z_237D8718_39ED_4FFE_B3B2_D1192F8D2E87_.wvu.PrintTitles" localSheetId="14" hidden="1">'Attach 12'!#REF!</definedName>
    <definedName name="Z_237D8718_39ED_4FFE_B3B2_D1192F8D2E87_.wvu.PrintTitles" localSheetId="10" hidden="1">'Attach 7a'!$18:$18</definedName>
    <definedName name="Z_237D8718_39ED_4FFE_B3B2_D1192F8D2E87_.wvu.PrintTitles" localSheetId="11" hidden="1">'Attach 9'!$18:$18</definedName>
    <definedName name="Z_237D8718_39ED_4FFE_B3B2_D1192F8D2E87_.wvu.Rows" localSheetId="17" hidden="1">'Attach 14 IP'!#REF!</definedName>
    <definedName name="Z_237D8718_39ED_4FFE_B3B2_D1192F8D2E87_.wvu.Rows" localSheetId="6" hidden="1">'Attach 5'!$23:$28</definedName>
    <definedName name="Z_237D8718_39ED_4FFE_B3B2_D1192F8D2E87_.wvu.Rows" localSheetId="7" hidden="1">'Attach 5A'!$23:$28</definedName>
    <definedName name="Z_240327DD_375F_45D4_BA52_89AFD79FE6A1_.wvu.PrintArea" localSheetId="9" hidden="1">'Attach 7'!$A$1:$E$19</definedName>
    <definedName name="Z_280EA05C_4582_4B0F_895F_5C9134A73222_.wvu.Cols" localSheetId="13" hidden="1">'Attach 11'!$F:$F</definedName>
    <definedName name="Z_280EA05C_4582_4B0F_895F_5C9134A73222_.wvu.Cols" localSheetId="17" hidden="1">'Attach 14 IP'!$K:$P</definedName>
    <definedName name="Z_280EA05C_4582_4B0F_895F_5C9134A73222_.wvu.Cols" localSheetId="19" hidden="1">'Attach 16'!$N:$N</definedName>
    <definedName name="Z_280EA05C_4582_4B0F_895F_5C9134A73222_.wvu.Cols" localSheetId="4" hidden="1">'Attach 4'!$H:$I</definedName>
    <definedName name="Z_280EA05C_4582_4B0F_895F_5C9134A73222_.wvu.Cols" localSheetId="5" hidden="1">'Attach 4 (A)'!$F:$F</definedName>
    <definedName name="Z_280EA05C_4582_4B0F_895F_5C9134A73222_.wvu.Cols" localSheetId="6" hidden="1">'Attach 5'!$F:$F</definedName>
    <definedName name="Z_280EA05C_4582_4B0F_895F_5C9134A73222_.wvu.Cols" localSheetId="7" hidden="1">'Attach 5A'!$F:$F</definedName>
    <definedName name="Z_280EA05C_4582_4B0F_895F_5C9134A73222_.wvu.Cols" localSheetId="8" hidden="1">'Attach 6'!$F:$F</definedName>
    <definedName name="Z_280EA05C_4582_4B0F_895F_5C9134A73222_.wvu.Cols" localSheetId="10" hidden="1">'Attach 7a'!$G:$L</definedName>
    <definedName name="Z_280EA05C_4582_4B0F_895F_5C9134A73222_.wvu.Cols" localSheetId="11" hidden="1">'Attach 9'!$G:$L</definedName>
    <definedName name="Z_280EA05C_4582_4B0F_895F_5C9134A73222_.wvu.Cols" localSheetId="3" hidden="1">'Attach-3 (QR)'!$N:$P</definedName>
    <definedName name="Z_280EA05C_4582_4B0F_895F_5C9134A73222_.wvu.Cols" localSheetId="25" hidden="1">'Bid Form 1st Env.'!$G:$BM</definedName>
    <definedName name="Z_280EA05C_4582_4B0F_895F_5C9134A73222_.wvu.Cols" localSheetId="1" hidden="1">'Name of Bidder'!$A:$A,'Name of Bidder'!$E:$H</definedName>
    <definedName name="Z_280EA05C_4582_4B0F_895F_5C9134A73222_.wvu.Cols" localSheetId="26" hidden="1">'N-W (Cr.)'!$C:$C,'N-W (Cr.)'!$F:$U</definedName>
    <definedName name="Z_280EA05C_4582_4B0F_895F_5C9134A73222_.wvu.PrintArea" localSheetId="12" hidden="1">'Attach 10'!$A$1:$E$34</definedName>
    <definedName name="Z_280EA05C_4582_4B0F_895F_5C9134A73222_.wvu.PrintArea" localSheetId="13" hidden="1">'Attach 11'!$A$1:$E$71</definedName>
    <definedName name="Z_280EA05C_4582_4B0F_895F_5C9134A73222_.wvu.PrintArea" localSheetId="15" hidden="1">'Attach 13'!$A$1:$E$23</definedName>
    <definedName name="Z_280EA05C_4582_4B0F_895F_5C9134A73222_.wvu.PrintArea" localSheetId="16" hidden="1">'Attach 14'!$A$1:$E$27</definedName>
    <definedName name="Z_280EA05C_4582_4B0F_895F_5C9134A73222_.wvu.PrintArea" localSheetId="17" hidden="1">'Attach 14 IP'!$A$8:$I$219</definedName>
    <definedName name="Z_280EA05C_4582_4B0F_895F_5C9134A73222_.wvu.PrintArea" localSheetId="19" hidden="1">'Attach 16'!$A$1:$L$104</definedName>
    <definedName name="Z_280EA05C_4582_4B0F_895F_5C9134A73222_.wvu.PrintArea" localSheetId="20" hidden="1">'Attach 17'!$A$1:$J$24</definedName>
    <definedName name="Z_280EA05C_4582_4B0F_895F_5C9134A73222_.wvu.PrintArea" localSheetId="21" hidden="1">'Attach 19'!$A$1:$J$27</definedName>
    <definedName name="Z_280EA05C_4582_4B0F_895F_5C9134A73222_.wvu.PrintArea" localSheetId="24" hidden="1">'Attach 23-B'!$A$1:$J$28</definedName>
    <definedName name="Z_280EA05C_4582_4B0F_895F_5C9134A73222_.wvu.PrintArea" localSheetId="2" hidden="1">'Attach 3(JV)'!$A$1:$E$26</definedName>
    <definedName name="Z_280EA05C_4582_4B0F_895F_5C9134A73222_.wvu.PrintArea" localSheetId="4" hidden="1">'Attach 4'!$A$1:$G$25</definedName>
    <definedName name="Z_280EA05C_4582_4B0F_895F_5C9134A73222_.wvu.PrintArea" localSheetId="5" hidden="1">'Attach 4 (A)'!$A$1:$E$59</definedName>
    <definedName name="Z_280EA05C_4582_4B0F_895F_5C9134A73222_.wvu.PrintArea" localSheetId="6" hidden="1">'Attach 5'!$A$1:$E$71</definedName>
    <definedName name="Z_280EA05C_4582_4B0F_895F_5C9134A73222_.wvu.PrintArea" localSheetId="7" hidden="1">'Attach 5A'!$A$1:$F$71</definedName>
    <definedName name="Z_280EA05C_4582_4B0F_895F_5C9134A73222_.wvu.PrintArea" localSheetId="8" hidden="1">'Attach 6'!$A$1:$E$51</definedName>
    <definedName name="Z_280EA05C_4582_4B0F_895F_5C9134A73222_.wvu.PrintArea" localSheetId="10" hidden="1">'Attach 7a'!$A$1:$F$46</definedName>
    <definedName name="Z_280EA05C_4582_4B0F_895F_5C9134A73222_.wvu.PrintArea" localSheetId="11" hidden="1">'Attach 9'!$A$1:$E$46</definedName>
    <definedName name="Z_280EA05C_4582_4B0F_895F_5C9134A73222_.wvu.PrintArea" localSheetId="3" hidden="1">'Attach-3 (QR)'!$A$1:$I$596</definedName>
    <definedName name="Z_280EA05C_4582_4B0F_895F_5C9134A73222_.wvu.PrintArea" localSheetId="25" hidden="1">'Bid Form 1st Env.'!$A$24:$F$144</definedName>
    <definedName name="Z_280EA05C_4582_4B0F_895F_5C9134A73222_.wvu.PrintArea" localSheetId="0" hidden="1">Cover!$A$1:$F$21</definedName>
    <definedName name="Z_280EA05C_4582_4B0F_895F_5C9134A73222_.wvu.PrintArea" localSheetId="1" hidden="1">'Name of Bidder'!$B$1:$C$33</definedName>
    <definedName name="Z_280EA05C_4582_4B0F_895F_5C9134A73222_.wvu.PrintTitles" localSheetId="10" hidden="1">'Attach 7a'!$18:$18</definedName>
    <definedName name="Z_280EA05C_4582_4B0F_895F_5C9134A73222_.wvu.PrintTitles" localSheetId="11" hidden="1">'Attach 9'!$18:$18</definedName>
    <definedName name="Z_280EA05C_4582_4B0F_895F_5C9134A73222_.wvu.Rows" localSheetId="17" hidden="1">'Attach 14 IP'!#REF!</definedName>
    <definedName name="Z_280EA05C_4582_4B0F_895F_5C9134A73222_.wvu.Rows" localSheetId="19" hidden="1">'Attach 16'!#REF!</definedName>
    <definedName name="Z_280EA05C_4582_4B0F_895F_5C9134A73222_.wvu.Rows" localSheetId="4" hidden="1">'Attach 4'!$26:$26</definedName>
    <definedName name="Z_280EA05C_4582_4B0F_895F_5C9134A73222_.wvu.Rows" localSheetId="6" hidden="1">'Attach 5'!$23:$28</definedName>
    <definedName name="Z_280EA05C_4582_4B0F_895F_5C9134A73222_.wvu.Rows" localSheetId="7" hidden="1">'Attach 5A'!$23:$28</definedName>
    <definedName name="Z_280EA05C_4582_4B0F_895F_5C9134A73222_.wvu.Rows" localSheetId="10" hidden="1">'Attach 7a'!$19:$19</definedName>
    <definedName name="Z_280EA05C_4582_4B0F_895F_5C9134A73222_.wvu.Rows" localSheetId="11" hidden="1">'Attach 9'!$19:$19</definedName>
    <definedName name="Z_280EA05C_4582_4B0F_895F_5C9134A73222_.wvu.Rows" localSheetId="3" hidden="1">'Attach-3 (QR)'!$176:$314,'Attach-3 (QR)'!$388:$389,'Attach-3 (QR)'!$395:$397,'Attach-3 (QR)'!$457:$459,'Attach-3 (QR)'!$481:$511,'Attach-3 (QR)'!$523:$532</definedName>
    <definedName name="Z_280EA05C_4582_4B0F_895F_5C9134A73222_.wvu.Rows" localSheetId="25" hidden="1">'Bid Form 1st Env.'!$92:$92</definedName>
    <definedName name="Z_280EA05C_4582_4B0F_895F_5C9134A73222_.wvu.Rows" localSheetId="0" hidden="1">Cover!$9:$9</definedName>
    <definedName name="Z_280EA05C_4582_4B0F_895F_5C9134A73222_.wvu.Rows" localSheetId="1" hidden="1">'Name of Bidder'!$27:$27</definedName>
    <definedName name="Z_280EA05C_4582_4B0F_895F_5C9134A73222_.wvu.Rows" localSheetId="26" hidden="1">'N-W (Cr.)'!$1:$119</definedName>
    <definedName name="Z_308F00E9_5A71_4486_BCFD_DF8513C1906D_.wvu.Cols" localSheetId="13" hidden="1">'Attach 11'!$F:$F</definedName>
    <definedName name="Z_308F00E9_5A71_4486_BCFD_DF8513C1906D_.wvu.Cols" localSheetId="14" hidden="1">'Attach 12'!$H:$H</definedName>
    <definedName name="Z_308F00E9_5A71_4486_BCFD_DF8513C1906D_.wvu.Cols" localSheetId="17" hidden="1">'Attach 14 IP'!$K:$P</definedName>
    <definedName name="Z_308F00E9_5A71_4486_BCFD_DF8513C1906D_.wvu.Cols" localSheetId="19" hidden="1">'Attach 16'!$N:$N</definedName>
    <definedName name="Z_308F00E9_5A71_4486_BCFD_DF8513C1906D_.wvu.Cols" localSheetId="22" hidden="1">'Attach 18A'!$M:$M</definedName>
    <definedName name="Z_308F00E9_5A71_4486_BCFD_DF8513C1906D_.wvu.Cols" localSheetId="4" hidden="1">'Attach 4'!$H:$I</definedName>
    <definedName name="Z_308F00E9_5A71_4486_BCFD_DF8513C1906D_.wvu.Cols" localSheetId="5" hidden="1">'Attach 4 (A)'!$F:$F</definedName>
    <definedName name="Z_308F00E9_5A71_4486_BCFD_DF8513C1906D_.wvu.Cols" localSheetId="6" hidden="1">'Attach 5'!$F:$F</definedName>
    <definedName name="Z_308F00E9_5A71_4486_BCFD_DF8513C1906D_.wvu.Cols" localSheetId="7" hidden="1">'Attach 5A'!$F:$F,'Attach 5A'!$I:$I</definedName>
    <definedName name="Z_308F00E9_5A71_4486_BCFD_DF8513C1906D_.wvu.Cols" localSheetId="8" hidden="1">'Attach 6'!$F:$F</definedName>
    <definedName name="Z_308F00E9_5A71_4486_BCFD_DF8513C1906D_.wvu.Cols" localSheetId="10" hidden="1">'Attach 7a'!$K:$K</definedName>
    <definedName name="Z_308F00E9_5A71_4486_BCFD_DF8513C1906D_.wvu.Cols" localSheetId="3" hidden="1">'Attach-3 (QR)'!$N:$P</definedName>
    <definedName name="Z_308F00E9_5A71_4486_BCFD_DF8513C1906D_.wvu.Cols" localSheetId="25" hidden="1">'Bid Form 1st Env.'!$G:$AU</definedName>
    <definedName name="Z_308F00E9_5A71_4486_BCFD_DF8513C1906D_.wvu.Cols" localSheetId="1" hidden="1">'Name of Bidder'!$A:$A,'Name of Bidder'!$E:$H</definedName>
    <definedName name="Z_308F00E9_5A71_4486_BCFD_DF8513C1906D_.wvu.Cols" localSheetId="26" hidden="1">'N-W (Cr.)'!$C:$C,'N-W (Cr.)'!$F:$U</definedName>
    <definedName name="Z_308F00E9_5A71_4486_BCFD_DF8513C1906D_.wvu.PrintArea" localSheetId="12" hidden="1">'Attach 10'!$A$1:$F$34</definedName>
    <definedName name="Z_308F00E9_5A71_4486_BCFD_DF8513C1906D_.wvu.PrintArea" localSheetId="13" hidden="1">'Attach 11'!$A$1:$E$70</definedName>
    <definedName name="Z_308F00E9_5A71_4486_BCFD_DF8513C1906D_.wvu.PrintArea" localSheetId="14" hidden="1">'Attach 12'!$A$1:$E$108</definedName>
    <definedName name="Z_308F00E9_5A71_4486_BCFD_DF8513C1906D_.wvu.PrintArea" localSheetId="15" hidden="1">'Attach 13'!$A$1:$E$21</definedName>
    <definedName name="Z_308F00E9_5A71_4486_BCFD_DF8513C1906D_.wvu.PrintArea" localSheetId="16" hidden="1">'Attach 14'!$A$1:$E$25</definedName>
    <definedName name="Z_308F00E9_5A71_4486_BCFD_DF8513C1906D_.wvu.PrintArea" localSheetId="17" hidden="1">'Attach 14 IP'!$A$8:$I$219</definedName>
    <definedName name="Z_308F00E9_5A71_4486_BCFD_DF8513C1906D_.wvu.PrintArea" localSheetId="19" hidden="1">'Attach 16'!$A$1:$L$102</definedName>
    <definedName name="Z_308F00E9_5A71_4486_BCFD_DF8513C1906D_.wvu.PrintArea" localSheetId="20" hidden="1">'Attach 17'!$A$1:$J$24</definedName>
    <definedName name="Z_308F00E9_5A71_4486_BCFD_DF8513C1906D_.wvu.PrintArea" localSheetId="22" hidden="1">'Attach 18A'!$A$1:$K$27</definedName>
    <definedName name="Z_308F00E9_5A71_4486_BCFD_DF8513C1906D_.wvu.PrintArea" localSheetId="21" hidden="1">'Attach 19'!$A$1:$J$27</definedName>
    <definedName name="Z_308F00E9_5A71_4486_BCFD_DF8513C1906D_.wvu.PrintArea" localSheetId="24" hidden="1">'Attach 23-B'!$A$1:$J$28</definedName>
    <definedName name="Z_308F00E9_5A71_4486_BCFD_DF8513C1906D_.wvu.PrintArea" localSheetId="2" hidden="1">'Attach 3(JV)'!$A$1:$E$25</definedName>
    <definedName name="Z_308F00E9_5A71_4486_BCFD_DF8513C1906D_.wvu.PrintArea" localSheetId="4" hidden="1">'Attach 4'!$A$1:$G$25</definedName>
    <definedName name="Z_308F00E9_5A71_4486_BCFD_DF8513C1906D_.wvu.PrintArea" localSheetId="5" hidden="1">'Attach 4 (A)'!$A$1:$E$59</definedName>
    <definedName name="Z_308F00E9_5A71_4486_BCFD_DF8513C1906D_.wvu.PrintArea" localSheetId="6" hidden="1">'Attach 5'!$A$1:$E$71</definedName>
    <definedName name="Z_308F00E9_5A71_4486_BCFD_DF8513C1906D_.wvu.PrintArea" localSheetId="7" hidden="1">'Attach 5A'!$A$1:$F$71</definedName>
    <definedName name="Z_308F00E9_5A71_4486_BCFD_DF8513C1906D_.wvu.PrintArea" localSheetId="8" hidden="1">'Attach 6'!$A$1:$E$51</definedName>
    <definedName name="Z_308F00E9_5A71_4486_BCFD_DF8513C1906D_.wvu.PrintArea" localSheetId="10" hidden="1">'Attach 7a'!$A$1:$F$46</definedName>
    <definedName name="Z_308F00E9_5A71_4486_BCFD_DF8513C1906D_.wvu.PrintArea" localSheetId="3" hidden="1">'Attach-3 (QR)'!$A$1:$I$596</definedName>
    <definedName name="Z_308F00E9_5A71_4486_BCFD_DF8513C1906D_.wvu.PrintArea" localSheetId="25" hidden="1">'Bid Form 1st Env.'!$A$24:$F$144</definedName>
    <definedName name="Z_308F00E9_5A71_4486_BCFD_DF8513C1906D_.wvu.PrintArea" localSheetId="0" hidden="1">Cover!$A$1:$F$21</definedName>
    <definedName name="Z_308F00E9_5A71_4486_BCFD_DF8513C1906D_.wvu.PrintArea" localSheetId="1" hidden="1">'Name of Bidder'!$B$1:$C$33</definedName>
    <definedName name="Z_308F00E9_5A71_4486_BCFD_DF8513C1906D_.wvu.PrintTitles" localSheetId="10" hidden="1">'Attach 7a'!$18:$18</definedName>
    <definedName name="Z_308F00E9_5A71_4486_BCFD_DF8513C1906D_.wvu.Rows" localSheetId="12" hidden="1">'Attach 10'!$12:$19</definedName>
    <definedName name="Z_308F00E9_5A71_4486_BCFD_DF8513C1906D_.wvu.Rows" localSheetId="14" hidden="1">'Attach 12'!$17:$49,'Attach 12'!#REF!,'Attach 12'!$50:$50,'Attach 12'!$67:$67,'Attach 12'!#REF!,'Attach 12'!#REF!,'Attach 12'!#REF!,'Attach 12'!#REF!,'Attach 12'!#REF!,'Attach 12'!$110:$197</definedName>
    <definedName name="Z_308F00E9_5A71_4486_BCFD_DF8513C1906D_.wvu.Rows" localSheetId="17" hidden="1">'Attach 14 IP'!#REF!</definedName>
    <definedName name="Z_308F00E9_5A71_4486_BCFD_DF8513C1906D_.wvu.Rows" localSheetId="19" hidden="1">'Attach 16'!#REF!</definedName>
    <definedName name="Z_308F00E9_5A71_4486_BCFD_DF8513C1906D_.wvu.Rows" localSheetId="22" hidden="1">'Attach 18A'!$29:$29</definedName>
    <definedName name="Z_308F00E9_5A71_4486_BCFD_DF8513C1906D_.wvu.Rows" localSheetId="4" hidden="1">'Attach 4'!$26:$26</definedName>
    <definedName name="Z_308F00E9_5A71_4486_BCFD_DF8513C1906D_.wvu.Rows" localSheetId="6" hidden="1">'Attach 5'!$23:$28</definedName>
    <definedName name="Z_308F00E9_5A71_4486_BCFD_DF8513C1906D_.wvu.Rows" localSheetId="7" hidden="1">'Attach 5A'!$23:$28</definedName>
    <definedName name="Z_308F00E9_5A71_4486_BCFD_DF8513C1906D_.wvu.Rows" localSheetId="10" hidden="1">'Attach 7a'!$19:$20</definedName>
    <definedName name="Z_308F00E9_5A71_4486_BCFD_DF8513C1906D_.wvu.Rows" localSheetId="3" hidden="1">'Attach-3 (QR)'!$170:$171,'Attach-3 (QR)'!$176:$314,'Attach-3 (QR)'!$386:$389,'Attach-3 (QR)'!$394:$398,'Attach-3 (QR)'!$400:$401,'Attach-3 (QR)'!$406:$406,'Attach-3 (QR)'!$457:$459,'Attach-3 (QR)'!$481:$511,'Attach-3 (QR)'!$518:$532</definedName>
    <definedName name="Z_308F00E9_5A71_4486_BCFD_DF8513C1906D_.wvu.Rows" localSheetId="25" hidden="1">'Bid Form 1st Env.'!$68:$68,'Bid Form 1st Env.'!$92:$92,'Bid Form 1st Env.'!#REF!</definedName>
    <definedName name="Z_308F00E9_5A71_4486_BCFD_DF8513C1906D_.wvu.Rows" localSheetId="0" hidden="1">Cover!$9:$9</definedName>
    <definedName name="Z_308F00E9_5A71_4486_BCFD_DF8513C1906D_.wvu.Rows" localSheetId="1" hidden="1">'Name of Bidder'!$27:$27</definedName>
    <definedName name="Z_308F00E9_5A71_4486_BCFD_DF8513C1906D_.wvu.Rows" localSheetId="26" hidden="1">'N-W (Cr.)'!$1:$119</definedName>
    <definedName name="Z_30E57F47_2338_458C_930A_44F048960490_.wvu.Cols" localSheetId="13" hidden="1">'Attach 11'!$F:$F</definedName>
    <definedName name="Z_30E57F47_2338_458C_930A_44F048960490_.wvu.Cols" localSheetId="14" hidden="1">'Attach 12'!$F:$F,'Attach 12'!$H:$H</definedName>
    <definedName name="Z_30E57F47_2338_458C_930A_44F048960490_.wvu.Cols" localSheetId="17" hidden="1">'Attach 14 IP'!$K:$P</definedName>
    <definedName name="Z_30E57F47_2338_458C_930A_44F048960490_.wvu.Cols" localSheetId="19" hidden="1">'Attach 16'!$N:$N</definedName>
    <definedName name="Z_30E57F47_2338_458C_930A_44F048960490_.wvu.Cols" localSheetId="22" hidden="1">'Attach 18A'!$M:$M</definedName>
    <definedName name="Z_30E57F47_2338_458C_930A_44F048960490_.wvu.Cols" localSheetId="4" hidden="1">'Attach 4'!$H:$I</definedName>
    <definedName name="Z_30E57F47_2338_458C_930A_44F048960490_.wvu.Cols" localSheetId="5" hidden="1">'Attach 4 (A)'!$F:$F</definedName>
    <definedName name="Z_30E57F47_2338_458C_930A_44F048960490_.wvu.Cols" localSheetId="6" hidden="1">'Attach 5'!$F:$F</definedName>
    <definedName name="Z_30E57F47_2338_458C_930A_44F048960490_.wvu.Cols" localSheetId="7" hidden="1">'Attach 5A'!$F:$F,'Attach 5A'!$I:$I</definedName>
    <definedName name="Z_30E57F47_2338_458C_930A_44F048960490_.wvu.Cols" localSheetId="8" hidden="1">'Attach 6'!$F:$F</definedName>
    <definedName name="Z_30E57F47_2338_458C_930A_44F048960490_.wvu.Cols" localSheetId="10" hidden="1">'Attach 7a'!$L:$L</definedName>
    <definedName name="Z_30E57F47_2338_458C_930A_44F048960490_.wvu.Cols" localSheetId="3" hidden="1">'Attach-3 (QR)'!$N:$P</definedName>
    <definedName name="Z_30E57F47_2338_458C_930A_44F048960490_.wvu.Cols" localSheetId="25" hidden="1">'Bid Form 1st Env.'!$G:$H,'Bid Form 1st Env.'!$J:$BF</definedName>
    <definedName name="Z_30E57F47_2338_458C_930A_44F048960490_.wvu.Cols" localSheetId="1" hidden="1">'Name of Bidder'!$A:$A,'Name of Bidder'!$D:$H</definedName>
    <definedName name="Z_30E57F47_2338_458C_930A_44F048960490_.wvu.Cols" localSheetId="26" hidden="1">'N-W (Cr.)'!$C:$C,'N-W (Cr.)'!$F:$U</definedName>
    <definedName name="Z_30E57F47_2338_458C_930A_44F048960490_.wvu.PrintArea" localSheetId="12" hidden="1">'Attach 10'!$A$1:$F$34</definedName>
    <definedName name="Z_30E57F47_2338_458C_930A_44F048960490_.wvu.PrintArea" localSheetId="13" hidden="1">'Attach 11'!$A$1:$E$70</definedName>
    <definedName name="Z_30E57F47_2338_458C_930A_44F048960490_.wvu.PrintArea" localSheetId="14" hidden="1">'Attach 12'!$A$1:$E$108</definedName>
    <definedName name="Z_30E57F47_2338_458C_930A_44F048960490_.wvu.PrintArea" localSheetId="15" hidden="1">'Attach 13'!$A$1:$E$21</definedName>
    <definedName name="Z_30E57F47_2338_458C_930A_44F048960490_.wvu.PrintArea" localSheetId="16" hidden="1">'Attach 14'!$A$1:$E$25</definedName>
    <definedName name="Z_30E57F47_2338_458C_930A_44F048960490_.wvu.PrintArea" localSheetId="17" hidden="1">'Attach 14 IP'!$A$8:$I$219</definedName>
    <definedName name="Z_30E57F47_2338_458C_930A_44F048960490_.wvu.PrintArea" localSheetId="19" hidden="1">'Attach 16'!$A$1:$L$102</definedName>
    <definedName name="Z_30E57F47_2338_458C_930A_44F048960490_.wvu.PrintArea" localSheetId="20" hidden="1">'Attach 17'!$A$1:$J$24</definedName>
    <definedName name="Z_30E57F47_2338_458C_930A_44F048960490_.wvu.PrintArea" localSheetId="22" hidden="1">'Attach 18A'!$A$1:$K$27</definedName>
    <definedName name="Z_30E57F47_2338_458C_930A_44F048960490_.wvu.PrintArea" localSheetId="21" hidden="1">'Attach 19'!$A$1:$J$27</definedName>
    <definedName name="Z_30E57F47_2338_458C_930A_44F048960490_.wvu.PrintArea" localSheetId="23" hidden="1">'Attach 23-A'!$A$1:$J$23</definedName>
    <definedName name="Z_30E57F47_2338_458C_930A_44F048960490_.wvu.PrintArea" localSheetId="24" hidden="1">'Attach 23-B'!$A$1:$J$28</definedName>
    <definedName name="Z_30E57F47_2338_458C_930A_44F048960490_.wvu.PrintArea" localSheetId="2" hidden="1">'Attach 3(JV)'!$A$1:$E$25</definedName>
    <definedName name="Z_30E57F47_2338_458C_930A_44F048960490_.wvu.PrintArea" localSheetId="4" hidden="1">'Attach 4'!$A$1:$G$25</definedName>
    <definedName name="Z_30E57F47_2338_458C_930A_44F048960490_.wvu.PrintArea" localSheetId="5" hidden="1">'Attach 4 (A)'!$A$1:$E$59</definedName>
    <definedName name="Z_30E57F47_2338_458C_930A_44F048960490_.wvu.PrintArea" localSheetId="6" hidden="1">'Attach 5'!$A$1:$E$71</definedName>
    <definedName name="Z_30E57F47_2338_458C_930A_44F048960490_.wvu.PrintArea" localSheetId="7" hidden="1">'Attach 5A'!$A$1:$F$71</definedName>
    <definedName name="Z_30E57F47_2338_458C_930A_44F048960490_.wvu.PrintArea" localSheetId="8" hidden="1">'Attach 6'!$A$1:$E$51</definedName>
    <definedName name="Z_30E57F47_2338_458C_930A_44F048960490_.wvu.PrintArea" localSheetId="10" hidden="1">'Attach 7a'!$A$1:$F$46</definedName>
    <definedName name="Z_30E57F47_2338_458C_930A_44F048960490_.wvu.PrintArea" localSheetId="3" hidden="1">'Attach-3 (QR)'!$A$1:$I$596</definedName>
    <definedName name="Z_30E57F47_2338_458C_930A_44F048960490_.wvu.PrintArea" localSheetId="25" hidden="1">'Bid Form 1st Env.'!$A$24:$F$144</definedName>
    <definedName name="Z_30E57F47_2338_458C_930A_44F048960490_.wvu.PrintArea" localSheetId="0" hidden="1">Cover!$A$1:$F$21</definedName>
    <definedName name="Z_30E57F47_2338_458C_930A_44F048960490_.wvu.PrintArea" localSheetId="1" hidden="1">'Name of Bidder'!$B$1:$C$33</definedName>
    <definedName name="Z_30E57F47_2338_458C_930A_44F048960490_.wvu.PrintTitles" localSheetId="10" hidden="1">'Attach 7a'!$18:$18</definedName>
    <definedName name="Z_30E57F47_2338_458C_930A_44F048960490_.wvu.Rows" localSheetId="12" hidden="1">'Attach 10'!$17:$18</definedName>
    <definedName name="Z_30E57F47_2338_458C_930A_44F048960490_.wvu.Rows" localSheetId="14" hidden="1">'Attach 12'!$20:$51,'Attach 12'!$64:$65,'Attach 12'!$67:$67,'Attach 12'!$84:$85,'Attach 12'!#REF!,'Attach 12'!#REF!,'Attach 12'!#REF!,'Attach 12'!#REF!,'Attach 12'!#REF!,'Attach 12'!#REF!,'Attach 12'!$107:$107,'Attach 12'!#REF!,'Attach 12'!#REF!,'Attach 12'!$110:$197</definedName>
    <definedName name="Z_30E57F47_2338_458C_930A_44F048960490_.wvu.Rows" localSheetId="17" hidden="1">'Attach 14 IP'!#REF!</definedName>
    <definedName name="Z_30E57F47_2338_458C_930A_44F048960490_.wvu.Rows" localSheetId="19" hidden="1">'Attach 16'!#REF!</definedName>
    <definedName name="Z_30E57F47_2338_458C_930A_44F048960490_.wvu.Rows" localSheetId="22" hidden="1">'Attach 18A'!$29:$29</definedName>
    <definedName name="Z_30E57F47_2338_458C_930A_44F048960490_.wvu.Rows" localSheetId="4" hidden="1">'Attach 4'!$26:$26</definedName>
    <definedName name="Z_30E57F47_2338_458C_930A_44F048960490_.wvu.Rows" localSheetId="6" hidden="1">'Attach 5'!$23:$28</definedName>
    <definedName name="Z_30E57F47_2338_458C_930A_44F048960490_.wvu.Rows" localSheetId="7" hidden="1">'Attach 5A'!$23:$28</definedName>
    <definedName name="Z_30E57F47_2338_458C_930A_44F048960490_.wvu.Rows" localSheetId="10" hidden="1">'Attach 7a'!$19:$20</definedName>
    <definedName name="Z_30E57F47_2338_458C_930A_44F048960490_.wvu.Rows" localSheetId="3" hidden="1">'Attach-3 (QR)'!$72:$73,'Attach-3 (QR)'!$170:$171,'Attach-3 (QR)'!$176:$314,'Attach-3 (QR)'!$374:$375,'Attach-3 (QR)'!$386:$389,'Attach-3 (QR)'!$394:$397,'Attach-3 (QR)'!$400:$401,'Attach-3 (QR)'!$406:$406,'Attach-3 (QR)'!$457:$459,'Attach-3 (QR)'!$473:$512,'Attach-3 (QR)'!$518:$532,'Attach-3 (QR)'!$553:$574</definedName>
    <definedName name="Z_30E57F47_2338_458C_930A_44F048960490_.wvu.Rows" localSheetId="25" hidden="1">'Bid Form 1st Env.'!$92:$92,'Bid Form 1st Env.'!#REF!</definedName>
    <definedName name="Z_30E57F47_2338_458C_930A_44F048960490_.wvu.Rows" localSheetId="0" hidden="1">Cover!$9:$9</definedName>
    <definedName name="Z_30E57F47_2338_458C_930A_44F048960490_.wvu.Rows" localSheetId="1" hidden="1">'Name of Bidder'!$27:$27</definedName>
    <definedName name="Z_30E57F47_2338_458C_930A_44F048960490_.wvu.Rows" localSheetId="26" hidden="1">'N-W (Cr.)'!$1:$119</definedName>
    <definedName name="Z_310C668A_8F32_46E5_8798_717B86834286_.wvu.Cols" localSheetId="14" hidden="1">'Attach 12'!$H:$H</definedName>
    <definedName name="Z_310C668A_8F32_46E5_8798_717B86834286_.wvu.PrintArea" localSheetId="14" hidden="1">'Attach 12'!$A$1:$E$108</definedName>
    <definedName name="Z_310C668A_8F32_46E5_8798_717B86834286_.wvu.Rows" localSheetId="14" hidden="1">'Attach 12'!$23:$49,'Attach 12'!#REF!,'Attach 12'!#REF!,'Attach 12'!#REF!,'Attach 12'!$110:$197</definedName>
    <definedName name="Z_3365131F_6BE7_432A_859B_F41B794BB9E6_.wvu.Cols" localSheetId="13" hidden="1">'Attach 11'!$F:$F</definedName>
    <definedName name="Z_3365131F_6BE7_432A_859B_F41B794BB9E6_.wvu.Cols" localSheetId="14" hidden="1">'Attach 12'!$H:$H</definedName>
    <definedName name="Z_3365131F_6BE7_432A_859B_F41B794BB9E6_.wvu.Cols" localSheetId="17" hidden="1">'Attach 14 IP'!$K:$P</definedName>
    <definedName name="Z_3365131F_6BE7_432A_859B_F41B794BB9E6_.wvu.Cols" localSheetId="19" hidden="1">'Attach 16'!$N:$N</definedName>
    <definedName name="Z_3365131F_6BE7_432A_859B_F41B794BB9E6_.wvu.Cols" localSheetId="22" hidden="1">'Attach 18A'!$M:$M</definedName>
    <definedName name="Z_3365131F_6BE7_432A_859B_F41B794BB9E6_.wvu.Cols" localSheetId="4" hidden="1">'Attach 4'!$H:$I</definedName>
    <definedName name="Z_3365131F_6BE7_432A_859B_F41B794BB9E6_.wvu.Cols" localSheetId="5" hidden="1">'Attach 4 (A)'!$F:$F</definedName>
    <definedName name="Z_3365131F_6BE7_432A_859B_F41B794BB9E6_.wvu.Cols" localSheetId="6" hidden="1">'Attach 5'!$F:$F</definedName>
    <definedName name="Z_3365131F_6BE7_432A_859B_F41B794BB9E6_.wvu.Cols" localSheetId="7" hidden="1">'Attach 5A'!$F:$F,'Attach 5A'!$I:$I</definedName>
    <definedName name="Z_3365131F_6BE7_432A_859B_F41B794BB9E6_.wvu.Cols" localSheetId="8" hidden="1">'Attach 6'!$F:$F</definedName>
    <definedName name="Z_3365131F_6BE7_432A_859B_F41B794BB9E6_.wvu.Cols" localSheetId="10" hidden="1">'Attach 7a'!$I:$L</definedName>
    <definedName name="Z_3365131F_6BE7_432A_859B_F41B794BB9E6_.wvu.Cols" localSheetId="3" hidden="1">'Attach-3 (QR)'!$N:$P</definedName>
    <definedName name="Z_3365131F_6BE7_432A_859B_F41B794BB9E6_.wvu.Cols" localSheetId="25" hidden="1">'Bid Form 1st Env.'!$G:$BF</definedName>
    <definedName name="Z_3365131F_6BE7_432A_859B_F41B794BB9E6_.wvu.Cols" localSheetId="1" hidden="1">'Name of Bidder'!$A:$A,'Name of Bidder'!$E:$H</definedName>
    <definedName name="Z_3365131F_6BE7_432A_859B_F41B794BB9E6_.wvu.Cols" localSheetId="26" hidden="1">'N-W (Cr.)'!$C:$C,'N-W (Cr.)'!$F:$U</definedName>
    <definedName name="Z_3365131F_6BE7_432A_859B_F41B794BB9E6_.wvu.PrintArea" localSheetId="12" hidden="1">'Attach 10'!$A$1:$F$34</definedName>
    <definedName name="Z_3365131F_6BE7_432A_859B_F41B794BB9E6_.wvu.PrintArea" localSheetId="13" hidden="1">'Attach 11'!$A$1:$E$70</definedName>
    <definedName name="Z_3365131F_6BE7_432A_859B_F41B794BB9E6_.wvu.PrintArea" localSheetId="14" hidden="1">'Attach 12'!$A$1:$E$108</definedName>
    <definedName name="Z_3365131F_6BE7_432A_859B_F41B794BB9E6_.wvu.PrintArea" localSheetId="15" hidden="1">'Attach 13'!$A$1:$E$21</definedName>
    <definedName name="Z_3365131F_6BE7_432A_859B_F41B794BB9E6_.wvu.PrintArea" localSheetId="16" hidden="1">'Attach 14'!$A$1:$E$25</definedName>
    <definedName name="Z_3365131F_6BE7_432A_859B_F41B794BB9E6_.wvu.PrintArea" localSheetId="17" hidden="1">'Attach 14 IP'!$A$8:$I$219</definedName>
    <definedName name="Z_3365131F_6BE7_432A_859B_F41B794BB9E6_.wvu.PrintArea" localSheetId="19" hidden="1">'Attach 16'!$A$1:$L$102</definedName>
    <definedName name="Z_3365131F_6BE7_432A_859B_F41B794BB9E6_.wvu.PrintArea" localSheetId="20" hidden="1">'Attach 17'!$A$1:$J$24</definedName>
    <definedName name="Z_3365131F_6BE7_432A_859B_F41B794BB9E6_.wvu.PrintArea" localSheetId="22" hidden="1">'Attach 18A'!$A$1:$K$27</definedName>
    <definedName name="Z_3365131F_6BE7_432A_859B_F41B794BB9E6_.wvu.PrintArea" localSheetId="21" hidden="1">'Attach 19'!$A$1:$J$27</definedName>
    <definedName name="Z_3365131F_6BE7_432A_859B_F41B794BB9E6_.wvu.PrintArea" localSheetId="24" hidden="1">'Attach 23-B'!$A$1:$J$28</definedName>
    <definedName name="Z_3365131F_6BE7_432A_859B_F41B794BB9E6_.wvu.PrintArea" localSheetId="2" hidden="1">'Attach 3(JV)'!$A$1:$E$25</definedName>
    <definedName name="Z_3365131F_6BE7_432A_859B_F41B794BB9E6_.wvu.PrintArea" localSheetId="4" hidden="1">'Attach 4'!$A$1:$G$25</definedName>
    <definedName name="Z_3365131F_6BE7_432A_859B_F41B794BB9E6_.wvu.PrintArea" localSheetId="5" hidden="1">'Attach 4 (A)'!$A$1:$E$59</definedName>
    <definedName name="Z_3365131F_6BE7_432A_859B_F41B794BB9E6_.wvu.PrintArea" localSheetId="6" hidden="1">'Attach 5'!$A$1:$E$71</definedName>
    <definedName name="Z_3365131F_6BE7_432A_859B_F41B794BB9E6_.wvu.PrintArea" localSheetId="7" hidden="1">'Attach 5A'!$A$1:$F$71</definedName>
    <definedName name="Z_3365131F_6BE7_432A_859B_F41B794BB9E6_.wvu.PrintArea" localSheetId="8" hidden="1">'Attach 6'!$A$1:$E$51</definedName>
    <definedName name="Z_3365131F_6BE7_432A_859B_F41B794BB9E6_.wvu.PrintArea" localSheetId="10" hidden="1">'Attach 7a'!$A$1:$F$46</definedName>
    <definedName name="Z_3365131F_6BE7_432A_859B_F41B794BB9E6_.wvu.PrintArea" localSheetId="3" hidden="1">'Attach-3 (QR)'!$A$1:$I$596</definedName>
    <definedName name="Z_3365131F_6BE7_432A_859B_F41B794BB9E6_.wvu.PrintArea" localSheetId="25" hidden="1">'Bid Form 1st Env.'!$A$24:$F$144</definedName>
    <definedName name="Z_3365131F_6BE7_432A_859B_F41B794BB9E6_.wvu.PrintArea" localSheetId="0" hidden="1">Cover!$A$1:$F$21</definedName>
    <definedName name="Z_3365131F_6BE7_432A_859B_F41B794BB9E6_.wvu.PrintArea" localSheetId="1" hidden="1">'Name of Bidder'!$B$1:$C$33</definedName>
    <definedName name="Z_3365131F_6BE7_432A_859B_F41B794BB9E6_.wvu.PrintTitles" localSheetId="10" hidden="1">'Attach 7a'!$18:$18</definedName>
    <definedName name="Z_3365131F_6BE7_432A_859B_F41B794BB9E6_.wvu.Rows" localSheetId="12" hidden="1">'Attach 10'!$12:$19</definedName>
    <definedName name="Z_3365131F_6BE7_432A_859B_F41B794BB9E6_.wvu.Rows" localSheetId="14" hidden="1">'Attach 12'!$20:$96,'Attach 12'!#REF!,'Attach 12'!#REF!,'Attach 12'!#REF!,'Attach 12'!$107:$107,'Attach 12'!#REF!,'Attach 12'!#REF!,'Attach 12'!$110:$197</definedName>
    <definedName name="Z_3365131F_6BE7_432A_859B_F41B794BB9E6_.wvu.Rows" localSheetId="17" hidden="1">'Attach 14 IP'!#REF!</definedName>
    <definedName name="Z_3365131F_6BE7_432A_859B_F41B794BB9E6_.wvu.Rows" localSheetId="19" hidden="1">'Attach 16'!#REF!</definedName>
    <definedName name="Z_3365131F_6BE7_432A_859B_F41B794BB9E6_.wvu.Rows" localSheetId="22" hidden="1">'Attach 18A'!$29:$29</definedName>
    <definedName name="Z_3365131F_6BE7_432A_859B_F41B794BB9E6_.wvu.Rows" localSheetId="4" hidden="1">'Attach 4'!$26:$26</definedName>
    <definedName name="Z_3365131F_6BE7_432A_859B_F41B794BB9E6_.wvu.Rows" localSheetId="6" hidden="1">'Attach 5'!$23:$28</definedName>
    <definedName name="Z_3365131F_6BE7_432A_859B_F41B794BB9E6_.wvu.Rows" localSheetId="7" hidden="1">'Attach 5A'!$23:$28</definedName>
    <definedName name="Z_3365131F_6BE7_432A_859B_F41B794BB9E6_.wvu.Rows" localSheetId="10" hidden="1">'Attach 7a'!$19:$20</definedName>
    <definedName name="Z_3365131F_6BE7_432A_859B_F41B794BB9E6_.wvu.Rows" localSheetId="3" hidden="1">'Attach-3 (QR)'!$170:$171,'Attach-3 (QR)'!$176:$314,'Attach-3 (QR)'!$386:$389,'Attach-3 (QR)'!$394:$398,'Attach-3 (QR)'!$400:$401,'Attach-3 (QR)'!$406:$406,'Attach-3 (QR)'!$457:$459,'Attach-3 (QR)'!$473:$512,'Attach-3 (QR)'!$518:$532,'Attach-3 (QR)'!$553:$574</definedName>
    <definedName name="Z_3365131F_6BE7_432A_859B_F41B794BB9E6_.wvu.Rows" localSheetId="25" hidden="1">'Bid Form 1st Env.'!$92:$92,'Bid Form 1st Env.'!#REF!</definedName>
    <definedName name="Z_3365131F_6BE7_432A_859B_F41B794BB9E6_.wvu.Rows" localSheetId="0" hidden="1">Cover!$9:$9</definedName>
    <definedName name="Z_3365131F_6BE7_432A_859B_F41B794BB9E6_.wvu.Rows" localSheetId="1" hidden="1">'Name of Bidder'!$27:$27</definedName>
    <definedName name="Z_3365131F_6BE7_432A_859B_F41B794BB9E6_.wvu.Rows" localSheetId="26" hidden="1">'N-W (Cr.)'!$1:$119</definedName>
    <definedName name="Z_340562B9_6CEE_4962_8D7D_CA1C6778F52C_.wvu.PrintArea" localSheetId="9" hidden="1">'Attach 7'!$A$1:$E$19</definedName>
    <definedName name="Z_38BECF6E_1A53_4F98_87B9_44F2C5F77E08_.wvu.PrintArea" localSheetId="9" hidden="1">'Attach 7'!$A$1:$E$19</definedName>
    <definedName name="Z_42E95D05_5FE4_4BDE_99D8_8A5175191762_.wvu.Cols" localSheetId="13" hidden="1">'Attach 11'!$F:$F</definedName>
    <definedName name="Z_42E95D05_5FE4_4BDE_99D8_8A5175191762_.wvu.Cols" localSheetId="14" hidden="1">'Attach 12'!$F:$F,'Attach 12'!$H:$H</definedName>
    <definedName name="Z_42E95D05_5FE4_4BDE_99D8_8A5175191762_.wvu.Cols" localSheetId="17" hidden="1">'Attach 14 IP'!$K:$P</definedName>
    <definedName name="Z_42E95D05_5FE4_4BDE_99D8_8A5175191762_.wvu.Cols" localSheetId="19" hidden="1">'Attach 16'!$N:$N</definedName>
    <definedName name="Z_42E95D05_5FE4_4BDE_99D8_8A5175191762_.wvu.Cols" localSheetId="22" hidden="1">'Attach 18A'!$M:$M</definedName>
    <definedName name="Z_42E95D05_5FE4_4BDE_99D8_8A5175191762_.wvu.Cols" localSheetId="4" hidden="1">'Attach 4'!$H:$I</definedName>
    <definedName name="Z_42E95D05_5FE4_4BDE_99D8_8A5175191762_.wvu.Cols" localSheetId="5" hidden="1">'Attach 4 (A)'!$F:$F</definedName>
    <definedName name="Z_42E95D05_5FE4_4BDE_99D8_8A5175191762_.wvu.Cols" localSheetId="6" hidden="1">'Attach 5'!$F:$F</definedName>
    <definedName name="Z_42E95D05_5FE4_4BDE_99D8_8A5175191762_.wvu.Cols" localSheetId="7" hidden="1">'Attach 5A'!$F:$F,'Attach 5A'!$I:$I</definedName>
    <definedName name="Z_42E95D05_5FE4_4BDE_99D8_8A5175191762_.wvu.Cols" localSheetId="8" hidden="1">'Attach 6'!$F:$F</definedName>
    <definedName name="Z_42E95D05_5FE4_4BDE_99D8_8A5175191762_.wvu.Cols" localSheetId="10" hidden="1">'Attach 7a'!$L:$L</definedName>
    <definedName name="Z_42E95D05_5FE4_4BDE_99D8_8A5175191762_.wvu.Cols" localSheetId="3" hidden="1">'Attach-3 (QR)'!$N:$P</definedName>
    <definedName name="Z_42E95D05_5FE4_4BDE_99D8_8A5175191762_.wvu.Cols" localSheetId="25" hidden="1">'Bid Form 1st Env.'!$G:$H,'Bid Form 1st Env.'!$J:$BF</definedName>
    <definedName name="Z_42E95D05_5FE4_4BDE_99D8_8A5175191762_.wvu.Cols" localSheetId="1" hidden="1">'Name of Bidder'!$A:$A,'Name of Bidder'!$D:$I</definedName>
    <definedName name="Z_42E95D05_5FE4_4BDE_99D8_8A5175191762_.wvu.Cols" localSheetId="26" hidden="1">'N-W (Cr.)'!$C:$C,'N-W (Cr.)'!$F:$U</definedName>
    <definedName name="Z_42E95D05_5FE4_4BDE_99D8_8A5175191762_.wvu.PrintArea" localSheetId="12" hidden="1">'Attach 10'!$A$1:$F$34</definedName>
    <definedName name="Z_42E95D05_5FE4_4BDE_99D8_8A5175191762_.wvu.PrintArea" localSheetId="13" hidden="1">'Attach 11'!$A$1:$E$70</definedName>
    <definedName name="Z_42E95D05_5FE4_4BDE_99D8_8A5175191762_.wvu.PrintArea" localSheetId="14" hidden="1">'Attach 12'!$A$1:$E$108</definedName>
    <definedName name="Z_42E95D05_5FE4_4BDE_99D8_8A5175191762_.wvu.PrintArea" localSheetId="15" hidden="1">'Attach 13'!$A$1:$E$21</definedName>
    <definedName name="Z_42E95D05_5FE4_4BDE_99D8_8A5175191762_.wvu.PrintArea" localSheetId="16" hidden="1">'Attach 14'!$A$1:$E$25</definedName>
    <definedName name="Z_42E95D05_5FE4_4BDE_99D8_8A5175191762_.wvu.PrintArea" localSheetId="17" hidden="1">'Attach 14 IP'!$A$8:$I$219</definedName>
    <definedName name="Z_42E95D05_5FE4_4BDE_99D8_8A5175191762_.wvu.PrintArea" localSheetId="19" hidden="1">'Attach 16'!$A$1:$L$102</definedName>
    <definedName name="Z_42E95D05_5FE4_4BDE_99D8_8A5175191762_.wvu.PrintArea" localSheetId="20" hidden="1">'Attach 17'!$A$1:$J$24</definedName>
    <definedName name="Z_42E95D05_5FE4_4BDE_99D8_8A5175191762_.wvu.PrintArea" localSheetId="22" hidden="1">'Attach 18A'!$A$1:$K$27</definedName>
    <definedName name="Z_42E95D05_5FE4_4BDE_99D8_8A5175191762_.wvu.PrintArea" localSheetId="21" hidden="1">'Attach 19'!$A$1:$J$27</definedName>
    <definedName name="Z_42E95D05_5FE4_4BDE_99D8_8A5175191762_.wvu.PrintArea" localSheetId="23" hidden="1">'Attach 23-A'!$A$1:$J$23</definedName>
    <definedName name="Z_42E95D05_5FE4_4BDE_99D8_8A5175191762_.wvu.PrintArea" localSheetId="24" hidden="1">'Attach 23-B'!$A$1:$J$28</definedName>
    <definedName name="Z_42E95D05_5FE4_4BDE_99D8_8A5175191762_.wvu.PrintArea" localSheetId="2" hidden="1">'Attach 3(JV)'!$A$1:$E$25</definedName>
    <definedName name="Z_42E95D05_5FE4_4BDE_99D8_8A5175191762_.wvu.PrintArea" localSheetId="5" hidden="1">'Attach 4 (A)'!$A$1:$E$59</definedName>
    <definedName name="Z_42E95D05_5FE4_4BDE_99D8_8A5175191762_.wvu.PrintArea" localSheetId="6" hidden="1">'Attach 5'!$A$1:$E$71</definedName>
    <definedName name="Z_42E95D05_5FE4_4BDE_99D8_8A5175191762_.wvu.PrintArea" localSheetId="7" hidden="1">'Attach 5A'!$A$1:$F$71</definedName>
    <definedName name="Z_42E95D05_5FE4_4BDE_99D8_8A5175191762_.wvu.PrintArea" localSheetId="8" hidden="1">'Attach 6'!$A$1:$E$51</definedName>
    <definedName name="Z_42E95D05_5FE4_4BDE_99D8_8A5175191762_.wvu.PrintArea" localSheetId="10" hidden="1">'Attach 7a'!$A$1:$F$46</definedName>
    <definedName name="Z_42E95D05_5FE4_4BDE_99D8_8A5175191762_.wvu.PrintArea" localSheetId="3" hidden="1">'Attach-3 (QR)'!$A$1:$I$596</definedName>
    <definedName name="Z_42E95D05_5FE4_4BDE_99D8_8A5175191762_.wvu.PrintArea" localSheetId="25" hidden="1">'Bid Form 1st Env.'!$A$1:$F$144</definedName>
    <definedName name="Z_42E95D05_5FE4_4BDE_99D8_8A5175191762_.wvu.PrintArea" localSheetId="0" hidden="1">Cover!$A$1:$F$21</definedName>
    <definedName name="Z_42E95D05_5FE4_4BDE_99D8_8A5175191762_.wvu.PrintArea" localSheetId="1" hidden="1">'Name of Bidder'!$B$1:$C$33</definedName>
    <definedName name="Z_42E95D05_5FE4_4BDE_99D8_8A5175191762_.wvu.PrintTitles" localSheetId="10" hidden="1">'Attach 7a'!$18:$18</definedName>
    <definedName name="Z_42E95D05_5FE4_4BDE_99D8_8A5175191762_.wvu.Rows" localSheetId="12" hidden="1">'Attach 10'!$15:$25,'Attach 10'!$29:$32</definedName>
    <definedName name="Z_42E95D05_5FE4_4BDE_99D8_8A5175191762_.wvu.Rows" localSheetId="14" hidden="1">'Attach 12'!$17:$107,'Attach 12'!#REF!,'Attach 12'!#REF!,'Attach 12'!$110:$197</definedName>
    <definedName name="Z_42E95D05_5FE4_4BDE_99D8_8A5175191762_.wvu.Rows" localSheetId="17" hidden="1">'Attach 14 IP'!#REF!</definedName>
    <definedName name="Z_42E95D05_5FE4_4BDE_99D8_8A5175191762_.wvu.Rows" localSheetId="19" hidden="1">'Attach 16'!#REF!</definedName>
    <definedName name="Z_42E95D05_5FE4_4BDE_99D8_8A5175191762_.wvu.Rows" localSheetId="22" hidden="1">'Attach 18A'!$29:$29</definedName>
    <definedName name="Z_42E95D05_5FE4_4BDE_99D8_8A5175191762_.wvu.Rows" localSheetId="4" hidden="1">'Attach 4'!$26:$26</definedName>
    <definedName name="Z_42E95D05_5FE4_4BDE_99D8_8A5175191762_.wvu.Rows" localSheetId="6" hidden="1">'Attach 5'!$23:$28</definedName>
    <definedName name="Z_42E95D05_5FE4_4BDE_99D8_8A5175191762_.wvu.Rows" localSheetId="7" hidden="1">'Attach 5A'!$23:$28</definedName>
    <definedName name="Z_42E95D05_5FE4_4BDE_99D8_8A5175191762_.wvu.Rows" localSheetId="10" hidden="1">'Attach 7a'!$17:$39</definedName>
    <definedName name="Z_42E95D05_5FE4_4BDE_99D8_8A5175191762_.wvu.Rows" localSheetId="3" hidden="1">'Attach-3 (QR)'!$170:$171,'Attach-3 (QR)'!$176:$314,'Attach-3 (QR)'!$374:$375,'Attach-3 (QR)'!$386:$389,'Attach-3 (QR)'!$394:$397,'Attach-3 (QR)'!$400:$401,'Attach-3 (QR)'!$406:$406,'Attach-3 (QR)'!$457:$459,'Attach-3 (QR)'!$473:$512,'Attach-3 (QR)'!$518:$532,'Attach-3 (QR)'!$535:$536,'Attach-3 (QR)'!$553:$574</definedName>
    <definedName name="Z_42E95D05_5FE4_4BDE_99D8_8A5175191762_.wvu.Rows" localSheetId="25" hidden="1">'Bid Form 1st Env.'!$92:$92,'Bid Form 1st Env.'!#REF!,'Bid Form 1st Env.'!$140:$140</definedName>
    <definedName name="Z_42E95D05_5FE4_4BDE_99D8_8A5175191762_.wvu.Rows" localSheetId="0" hidden="1">Cover!$9:$9</definedName>
    <definedName name="Z_42E95D05_5FE4_4BDE_99D8_8A5175191762_.wvu.Rows" localSheetId="1" hidden="1">'Name of Bidder'!$27:$27</definedName>
    <definedName name="Z_42E95D05_5FE4_4BDE_99D8_8A5175191762_.wvu.Rows" localSheetId="26" hidden="1">'N-W (Cr.)'!$1:$119</definedName>
    <definedName name="Z_43BCBF1E_CDCF_4541_8D79_87EDCECBC1FD_.wvu.PrintArea" localSheetId="9" hidden="1">'Attach 7'!$A$1:$E$19</definedName>
    <definedName name="Z_477F7E43_D393_45BA_B99B_D838E4629B5D_.wvu.PrintArea" localSheetId="9" hidden="1">'Attach 7'!$A$1:$E$19</definedName>
    <definedName name="Z_494F6778_23FE_4AAC_B37D_6C7543FC13B9_.wvu.Cols" localSheetId="3" hidden="1">'Attach-3 (QR)'!$J:$L</definedName>
    <definedName name="Z_494F6778_23FE_4AAC_B37D_6C7543FC13B9_.wvu.PrintArea" localSheetId="9" hidden="1">'Attach 7'!$A$1:$E$19</definedName>
    <definedName name="Z_494F6778_23FE_4AAC_B37D_6C7543FC13B9_.wvu.PrintArea" localSheetId="3" hidden="1">'Attach-3 (QR)'!$A$1:$I$596</definedName>
    <definedName name="Z_494F6778_23FE_4AAC_B37D_6C7543FC13B9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564AA8DD_E850_4E6F_BA1D_8F79D1361145_.wvu.Cols" localSheetId="13" hidden="1">'Attach 11'!$F:$F</definedName>
    <definedName name="Z_564AA8DD_E850_4E6F_BA1D_8F79D1361145_.wvu.Cols" localSheetId="14" hidden="1">'Attach 12'!$H:$H</definedName>
    <definedName name="Z_564AA8DD_E850_4E6F_BA1D_8F79D1361145_.wvu.Cols" localSheetId="17" hidden="1">'Attach 14 IP'!$K:$P</definedName>
    <definedName name="Z_564AA8DD_E850_4E6F_BA1D_8F79D1361145_.wvu.Cols" localSheetId="19" hidden="1">'Attach 16'!$N:$N</definedName>
    <definedName name="Z_564AA8DD_E850_4E6F_BA1D_8F79D1361145_.wvu.Cols" localSheetId="22" hidden="1">'Attach 18A'!$M:$M</definedName>
    <definedName name="Z_564AA8DD_E850_4E6F_BA1D_8F79D1361145_.wvu.Cols" localSheetId="4" hidden="1">'Attach 4'!$H:$I</definedName>
    <definedName name="Z_564AA8DD_E850_4E6F_BA1D_8F79D1361145_.wvu.Cols" localSheetId="5" hidden="1">'Attach 4 (A)'!$F:$F</definedName>
    <definedName name="Z_564AA8DD_E850_4E6F_BA1D_8F79D1361145_.wvu.Cols" localSheetId="6" hidden="1">'Attach 5'!$F:$F</definedName>
    <definedName name="Z_564AA8DD_E850_4E6F_BA1D_8F79D1361145_.wvu.Cols" localSheetId="7" hidden="1">'Attach 5A'!$F:$F,'Attach 5A'!$I:$I</definedName>
    <definedName name="Z_564AA8DD_E850_4E6F_BA1D_8F79D1361145_.wvu.Cols" localSheetId="8" hidden="1">'Attach 6'!$F:$F</definedName>
    <definedName name="Z_564AA8DD_E850_4E6F_BA1D_8F79D1361145_.wvu.Cols" localSheetId="3" hidden="1">'Attach-3 (QR)'!$N:$P</definedName>
    <definedName name="Z_564AA8DD_E850_4E6F_BA1D_8F79D1361145_.wvu.Cols" localSheetId="25" hidden="1">'Bid Form 1st Env.'!$G:$H,'Bid Form 1st Env.'!$J:$BF</definedName>
    <definedName name="Z_564AA8DD_E850_4E6F_BA1D_8F79D1361145_.wvu.Cols" localSheetId="1" hidden="1">'Name of Bidder'!$A:$A,'Name of Bidder'!$D:$I</definedName>
    <definedName name="Z_564AA8DD_E850_4E6F_BA1D_8F79D1361145_.wvu.Cols" localSheetId="26" hidden="1">'N-W (Cr.)'!$C:$C,'N-W (Cr.)'!$F:$U</definedName>
    <definedName name="Z_564AA8DD_E850_4E6F_BA1D_8F79D1361145_.wvu.PrintArea" localSheetId="12" hidden="1">'Attach 10'!$A$1:$F$34</definedName>
    <definedName name="Z_564AA8DD_E850_4E6F_BA1D_8F79D1361145_.wvu.PrintArea" localSheetId="13" hidden="1">'Attach 11'!$A$1:$E$70</definedName>
    <definedName name="Z_564AA8DD_E850_4E6F_BA1D_8F79D1361145_.wvu.PrintArea" localSheetId="14" hidden="1">'Attach 12'!$A$1:$E$108</definedName>
    <definedName name="Z_564AA8DD_E850_4E6F_BA1D_8F79D1361145_.wvu.PrintArea" localSheetId="15" hidden="1">'Attach 13'!$A$1:$E$21</definedName>
    <definedName name="Z_564AA8DD_E850_4E6F_BA1D_8F79D1361145_.wvu.PrintArea" localSheetId="16" hidden="1">'Attach 14'!$A$1:$E$25</definedName>
    <definedName name="Z_564AA8DD_E850_4E6F_BA1D_8F79D1361145_.wvu.PrintArea" localSheetId="17" hidden="1">'Attach 14 IP'!$A$8:$I$219</definedName>
    <definedName name="Z_564AA8DD_E850_4E6F_BA1D_8F79D1361145_.wvu.PrintArea" localSheetId="19" hidden="1">'Attach 16'!$A$1:$L$102</definedName>
    <definedName name="Z_564AA8DD_E850_4E6F_BA1D_8F79D1361145_.wvu.PrintArea" localSheetId="20" hidden="1">'Attach 17'!$A$1:$J$24</definedName>
    <definedName name="Z_564AA8DD_E850_4E6F_BA1D_8F79D1361145_.wvu.PrintArea" localSheetId="22" hidden="1">'Attach 18A'!$A$1:$K$27</definedName>
    <definedName name="Z_564AA8DD_E850_4E6F_BA1D_8F79D1361145_.wvu.PrintArea" localSheetId="21" hidden="1">'Attach 19'!$A$1:$J$27</definedName>
    <definedName name="Z_564AA8DD_E850_4E6F_BA1D_8F79D1361145_.wvu.PrintArea" localSheetId="23" hidden="1">'Attach 23-A'!$A$1:$J$23</definedName>
    <definedName name="Z_564AA8DD_E850_4E6F_BA1D_8F79D1361145_.wvu.PrintArea" localSheetId="24" hidden="1">'Attach 23-B'!$A$1:$J$28</definedName>
    <definedName name="Z_564AA8DD_E850_4E6F_BA1D_8F79D1361145_.wvu.PrintArea" localSheetId="2" hidden="1">'Attach 3(JV)'!$A$1:$E$25</definedName>
    <definedName name="Z_564AA8DD_E850_4E6F_BA1D_8F79D1361145_.wvu.PrintArea" localSheetId="4" hidden="1">'Attach 4'!$A$1:$G$25</definedName>
    <definedName name="Z_564AA8DD_E850_4E6F_BA1D_8F79D1361145_.wvu.PrintArea" localSheetId="5" hidden="1">'Attach 4 (A)'!$A$1:$E$59</definedName>
    <definedName name="Z_564AA8DD_E850_4E6F_BA1D_8F79D1361145_.wvu.PrintArea" localSheetId="6" hidden="1">'Attach 5'!$A$1:$E$71</definedName>
    <definedName name="Z_564AA8DD_E850_4E6F_BA1D_8F79D1361145_.wvu.PrintArea" localSheetId="7" hidden="1">'Attach 5A'!$A$1:$F$71</definedName>
    <definedName name="Z_564AA8DD_E850_4E6F_BA1D_8F79D1361145_.wvu.PrintArea" localSheetId="8" hidden="1">'Attach 6'!$A$1:$E$51</definedName>
    <definedName name="Z_564AA8DD_E850_4E6F_BA1D_8F79D1361145_.wvu.PrintArea" localSheetId="10" hidden="1">'Attach 7a'!$A$1:$F$46</definedName>
    <definedName name="Z_564AA8DD_E850_4E6F_BA1D_8F79D1361145_.wvu.PrintArea" localSheetId="3" hidden="1">'Attach-3 (QR)'!$A$1:$I$596</definedName>
    <definedName name="Z_564AA8DD_E850_4E6F_BA1D_8F79D1361145_.wvu.PrintArea" localSheetId="25" hidden="1">'Bid Form 1st Env.'!$A$24:$F$144</definedName>
    <definedName name="Z_564AA8DD_E850_4E6F_BA1D_8F79D1361145_.wvu.PrintArea" localSheetId="0" hidden="1">Cover!$A$1:$F$21</definedName>
    <definedName name="Z_564AA8DD_E850_4E6F_BA1D_8F79D1361145_.wvu.PrintArea" localSheetId="1" hidden="1">'Name of Bidder'!$B$1:$C$33</definedName>
    <definedName name="Z_564AA8DD_E850_4E6F_BA1D_8F79D1361145_.wvu.PrintTitles" localSheetId="10" hidden="1">'Attach 7a'!$18:$18</definedName>
    <definedName name="Z_564AA8DD_E850_4E6F_BA1D_8F79D1361145_.wvu.Rows" localSheetId="14" hidden="1">'Attach 12'!$18:$50,'Attach 12'!$52:$67,'Attach 12'!#REF!,'Attach 12'!#REF!,'Attach 12'!$107:$107,'Attach 12'!#REF!,'Attach 12'!#REF!,'Attach 12'!$110:$197</definedName>
    <definedName name="Z_564AA8DD_E850_4E6F_BA1D_8F79D1361145_.wvu.Rows" localSheetId="17" hidden="1">'Attach 14 IP'!#REF!</definedName>
    <definedName name="Z_564AA8DD_E850_4E6F_BA1D_8F79D1361145_.wvu.Rows" localSheetId="19" hidden="1">'Attach 16'!#REF!</definedName>
    <definedName name="Z_564AA8DD_E850_4E6F_BA1D_8F79D1361145_.wvu.Rows" localSheetId="22" hidden="1">'Attach 18A'!$29:$29</definedName>
    <definedName name="Z_564AA8DD_E850_4E6F_BA1D_8F79D1361145_.wvu.Rows" localSheetId="4" hidden="1">'Attach 4'!$26:$26</definedName>
    <definedName name="Z_564AA8DD_E850_4E6F_BA1D_8F79D1361145_.wvu.Rows" localSheetId="6" hidden="1">'Attach 5'!$23:$28</definedName>
    <definedName name="Z_564AA8DD_E850_4E6F_BA1D_8F79D1361145_.wvu.Rows" localSheetId="7" hidden="1">'Attach 5A'!$23:$28</definedName>
    <definedName name="Z_564AA8DD_E850_4E6F_BA1D_8F79D1361145_.wvu.Rows" localSheetId="10" hidden="1">'Attach 7a'!$19:$20</definedName>
    <definedName name="Z_564AA8DD_E850_4E6F_BA1D_8F79D1361145_.wvu.Rows" localSheetId="3" hidden="1">'Attach-3 (QR)'!$170:$171,'Attach-3 (QR)'!$176:$314,'Attach-3 (QR)'!$386:$389,'Attach-3 (QR)'!$394:$397,'Attach-3 (QR)'!$400:$401,'Attach-3 (QR)'!$406:$406,'Attach-3 (QR)'!$457:$459,'Attach-3 (QR)'!$473:$512,'Attach-3 (QR)'!$518:$532,'Attach-3 (QR)'!$553:$574</definedName>
    <definedName name="Z_564AA8DD_E850_4E6F_BA1D_8F79D1361145_.wvu.Rows" localSheetId="25" hidden="1">'Bid Form 1st Env.'!$92:$92,'Bid Form 1st Env.'!#REF!</definedName>
    <definedName name="Z_564AA8DD_E850_4E6F_BA1D_8F79D1361145_.wvu.Rows" localSheetId="0" hidden="1">Cover!$9:$9</definedName>
    <definedName name="Z_564AA8DD_E850_4E6F_BA1D_8F79D1361145_.wvu.Rows" localSheetId="1" hidden="1">'Name of Bidder'!$27:$27</definedName>
    <definedName name="Z_564AA8DD_E850_4E6F_BA1D_8F79D1361145_.wvu.Rows" localSheetId="26" hidden="1">'N-W (Cr.)'!$1:$119</definedName>
    <definedName name="Z_57EC2AB3_459C_475C_AFE6_EBB6882FA67E_.wvu.Cols" localSheetId="13" hidden="1">'Attach 11'!$F:$F</definedName>
    <definedName name="Z_57EC2AB3_459C_475C_AFE6_EBB6882FA67E_.wvu.Cols" localSheetId="14" hidden="1">'Attach 12'!$G:$H</definedName>
    <definedName name="Z_57EC2AB3_459C_475C_AFE6_EBB6882FA67E_.wvu.Cols" localSheetId="17" hidden="1">'Attach 14 IP'!$K:$P</definedName>
    <definedName name="Z_57EC2AB3_459C_475C_AFE6_EBB6882FA67E_.wvu.Cols" localSheetId="19" hidden="1">'Attach 16'!$N:$N</definedName>
    <definedName name="Z_57EC2AB3_459C_475C_AFE6_EBB6882FA67E_.wvu.Cols" localSheetId="4" hidden="1">'Attach 4'!$H:$I</definedName>
    <definedName name="Z_57EC2AB3_459C_475C_AFE6_EBB6882FA67E_.wvu.Cols" localSheetId="5" hidden="1">'Attach 4 (A)'!$F:$F</definedName>
    <definedName name="Z_57EC2AB3_459C_475C_AFE6_EBB6882FA67E_.wvu.Cols" localSheetId="6" hidden="1">'Attach 5'!$F:$F</definedName>
    <definedName name="Z_57EC2AB3_459C_475C_AFE6_EBB6882FA67E_.wvu.Cols" localSheetId="7" hidden="1">'Attach 5A'!$F:$F</definedName>
    <definedName name="Z_57EC2AB3_459C_475C_AFE6_EBB6882FA67E_.wvu.Cols" localSheetId="8" hidden="1">'Attach 6'!$F:$F</definedName>
    <definedName name="Z_57EC2AB3_459C_475C_AFE6_EBB6882FA67E_.wvu.Cols" localSheetId="3" hidden="1">'Attach-3 (QR)'!$J:$J,'Attach-3 (QR)'!$L:$N</definedName>
    <definedName name="Z_57EC2AB3_459C_475C_AFE6_EBB6882FA67E_.wvu.Cols" localSheetId="25" hidden="1">'Bid Form 1st Env.'!$G:$G</definedName>
    <definedName name="Z_57EC2AB3_459C_475C_AFE6_EBB6882FA67E_.wvu.Cols" localSheetId="1" hidden="1">'Name of Bidder'!$A:$A,'Name of Bidder'!$E:$H</definedName>
    <definedName name="Z_57EC2AB3_459C_475C_AFE6_EBB6882FA67E_.wvu.Cols" localSheetId="26" hidden="1">'N-W (Cr.)'!$C:$C,'N-W (Cr.)'!$F:$U</definedName>
    <definedName name="Z_57EC2AB3_459C_475C_AFE6_EBB6882FA67E_.wvu.PrintArea" localSheetId="12" hidden="1">'Attach 10'!$A$1:$E$34</definedName>
    <definedName name="Z_57EC2AB3_459C_475C_AFE6_EBB6882FA67E_.wvu.PrintArea" localSheetId="13" hidden="1">'Attach 11'!$A$1:$E$71</definedName>
    <definedName name="Z_57EC2AB3_459C_475C_AFE6_EBB6882FA67E_.wvu.PrintArea" localSheetId="14" hidden="1">'Attach 12'!$A$1:$F$108</definedName>
    <definedName name="Z_57EC2AB3_459C_475C_AFE6_EBB6882FA67E_.wvu.PrintArea" localSheetId="15" hidden="1">'Attach 13'!$A$1:$E$23</definedName>
    <definedName name="Z_57EC2AB3_459C_475C_AFE6_EBB6882FA67E_.wvu.PrintArea" localSheetId="16" hidden="1">'Attach 14'!$A$1:$E$27</definedName>
    <definedName name="Z_57EC2AB3_459C_475C_AFE6_EBB6882FA67E_.wvu.PrintArea" localSheetId="17" hidden="1">'Attach 14 IP'!$A$8:$I$219</definedName>
    <definedName name="Z_57EC2AB3_459C_475C_AFE6_EBB6882FA67E_.wvu.PrintArea" localSheetId="19" hidden="1">'Attach 16'!$A$1:$L$104</definedName>
    <definedName name="Z_57EC2AB3_459C_475C_AFE6_EBB6882FA67E_.wvu.PrintArea" localSheetId="20" hidden="1">'Attach 17'!$A$1:$J$24</definedName>
    <definedName name="Z_57EC2AB3_459C_475C_AFE6_EBB6882FA67E_.wvu.PrintArea" localSheetId="21" hidden="1">'Attach 19'!$A$1:$J$27</definedName>
    <definedName name="Z_57EC2AB3_459C_475C_AFE6_EBB6882FA67E_.wvu.PrintArea" localSheetId="24" hidden="1">'Attach 23-B'!$A$1:$J$28</definedName>
    <definedName name="Z_57EC2AB3_459C_475C_AFE6_EBB6882FA67E_.wvu.PrintArea" localSheetId="2" hidden="1">'Attach 3(JV)'!$A$1:$E$26</definedName>
    <definedName name="Z_57EC2AB3_459C_475C_AFE6_EBB6882FA67E_.wvu.PrintArea" localSheetId="4" hidden="1">'Attach 4'!$A$1:$G$25</definedName>
    <definedName name="Z_57EC2AB3_459C_475C_AFE6_EBB6882FA67E_.wvu.PrintArea" localSheetId="5" hidden="1">'Attach 4 (A)'!$A$1:$E$59</definedName>
    <definedName name="Z_57EC2AB3_459C_475C_AFE6_EBB6882FA67E_.wvu.PrintArea" localSheetId="6" hidden="1">'Attach 5'!$A$1:$E$71</definedName>
    <definedName name="Z_57EC2AB3_459C_475C_AFE6_EBB6882FA67E_.wvu.PrintArea" localSheetId="7" hidden="1">'Attach 5A'!$A$1:$E$71</definedName>
    <definedName name="Z_57EC2AB3_459C_475C_AFE6_EBB6882FA67E_.wvu.PrintArea" localSheetId="8" hidden="1">'Attach 6'!$A$1:$E$51</definedName>
    <definedName name="Z_57EC2AB3_459C_475C_AFE6_EBB6882FA67E_.wvu.PrintArea" localSheetId="10" hidden="1">'Attach 7a'!$A$1:$F$46</definedName>
    <definedName name="Z_57EC2AB3_459C_475C_AFE6_EBB6882FA67E_.wvu.PrintArea" localSheetId="11" hidden="1">'Attach 9'!$A$1:$E$46</definedName>
    <definedName name="Z_57EC2AB3_459C_475C_AFE6_EBB6882FA67E_.wvu.PrintArea" localSheetId="3" hidden="1">'Attach-3 (QR)'!$A$1:$I$596</definedName>
    <definedName name="Z_57EC2AB3_459C_475C_AFE6_EBB6882FA67E_.wvu.PrintArea" localSheetId="25" hidden="1">'Bid Form 1st Env.'!$A$24:$F$144</definedName>
    <definedName name="Z_57EC2AB3_459C_475C_AFE6_EBB6882FA67E_.wvu.PrintArea" localSheetId="0" hidden="1">Cover!$A$1:$F$21</definedName>
    <definedName name="Z_57EC2AB3_459C_475C_AFE6_EBB6882FA67E_.wvu.PrintArea" localSheetId="1" hidden="1">'Name of Bidder'!$B$1:$C$33</definedName>
    <definedName name="Z_57EC2AB3_459C_475C_AFE6_EBB6882FA67E_.wvu.PrintTitles" localSheetId="10" hidden="1">'Attach 7a'!$18:$18</definedName>
    <definedName name="Z_57EC2AB3_459C_475C_AFE6_EBB6882FA67E_.wvu.PrintTitles" localSheetId="11" hidden="1">'Attach 9'!$18:$18</definedName>
    <definedName name="Z_57EC2AB3_459C_475C_AFE6_EBB6882FA67E_.wvu.Rows" localSheetId="14" hidden="1">'Attach 12'!$4:$4,'Attach 12'!#REF!,'Attach 12'!$110:$197</definedName>
    <definedName name="Z_57EC2AB3_459C_475C_AFE6_EBB6882FA67E_.wvu.Rows" localSheetId="17" hidden="1">'Attach 14 IP'!#REF!</definedName>
    <definedName name="Z_57EC2AB3_459C_475C_AFE6_EBB6882FA67E_.wvu.Rows" localSheetId="19" hidden="1">'Attach 16'!#REF!</definedName>
    <definedName name="Z_57EC2AB3_459C_475C_AFE6_EBB6882FA67E_.wvu.Rows" localSheetId="4" hidden="1">'Attach 4'!$26:$26</definedName>
    <definedName name="Z_57EC2AB3_459C_475C_AFE6_EBB6882FA67E_.wvu.Rows" localSheetId="6" hidden="1">'Attach 5'!$23:$28</definedName>
    <definedName name="Z_57EC2AB3_459C_475C_AFE6_EBB6882FA67E_.wvu.Rows" localSheetId="7" hidden="1">'Attach 5A'!$23:$28</definedName>
    <definedName name="Z_57EC2AB3_459C_475C_AFE6_EBB6882FA67E_.wvu.Rows" localSheetId="1" hidden="1">'Name of Bidder'!$27:$27</definedName>
    <definedName name="Z_57EC2AB3_459C_475C_AFE6_EBB6882FA67E_.wvu.Rows" localSheetId="26" hidden="1">'N-W (Cr.)'!$1:$119</definedName>
    <definedName name="Z_582CF44B_0703_4CA2_AB84_00685031CD39_.wvu.Cols" localSheetId="13" hidden="1">'Attach 11'!$F:$F</definedName>
    <definedName name="Z_582CF44B_0703_4CA2_AB84_00685031CD39_.wvu.Cols" localSheetId="14" hidden="1">'Attach 12'!$H:$H</definedName>
    <definedName name="Z_582CF44B_0703_4CA2_AB84_00685031CD39_.wvu.Cols" localSheetId="17" hidden="1">'Attach 14 IP'!$K:$P</definedName>
    <definedName name="Z_582CF44B_0703_4CA2_AB84_00685031CD39_.wvu.Cols" localSheetId="19" hidden="1">'Attach 16'!$N:$N</definedName>
    <definedName name="Z_582CF44B_0703_4CA2_AB84_00685031CD39_.wvu.Cols" localSheetId="22" hidden="1">'Attach 18A'!$M:$M</definedName>
    <definedName name="Z_582CF44B_0703_4CA2_AB84_00685031CD39_.wvu.Cols" localSheetId="4" hidden="1">'Attach 4'!$H:$I</definedName>
    <definedName name="Z_582CF44B_0703_4CA2_AB84_00685031CD39_.wvu.Cols" localSheetId="5" hidden="1">'Attach 4 (A)'!$F:$F</definedName>
    <definedName name="Z_582CF44B_0703_4CA2_AB84_00685031CD39_.wvu.Cols" localSheetId="6" hidden="1">'Attach 5'!$F:$F</definedName>
    <definedName name="Z_582CF44B_0703_4CA2_AB84_00685031CD39_.wvu.Cols" localSheetId="7" hidden="1">'Attach 5A'!$F:$F,'Attach 5A'!$I:$I</definedName>
    <definedName name="Z_582CF44B_0703_4CA2_AB84_00685031CD39_.wvu.Cols" localSheetId="8" hidden="1">'Attach 6'!$F:$F</definedName>
    <definedName name="Z_582CF44B_0703_4CA2_AB84_00685031CD39_.wvu.Cols" localSheetId="10" hidden="1">'Attach 7a'!$K:$K</definedName>
    <definedName name="Z_582CF44B_0703_4CA2_AB84_00685031CD39_.wvu.Cols" localSheetId="11" hidden="1">'Attach 9'!$H:$H</definedName>
    <definedName name="Z_582CF44B_0703_4CA2_AB84_00685031CD39_.wvu.Cols" localSheetId="3" hidden="1">'Attach-3 (QR)'!$N:$P</definedName>
    <definedName name="Z_582CF44B_0703_4CA2_AB84_00685031CD39_.wvu.Cols" localSheetId="25" hidden="1">'Bid Form 1st Env.'!$G:$AU</definedName>
    <definedName name="Z_582CF44B_0703_4CA2_AB84_00685031CD39_.wvu.Cols" localSheetId="1" hidden="1">'Name of Bidder'!$A:$A,'Name of Bidder'!$E:$H</definedName>
    <definedName name="Z_582CF44B_0703_4CA2_AB84_00685031CD39_.wvu.Cols" localSheetId="26" hidden="1">'N-W (Cr.)'!$C:$C,'N-W (Cr.)'!$F:$U</definedName>
    <definedName name="Z_582CF44B_0703_4CA2_AB84_00685031CD39_.wvu.PrintArea" localSheetId="12" hidden="1">'Attach 10'!$A$1:$F$34</definedName>
    <definedName name="Z_582CF44B_0703_4CA2_AB84_00685031CD39_.wvu.PrintArea" localSheetId="13" hidden="1">'Attach 11'!$A$1:$E$70</definedName>
    <definedName name="Z_582CF44B_0703_4CA2_AB84_00685031CD39_.wvu.PrintArea" localSheetId="14" hidden="1">'Attach 12'!$A$1:$E$108</definedName>
    <definedName name="Z_582CF44B_0703_4CA2_AB84_00685031CD39_.wvu.PrintArea" localSheetId="15" hidden="1">'Attach 13'!$A$1:$E$21</definedName>
    <definedName name="Z_582CF44B_0703_4CA2_AB84_00685031CD39_.wvu.PrintArea" localSheetId="16" hidden="1">'Attach 14'!$A$1:$E$25</definedName>
    <definedName name="Z_582CF44B_0703_4CA2_AB84_00685031CD39_.wvu.PrintArea" localSheetId="17" hidden="1">'Attach 14 IP'!$A$8:$I$219</definedName>
    <definedName name="Z_582CF44B_0703_4CA2_AB84_00685031CD39_.wvu.PrintArea" localSheetId="19" hidden="1">'Attach 16'!$A$1:$L$102</definedName>
    <definedName name="Z_582CF44B_0703_4CA2_AB84_00685031CD39_.wvu.PrintArea" localSheetId="20" hidden="1">'Attach 17'!$A$1:$J$24</definedName>
    <definedName name="Z_582CF44B_0703_4CA2_AB84_00685031CD39_.wvu.PrintArea" localSheetId="22" hidden="1">'Attach 18A'!$A$1:$K$27</definedName>
    <definedName name="Z_582CF44B_0703_4CA2_AB84_00685031CD39_.wvu.PrintArea" localSheetId="21" hidden="1">'Attach 19'!$A$1:$J$27</definedName>
    <definedName name="Z_582CF44B_0703_4CA2_AB84_00685031CD39_.wvu.PrintArea" localSheetId="24" hidden="1">'Attach 23-B'!$A$1:$J$28</definedName>
    <definedName name="Z_582CF44B_0703_4CA2_AB84_00685031CD39_.wvu.PrintArea" localSheetId="2" hidden="1">'Attach 3(JV)'!$A$1:$E$25</definedName>
    <definedName name="Z_582CF44B_0703_4CA2_AB84_00685031CD39_.wvu.PrintArea" localSheetId="4" hidden="1">'Attach 4'!$A$1:$G$25</definedName>
    <definedName name="Z_582CF44B_0703_4CA2_AB84_00685031CD39_.wvu.PrintArea" localSheetId="5" hidden="1">'Attach 4 (A)'!$A$1:$E$59</definedName>
    <definedName name="Z_582CF44B_0703_4CA2_AB84_00685031CD39_.wvu.PrintArea" localSheetId="6" hidden="1">'Attach 5'!$A$1:$E$71</definedName>
    <definedName name="Z_582CF44B_0703_4CA2_AB84_00685031CD39_.wvu.PrintArea" localSheetId="7" hidden="1">'Attach 5A'!$A$1:$F$71</definedName>
    <definedName name="Z_582CF44B_0703_4CA2_AB84_00685031CD39_.wvu.PrintArea" localSheetId="8" hidden="1">'Attach 6'!$A$1:$E$51</definedName>
    <definedName name="Z_582CF44B_0703_4CA2_AB84_00685031CD39_.wvu.PrintArea" localSheetId="10" hidden="1">'Attach 7a'!$A$1:$F$46</definedName>
    <definedName name="Z_582CF44B_0703_4CA2_AB84_00685031CD39_.wvu.PrintArea" localSheetId="11" hidden="1">'Attach 9'!$A$1:$E$46</definedName>
    <definedName name="Z_582CF44B_0703_4CA2_AB84_00685031CD39_.wvu.PrintArea" localSheetId="3" hidden="1">'Attach-3 (QR)'!$A$1:$I$596</definedName>
    <definedName name="Z_582CF44B_0703_4CA2_AB84_00685031CD39_.wvu.PrintArea" localSheetId="25" hidden="1">'Bid Form 1st Env.'!$A$24:$F$144</definedName>
    <definedName name="Z_582CF44B_0703_4CA2_AB84_00685031CD39_.wvu.PrintArea" localSheetId="0" hidden="1">Cover!$A$1:$F$21</definedName>
    <definedName name="Z_582CF44B_0703_4CA2_AB84_00685031CD39_.wvu.PrintArea" localSheetId="1" hidden="1">'Name of Bidder'!$B$1:$C$33</definedName>
    <definedName name="Z_582CF44B_0703_4CA2_AB84_00685031CD39_.wvu.PrintTitles" localSheetId="10" hidden="1">'Attach 7a'!$18:$18</definedName>
    <definedName name="Z_582CF44B_0703_4CA2_AB84_00685031CD39_.wvu.PrintTitles" localSheetId="11" hidden="1">'Attach 9'!$18:$18</definedName>
    <definedName name="Z_582CF44B_0703_4CA2_AB84_00685031CD39_.wvu.Rows" localSheetId="12" hidden="1">'Attach 10'!$12:$19</definedName>
    <definedName name="Z_582CF44B_0703_4CA2_AB84_00685031CD39_.wvu.Rows" localSheetId="14" hidden="1">'Attach 12'!$17:$49,'Attach 12'!#REF!,'Attach 12'!$50:$50,'Attach 12'!$67:$67,'Attach 12'!#REF!,'Attach 12'!#REF!,'Attach 12'!#REF!,'Attach 12'!#REF!,'Attach 12'!#REF!,'Attach 12'!#REF!,'Attach 12'!$110:$197</definedName>
    <definedName name="Z_582CF44B_0703_4CA2_AB84_00685031CD39_.wvu.Rows" localSheetId="17" hidden="1">'Attach 14 IP'!#REF!</definedName>
    <definedName name="Z_582CF44B_0703_4CA2_AB84_00685031CD39_.wvu.Rows" localSheetId="19" hidden="1">'Attach 16'!#REF!</definedName>
    <definedName name="Z_582CF44B_0703_4CA2_AB84_00685031CD39_.wvu.Rows" localSheetId="22" hidden="1">'Attach 18A'!$29:$29</definedName>
    <definedName name="Z_582CF44B_0703_4CA2_AB84_00685031CD39_.wvu.Rows" localSheetId="4" hidden="1">'Attach 4'!$26:$26</definedName>
    <definedName name="Z_582CF44B_0703_4CA2_AB84_00685031CD39_.wvu.Rows" localSheetId="6" hidden="1">'Attach 5'!$23:$28</definedName>
    <definedName name="Z_582CF44B_0703_4CA2_AB84_00685031CD39_.wvu.Rows" localSheetId="7" hidden="1">'Attach 5A'!$23:$28</definedName>
    <definedName name="Z_582CF44B_0703_4CA2_AB84_00685031CD39_.wvu.Rows" localSheetId="10" hidden="1">'Attach 7a'!$19:$20</definedName>
    <definedName name="Z_582CF44B_0703_4CA2_AB84_00685031CD39_.wvu.Rows" localSheetId="11" hidden="1">'Attach 9'!$19:$20</definedName>
    <definedName name="Z_582CF44B_0703_4CA2_AB84_00685031CD39_.wvu.Rows" localSheetId="3" hidden="1">'Attach-3 (QR)'!$170:$171,'Attach-3 (QR)'!$176:$314,'Attach-3 (QR)'!$386:$389,'Attach-3 (QR)'!$394:$398,'Attach-3 (QR)'!$400:$401,'Attach-3 (QR)'!$406:$406,'Attach-3 (QR)'!$457:$459,'Attach-3 (QR)'!$481:$511,'Attach-3 (QR)'!$518:$532</definedName>
    <definedName name="Z_582CF44B_0703_4CA2_AB84_00685031CD39_.wvu.Rows" localSheetId="25" hidden="1">'Bid Form 1st Env.'!$68:$68,'Bid Form 1st Env.'!$92:$92,'Bid Form 1st Env.'!#REF!</definedName>
    <definedName name="Z_582CF44B_0703_4CA2_AB84_00685031CD39_.wvu.Rows" localSheetId="0" hidden="1">Cover!$9:$9</definedName>
    <definedName name="Z_582CF44B_0703_4CA2_AB84_00685031CD39_.wvu.Rows" localSheetId="1" hidden="1">'Name of Bidder'!$27:$27</definedName>
    <definedName name="Z_582CF44B_0703_4CA2_AB84_00685031CD39_.wvu.Rows" localSheetId="26" hidden="1">'N-W (Cr.)'!$1:$119</definedName>
    <definedName name="Z_58548A11_3821_468D_9270_46EEC92D9081_.wvu.Cols" localSheetId="11" hidden="1">'Attach 9'!$G:$J</definedName>
    <definedName name="Z_58548A11_3821_468D_9270_46EEC92D9081_.wvu.PrintArea" localSheetId="11" hidden="1">'Attach 9'!$A$1:$E$46</definedName>
    <definedName name="Z_58548A11_3821_468D_9270_46EEC92D9081_.wvu.PrintTitles" localSheetId="11" hidden="1">'Attach 9'!$18:$18</definedName>
    <definedName name="Z_6AB2DF82_E90A_4CF8_B22E_5D001DAE6667_.wvu.Cols" localSheetId="13" hidden="1">'Attach 11'!$F:$F</definedName>
    <definedName name="Z_6AB2DF82_E90A_4CF8_B22E_5D001DAE6667_.wvu.Cols" localSheetId="14" hidden="1">'Attach 12'!$F:$H</definedName>
    <definedName name="Z_6AB2DF82_E90A_4CF8_B22E_5D001DAE6667_.wvu.Cols" localSheetId="17" hidden="1">'Attach 14 IP'!$K:$P</definedName>
    <definedName name="Z_6AB2DF82_E90A_4CF8_B22E_5D001DAE6667_.wvu.Cols" localSheetId="18" hidden="1">'Attach 15'!$H:$H,'Attach 15'!$L:$N</definedName>
    <definedName name="Z_6AB2DF82_E90A_4CF8_B22E_5D001DAE6667_.wvu.Cols" localSheetId="19" hidden="1">'Attach 16'!$M:$Q</definedName>
    <definedName name="Z_6AB2DF82_E90A_4CF8_B22E_5D001DAE6667_.wvu.Cols" localSheetId="22" hidden="1">'Attach 18A'!$M:$M</definedName>
    <definedName name="Z_6AB2DF82_E90A_4CF8_B22E_5D001DAE6667_.wvu.Cols" localSheetId="4" hidden="1">'Attach 4'!$H:$I</definedName>
    <definedName name="Z_6AB2DF82_E90A_4CF8_B22E_5D001DAE6667_.wvu.Cols" localSheetId="5" hidden="1">'Attach 4 (A)'!$F:$F</definedName>
    <definedName name="Z_6AB2DF82_E90A_4CF8_B22E_5D001DAE6667_.wvu.Cols" localSheetId="6" hidden="1">'Attach 5'!$F:$F</definedName>
    <definedName name="Z_6AB2DF82_E90A_4CF8_B22E_5D001DAE6667_.wvu.Cols" localSheetId="7" hidden="1">'Attach 5A'!$F:$F,'Attach 5A'!$I:$I</definedName>
    <definedName name="Z_6AB2DF82_E90A_4CF8_B22E_5D001DAE6667_.wvu.Cols" localSheetId="8" hidden="1">'Attach 6'!$F:$F</definedName>
    <definedName name="Z_6AB2DF82_E90A_4CF8_B22E_5D001DAE6667_.wvu.Cols" localSheetId="10" hidden="1">'Attach 7a'!$L:$L</definedName>
    <definedName name="Z_6AB2DF82_E90A_4CF8_B22E_5D001DAE6667_.wvu.Cols" localSheetId="11" hidden="1">'Attach 9'!$H:$H</definedName>
    <definedName name="Z_6AB2DF82_E90A_4CF8_B22E_5D001DAE6667_.wvu.Cols" localSheetId="3" hidden="1">'Attach-3 (QR)'!$N:$N</definedName>
    <definedName name="Z_6AB2DF82_E90A_4CF8_B22E_5D001DAE6667_.wvu.Cols" localSheetId="25" hidden="1">'Bid Form 1st Env.'!$G:$AN,'Bid Form 1st Env.'!$AS:$AT</definedName>
    <definedName name="Z_6AB2DF82_E90A_4CF8_B22E_5D001DAE6667_.wvu.Cols" localSheetId="1" hidden="1">'Name of Bidder'!$A:$A,'Name of Bidder'!$F:$V</definedName>
    <definedName name="Z_6AB2DF82_E90A_4CF8_B22E_5D001DAE6667_.wvu.Cols" localSheetId="26" hidden="1">'N-W (Cr.)'!$C:$C,'N-W (Cr.)'!$F:$U</definedName>
    <definedName name="Z_6AB2DF82_E90A_4CF8_B22E_5D001DAE6667_.wvu.Cols" localSheetId="27" hidden="1">'N-W(cr.)-2'!$C:$C,'N-W(cr.)-2'!$F:$U</definedName>
    <definedName name="Z_6AB2DF82_E90A_4CF8_B22E_5D001DAE6667_.wvu.PrintArea" localSheetId="12" hidden="1">'Attach 10'!$A$1:$F$34</definedName>
    <definedName name="Z_6AB2DF82_E90A_4CF8_B22E_5D001DAE6667_.wvu.PrintArea" localSheetId="13" hidden="1">'Attach 11'!$A$1:$E$74</definedName>
    <definedName name="Z_6AB2DF82_E90A_4CF8_B22E_5D001DAE6667_.wvu.PrintArea" localSheetId="14" hidden="1">'Attach 12'!$A$1:$E$113</definedName>
    <definedName name="Z_6AB2DF82_E90A_4CF8_B22E_5D001DAE6667_.wvu.PrintArea" localSheetId="15" hidden="1">'Attach 13'!$A$1:$E$21</definedName>
    <definedName name="Z_6AB2DF82_E90A_4CF8_B22E_5D001DAE6667_.wvu.PrintArea" localSheetId="16" hidden="1">'Attach 14'!$A$1:$E$25</definedName>
    <definedName name="Z_6AB2DF82_E90A_4CF8_B22E_5D001DAE6667_.wvu.PrintArea" localSheetId="17" hidden="1">'Attach 14 IP'!$A$8:$I$220</definedName>
    <definedName name="Z_6AB2DF82_E90A_4CF8_B22E_5D001DAE6667_.wvu.PrintArea" localSheetId="18" hidden="1">'Attach 15'!$A$1:$E$92</definedName>
    <definedName name="Z_6AB2DF82_E90A_4CF8_B22E_5D001DAE6667_.wvu.PrintArea" localSheetId="19" hidden="1">'Attach 16'!$A$1:$L$102</definedName>
    <definedName name="Z_6AB2DF82_E90A_4CF8_B22E_5D001DAE6667_.wvu.PrintArea" localSheetId="20" hidden="1">'Attach 17'!$A$1:$J$24</definedName>
    <definedName name="Z_6AB2DF82_E90A_4CF8_B22E_5D001DAE6667_.wvu.PrintArea" localSheetId="22" hidden="1">'Attach 18A'!$A$1:$K$27</definedName>
    <definedName name="Z_6AB2DF82_E90A_4CF8_B22E_5D001DAE6667_.wvu.PrintArea" localSheetId="21" hidden="1">'Attach 19'!$A$1:$J$27</definedName>
    <definedName name="Z_6AB2DF82_E90A_4CF8_B22E_5D001DAE6667_.wvu.PrintArea" localSheetId="23" hidden="1">'Attach 23-A'!$A$1:$J$23</definedName>
    <definedName name="Z_6AB2DF82_E90A_4CF8_B22E_5D001DAE6667_.wvu.PrintArea" localSheetId="24" hidden="1">'Attach 23-B'!$A$1:$J$28</definedName>
    <definedName name="Z_6AB2DF82_E90A_4CF8_B22E_5D001DAE6667_.wvu.PrintArea" localSheetId="2" hidden="1">'Attach 3(JV)'!$A$1:$E$25</definedName>
    <definedName name="Z_6AB2DF82_E90A_4CF8_B22E_5D001DAE6667_.wvu.PrintArea" localSheetId="4" hidden="1">'Attach 4'!$A$1:$I$22</definedName>
    <definedName name="Z_6AB2DF82_E90A_4CF8_B22E_5D001DAE6667_.wvu.PrintArea" localSheetId="5" hidden="1">'Attach 4 (A)'!$A$1:$E$59</definedName>
    <definedName name="Z_6AB2DF82_E90A_4CF8_B22E_5D001DAE6667_.wvu.PrintArea" localSheetId="6" hidden="1">'Attach 5'!$A$1:$E$71</definedName>
    <definedName name="Z_6AB2DF82_E90A_4CF8_B22E_5D001DAE6667_.wvu.PrintArea" localSheetId="7" hidden="1">'Attach 5A'!$A$1:$F$71</definedName>
    <definedName name="Z_6AB2DF82_E90A_4CF8_B22E_5D001DAE6667_.wvu.PrintArea" localSheetId="8" hidden="1">'Attach 6'!$A$1:$E$51</definedName>
    <definedName name="Z_6AB2DF82_E90A_4CF8_B22E_5D001DAE6667_.wvu.PrintArea" localSheetId="9" hidden="1">'Attach 7'!$A$1:$E$19</definedName>
    <definedName name="Z_6AB2DF82_E90A_4CF8_B22E_5D001DAE6667_.wvu.PrintArea" localSheetId="10" hidden="1">'Attach 7a'!$A$1:$F$46</definedName>
    <definedName name="Z_6AB2DF82_E90A_4CF8_B22E_5D001DAE6667_.wvu.PrintArea" localSheetId="11" hidden="1">'Attach 9'!$A$1:$E$46</definedName>
    <definedName name="Z_6AB2DF82_E90A_4CF8_B22E_5D001DAE6667_.wvu.PrintArea" localSheetId="3" hidden="1">'Attach-3 (QR)'!$A$1:$I$596</definedName>
    <definedName name="Z_6AB2DF82_E90A_4CF8_B22E_5D001DAE6667_.wvu.PrintArea" localSheetId="25" hidden="1">'Bid Form 1st Env.'!$A$23:$AL$139</definedName>
    <definedName name="Z_6AB2DF82_E90A_4CF8_B22E_5D001DAE6667_.wvu.PrintArea" localSheetId="0" hidden="1">Cover!$A$1:$F$21</definedName>
    <definedName name="Z_6AB2DF82_E90A_4CF8_B22E_5D001DAE6667_.wvu.PrintArea" localSheetId="1" hidden="1">'Name of Bidder'!$B$1:$C$33</definedName>
    <definedName name="Z_6AB2DF82_E90A_4CF8_B22E_5D001DAE6667_.wvu.PrintTitles" localSheetId="10" hidden="1">'Attach 7a'!$18:$18</definedName>
    <definedName name="Z_6AB2DF82_E90A_4CF8_B22E_5D001DAE6667_.wvu.PrintTitles" localSheetId="11" hidden="1">'Attach 9'!$18:$18</definedName>
    <definedName name="Z_6AB2DF82_E90A_4CF8_B22E_5D001DAE6667_.wvu.Rows" localSheetId="12" hidden="1">'Attach 10'!$15:$25,'Attach 10'!$29:$32</definedName>
    <definedName name="Z_6AB2DF82_E90A_4CF8_B22E_5D001DAE6667_.wvu.Rows" localSheetId="14" hidden="1">'Attach 12'!$4:$4,'Attach 12'!$16:$109</definedName>
    <definedName name="Z_6AB2DF82_E90A_4CF8_B22E_5D001DAE6667_.wvu.Rows" localSheetId="18" hidden="1">'Attach 15'!$16:$16</definedName>
    <definedName name="Z_6AB2DF82_E90A_4CF8_B22E_5D001DAE6667_.wvu.Rows" localSheetId="19" hidden="1">'Attach 16'!$72:$78</definedName>
    <definedName name="Z_6AB2DF82_E90A_4CF8_B22E_5D001DAE6667_.wvu.Rows" localSheetId="22" hidden="1">'Attach 18A'!$29:$29</definedName>
    <definedName name="Z_6AB2DF82_E90A_4CF8_B22E_5D001DAE6667_.wvu.Rows" localSheetId="4" hidden="1">'Attach 4'!$26:$26</definedName>
    <definedName name="Z_6AB2DF82_E90A_4CF8_B22E_5D001DAE6667_.wvu.Rows" localSheetId="6" hidden="1">'Attach 5'!$23:$28</definedName>
    <definedName name="Z_6AB2DF82_E90A_4CF8_B22E_5D001DAE6667_.wvu.Rows" localSheetId="7" hidden="1">'Attach 5A'!$23:$28</definedName>
    <definedName name="Z_6AB2DF82_E90A_4CF8_B22E_5D001DAE6667_.wvu.Rows" localSheetId="10" hidden="1">'Attach 7a'!$17:$39</definedName>
    <definedName name="Z_6AB2DF82_E90A_4CF8_B22E_5D001DAE6667_.wvu.Rows" localSheetId="3" hidden="1">'Attach-3 (QR)'!$21:$592</definedName>
    <definedName name="Z_6AB2DF82_E90A_4CF8_B22E_5D001DAE6667_.wvu.Rows" localSheetId="25" hidden="1">'Bid Form 1st Env.'!$21:$22,'Bid Form 1st Env.'!$82:$82,'Bid Form 1st Env.'!$84:$85,'Bid Form 1st Env.'!$90:$90,'Bid Form 1st Env.'!$92:$92,'Bid Form 1st Env.'!$109:$109,'Bid Form 1st Env.'!$140:$140</definedName>
    <definedName name="Z_6AB2DF82_E90A_4CF8_B22E_5D001DAE6667_.wvu.Rows" localSheetId="0" hidden="1">Cover!$9:$9</definedName>
    <definedName name="Z_6AB2DF82_E90A_4CF8_B22E_5D001DAE6667_.wvu.Rows" localSheetId="26" hidden="1">'N-W (Cr.)'!$1:$119</definedName>
    <definedName name="Z_6AB2DF82_E90A_4CF8_B22E_5D001DAE6667_.wvu.Rows" localSheetId="27" hidden="1">'N-W(cr.)-2'!$1:$119</definedName>
    <definedName name="Z_6B2C1320_5106_401D_86E8_03FFC7419150_.wvu.Cols" localSheetId="13" hidden="1">'Attach 11'!$F:$F</definedName>
    <definedName name="Z_6B2C1320_5106_401D_86E8_03FFC7419150_.wvu.Cols" localSheetId="14" hidden="1">'Attach 12'!$H:$H</definedName>
    <definedName name="Z_6B2C1320_5106_401D_86E8_03FFC7419150_.wvu.Cols" localSheetId="17" hidden="1">'Attach 14 IP'!$K:$P</definedName>
    <definedName name="Z_6B2C1320_5106_401D_86E8_03FFC7419150_.wvu.Cols" localSheetId="19" hidden="1">'Attach 16'!$N:$N</definedName>
    <definedName name="Z_6B2C1320_5106_401D_86E8_03FFC7419150_.wvu.Cols" localSheetId="2" hidden="1">'Attach 3(JV)'!$G:$H</definedName>
    <definedName name="Z_6B2C1320_5106_401D_86E8_03FFC7419150_.wvu.Cols" localSheetId="4" hidden="1">'Attach 4'!$H:$I</definedName>
    <definedName name="Z_6B2C1320_5106_401D_86E8_03FFC7419150_.wvu.Cols" localSheetId="5" hidden="1">'Attach 4 (A)'!$F:$F</definedName>
    <definedName name="Z_6B2C1320_5106_401D_86E8_03FFC7419150_.wvu.Cols" localSheetId="6" hidden="1">'Attach 5'!$F:$F</definedName>
    <definedName name="Z_6B2C1320_5106_401D_86E8_03FFC7419150_.wvu.Cols" localSheetId="7" hidden="1">'Attach 5A'!$F:$F</definedName>
    <definedName name="Z_6B2C1320_5106_401D_86E8_03FFC7419150_.wvu.Cols" localSheetId="8" hidden="1">'Attach 6'!$F:$F</definedName>
    <definedName name="Z_6B2C1320_5106_401D_86E8_03FFC7419150_.wvu.Cols" localSheetId="3" hidden="1">'Attach-3 (QR)'!$J:$J,'Attach-3 (QR)'!$N:$N</definedName>
    <definedName name="Z_6B2C1320_5106_401D_86E8_03FFC7419150_.wvu.Cols" localSheetId="25" hidden="1">'Bid Form 1st Env.'!$G:$G,'Bid Form 1st Env.'!$L:$AX</definedName>
    <definedName name="Z_6B2C1320_5106_401D_86E8_03FFC7419150_.wvu.Cols" localSheetId="1" hidden="1">'Name of Bidder'!$A:$A,'Name of Bidder'!$F:$H</definedName>
    <definedName name="Z_6B2C1320_5106_401D_86E8_03FFC7419150_.wvu.Cols" localSheetId="26" hidden="1">'N-W (Cr.)'!$C:$C,'N-W (Cr.)'!$F:$U</definedName>
    <definedName name="Z_6B2C1320_5106_401D_86E8_03FFC7419150_.wvu.PrintArea" localSheetId="12" hidden="1">'Attach 10'!$A$1:$E$34</definedName>
    <definedName name="Z_6B2C1320_5106_401D_86E8_03FFC7419150_.wvu.PrintArea" localSheetId="13" hidden="1">'Attach 11'!$A$1:$E$71</definedName>
    <definedName name="Z_6B2C1320_5106_401D_86E8_03FFC7419150_.wvu.PrintArea" localSheetId="14" hidden="1">'Attach 12'!$A$1:$E$108</definedName>
    <definedName name="Z_6B2C1320_5106_401D_86E8_03FFC7419150_.wvu.PrintArea" localSheetId="15" hidden="1">'Attach 13'!$A$1:$E$23</definedName>
    <definedName name="Z_6B2C1320_5106_401D_86E8_03FFC7419150_.wvu.PrintArea" localSheetId="16" hidden="1">'Attach 14'!$A$1:$E$27</definedName>
    <definedName name="Z_6B2C1320_5106_401D_86E8_03FFC7419150_.wvu.PrintArea" localSheetId="17" hidden="1">'Attach 14 IP'!$A$8:$I$219</definedName>
    <definedName name="Z_6B2C1320_5106_401D_86E8_03FFC7419150_.wvu.PrintArea" localSheetId="19" hidden="1">'Attach 16'!$A$1:$L$104</definedName>
    <definedName name="Z_6B2C1320_5106_401D_86E8_03FFC7419150_.wvu.PrintArea" localSheetId="20" hidden="1">'Attach 17'!$A$1:$J$24</definedName>
    <definedName name="Z_6B2C1320_5106_401D_86E8_03FFC7419150_.wvu.PrintArea" localSheetId="21" hidden="1">'Attach 19'!$A$1:$J$27</definedName>
    <definedName name="Z_6B2C1320_5106_401D_86E8_03FFC7419150_.wvu.PrintArea" localSheetId="24" hidden="1">'Attach 23-B'!$A$1:$J$28</definedName>
    <definedName name="Z_6B2C1320_5106_401D_86E8_03FFC7419150_.wvu.PrintArea" localSheetId="2" hidden="1">'Attach 3(JV)'!$A$1:$E$26</definedName>
    <definedName name="Z_6B2C1320_5106_401D_86E8_03FFC7419150_.wvu.PrintArea" localSheetId="4" hidden="1">'Attach 4'!$A$1:$G$25</definedName>
    <definedName name="Z_6B2C1320_5106_401D_86E8_03FFC7419150_.wvu.PrintArea" localSheetId="5" hidden="1">'Attach 4 (A)'!$A$1:$E$59</definedName>
    <definedName name="Z_6B2C1320_5106_401D_86E8_03FFC7419150_.wvu.PrintArea" localSheetId="6" hidden="1">'Attach 5'!$A$1:$E$71</definedName>
    <definedName name="Z_6B2C1320_5106_401D_86E8_03FFC7419150_.wvu.PrintArea" localSheetId="7" hidden="1">'Attach 5A'!$A$1:$E$71</definedName>
    <definedName name="Z_6B2C1320_5106_401D_86E8_03FFC7419150_.wvu.PrintArea" localSheetId="8" hidden="1">'Attach 6'!$A$1:$E$51</definedName>
    <definedName name="Z_6B2C1320_5106_401D_86E8_03FFC7419150_.wvu.PrintArea" localSheetId="10" hidden="1">'Attach 7a'!$A$1:$F$46</definedName>
    <definedName name="Z_6B2C1320_5106_401D_86E8_03FFC7419150_.wvu.PrintArea" localSheetId="11" hidden="1">'Attach 9'!$A$1:$E$46</definedName>
    <definedName name="Z_6B2C1320_5106_401D_86E8_03FFC7419150_.wvu.PrintArea" localSheetId="3" hidden="1">'Attach-3 (QR)'!$A$1:$I$596</definedName>
    <definedName name="Z_6B2C1320_5106_401D_86E8_03FFC7419150_.wvu.PrintArea" localSheetId="25" hidden="1">'Bid Form 1st Env.'!$A$24:$F$144</definedName>
    <definedName name="Z_6B2C1320_5106_401D_86E8_03FFC7419150_.wvu.PrintArea" localSheetId="0" hidden="1">Cover!$A$1:$F$21</definedName>
    <definedName name="Z_6B2C1320_5106_401D_86E8_03FFC7419150_.wvu.PrintArea" localSheetId="1" hidden="1">'Name of Bidder'!$B$1:$C$33</definedName>
    <definedName name="Z_6B2C1320_5106_401D_86E8_03FFC7419150_.wvu.PrintTitles" localSheetId="10" hidden="1">'Attach 7a'!$18:$18</definedName>
    <definedName name="Z_6B2C1320_5106_401D_86E8_03FFC7419150_.wvu.PrintTitles" localSheetId="11" hidden="1">'Attach 9'!$18:$18</definedName>
    <definedName name="Z_6B2C1320_5106_401D_86E8_03FFC7419150_.wvu.Rows" localSheetId="14" hidden="1">'Attach 12'!$23:$49,'Attach 12'!#REF!,'Attach 12'!#REF!,'Attach 12'!#REF!,'Attach 12'!$110:$197</definedName>
    <definedName name="Z_6B2C1320_5106_401D_86E8_03FFC7419150_.wvu.Rows" localSheetId="17" hidden="1">'Attach 14 IP'!#REF!</definedName>
    <definedName name="Z_6B2C1320_5106_401D_86E8_03FFC7419150_.wvu.Rows" localSheetId="19" hidden="1">'Attach 16'!#REF!</definedName>
    <definedName name="Z_6B2C1320_5106_401D_86E8_03FFC7419150_.wvu.Rows" localSheetId="4" hidden="1">'Attach 4'!$26:$26</definedName>
    <definedName name="Z_6B2C1320_5106_401D_86E8_03FFC7419150_.wvu.Rows" localSheetId="6" hidden="1">'Attach 5'!$23:$28</definedName>
    <definedName name="Z_6B2C1320_5106_401D_86E8_03FFC7419150_.wvu.Rows" localSheetId="7" hidden="1">'Attach 5A'!$23:$28</definedName>
    <definedName name="Z_6B2C1320_5106_401D_86E8_03FFC7419150_.wvu.Rows" localSheetId="3" hidden="1">'Attach-3 (QR)'!#REF!,'Attach-3 (QR)'!#REF!</definedName>
    <definedName name="Z_6B2C1320_5106_401D_86E8_03FFC7419150_.wvu.Rows" localSheetId="1" hidden="1">'Name of Bidder'!$27:$27</definedName>
    <definedName name="Z_6B2C1320_5106_401D_86E8_03FFC7419150_.wvu.Rows" localSheetId="26" hidden="1">'N-W (Cr.)'!$1:$119</definedName>
    <definedName name="Z_6FD3A41D_DEEE_48F5_96DB_6021F0BEBAF6_.wvu.Cols" localSheetId="13" hidden="1">'Attach 11'!$F:$F</definedName>
    <definedName name="Z_6FD3A41D_DEEE_48F5_96DB_6021F0BEBAF6_.wvu.Cols" localSheetId="14" hidden="1">'Attach 12'!$H:$H</definedName>
    <definedName name="Z_6FD3A41D_DEEE_48F5_96DB_6021F0BEBAF6_.wvu.Cols" localSheetId="17" hidden="1">'Attach 14 IP'!$K:$P</definedName>
    <definedName name="Z_6FD3A41D_DEEE_48F5_96DB_6021F0BEBAF6_.wvu.Cols" localSheetId="19" hidden="1">'Attach 16'!$N:$N</definedName>
    <definedName name="Z_6FD3A41D_DEEE_48F5_96DB_6021F0BEBAF6_.wvu.Cols" localSheetId="22" hidden="1">'Attach 18A'!$M:$M</definedName>
    <definedName name="Z_6FD3A41D_DEEE_48F5_96DB_6021F0BEBAF6_.wvu.Cols" localSheetId="4" hidden="1">'Attach 4'!$H:$I</definedName>
    <definedName name="Z_6FD3A41D_DEEE_48F5_96DB_6021F0BEBAF6_.wvu.Cols" localSheetId="5" hidden="1">'Attach 4 (A)'!$F:$F</definedName>
    <definedName name="Z_6FD3A41D_DEEE_48F5_96DB_6021F0BEBAF6_.wvu.Cols" localSheetId="6" hidden="1">'Attach 5'!$F:$F</definedName>
    <definedName name="Z_6FD3A41D_DEEE_48F5_96DB_6021F0BEBAF6_.wvu.Cols" localSheetId="7" hidden="1">'Attach 5A'!$F:$F,'Attach 5A'!$I:$I</definedName>
    <definedName name="Z_6FD3A41D_DEEE_48F5_96DB_6021F0BEBAF6_.wvu.Cols" localSheetId="8" hidden="1">'Attach 6'!$F:$F</definedName>
    <definedName name="Z_6FD3A41D_DEEE_48F5_96DB_6021F0BEBAF6_.wvu.Cols" localSheetId="3" hidden="1">'Attach-3 (QR)'!$N:$P</definedName>
    <definedName name="Z_6FD3A41D_DEEE_48F5_96DB_6021F0BEBAF6_.wvu.Cols" localSheetId="25" hidden="1">'Bid Form 1st Env.'!$G:$H,'Bid Form 1st Env.'!$J:$BF</definedName>
    <definedName name="Z_6FD3A41D_DEEE_48F5_96DB_6021F0BEBAF6_.wvu.Cols" localSheetId="1" hidden="1">'Name of Bidder'!$A:$A,'Name of Bidder'!$D:$I</definedName>
    <definedName name="Z_6FD3A41D_DEEE_48F5_96DB_6021F0BEBAF6_.wvu.Cols" localSheetId="26" hidden="1">'N-W (Cr.)'!$C:$C,'N-W (Cr.)'!$F:$U</definedName>
    <definedName name="Z_6FD3A41D_DEEE_48F5_96DB_6021F0BEBAF6_.wvu.PrintArea" localSheetId="12" hidden="1">'Attach 10'!$A$1:$F$34</definedName>
    <definedName name="Z_6FD3A41D_DEEE_48F5_96DB_6021F0BEBAF6_.wvu.PrintArea" localSheetId="13" hidden="1">'Attach 11'!$A$1:$E$70</definedName>
    <definedName name="Z_6FD3A41D_DEEE_48F5_96DB_6021F0BEBAF6_.wvu.PrintArea" localSheetId="14" hidden="1">'Attach 12'!$A$1:$E$108</definedName>
    <definedName name="Z_6FD3A41D_DEEE_48F5_96DB_6021F0BEBAF6_.wvu.PrintArea" localSheetId="15" hidden="1">'Attach 13'!$A$1:$E$21</definedName>
    <definedName name="Z_6FD3A41D_DEEE_48F5_96DB_6021F0BEBAF6_.wvu.PrintArea" localSheetId="16" hidden="1">'Attach 14'!$A$1:$E$25</definedName>
    <definedName name="Z_6FD3A41D_DEEE_48F5_96DB_6021F0BEBAF6_.wvu.PrintArea" localSheetId="17" hidden="1">'Attach 14 IP'!$A$8:$I$219</definedName>
    <definedName name="Z_6FD3A41D_DEEE_48F5_96DB_6021F0BEBAF6_.wvu.PrintArea" localSheetId="19" hidden="1">'Attach 16'!$A$1:$L$102</definedName>
    <definedName name="Z_6FD3A41D_DEEE_48F5_96DB_6021F0BEBAF6_.wvu.PrintArea" localSheetId="20" hidden="1">'Attach 17'!$A$1:$J$24</definedName>
    <definedName name="Z_6FD3A41D_DEEE_48F5_96DB_6021F0BEBAF6_.wvu.PrintArea" localSheetId="22" hidden="1">'Attach 18A'!$A$1:$K$27</definedName>
    <definedName name="Z_6FD3A41D_DEEE_48F5_96DB_6021F0BEBAF6_.wvu.PrintArea" localSheetId="21" hidden="1">'Attach 19'!$A$1:$J$27</definedName>
    <definedName name="Z_6FD3A41D_DEEE_48F5_96DB_6021F0BEBAF6_.wvu.PrintArea" localSheetId="23" hidden="1">'Attach 23-A'!$A$1:$J$23</definedName>
    <definedName name="Z_6FD3A41D_DEEE_48F5_96DB_6021F0BEBAF6_.wvu.PrintArea" localSheetId="24" hidden="1">'Attach 23-B'!$A$1:$J$28</definedName>
    <definedName name="Z_6FD3A41D_DEEE_48F5_96DB_6021F0BEBAF6_.wvu.PrintArea" localSheetId="2" hidden="1">'Attach 3(JV)'!$A$1:$E$25</definedName>
    <definedName name="Z_6FD3A41D_DEEE_48F5_96DB_6021F0BEBAF6_.wvu.PrintArea" localSheetId="4" hidden="1">'Attach 4'!$A$1:$G$25</definedName>
    <definedName name="Z_6FD3A41D_DEEE_48F5_96DB_6021F0BEBAF6_.wvu.PrintArea" localSheetId="5" hidden="1">'Attach 4 (A)'!$A$1:$E$59</definedName>
    <definedName name="Z_6FD3A41D_DEEE_48F5_96DB_6021F0BEBAF6_.wvu.PrintArea" localSheetId="6" hidden="1">'Attach 5'!$A$1:$E$71</definedName>
    <definedName name="Z_6FD3A41D_DEEE_48F5_96DB_6021F0BEBAF6_.wvu.PrintArea" localSheetId="7" hidden="1">'Attach 5A'!$A$1:$F$71</definedName>
    <definedName name="Z_6FD3A41D_DEEE_48F5_96DB_6021F0BEBAF6_.wvu.PrintArea" localSheetId="8" hidden="1">'Attach 6'!$A$1:$E$51</definedName>
    <definedName name="Z_6FD3A41D_DEEE_48F5_96DB_6021F0BEBAF6_.wvu.PrintArea" localSheetId="10" hidden="1">'Attach 7a'!$A$1:$F$46</definedName>
    <definedName name="Z_6FD3A41D_DEEE_48F5_96DB_6021F0BEBAF6_.wvu.PrintArea" localSheetId="3" hidden="1">'Attach-3 (QR)'!$A$1:$I$596</definedName>
    <definedName name="Z_6FD3A41D_DEEE_48F5_96DB_6021F0BEBAF6_.wvu.PrintArea" localSheetId="25" hidden="1">'Bid Form 1st Env.'!$A$24:$F$144</definedName>
    <definedName name="Z_6FD3A41D_DEEE_48F5_96DB_6021F0BEBAF6_.wvu.PrintArea" localSheetId="0" hidden="1">Cover!$A$1:$F$21</definedName>
    <definedName name="Z_6FD3A41D_DEEE_48F5_96DB_6021F0BEBAF6_.wvu.PrintArea" localSheetId="1" hidden="1">'Name of Bidder'!$B$1:$C$33</definedName>
    <definedName name="Z_6FD3A41D_DEEE_48F5_96DB_6021F0BEBAF6_.wvu.PrintTitles" localSheetId="10" hidden="1">'Attach 7a'!$18:$18</definedName>
    <definedName name="Z_6FD3A41D_DEEE_48F5_96DB_6021F0BEBAF6_.wvu.Rows" localSheetId="14" hidden="1">'Attach 12'!$18:$50,'Attach 12'!$52:$67,'Attach 12'!#REF!,'Attach 12'!#REF!,'Attach 12'!$107:$107,'Attach 12'!#REF!,'Attach 12'!#REF!,'Attach 12'!$110:$197</definedName>
    <definedName name="Z_6FD3A41D_DEEE_48F5_96DB_6021F0BEBAF6_.wvu.Rows" localSheetId="17" hidden="1">'Attach 14 IP'!#REF!</definedName>
    <definedName name="Z_6FD3A41D_DEEE_48F5_96DB_6021F0BEBAF6_.wvu.Rows" localSheetId="19" hidden="1">'Attach 16'!#REF!</definedName>
    <definedName name="Z_6FD3A41D_DEEE_48F5_96DB_6021F0BEBAF6_.wvu.Rows" localSheetId="22" hidden="1">'Attach 18A'!$29:$29</definedName>
    <definedName name="Z_6FD3A41D_DEEE_48F5_96DB_6021F0BEBAF6_.wvu.Rows" localSheetId="4" hidden="1">'Attach 4'!$26:$26</definedName>
    <definedName name="Z_6FD3A41D_DEEE_48F5_96DB_6021F0BEBAF6_.wvu.Rows" localSheetId="6" hidden="1">'Attach 5'!$23:$28</definedName>
    <definedName name="Z_6FD3A41D_DEEE_48F5_96DB_6021F0BEBAF6_.wvu.Rows" localSheetId="7" hidden="1">'Attach 5A'!$23:$28</definedName>
    <definedName name="Z_6FD3A41D_DEEE_48F5_96DB_6021F0BEBAF6_.wvu.Rows" localSheetId="10" hidden="1">'Attach 7a'!$19:$20</definedName>
    <definedName name="Z_6FD3A41D_DEEE_48F5_96DB_6021F0BEBAF6_.wvu.Rows" localSheetId="3" hidden="1">'Attach-3 (QR)'!$170:$171,'Attach-3 (QR)'!$176:$314,'Attach-3 (QR)'!$386:$389,'Attach-3 (QR)'!$394:$397,'Attach-3 (QR)'!$400:$401,'Attach-3 (QR)'!$406:$406,'Attach-3 (QR)'!$457:$459,'Attach-3 (QR)'!$473:$512,'Attach-3 (QR)'!$518:$532,'Attach-3 (QR)'!$553:$574</definedName>
    <definedName name="Z_6FD3A41D_DEEE_48F5_96DB_6021F0BEBAF6_.wvu.Rows" localSheetId="25" hidden="1">'Bid Form 1st Env.'!$92:$92,'Bid Form 1st Env.'!#REF!</definedName>
    <definedName name="Z_6FD3A41D_DEEE_48F5_96DB_6021F0BEBAF6_.wvu.Rows" localSheetId="0" hidden="1">Cover!$9:$9</definedName>
    <definedName name="Z_6FD3A41D_DEEE_48F5_96DB_6021F0BEBAF6_.wvu.Rows" localSheetId="1" hidden="1">'Name of Bidder'!$27:$27</definedName>
    <definedName name="Z_6FD3A41D_DEEE_48F5_96DB_6021F0BEBAF6_.wvu.Rows" localSheetId="26" hidden="1">'N-W (Cr.)'!$1:$119</definedName>
    <definedName name="Z_728AEB16_F9CD_4198_B4E9_2E28A5E42262_.wvu.Cols" localSheetId="13" hidden="1">'Attach 11'!$F:$F</definedName>
    <definedName name="Z_728AEB16_F9CD_4198_B4E9_2E28A5E42262_.wvu.Cols" localSheetId="14" hidden="1">'Attach 12'!$H:$H</definedName>
    <definedName name="Z_728AEB16_F9CD_4198_B4E9_2E28A5E42262_.wvu.Cols" localSheetId="17" hidden="1">'Attach 14 IP'!$K:$P</definedName>
    <definedName name="Z_728AEB16_F9CD_4198_B4E9_2E28A5E42262_.wvu.Cols" localSheetId="19" hidden="1">'Attach 16'!$N:$N</definedName>
    <definedName name="Z_728AEB16_F9CD_4198_B4E9_2E28A5E42262_.wvu.Cols" localSheetId="22" hidden="1">'Attach 18A'!$M:$M</definedName>
    <definedName name="Z_728AEB16_F9CD_4198_B4E9_2E28A5E42262_.wvu.Cols" localSheetId="4" hidden="1">'Attach 4'!$H:$I</definedName>
    <definedName name="Z_728AEB16_F9CD_4198_B4E9_2E28A5E42262_.wvu.Cols" localSheetId="5" hidden="1">'Attach 4 (A)'!$F:$F</definedName>
    <definedName name="Z_728AEB16_F9CD_4198_B4E9_2E28A5E42262_.wvu.Cols" localSheetId="6" hidden="1">'Attach 5'!$F:$F</definedName>
    <definedName name="Z_728AEB16_F9CD_4198_B4E9_2E28A5E42262_.wvu.Cols" localSheetId="7" hidden="1">'Attach 5A'!$F:$F,'Attach 5A'!$I:$I</definedName>
    <definedName name="Z_728AEB16_F9CD_4198_B4E9_2E28A5E42262_.wvu.Cols" localSheetId="8" hidden="1">'Attach 6'!$F:$F</definedName>
    <definedName name="Z_728AEB16_F9CD_4198_B4E9_2E28A5E42262_.wvu.Cols" localSheetId="10" hidden="1">'Attach 7a'!$K:$K</definedName>
    <definedName name="Z_728AEB16_F9CD_4198_B4E9_2E28A5E42262_.wvu.Cols" localSheetId="3" hidden="1">'Attach-3 (QR)'!$N:$P</definedName>
    <definedName name="Z_728AEB16_F9CD_4198_B4E9_2E28A5E42262_.wvu.Cols" localSheetId="25" hidden="1">'Bid Form 1st Env.'!$G:$H,'Bid Form 1st Env.'!$J:$BF</definedName>
    <definedName name="Z_728AEB16_F9CD_4198_B4E9_2E28A5E42262_.wvu.Cols" localSheetId="1" hidden="1">'Name of Bidder'!$A:$A,'Name of Bidder'!$D:$I</definedName>
    <definedName name="Z_728AEB16_F9CD_4198_B4E9_2E28A5E42262_.wvu.Cols" localSheetId="26" hidden="1">'N-W (Cr.)'!$C:$C,'N-W (Cr.)'!$F:$U</definedName>
    <definedName name="Z_728AEB16_F9CD_4198_B4E9_2E28A5E42262_.wvu.PrintArea" localSheetId="12" hidden="1">'Attach 10'!$A$1:$F$34</definedName>
    <definedName name="Z_728AEB16_F9CD_4198_B4E9_2E28A5E42262_.wvu.PrintArea" localSheetId="13" hidden="1">'Attach 11'!$A$1:$E$70</definedName>
    <definedName name="Z_728AEB16_F9CD_4198_B4E9_2E28A5E42262_.wvu.PrintArea" localSheetId="14" hidden="1">'Attach 12'!$A$1:$E$108</definedName>
    <definedName name="Z_728AEB16_F9CD_4198_B4E9_2E28A5E42262_.wvu.PrintArea" localSheetId="15" hidden="1">'Attach 13'!$A$1:$E$21</definedName>
    <definedName name="Z_728AEB16_F9CD_4198_B4E9_2E28A5E42262_.wvu.PrintArea" localSheetId="16" hidden="1">'Attach 14'!$A$1:$E$25</definedName>
    <definedName name="Z_728AEB16_F9CD_4198_B4E9_2E28A5E42262_.wvu.PrintArea" localSheetId="17" hidden="1">'Attach 14 IP'!$A$8:$I$219</definedName>
    <definedName name="Z_728AEB16_F9CD_4198_B4E9_2E28A5E42262_.wvu.PrintArea" localSheetId="19" hidden="1">'Attach 16'!$A$1:$L$102</definedName>
    <definedName name="Z_728AEB16_F9CD_4198_B4E9_2E28A5E42262_.wvu.PrintArea" localSheetId="20" hidden="1">'Attach 17'!$A$1:$J$24</definedName>
    <definedName name="Z_728AEB16_F9CD_4198_B4E9_2E28A5E42262_.wvu.PrintArea" localSheetId="22" hidden="1">'Attach 18A'!$A$1:$K$27</definedName>
    <definedName name="Z_728AEB16_F9CD_4198_B4E9_2E28A5E42262_.wvu.PrintArea" localSheetId="21" hidden="1">'Attach 19'!$A$1:$J$27</definedName>
    <definedName name="Z_728AEB16_F9CD_4198_B4E9_2E28A5E42262_.wvu.PrintArea" localSheetId="23" hidden="1">'Attach 23-A'!$A$1:$J$23</definedName>
    <definedName name="Z_728AEB16_F9CD_4198_B4E9_2E28A5E42262_.wvu.PrintArea" localSheetId="24" hidden="1">'Attach 23-B'!$A$1:$J$28</definedName>
    <definedName name="Z_728AEB16_F9CD_4198_B4E9_2E28A5E42262_.wvu.PrintArea" localSheetId="2" hidden="1">'Attach 3(JV)'!$A$1:$E$25</definedName>
    <definedName name="Z_728AEB16_F9CD_4198_B4E9_2E28A5E42262_.wvu.PrintArea" localSheetId="4" hidden="1">'Attach 4'!$A$1:$G$25</definedName>
    <definedName name="Z_728AEB16_F9CD_4198_B4E9_2E28A5E42262_.wvu.PrintArea" localSheetId="5" hidden="1">'Attach 4 (A)'!$A$1:$E$59</definedName>
    <definedName name="Z_728AEB16_F9CD_4198_B4E9_2E28A5E42262_.wvu.PrintArea" localSheetId="6" hidden="1">'Attach 5'!$A$1:$E$71</definedName>
    <definedName name="Z_728AEB16_F9CD_4198_B4E9_2E28A5E42262_.wvu.PrintArea" localSheetId="7" hidden="1">'Attach 5A'!$A$1:$F$71</definedName>
    <definedName name="Z_728AEB16_F9CD_4198_B4E9_2E28A5E42262_.wvu.PrintArea" localSheetId="8" hidden="1">'Attach 6'!$A$1:$E$51</definedName>
    <definedName name="Z_728AEB16_F9CD_4198_B4E9_2E28A5E42262_.wvu.PrintArea" localSheetId="10" hidden="1">'Attach 7a'!$A$1:$F$46</definedName>
    <definedName name="Z_728AEB16_F9CD_4198_B4E9_2E28A5E42262_.wvu.PrintArea" localSheetId="3" hidden="1">'Attach-3 (QR)'!$A$1:$I$596</definedName>
    <definedName name="Z_728AEB16_F9CD_4198_B4E9_2E28A5E42262_.wvu.PrintArea" localSheetId="25" hidden="1">'Bid Form 1st Env.'!$A$24:$F$144</definedName>
    <definedName name="Z_728AEB16_F9CD_4198_B4E9_2E28A5E42262_.wvu.PrintArea" localSheetId="0" hidden="1">Cover!$A$1:$F$21</definedName>
    <definedName name="Z_728AEB16_F9CD_4198_B4E9_2E28A5E42262_.wvu.PrintArea" localSheetId="1" hidden="1">'Name of Bidder'!$B$1:$C$33</definedName>
    <definedName name="Z_728AEB16_F9CD_4198_B4E9_2E28A5E42262_.wvu.PrintTitles" localSheetId="10" hidden="1">'Attach 7a'!$18:$18</definedName>
    <definedName name="Z_728AEB16_F9CD_4198_B4E9_2E28A5E42262_.wvu.Rows" localSheetId="12" hidden="1">'Attach 10'!$16:$19</definedName>
    <definedName name="Z_728AEB16_F9CD_4198_B4E9_2E28A5E42262_.wvu.Rows" localSheetId="14" hidden="1">'Attach 12'!$18:$50,'Attach 12'!$52:$67,'Attach 12'!#REF!,'Attach 12'!#REF!,'Attach 12'!$107:$107,'Attach 12'!#REF!,'Attach 12'!#REF!,'Attach 12'!$110:$197</definedName>
    <definedName name="Z_728AEB16_F9CD_4198_B4E9_2E28A5E42262_.wvu.Rows" localSheetId="17" hidden="1">'Attach 14 IP'!#REF!</definedName>
    <definedName name="Z_728AEB16_F9CD_4198_B4E9_2E28A5E42262_.wvu.Rows" localSheetId="19" hidden="1">'Attach 16'!#REF!</definedName>
    <definedName name="Z_728AEB16_F9CD_4198_B4E9_2E28A5E42262_.wvu.Rows" localSheetId="22" hidden="1">'Attach 18A'!$29:$29</definedName>
    <definedName name="Z_728AEB16_F9CD_4198_B4E9_2E28A5E42262_.wvu.Rows" localSheetId="4" hidden="1">'Attach 4'!$26:$26</definedName>
    <definedName name="Z_728AEB16_F9CD_4198_B4E9_2E28A5E42262_.wvu.Rows" localSheetId="6" hidden="1">'Attach 5'!$23:$28</definedName>
    <definedName name="Z_728AEB16_F9CD_4198_B4E9_2E28A5E42262_.wvu.Rows" localSheetId="7" hidden="1">'Attach 5A'!$23:$28</definedName>
    <definedName name="Z_728AEB16_F9CD_4198_B4E9_2E28A5E42262_.wvu.Rows" localSheetId="10" hidden="1">'Attach 7a'!$19:$20</definedName>
    <definedName name="Z_728AEB16_F9CD_4198_B4E9_2E28A5E42262_.wvu.Rows" localSheetId="3" hidden="1">'Attach-3 (QR)'!$170:$171,'Attach-3 (QR)'!$176:$314,'Attach-3 (QR)'!$386:$389,'Attach-3 (QR)'!$394:$397,'Attach-3 (QR)'!$400:$401,'Attach-3 (QR)'!$406:$406,'Attach-3 (QR)'!$457:$459,'Attach-3 (QR)'!$473:$512,'Attach-3 (QR)'!$518:$532,'Attach-3 (QR)'!$553:$574</definedName>
    <definedName name="Z_728AEB16_F9CD_4198_B4E9_2E28A5E42262_.wvu.Rows" localSheetId="25" hidden="1">'Bid Form 1st Env.'!$92:$92,'Bid Form 1st Env.'!#REF!</definedName>
    <definedName name="Z_728AEB16_F9CD_4198_B4E9_2E28A5E42262_.wvu.Rows" localSheetId="0" hidden="1">Cover!$9:$9</definedName>
    <definedName name="Z_728AEB16_F9CD_4198_B4E9_2E28A5E42262_.wvu.Rows" localSheetId="1" hidden="1">'Name of Bidder'!$27:$27</definedName>
    <definedName name="Z_728AEB16_F9CD_4198_B4E9_2E28A5E42262_.wvu.Rows" localSheetId="26" hidden="1">'N-W (Cr.)'!$1:$119</definedName>
    <definedName name="Z_7A9EA6D6_4DDF_43D9_92E6_C6AFAD14E266_.wvu.PrintArea" localSheetId="9" hidden="1">'Attach 7'!$A$1:$E$19</definedName>
    <definedName name="Z_7DC13EB1_5F25_4667_BD87_340DAD4F0E72_.wvu.Cols" localSheetId="13" hidden="1">'Attach 11'!$F:$F</definedName>
    <definedName name="Z_7DC13EB1_5F25_4667_BD87_340DAD4F0E72_.wvu.Cols" localSheetId="14" hidden="1">'Attach 12'!$H:$H</definedName>
    <definedName name="Z_7DC13EB1_5F25_4667_BD87_340DAD4F0E72_.wvu.Cols" localSheetId="17" hidden="1">'Attach 14 IP'!$K:$P</definedName>
    <definedName name="Z_7DC13EB1_5F25_4667_BD87_340DAD4F0E72_.wvu.Cols" localSheetId="19" hidden="1">'Attach 16'!$N:$N</definedName>
    <definedName name="Z_7DC13EB1_5F25_4667_BD87_340DAD4F0E72_.wvu.Cols" localSheetId="22" hidden="1">'Attach 18A'!$M:$M</definedName>
    <definedName name="Z_7DC13EB1_5F25_4667_BD87_340DAD4F0E72_.wvu.Cols" localSheetId="4" hidden="1">'Attach 4'!$H:$I</definedName>
    <definedName name="Z_7DC13EB1_5F25_4667_BD87_340DAD4F0E72_.wvu.Cols" localSheetId="5" hidden="1">'Attach 4 (A)'!$F:$F</definedName>
    <definedName name="Z_7DC13EB1_5F25_4667_BD87_340DAD4F0E72_.wvu.Cols" localSheetId="6" hidden="1">'Attach 5'!$F:$F</definedName>
    <definedName name="Z_7DC13EB1_5F25_4667_BD87_340DAD4F0E72_.wvu.Cols" localSheetId="7" hidden="1">'Attach 5A'!$F:$F,'Attach 5A'!$I:$I</definedName>
    <definedName name="Z_7DC13EB1_5F25_4667_BD87_340DAD4F0E72_.wvu.Cols" localSheetId="8" hidden="1">'Attach 6'!$F:$F</definedName>
    <definedName name="Z_7DC13EB1_5F25_4667_BD87_340DAD4F0E72_.wvu.Cols" localSheetId="10" hidden="1">'Attach 7a'!$J:$L</definedName>
    <definedName name="Z_7DC13EB1_5F25_4667_BD87_340DAD4F0E72_.wvu.Cols" localSheetId="3" hidden="1">'Attach-3 (QR)'!$N:$P</definedName>
    <definedName name="Z_7DC13EB1_5F25_4667_BD87_340DAD4F0E72_.wvu.Cols" localSheetId="25" hidden="1">'Bid Form 1st Env.'!$G:$BF</definedName>
    <definedName name="Z_7DC13EB1_5F25_4667_BD87_340DAD4F0E72_.wvu.Cols" localSheetId="1" hidden="1">'Name of Bidder'!$A:$A,'Name of Bidder'!$E:$H</definedName>
    <definedName name="Z_7DC13EB1_5F25_4667_BD87_340DAD4F0E72_.wvu.Cols" localSheetId="26" hidden="1">'N-W (Cr.)'!$C:$C,'N-W (Cr.)'!$F:$U</definedName>
    <definedName name="Z_7DC13EB1_5F25_4667_BD87_340DAD4F0E72_.wvu.PrintArea" localSheetId="12" hidden="1">'Attach 10'!$A$1:$F$34</definedName>
    <definedName name="Z_7DC13EB1_5F25_4667_BD87_340DAD4F0E72_.wvu.PrintArea" localSheetId="13" hidden="1">'Attach 11'!$A$1:$E$70</definedName>
    <definedName name="Z_7DC13EB1_5F25_4667_BD87_340DAD4F0E72_.wvu.PrintArea" localSheetId="14" hidden="1">'Attach 12'!$A$1:$E$108</definedName>
    <definedName name="Z_7DC13EB1_5F25_4667_BD87_340DAD4F0E72_.wvu.PrintArea" localSheetId="15" hidden="1">'Attach 13'!$A$1:$E$21</definedName>
    <definedName name="Z_7DC13EB1_5F25_4667_BD87_340DAD4F0E72_.wvu.PrintArea" localSheetId="16" hidden="1">'Attach 14'!$A$1:$E$25</definedName>
    <definedName name="Z_7DC13EB1_5F25_4667_BD87_340DAD4F0E72_.wvu.PrintArea" localSheetId="17" hidden="1">'Attach 14 IP'!$A$8:$I$219</definedName>
    <definedName name="Z_7DC13EB1_5F25_4667_BD87_340DAD4F0E72_.wvu.PrintArea" localSheetId="19" hidden="1">'Attach 16'!$A$1:$L$102</definedName>
    <definedName name="Z_7DC13EB1_5F25_4667_BD87_340DAD4F0E72_.wvu.PrintArea" localSheetId="20" hidden="1">'Attach 17'!$A$1:$J$24</definedName>
    <definedName name="Z_7DC13EB1_5F25_4667_BD87_340DAD4F0E72_.wvu.PrintArea" localSheetId="22" hidden="1">'Attach 18A'!$A$1:$K$27</definedName>
    <definedName name="Z_7DC13EB1_5F25_4667_BD87_340DAD4F0E72_.wvu.PrintArea" localSheetId="21" hidden="1">'Attach 19'!$A$1:$J$27</definedName>
    <definedName name="Z_7DC13EB1_5F25_4667_BD87_340DAD4F0E72_.wvu.PrintArea" localSheetId="24" hidden="1">'Attach 23-B'!$A$1:$J$28</definedName>
    <definedName name="Z_7DC13EB1_5F25_4667_BD87_340DAD4F0E72_.wvu.PrintArea" localSheetId="2" hidden="1">'Attach 3(JV)'!$A$1:$E$25</definedName>
    <definedName name="Z_7DC13EB1_5F25_4667_BD87_340DAD4F0E72_.wvu.PrintArea" localSheetId="4" hidden="1">'Attach 4'!$A$1:$G$25</definedName>
    <definedName name="Z_7DC13EB1_5F25_4667_BD87_340DAD4F0E72_.wvu.PrintArea" localSheetId="5" hidden="1">'Attach 4 (A)'!$A$1:$E$59</definedName>
    <definedName name="Z_7DC13EB1_5F25_4667_BD87_340DAD4F0E72_.wvu.PrintArea" localSheetId="6" hidden="1">'Attach 5'!$A$1:$E$71</definedName>
    <definedName name="Z_7DC13EB1_5F25_4667_BD87_340DAD4F0E72_.wvu.PrintArea" localSheetId="7" hidden="1">'Attach 5A'!$A$1:$F$71</definedName>
    <definedName name="Z_7DC13EB1_5F25_4667_BD87_340DAD4F0E72_.wvu.PrintArea" localSheetId="8" hidden="1">'Attach 6'!$A$1:$E$51</definedName>
    <definedName name="Z_7DC13EB1_5F25_4667_BD87_340DAD4F0E72_.wvu.PrintArea" localSheetId="10" hidden="1">'Attach 7a'!$A$1:$F$46</definedName>
    <definedName name="Z_7DC13EB1_5F25_4667_BD87_340DAD4F0E72_.wvu.PrintArea" localSheetId="3" hidden="1">'Attach-3 (QR)'!$A$1:$I$596</definedName>
    <definedName name="Z_7DC13EB1_5F25_4667_BD87_340DAD4F0E72_.wvu.PrintArea" localSheetId="25" hidden="1">'Bid Form 1st Env.'!$A$24:$F$144</definedName>
    <definedName name="Z_7DC13EB1_5F25_4667_BD87_340DAD4F0E72_.wvu.PrintArea" localSheetId="0" hidden="1">Cover!$A$1:$F$21</definedName>
    <definedName name="Z_7DC13EB1_5F25_4667_BD87_340DAD4F0E72_.wvu.PrintArea" localSheetId="1" hidden="1">'Name of Bidder'!$B$1:$C$33</definedName>
    <definedName name="Z_7DC13EB1_5F25_4667_BD87_340DAD4F0E72_.wvu.PrintTitles" localSheetId="10" hidden="1">'Attach 7a'!$18:$18</definedName>
    <definedName name="Z_7DC13EB1_5F25_4667_BD87_340DAD4F0E72_.wvu.Rows" localSheetId="12" hidden="1">'Attach 10'!$12:$19</definedName>
    <definedName name="Z_7DC13EB1_5F25_4667_BD87_340DAD4F0E72_.wvu.Rows" localSheetId="14" hidden="1">'Attach 12'!$21:$35,'Attach 12'!#REF!,'Attach 12'!$50:$50,'Attach 12'!$52:$96,'Attach 12'!#REF!,'Attach 12'!#REF!,'Attach 12'!#REF!,'Attach 12'!$107:$107,'Attach 12'!#REF!,'Attach 12'!#REF!,'Attach 12'!$110:$197</definedName>
    <definedName name="Z_7DC13EB1_5F25_4667_BD87_340DAD4F0E72_.wvu.Rows" localSheetId="17" hidden="1">'Attach 14 IP'!#REF!</definedName>
    <definedName name="Z_7DC13EB1_5F25_4667_BD87_340DAD4F0E72_.wvu.Rows" localSheetId="19" hidden="1">'Attach 16'!#REF!</definedName>
    <definedName name="Z_7DC13EB1_5F25_4667_BD87_340DAD4F0E72_.wvu.Rows" localSheetId="22" hidden="1">'Attach 18A'!$29:$29</definedName>
    <definedName name="Z_7DC13EB1_5F25_4667_BD87_340DAD4F0E72_.wvu.Rows" localSheetId="4" hidden="1">'Attach 4'!$26:$26</definedName>
    <definedName name="Z_7DC13EB1_5F25_4667_BD87_340DAD4F0E72_.wvu.Rows" localSheetId="6" hidden="1">'Attach 5'!$23:$28</definedName>
    <definedName name="Z_7DC13EB1_5F25_4667_BD87_340DAD4F0E72_.wvu.Rows" localSheetId="7" hidden="1">'Attach 5A'!$23:$28</definedName>
    <definedName name="Z_7DC13EB1_5F25_4667_BD87_340DAD4F0E72_.wvu.Rows" localSheetId="10" hidden="1">'Attach 7a'!$19:$20</definedName>
    <definedName name="Z_7DC13EB1_5F25_4667_BD87_340DAD4F0E72_.wvu.Rows" localSheetId="3" hidden="1">'Attach-3 (QR)'!$170:$171,'Attach-3 (QR)'!$176:$314,'Attach-3 (QR)'!$386:$389,'Attach-3 (QR)'!$394:$398,'Attach-3 (QR)'!$400:$401,'Attach-3 (QR)'!$406:$406,'Attach-3 (QR)'!$457:$459,'Attach-3 (QR)'!$481:$511,'Attach-3 (QR)'!$518:$532</definedName>
    <definedName name="Z_7DC13EB1_5F25_4667_BD87_340DAD4F0E72_.wvu.Rows" localSheetId="25" hidden="1">'Bid Form 1st Env.'!$92:$92,'Bid Form 1st Env.'!#REF!</definedName>
    <definedName name="Z_7DC13EB1_5F25_4667_BD87_340DAD4F0E72_.wvu.Rows" localSheetId="0" hidden="1">Cover!$9:$9</definedName>
    <definedName name="Z_7DC13EB1_5F25_4667_BD87_340DAD4F0E72_.wvu.Rows" localSheetId="1" hidden="1">'Name of Bidder'!$27:$27</definedName>
    <definedName name="Z_7DC13EB1_5F25_4667_BD87_340DAD4F0E72_.wvu.Rows" localSheetId="26" hidden="1">'N-W (Cr.)'!$1:$119</definedName>
    <definedName name="Z_7FED4A88_DA6B_4AEC_96D2_BAE29634CEBD_.wvu.Cols" localSheetId="13" hidden="1">'Attach 11'!$F:$F</definedName>
    <definedName name="Z_7FED4A88_DA6B_4AEC_96D2_BAE29634CEBD_.wvu.Cols" localSheetId="17" hidden="1">'Attach 14 IP'!$K:$P</definedName>
    <definedName name="Z_7FED4A88_DA6B_4AEC_96D2_BAE29634CEBD_.wvu.Cols" localSheetId="19" hidden="1">'Attach 16'!$N:$N</definedName>
    <definedName name="Z_7FED4A88_DA6B_4AEC_96D2_BAE29634CEBD_.wvu.Cols" localSheetId="4" hidden="1">'Attach 4'!$H:$I</definedName>
    <definedName name="Z_7FED4A88_DA6B_4AEC_96D2_BAE29634CEBD_.wvu.Cols" localSheetId="5" hidden="1">'Attach 4 (A)'!$F:$F</definedName>
    <definedName name="Z_7FED4A88_DA6B_4AEC_96D2_BAE29634CEBD_.wvu.Cols" localSheetId="6" hidden="1">'Attach 5'!$F:$F</definedName>
    <definedName name="Z_7FED4A88_DA6B_4AEC_96D2_BAE29634CEBD_.wvu.Cols" localSheetId="7" hidden="1">'Attach 5A'!$F:$F</definedName>
    <definedName name="Z_7FED4A88_DA6B_4AEC_96D2_BAE29634CEBD_.wvu.Cols" localSheetId="8" hidden="1">'Attach 6'!$F:$F</definedName>
    <definedName name="Z_7FED4A88_DA6B_4AEC_96D2_BAE29634CEBD_.wvu.Cols" localSheetId="3" hidden="1">'Attach-3 (QR)'!$J:$J,'Attach-3 (QR)'!$L:$N</definedName>
    <definedName name="Z_7FED4A88_DA6B_4AEC_96D2_BAE29634CEBD_.wvu.Cols" localSheetId="25" hidden="1">'Bid Form 1st Env.'!$G:$G,'Bid Form 1st Env.'!$L:$M</definedName>
    <definedName name="Z_7FED4A88_DA6B_4AEC_96D2_BAE29634CEBD_.wvu.Cols" localSheetId="1" hidden="1">'Name of Bidder'!$A:$A,'Name of Bidder'!$E:$H</definedName>
    <definedName name="Z_7FED4A88_DA6B_4AEC_96D2_BAE29634CEBD_.wvu.Cols" localSheetId="26" hidden="1">'N-W (Cr.)'!$C:$C,'N-W (Cr.)'!$F:$U</definedName>
    <definedName name="Z_7FED4A88_DA6B_4AEC_96D2_BAE29634CEBD_.wvu.PrintArea" localSheetId="12" hidden="1">'Attach 10'!$A$1:$E$34</definedName>
    <definedName name="Z_7FED4A88_DA6B_4AEC_96D2_BAE29634CEBD_.wvu.PrintArea" localSheetId="13" hidden="1">'Attach 11'!$A$1:$E$71</definedName>
    <definedName name="Z_7FED4A88_DA6B_4AEC_96D2_BAE29634CEBD_.wvu.PrintArea" localSheetId="15" hidden="1">'Attach 13'!$A$1:$E$23</definedName>
    <definedName name="Z_7FED4A88_DA6B_4AEC_96D2_BAE29634CEBD_.wvu.PrintArea" localSheetId="16" hidden="1">'Attach 14'!$A$1:$E$27</definedName>
    <definedName name="Z_7FED4A88_DA6B_4AEC_96D2_BAE29634CEBD_.wvu.PrintArea" localSheetId="17" hidden="1">'Attach 14 IP'!$A$8:$I$219</definedName>
    <definedName name="Z_7FED4A88_DA6B_4AEC_96D2_BAE29634CEBD_.wvu.PrintArea" localSheetId="19" hidden="1">'Attach 16'!$A$1:$L$104</definedName>
    <definedName name="Z_7FED4A88_DA6B_4AEC_96D2_BAE29634CEBD_.wvu.PrintArea" localSheetId="20" hidden="1">'Attach 17'!$A$1:$J$24</definedName>
    <definedName name="Z_7FED4A88_DA6B_4AEC_96D2_BAE29634CEBD_.wvu.PrintArea" localSheetId="21" hidden="1">'Attach 19'!$A$1:$J$27</definedName>
    <definedName name="Z_7FED4A88_DA6B_4AEC_96D2_BAE29634CEBD_.wvu.PrintArea" localSheetId="24" hidden="1">'Attach 23-B'!$A$1:$J$28</definedName>
    <definedName name="Z_7FED4A88_DA6B_4AEC_96D2_BAE29634CEBD_.wvu.PrintArea" localSheetId="2" hidden="1">'Attach 3(JV)'!$A$1:$E$26</definedName>
    <definedName name="Z_7FED4A88_DA6B_4AEC_96D2_BAE29634CEBD_.wvu.PrintArea" localSheetId="4" hidden="1">'Attach 4'!$A$1:$G$25</definedName>
    <definedName name="Z_7FED4A88_DA6B_4AEC_96D2_BAE29634CEBD_.wvu.PrintArea" localSheetId="5" hidden="1">'Attach 4 (A)'!$A$1:$E$59</definedName>
    <definedName name="Z_7FED4A88_DA6B_4AEC_96D2_BAE29634CEBD_.wvu.PrintArea" localSheetId="6" hidden="1">'Attach 5'!$A$1:$E$71</definedName>
    <definedName name="Z_7FED4A88_DA6B_4AEC_96D2_BAE29634CEBD_.wvu.PrintArea" localSheetId="7" hidden="1">'Attach 5A'!$A$1:$E$71</definedName>
    <definedName name="Z_7FED4A88_DA6B_4AEC_96D2_BAE29634CEBD_.wvu.PrintArea" localSheetId="8" hidden="1">'Attach 6'!$A$1:$E$51</definedName>
    <definedName name="Z_7FED4A88_DA6B_4AEC_96D2_BAE29634CEBD_.wvu.PrintArea" localSheetId="10" hidden="1">'Attach 7a'!$A$1:$F$46</definedName>
    <definedName name="Z_7FED4A88_DA6B_4AEC_96D2_BAE29634CEBD_.wvu.PrintArea" localSheetId="11" hidden="1">'Attach 9'!$A$1:$E$46</definedName>
    <definedName name="Z_7FED4A88_DA6B_4AEC_96D2_BAE29634CEBD_.wvu.PrintArea" localSheetId="3" hidden="1">'Attach-3 (QR)'!$A$1:$I$596</definedName>
    <definedName name="Z_7FED4A88_DA6B_4AEC_96D2_BAE29634CEBD_.wvu.PrintArea" localSheetId="25" hidden="1">'Bid Form 1st Env.'!$A$24:$F$144</definedName>
    <definedName name="Z_7FED4A88_DA6B_4AEC_96D2_BAE29634CEBD_.wvu.PrintArea" localSheetId="0" hidden="1">Cover!$A$1:$F$21</definedName>
    <definedName name="Z_7FED4A88_DA6B_4AEC_96D2_BAE29634CEBD_.wvu.PrintArea" localSheetId="1" hidden="1">'Name of Bidder'!$B$1:$C$33</definedName>
    <definedName name="Z_7FED4A88_DA6B_4AEC_96D2_BAE29634CEBD_.wvu.PrintTitles" localSheetId="10" hidden="1">'Attach 7a'!$18:$18</definedName>
    <definedName name="Z_7FED4A88_DA6B_4AEC_96D2_BAE29634CEBD_.wvu.PrintTitles" localSheetId="11" hidden="1">'Attach 9'!$18:$18</definedName>
    <definedName name="Z_7FED4A88_DA6B_4AEC_96D2_BAE29634CEBD_.wvu.Rows" localSheetId="17" hidden="1">'Attach 14 IP'!#REF!</definedName>
    <definedName name="Z_7FED4A88_DA6B_4AEC_96D2_BAE29634CEBD_.wvu.Rows" localSheetId="19" hidden="1">'Attach 16'!#REF!</definedName>
    <definedName name="Z_7FED4A88_DA6B_4AEC_96D2_BAE29634CEBD_.wvu.Rows" localSheetId="4" hidden="1">'Attach 4'!$26:$26</definedName>
    <definedName name="Z_7FED4A88_DA6B_4AEC_96D2_BAE29634CEBD_.wvu.Rows" localSheetId="6" hidden="1">'Attach 5'!$23:$28</definedName>
    <definedName name="Z_7FED4A88_DA6B_4AEC_96D2_BAE29634CEBD_.wvu.Rows" localSheetId="7" hidden="1">'Attach 5A'!$23:$28</definedName>
    <definedName name="Z_7FED4A88_DA6B_4AEC_96D2_BAE29634CEBD_.wvu.Rows" localSheetId="25" hidden="1">'Bid Form 1st Env.'!$92:$92</definedName>
    <definedName name="Z_7FED4A88_DA6B_4AEC_96D2_BAE29634CEBD_.wvu.Rows" localSheetId="1" hidden="1">'Name of Bidder'!$27:$27</definedName>
    <definedName name="Z_7FED4A88_DA6B_4AEC_96D2_BAE29634CEBD_.wvu.Rows" localSheetId="26" hidden="1">'N-W (Cr.)'!$1:$119</definedName>
    <definedName name="Z_82E8A0F5_0020_4355_95CF_28601763A783_.wvu.PrintArea" localSheetId="9" hidden="1">'Attach 7'!$A$1:$E$19</definedName>
    <definedName name="Z_8843B236_6E9A_4D4E_9E7D_63D18D08F6AC_.wvu.PrintArea" localSheetId="25" hidden="1">'Bid Form 1st Env.'!$A$24:$F$136</definedName>
    <definedName name="Z_8843B236_6E9A_4D4E_9E7D_63D18D08F6AC_.wvu.Rows" localSheetId="25" hidden="1">'Bid Form 1st Env.'!$52:$52</definedName>
    <definedName name="Z_8E3ED18F_7B8F_4A1C_969D_A70DC3B696C3_.wvu.PrintArea" localSheetId="9" hidden="1">'Attach 7'!$A$1:$E$19</definedName>
    <definedName name="Z_8E7B022F_1113_4BA2_B2BA_8EDBE02A2557_.wvu.PrintArea" localSheetId="12" hidden="1">'Attach 10'!$A$1:$E$40</definedName>
    <definedName name="Z_8E7B022F_1113_4BA2_B2BA_8EDBE02A2557_.wvu.PrintArea" localSheetId="13" hidden="1">'Attach 11'!$A$1:$E$54</definedName>
    <definedName name="Z_8E7B022F_1113_4BA2_B2BA_8EDBE02A2557_.wvu.PrintArea" localSheetId="14" hidden="1">'Attach 12'!$B$1:$F$108</definedName>
    <definedName name="Z_8E7B022F_1113_4BA2_B2BA_8EDBE02A2557_.wvu.PrintArea" localSheetId="15" hidden="1">'Attach 13'!$A$1:$E$25</definedName>
    <definedName name="Z_8E7B022F_1113_4BA2_B2BA_8EDBE02A2557_.wvu.PrintArea" localSheetId="16" hidden="1">'Attach 14'!$A$1:$E$29</definedName>
    <definedName name="Z_8E7B022F_1113_4BA2_B2BA_8EDBE02A2557_.wvu.PrintArea" localSheetId="19" hidden="1">'Attach 16'!$A$1:$L$104</definedName>
    <definedName name="Z_8E7B022F_1113_4BA2_B2BA_8EDBE02A2557_.wvu.PrintArea" localSheetId="2" hidden="1">'Attach 3(JV)'!$A$1:$E$28</definedName>
    <definedName name="Z_8E7B022F_1113_4BA2_B2BA_8EDBE02A2557_.wvu.PrintArea" localSheetId="4" hidden="1">'Attach 4'!$A$1:$E$25</definedName>
    <definedName name="Z_8E7B022F_1113_4BA2_B2BA_8EDBE02A2557_.wvu.PrintArea" localSheetId="5" hidden="1">'Attach 4 (A)'!$A$1:$E$26</definedName>
    <definedName name="Z_8E7B022F_1113_4BA2_B2BA_8EDBE02A2557_.wvu.PrintArea" localSheetId="6" hidden="1">'Attach 5'!$A$1:$E$71</definedName>
    <definedName name="Z_8E7B022F_1113_4BA2_B2BA_8EDBE02A2557_.wvu.PrintArea" localSheetId="7" hidden="1">'Attach 5A'!$A$1:$E$71</definedName>
    <definedName name="Z_8E7B022F_1113_4BA2_B2BA_8EDBE02A2557_.wvu.PrintArea" localSheetId="8" hidden="1">'Attach 6'!$A$1:$E$51</definedName>
    <definedName name="Z_8E7B022F_1113_4BA2_B2BA_8EDBE02A2557_.wvu.PrintArea" localSheetId="9" hidden="1">'Attach 7'!$A$1:$E$19</definedName>
    <definedName name="Z_8E7B022F_1113_4BA2_B2BA_8EDBE02A2557_.wvu.PrintArea" localSheetId="10" hidden="1">'Attach 7a'!$A$1:$F$54</definedName>
    <definedName name="Z_8E7B022F_1113_4BA2_B2BA_8EDBE02A2557_.wvu.PrintArea" localSheetId="11" hidden="1">'Attach 9'!$A$1:$E$54</definedName>
    <definedName name="Z_8E7B022F_1113_4BA2_B2BA_8EDBE02A2557_.wvu.PrintTitles" localSheetId="14" hidden="1">'Attach 12'!#REF!</definedName>
    <definedName name="Z_8E7B022F_1113_4BA2_B2BA_8EDBE02A2557_.wvu.PrintTitles" localSheetId="10" hidden="1">'Attach 7a'!$18:$18</definedName>
    <definedName name="Z_8E7B022F_1113_4BA2_B2BA_8EDBE02A2557_.wvu.PrintTitles" localSheetId="11" hidden="1">'Attach 9'!$18:$18</definedName>
    <definedName name="Z_902C40DA_376E_410F_87E5_8188D8393A84_.wvu.Cols" localSheetId="25" hidden="1">'Bid Form 1st Env.'!$Y:$AK</definedName>
    <definedName name="Z_902C40DA_376E_410F_87E5_8188D8393A84_.wvu.Cols" localSheetId="1" hidden="1">'Name of Bidder'!$A:$A</definedName>
    <definedName name="Z_902C40DA_376E_410F_87E5_8188D8393A84_.wvu.PrintArea" localSheetId="25" hidden="1">'Bid Form 1st Env.'!$A$24:$F$136</definedName>
    <definedName name="Z_902C40DA_376E_410F_87E5_8188D8393A84_.wvu.PrintArea" localSheetId="1" hidden="1">'Name of Bidder'!$B$1:$C$33</definedName>
    <definedName name="Z_902C40DA_376E_410F_87E5_8188D8393A84_.wvu.Rows" localSheetId="25" hidden="1">'Bid Form 1st Env.'!#REF!</definedName>
    <definedName name="Z_902C40DA_376E_410F_87E5_8188D8393A84_.wvu.Rows" localSheetId="1" hidden="1">'Name of Bidder'!$27:$27</definedName>
    <definedName name="Z_906C1F80_87B7_4777_98E9_010D55358499_.wvu.Cols" localSheetId="13" hidden="1">'Attach 11'!$F:$F</definedName>
    <definedName name="Z_906C1F80_87B7_4777_98E9_010D55358499_.wvu.Cols" localSheetId="14" hidden="1">'Attach 12'!$F:$F,'Attach 12'!$H:$H</definedName>
    <definedName name="Z_906C1F80_87B7_4777_98E9_010D55358499_.wvu.Cols" localSheetId="17" hidden="1">'Attach 14 IP'!$K:$P</definedName>
    <definedName name="Z_906C1F80_87B7_4777_98E9_010D55358499_.wvu.Cols" localSheetId="19" hidden="1">'Attach 16'!$N:$N</definedName>
    <definedName name="Z_906C1F80_87B7_4777_98E9_010D55358499_.wvu.Cols" localSheetId="22" hidden="1">'Attach 18A'!$M:$M</definedName>
    <definedName name="Z_906C1F80_87B7_4777_98E9_010D55358499_.wvu.Cols" localSheetId="4" hidden="1">'Attach 4'!$H:$I</definedName>
    <definedName name="Z_906C1F80_87B7_4777_98E9_010D55358499_.wvu.Cols" localSheetId="5" hidden="1">'Attach 4 (A)'!$F:$F</definedName>
    <definedName name="Z_906C1F80_87B7_4777_98E9_010D55358499_.wvu.Cols" localSheetId="6" hidden="1">'Attach 5'!$F:$F</definedName>
    <definedName name="Z_906C1F80_87B7_4777_98E9_010D55358499_.wvu.Cols" localSheetId="7" hidden="1">'Attach 5A'!$F:$F,'Attach 5A'!$I:$I</definedName>
    <definedName name="Z_906C1F80_87B7_4777_98E9_010D55358499_.wvu.Cols" localSheetId="8" hidden="1">'Attach 6'!$F:$F</definedName>
    <definedName name="Z_906C1F80_87B7_4777_98E9_010D55358499_.wvu.Cols" localSheetId="10" hidden="1">'Attach 7a'!$L:$L</definedName>
    <definedName name="Z_906C1F80_87B7_4777_98E9_010D55358499_.wvu.Cols" localSheetId="3" hidden="1">'Attach-3 (QR)'!$N:$P</definedName>
    <definedName name="Z_906C1F80_87B7_4777_98E9_010D55358499_.wvu.Cols" localSheetId="25" hidden="1">'Bid Form 1st Env.'!$G:$H,'Bid Form 1st Env.'!$J:$BF</definedName>
    <definedName name="Z_906C1F80_87B7_4777_98E9_010D55358499_.wvu.Cols" localSheetId="1" hidden="1">'Name of Bidder'!$A:$A,'Name of Bidder'!$D:$I</definedName>
    <definedName name="Z_906C1F80_87B7_4777_98E9_010D55358499_.wvu.Cols" localSheetId="26" hidden="1">'N-W (Cr.)'!$C:$C,'N-W (Cr.)'!$F:$U</definedName>
    <definedName name="Z_906C1F80_87B7_4777_98E9_010D55358499_.wvu.PrintArea" localSheetId="12" hidden="1">'Attach 10'!$A$1:$F$34</definedName>
    <definedName name="Z_906C1F80_87B7_4777_98E9_010D55358499_.wvu.PrintArea" localSheetId="13" hidden="1">'Attach 11'!$A$1:$E$70</definedName>
    <definedName name="Z_906C1F80_87B7_4777_98E9_010D55358499_.wvu.PrintArea" localSheetId="14" hidden="1">'Attach 12'!$A$1:$E$108</definedName>
    <definedName name="Z_906C1F80_87B7_4777_98E9_010D55358499_.wvu.PrintArea" localSheetId="15" hidden="1">'Attach 13'!$A$1:$E$21</definedName>
    <definedName name="Z_906C1F80_87B7_4777_98E9_010D55358499_.wvu.PrintArea" localSheetId="16" hidden="1">'Attach 14'!$A$1:$E$25</definedName>
    <definedName name="Z_906C1F80_87B7_4777_98E9_010D55358499_.wvu.PrintArea" localSheetId="17" hidden="1">'Attach 14 IP'!$A$8:$I$220</definedName>
    <definedName name="Z_906C1F80_87B7_4777_98E9_010D55358499_.wvu.PrintArea" localSheetId="19" hidden="1">'Attach 16'!$A$1:$L$102</definedName>
    <definedName name="Z_906C1F80_87B7_4777_98E9_010D55358499_.wvu.PrintArea" localSheetId="20" hidden="1">'Attach 17'!$A$1:$J$24</definedName>
    <definedName name="Z_906C1F80_87B7_4777_98E9_010D55358499_.wvu.PrintArea" localSheetId="22" hidden="1">'Attach 18A'!$A$1:$K$27</definedName>
    <definedName name="Z_906C1F80_87B7_4777_98E9_010D55358499_.wvu.PrintArea" localSheetId="21" hidden="1">'Attach 19'!$A$1:$J$27</definedName>
    <definedName name="Z_906C1F80_87B7_4777_98E9_010D55358499_.wvu.PrintArea" localSheetId="23" hidden="1">'Attach 23-A'!$A$1:$J$23</definedName>
    <definedName name="Z_906C1F80_87B7_4777_98E9_010D55358499_.wvu.PrintArea" localSheetId="24" hidden="1">'Attach 23-B'!$A$1:$J$28</definedName>
    <definedName name="Z_906C1F80_87B7_4777_98E9_010D55358499_.wvu.PrintArea" localSheetId="2" hidden="1">'Attach 3(JV)'!$A$1:$E$25</definedName>
    <definedName name="Z_906C1F80_87B7_4777_98E9_010D55358499_.wvu.PrintArea" localSheetId="5" hidden="1">'Attach 4 (A)'!$A$1:$E$59</definedName>
    <definedName name="Z_906C1F80_87B7_4777_98E9_010D55358499_.wvu.PrintArea" localSheetId="6" hidden="1">'Attach 5'!$A$1:$E$71</definedName>
    <definedName name="Z_906C1F80_87B7_4777_98E9_010D55358499_.wvu.PrintArea" localSheetId="7" hidden="1">'Attach 5A'!$A$1:$F$71</definedName>
    <definedName name="Z_906C1F80_87B7_4777_98E9_010D55358499_.wvu.PrintArea" localSheetId="8" hidden="1">'Attach 6'!$A$1:$E$51</definedName>
    <definedName name="Z_906C1F80_87B7_4777_98E9_010D55358499_.wvu.PrintArea" localSheetId="10" hidden="1">'Attach 7a'!$A$1:$F$46</definedName>
    <definedName name="Z_906C1F80_87B7_4777_98E9_010D55358499_.wvu.PrintArea" localSheetId="3" hidden="1">'Attach-3 (QR)'!$A$1:$I$596</definedName>
    <definedName name="Z_906C1F80_87B7_4777_98E9_010D55358499_.wvu.PrintArea" localSheetId="25" hidden="1">'Bid Form 1st Env.'!$A$1:$F$144</definedName>
    <definedName name="Z_906C1F80_87B7_4777_98E9_010D55358499_.wvu.PrintArea" localSheetId="0" hidden="1">Cover!$A$1:$F$21</definedName>
    <definedName name="Z_906C1F80_87B7_4777_98E9_010D55358499_.wvu.PrintArea" localSheetId="1" hidden="1">'Name of Bidder'!$B$1:$C$33</definedName>
    <definedName name="Z_906C1F80_87B7_4777_98E9_010D55358499_.wvu.PrintTitles" localSheetId="10" hidden="1">'Attach 7a'!$18:$18</definedName>
    <definedName name="Z_906C1F80_87B7_4777_98E9_010D55358499_.wvu.Rows" localSheetId="12" hidden="1">'Attach 10'!$15:$25,'Attach 10'!$29:$32</definedName>
    <definedName name="Z_906C1F80_87B7_4777_98E9_010D55358499_.wvu.Rows" localSheetId="14" hidden="1">'Attach 12'!$17:$107,'Attach 12'!#REF!,'Attach 12'!#REF!,'Attach 12'!$110:$197</definedName>
    <definedName name="Z_906C1F80_87B7_4777_98E9_010D55358499_.wvu.Rows" localSheetId="17" hidden="1">'Attach 14 IP'!#REF!</definedName>
    <definedName name="Z_906C1F80_87B7_4777_98E9_010D55358499_.wvu.Rows" localSheetId="22" hidden="1">'Attach 18A'!$29:$29</definedName>
    <definedName name="Z_906C1F80_87B7_4777_98E9_010D55358499_.wvu.Rows" localSheetId="4" hidden="1">'Attach 4'!$26:$26</definedName>
    <definedName name="Z_906C1F80_87B7_4777_98E9_010D55358499_.wvu.Rows" localSheetId="6" hidden="1">'Attach 5'!$23:$28</definedName>
    <definedName name="Z_906C1F80_87B7_4777_98E9_010D55358499_.wvu.Rows" localSheetId="7" hidden="1">'Attach 5A'!$23:$28</definedName>
    <definedName name="Z_906C1F80_87B7_4777_98E9_010D55358499_.wvu.Rows" localSheetId="10" hidden="1">'Attach 7a'!$17:$39</definedName>
    <definedName name="Z_906C1F80_87B7_4777_98E9_010D55358499_.wvu.Rows" localSheetId="3" hidden="1">'Attach-3 (QR)'!$170:$171,'Attach-3 (QR)'!$176:$314,'Attach-3 (QR)'!$374:$375,'Attach-3 (QR)'!$386:$389,'Attach-3 (QR)'!$394:$397,'Attach-3 (QR)'!$400:$401,'Attach-3 (QR)'!$406:$406,'Attach-3 (QR)'!$457:$459,'Attach-3 (QR)'!$473:$512,'Attach-3 (QR)'!$518:$532,'Attach-3 (QR)'!$535:$536,'Attach-3 (QR)'!$553:$574</definedName>
    <definedName name="Z_906C1F80_87B7_4777_98E9_010D55358499_.wvu.Rows" localSheetId="25" hidden="1">'Bid Form 1st Env.'!$92:$92,'Bid Form 1st Env.'!#REF!,'Bid Form 1st Env.'!$140:$140</definedName>
    <definedName name="Z_906C1F80_87B7_4777_98E9_010D55358499_.wvu.Rows" localSheetId="0" hidden="1">Cover!$9:$9</definedName>
    <definedName name="Z_906C1F80_87B7_4777_98E9_010D55358499_.wvu.Rows" localSheetId="1" hidden="1">'Name of Bidder'!$27:$27</definedName>
    <definedName name="Z_906C1F80_87B7_4777_98E9_010D55358499_.wvu.Rows" localSheetId="26" hidden="1">'N-W (Cr.)'!$1:$119</definedName>
    <definedName name="Z_91706BD1_28BE_44F8_85DA_72FECB2F5A18_.wvu.Cols" localSheetId="11" hidden="1">'Attach 9'!$G:$J</definedName>
    <definedName name="Z_91706BD1_28BE_44F8_85DA_72FECB2F5A18_.wvu.PrintArea" localSheetId="11" hidden="1">'Attach 9'!$A$1:$E$46</definedName>
    <definedName name="Z_91706BD1_28BE_44F8_85DA_72FECB2F5A18_.wvu.PrintTitles" localSheetId="11" hidden="1">'Attach 9'!$18:$18</definedName>
    <definedName name="Z_938A4A51_D362_4606_B51E_5F7EE488A1EA_.wvu.Cols" localSheetId="13" hidden="1">'Attach 11'!$F:$F</definedName>
    <definedName name="Z_938A4A51_D362_4606_B51E_5F7EE488A1EA_.wvu.Cols" localSheetId="14" hidden="1">'Attach 12'!$F:$H</definedName>
    <definedName name="Z_938A4A51_D362_4606_B51E_5F7EE488A1EA_.wvu.Cols" localSheetId="17" hidden="1">'Attach 14 IP'!$K:$P</definedName>
    <definedName name="Z_938A4A51_D362_4606_B51E_5F7EE488A1EA_.wvu.Cols" localSheetId="18" hidden="1">'Attach 15'!$H:$H,'Attach 15'!$L:$N</definedName>
    <definedName name="Z_938A4A51_D362_4606_B51E_5F7EE488A1EA_.wvu.Cols" localSheetId="19" hidden="1">'Attach 16'!$M:$Q</definedName>
    <definedName name="Z_938A4A51_D362_4606_B51E_5F7EE488A1EA_.wvu.Cols" localSheetId="22" hidden="1">'Attach 18A'!$M:$M</definedName>
    <definedName name="Z_938A4A51_D362_4606_B51E_5F7EE488A1EA_.wvu.Cols" localSheetId="4" hidden="1">'Attach 4'!$H:$I</definedName>
    <definedName name="Z_938A4A51_D362_4606_B51E_5F7EE488A1EA_.wvu.Cols" localSheetId="5" hidden="1">'Attach 4 (A)'!$F:$F</definedName>
    <definedName name="Z_938A4A51_D362_4606_B51E_5F7EE488A1EA_.wvu.Cols" localSheetId="6" hidden="1">'Attach 5'!$F:$F</definedName>
    <definedName name="Z_938A4A51_D362_4606_B51E_5F7EE488A1EA_.wvu.Cols" localSheetId="7" hidden="1">'Attach 5A'!$F:$F,'Attach 5A'!$I:$I</definedName>
    <definedName name="Z_938A4A51_D362_4606_B51E_5F7EE488A1EA_.wvu.Cols" localSheetId="8" hidden="1">'Attach 6'!$F:$F</definedName>
    <definedName name="Z_938A4A51_D362_4606_B51E_5F7EE488A1EA_.wvu.Cols" localSheetId="10" hidden="1">'Attach 7a'!$L:$L</definedName>
    <definedName name="Z_938A4A51_D362_4606_B51E_5F7EE488A1EA_.wvu.Cols" localSheetId="11" hidden="1">'Attach 9'!$H:$H</definedName>
    <definedName name="Z_938A4A51_D362_4606_B51E_5F7EE488A1EA_.wvu.Cols" localSheetId="3" hidden="1">'Attach-3 (QR)'!$N:$N</definedName>
    <definedName name="Z_938A4A51_D362_4606_B51E_5F7EE488A1EA_.wvu.Cols" localSheetId="25" hidden="1">'Bid Form 1st Env.'!$G:$AN,'Bid Form 1st Env.'!$AS:$AT</definedName>
    <definedName name="Z_938A4A51_D362_4606_B51E_5F7EE488A1EA_.wvu.Cols" localSheetId="1" hidden="1">'Name of Bidder'!$A:$A,'Name of Bidder'!$F:$V</definedName>
    <definedName name="Z_938A4A51_D362_4606_B51E_5F7EE488A1EA_.wvu.Cols" localSheetId="26" hidden="1">'N-W (Cr.)'!$C:$C,'N-W (Cr.)'!$F:$U</definedName>
    <definedName name="Z_938A4A51_D362_4606_B51E_5F7EE488A1EA_.wvu.Cols" localSheetId="27" hidden="1">'N-W(cr.)-2'!$C:$C,'N-W(cr.)-2'!$F:$U</definedName>
    <definedName name="Z_938A4A51_D362_4606_B51E_5F7EE488A1EA_.wvu.PrintArea" localSheetId="12" hidden="1">'Attach 10'!$A$1:$F$34</definedName>
    <definedName name="Z_938A4A51_D362_4606_B51E_5F7EE488A1EA_.wvu.PrintArea" localSheetId="13" hidden="1">'Attach 11'!$A$1:$E$74</definedName>
    <definedName name="Z_938A4A51_D362_4606_B51E_5F7EE488A1EA_.wvu.PrintArea" localSheetId="14" hidden="1">'Attach 12'!$A$1:$E$113</definedName>
    <definedName name="Z_938A4A51_D362_4606_B51E_5F7EE488A1EA_.wvu.PrintArea" localSheetId="15" hidden="1">'Attach 13'!$A$1:$E$21</definedName>
    <definedName name="Z_938A4A51_D362_4606_B51E_5F7EE488A1EA_.wvu.PrintArea" localSheetId="16" hidden="1">'Attach 14'!$A$1:$E$25</definedName>
    <definedName name="Z_938A4A51_D362_4606_B51E_5F7EE488A1EA_.wvu.PrintArea" localSheetId="17" hidden="1">'Attach 14 IP'!$A$8:$I$220</definedName>
    <definedName name="Z_938A4A51_D362_4606_B51E_5F7EE488A1EA_.wvu.PrintArea" localSheetId="18" hidden="1">'Attach 15'!$A$1:$E$92</definedName>
    <definedName name="Z_938A4A51_D362_4606_B51E_5F7EE488A1EA_.wvu.PrintArea" localSheetId="19" hidden="1">'Attach 16'!$A$1:$L$102</definedName>
    <definedName name="Z_938A4A51_D362_4606_B51E_5F7EE488A1EA_.wvu.PrintArea" localSheetId="20" hidden="1">'Attach 17'!$A$1:$J$24</definedName>
    <definedName name="Z_938A4A51_D362_4606_B51E_5F7EE488A1EA_.wvu.PrintArea" localSheetId="22" hidden="1">'Attach 18A'!$A$1:$K$27</definedName>
    <definedName name="Z_938A4A51_D362_4606_B51E_5F7EE488A1EA_.wvu.PrintArea" localSheetId="21" hidden="1">'Attach 19'!$A$1:$J$27</definedName>
    <definedName name="Z_938A4A51_D362_4606_B51E_5F7EE488A1EA_.wvu.PrintArea" localSheetId="23" hidden="1">'Attach 23-A'!$A$1:$J$23</definedName>
    <definedName name="Z_938A4A51_D362_4606_B51E_5F7EE488A1EA_.wvu.PrintArea" localSheetId="24" hidden="1">'Attach 23-B'!$A$1:$J$28</definedName>
    <definedName name="Z_938A4A51_D362_4606_B51E_5F7EE488A1EA_.wvu.PrintArea" localSheetId="2" hidden="1">'Attach 3(JV)'!$A$1:$E$25</definedName>
    <definedName name="Z_938A4A51_D362_4606_B51E_5F7EE488A1EA_.wvu.PrintArea" localSheetId="4" hidden="1">'Attach 4'!$A$1:$I$22</definedName>
    <definedName name="Z_938A4A51_D362_4606_B51E_5F7EE488A1EA_.wvu.PrintArea" localSheetId="5" hidden="1">'Attach 4 (A)'!$A$1:$E$59</definedName>
    <definedName name="Z_938A4A51_D362_4606_B51E_5F7EE488A1EA_.wvu.PrintArea" localSheetId="6" hidden="1">'Attach 5'!$A$1:$E$71</definedName>
    <definedName name="Z_938A4A51_D362_4606_B51E_5F7EE488A1EA_.wvu.PrintArea" localSheetId="7" hidden="1">'Attach 5A'!$A$1:$F$71</definedName>
    <definedName name="Z_938A4A51_D362_4606_B51E_5F7EE488A1EA_.wvu.PrintArea" localSheetId="8" hidden="1">'Attach 6'!$A$1:$E$51</definedName>
    <definedName name="Z_938A4A51_D362_4606_B51E_5F7EE488A1EA_.wvu.PrintArea" localSheetId="9" hidden="1">'Attach 7'!$A$1:$E$19</definedName>
    <definedName name="Z_938A4A51_D362_4606_B51E_5F7EE488A1EA_.wvu.PrintArea" localSheetId="10" hidden="1">'Attach 7a'!$A$1:$F$46</definedName>
    <definedName name="Z_938A4A51_D362_4606_B51E_5F7EE488A1EA_.wvu.PrintArea" localSheetId="11" hidden="1">'Attach 9'!$A$1:$E$46</definedName>
    <definedName name="Z_938A4A51_D362_4606_B51E_5F7EE488A1EA_.wvu.PrintArea" localSheetId="3" hidden="1">'Attach-3 (QR)'!$A$1:$I$596</definedName>
    <definedName name="Z_938A4A51_D362_4606_B51E_5F7EE488A1EA_.wvu.PrintArea" localSheetId="25" hidden="1">'Bid Form 1st Env.'!$A$23:$AL$139</definedName>
    <definedName name="Z_938A4A51_D362_4606_B51E_5F7EE488A1EA_.wvu.PrintArea" localSheetId="0" hidden="1">Cover!$A$1:$F$21</definedName>
    <definedName name="Z_938A4A51_D362_4606_B51E_5F7EE488A1EA_.wvu.PrintArea" localSheetId="1" hidden="1">'Name of Bidder'!$B$1:$C$33</definedName>
    <definedName name="Z_938A4A51_D362_4606_B51E_5F7EE488A1EA_.wvu.PrintTitles" localSheetId="10" hidden="1">'Attach 7a'!$18:$18</definedName>
    <definedName name="Z_938A4A51_D362_4606_B51E_5F7EE488A1EA_.wvu.PrintTitles" localSheetId="11" hidden="1">'Attach 9'!$18:$18</definedName>
    <definedName name="Z_938A4A51_D362_4606_B51E_5F7EE488A1EA_.wvu.Rows" localSheetId="12" hidden="1">'Attach 10'!$15:$25,'Attach 10'!$29:$32</definedName>
    <definedName name="Z_938A4A51_D362_4606_B51E_5F7EE488A1EA_.wvu.Rows" localSheetId="14" hidden="1">'Attach 12'!$4:$4,'Attach 12'!$16:$109</definedName>
    <definedName name="Z_938A4A51_D362_4606_B51E_5F7EE488A1EA_.wvu.Rows" localSheetId="18" hidden="1">'Attach 15'!$16:$16</definedName>
    <definedName name="Z_938A4A51_D362_4606_B51E_5F7EE488A1EA_.wvu.Rows" localSheetId="19" hidden="1">'Attach 16'!$72:$78</definedName>
    <definedName name="Z_938A4A51_D362_4606_B51E_5F7EE488A1EA_.wvu.Rows" localSheetId="22" hidden="1">'Attach 18A'!$29:$29</definedName>
    <definedName name="Z_938A4A51_D362_4606_B51E_5F7EE488A1EA_.wvu.Rows" localSheetId="4" hidden="1">'Attach 4'!$26:$26</definedName>
    <definedName name="Z_938A4A51_D362_4606_B51E_5F7EE488A1EA_.wvu.Rows" localSheetId="6" hidden="1">'Attach 5'!$23:$28</definedName>
    <definedName name="Z_938A4A51_D362_4606_B51E_5F7EE488A1EA_.wvu.Rows" localSheetId="7" hidden="1">'Attach 5A'!$23:$28</definedName>
    <definedName name="Z_938A4A51_D362_4606_B51E_5F7EE488A1EA_.wvu.Rows" localSheetId="10" hidden="1">'Attach 7a'!$17:$39</definedName>
    <definedName name="Z_938A4A51_D362_4606_B51E_5F7EE488A1EA_.wvu.Rows" localSheetId="3" hidden="1">'Attach-3 (QR)'!$21:$592</definedName>
    <definedName name="Z_938A4A51_D362_4606_B51E_5F7EE488A1EA_.wvu.Rows" localSheetId="25" hidden="1">'Bid Form 1st Env.'!$21:$22,'Bid Form 1st Env.'!$82:$82,'Bid Form 1st Env.'!$84:$85,'Bid Form 1st Env.'!$90:$90,'Bid Form 1st Env.'!$92:$92,'Bid Form 1st Env.'!$109:$109,'Bid Form 1st Env.'!$140:$140</definedName>
    <definedName name="Z_938A4A51_D362_4606_B51E_5F7EE488A1EA_.wvu.Rows" localSheetId="0" hidden="1">Cover!$9:$9</definedName>
    <definedName name="Z_938A4A51_D362_4606_B51E_5F7EE488A1EA_.wvu.Rows" localSheetId="26" hidden="1">'N-W (Cr.)'!$1:$119</definedName>
    <definedName name="Z_938A4A51_D362_4606_B51E_5F7EE488A1EA_.wvu.Rows" localSheetId="27" hidden="1">'N-W(cr.)-2'!$1:$119</definedName>
    <definedName name="Z_97C0FC0E_800C_45C9_895E_E91A3F1ADBA4_.wvu.PrintArea" localSheetId="9" hidden="1">'Attach 7'!$A$1:$E$19</definedName>
    <definedName name="Z_9EDBA9B2_46ED_415A_B10B_329571C4D4AF_.wvu.Cols" localSheetId="13" hidden="1">'Attach 11'!$F:$F</definedName>
    <definedName name="Z_9EDBA9B2_46ED_415A_B10B_329571C4D4AF_.wvu.Cols" localSheetId="14" hidden="1">'Attach 12'!$F:$F,'Attach 12'!$H:$H</definedName>
    <definedName name="Z_9EDBA9B2_46ED_415A_B10B_329571C4D4AF_.wvu.Cols" localSheetId="17" hidden="1">'Attach 14 IP'!$K:$P</definedName>
    <definedName name="Z_9EDBA9B2_46ED_415A_B10B_329571C4D4AF_.wvu.Cols" localSheetId="19" hidden="1">'Attach 16'!$N:$N</definedName>
    <definedName name="Z_9EDBA9B2_46ED_415A_B10B_329571C4D4AF_.wvu.Cols" localSheetId="22" hidden="1">'Attach 18A'!$M:$M</definedName>
    <definedName name="Z_9EDBA9B2_46ED_415A_B10B_329571C4D4AF_.wvu.Cols" localSheetId="4" hidden="1">'Attach 4'!$H:$I</definedName>
    <definedName name="Z_9EDBA9B2_46ED_415A_B10B_329571C4D4AF_.wvu.Cols" localSheetId="5" hidden="1">'Attach 4 (A)'!$F:$F</definedName>
    <definedName name="Z_9EDBA9B2_46ED_415A_B10B_329571C4D4AF_.wvu.Cols" localSheetId="6" hidden="1">'Attach 5'!$F:$F</definedName>
    <definedName name="Z_9EDBA9B2_46ED_415A_B10B_329571C4D4AF_.wvu.Cols" localSheetId="7" hidden="1">'Attach 5A'!$F:$F,'Attach 5A'!$I:$I</definedName>
    <definedName name="Z_9EDBA9B2_46ED_415A_B10B_329571C4D4AF_.wvu.Cols" localSheetId="8" hidden="1">'Attach 6'!$F:$F</definedName>
    <definedName name="Z_9EDBA9B2_46ED_415A_B10B_329571C4D4AF_.wvu.Cols" localSheetId="10" hidden="1">'Attach 7a'!$L:$L</definedName>
    <definedName name="Z_9EDBA9B2_46ED_415A_B10B_329571C4D4AF_.wvu.Cols" localSheetId="3" hidden="1">'Attach-3 (QR)'!$N:$P</definedName>
    <definedName name="Z_9EDBA9B2_46ED_415A_B10B_329571C4D4AF_.wvu.Cols" localSheetId="25" hidden="1">'Bid Form 1st Env.'!$G:$H,'Bid Form 1st Env.'!$J:$BF</definedName>
    <definedName name="Z_9EDBA9B2_46ED_415A_B10B_329571C4D4AF_.wvu.Cols" localSheetId="1" hidden="1">'Name of Bidder'!$A:$A,'Name of Bidder'!$D:$I</definedName>
    <definedName name="Z_9EDBA9B2_46ED_415A_B10B_329571C4D4AF_.wvu.Cols" localSheetId="26" hidden="1">'N-W (Cr.)'!$C:$C,'N-W (Cr.)'!$F:$U</definedName>
    <definedName name="Z_9EDBA9B2_46ED_415A_B10B_329571C4D4AF_.wvu.PrintArea" localSheetId="12" hidden="1">'Attach 10'!$A$1:$F$34</definedName>
    <definedName name="Z_9EDBA9B2_46ED_415A_B10B_329571C4D4AF_.wvu.PrintArea" localSheetId="13" hidden="1">'Attach 11'!$A$1:$E$70</definedName>
    <definedName name="Z_9EDBA9B2_46ED_415A_B10B_329571C4D4AF_.wvu.PrintArea" localSheetId="14" hidden="1">'Attach 12'!$A$1:$E$108</definedName>
    <definedName name="Z_9EDBA9B2_46ED_415A_B10B_329571C4D4AF_.wvu.PrintArea" localSheetId="15" hidden="1">'Attach 13'!$A$1:$E$21</definedName>
    <definedName name="Z_9EDBA9B2_46ED_415A_B10B_329571C4D4AF_.wvu.PrintArea" localSheetId="16" hidden="1">'Attach 14'!$A$1:$E$25</definedName>
    <definedName name="Z_9EDBA9B2_46ED_415A_B10B_329571C4D4AF_.wvu.PrintArea" localSheetId="17" hidden="1">'Attach 14 IP'!$A$8:$I$219</definedName>
    <definedName name="Z_9EDBA9B2_46ED_415A_B10B_329571C4D4AF_.wvu.PrintArea" localSheetId="19" hidden="1">'Attach 16'!$A$1:$L$102</definedName>
    <definedName name="Z_9EDBA9B2_46ED_415A_B10B_329571C4D4AF_.wvu.PrintArea" localSheetId="20" hidden="1">'Attach 17'!$A$1:$J$24</definedName>
    <definedName name="Z_9EDBA9B2_46ED_415A_B10B_329571C4D4AF_.wvu.PrintArea" localSheetId="22" hidden="1">'Attach 18A'!$A$1:$K$27</definedName>
    <definedName name="Z_9EDBA9B2_46ED_415A_B10B_329571C4D4AF_.wvu.PrintArea" localSheetId="21" hidden="1">'Attach 19'!$A$1:$J$27</definedName>
    <definedName name="Z_9EDBA9B2_46ED_415A_B10B_329571C4D4AF_.wvu.PrintArea" localSheetId="23" hidden="1">'Attach 23-A'!$A$1:$J$23</definedName>
    <definedName name="Z_9EDBA9B2_46ED_415A_B10B_329571C4D4AF_.wvu.PrintArea" localSheetId="24" hidden="1">'Attach 23-B'!$A$1:$J$28</definedName>
    <definedName name="Z_9EDBA9B2_46ED_415A_B10B_329571C4D4AF_.wvu.PrintArea" localSheetId="2" hidden="1">'Attach 3(JV)'!$A$1:$E$25</definedName>
    <definedName name="Z_9EDBA9B2_46ED_415A_B10B_329571C4D4AF_.wvu.PrintArea" localSheetId="5" hidden="1">'Attach 4 (A)'!$A$1:$E$59</definedName>
    <definedName name="Z_9EDBA9B2_46ED_415A_B10B_329571C4D4AF_.wvu.PrintArea" localSheetId="6" hidden="1">'Attach 5'!$A$1:$E$71</definedName>
    <definedName name="Z_9EDBA9B2_46ED_415A_B10B_329571C4D4AF_.wvu.PrintArea" localSheetId="7" hidden="1">'Attach 5A'!$A$1:$F$71</definedName>
    <definedName name="Z_9EDBA9B2_46ED_415A_B10B_329571C4D4AF_.wvu.PrintArea" localSheetId="8" hidden="1">'Attach 6'!$A$1:$E$51</definedName>
    <definedName name="Z_9EDBA9B2_46ED_415A_B10B_329571C4D4AF_.wvu.PrintArea" localSheetId="10" hidden="1">'Attach 7a'!$A$1:$F$46</definedName>
    <definedName name="Z_9EDBA9B2_46ED_415A_B10B_329571C4D4AF_.wvu.PrintArea" localSheetId="3" hidden="1">'Attach-3 (QR)'!$A$1:$I$596</definedName>
    <definedName name="Z_9EDBA9B2_46ED_415A_B10B_329571C4D4AF_.wvu.PrintArea" localSheetId="25" hidden="1">'Bid Form 1st Env.'!$A$24:$F$144</definedName>
    <definedName name="Z_9EDBA9B2_46ED_415A_B10B_329571C4D4AF_.wvu.PrintArea" localSheetId="0" hidden="1">Cover!$A$1:$F$21</definedName>
    <definedName name="Z_9EDBA9B2_46ED_415A_B10B_329571C4D4AF_.wvu.PrintArea" localSheetId="1" hidden="1">'Name of Bidder'!$B$1:$C$33</definedName>
    <definedName name="Z_9EDBA9B2_46ED_415A_B10B_329571C4D4AF_.wvu.PrintTitles" localSheetId="10" hidden="1">'Attach 7a'!$18:$18</definedName>
    <definedName name="Z_9EDBA9B2_46ED_415A_B10B_329571C4D4AF_.wvu.Rows" localSheetId="12" hidden="1">'Attach 10'!$17:$18</definedName>
    <definedName name="Z_9EDBA9B2_46ED_415A_B10B_329571C4D4AF_.wvu.Rows" localSheetId="14" hidden="1">'Attach 12'!$20:$51,'Attach 12'!$64:$65,'Attach 12'!$67:$67,'Attach 12'!$84:$85,'Attach 12'!#REF!,'Attach 12'!#REF!,'Attach 12'!#REF!,'Attach 12'!#REF!,'Attach 12'!#REF!,'Attach 12'!$107:$107,'Attach 12'!#REF!,'Attach 12'!#REF!,'Attach 12'!$110:$197</definedName>
    <definedName name="Z_9EDBA9B2_46ED_415A_B10B_329571C4D4AF_.wvu.Rows" localSheetId="17" hidden="1">'Attach 14 IP'!#REF!</definedName>
    <definedName name="Z_9EDBA9B2_46ED_415A_B10B_329571C4D4AF_.wvu.Rows" localSheetId="19" hidden="1">'Attach 16'!#REF!</definedName>
    <definedName name="Z_9EDBA9B2_46ED_415A_B10B_329571C4D4AF_.wvu.Rows" localSheetId="22" hidden="1">'Attach 18A'!$29:$29</definedName>
    <definedName name="Z_9EDBA9B2_46ED_415A_B10B_329571C4D4AF_.wvu.Rows" localSheetId="4" hidden="1">'Attach 4'!$26:$26</definedName>
    <definedName name="Z_9EDBA9B2_46ED_415A_B10B_329571C4D4AF_.wvu.Rows" localSheetId="6" hidden="1">'Attach 5'!$23:$28</definedName>
    <definedName name="Z_9EDBA9B2_46ED_415A_B10B_329571C4D4AF_.wvu.Rows" localSheetId="7" hidden="1">'Attach 5A'!$23:$28</definedName>
    <definedName name="Z_9EDBA9B2_46ED_415A_B10B_329571C4D4AF_.wvu.Rows" localSheetId="10" hidden="1">'Attach 7a'!$19:$20</definedName>
    <definedName name="Z_9EDBA9B2_46ED_415A_B10B_329571C4D4AF_.wvu.Rows" localSheetId="3" hidden="1">'Attach-3 (QR)'!$170:$171,'Attach-3 (QR)'!$176:$314,'Attach-3 (QR)'!$374:$375,'Attach-3 (QR)'!$386:$389,'Attach-3 (QR)'!$394:$397,'Attach-3 (QR)'!$400:$401,'Attach-3 (QR)'!$406:$406,'Attach-3 (QR)'!$457:$459,'Attach-3 (QR)'!$473:$512,'Attach-3 (QR)'!$518:$532,'Attach-3 (QR)'!$553:$574</definedName>
    <definedName name="Z_9EDBA9B2_46ED_415A_B10B_329571C4D4AF_.wvu.Rows" localSheetId="25" hidden="1">'Bid Form 1st Env.'!$92:$92,'Bid Form 1st Env.'!#REF!</definedName>
    <definedName name="Z_9EDBA9B2_46ED_415A_B10B_329571C4D4AF_.wvu.Rows" localSheetId="0" hidden="1">Cover!$9:$9</definedName>
    <definedName name="Z_9EDBA9B2_46ED_415A_B10B_329571C4D4AF_.wvu.Rows" localSheetId="1" hidden="1">'Name of Bidder'!$27:$27</definedName>
    <definedName name="Z_9EDBA9B2_46ED_415A_B10B_329571C4D4AF_.wvu.Rows" localSheetId="26" hidden="1">'N-W (Cr.)'!$1:$119</definedName>
    <definedName name="Z_9F8CD454_46B1_47B9_9F5F_73ED69AC40D4_.wvu.Cols" localSheetId="13" hidden="1">'Attach 11'!$F:$F</definedName>
    <definedName name="Z_9F8CD454_46B1_47B9_9F5F_73ED69AC40D4_.wvu.Cols" localSheetId="14" hidden="1">'Attach 12'!$H:$H</definedName>
    <definedName name="Z_9F8CD454_46B1_47B9_9F5F_73ED69AC40D4_.wvu.Cols" localSheetId="17" hidden="1">'Attach 14 IP'!$K:$P</definedName>
    <definedName name="Z_9F8CD454_46B1_47B9_9F5F_73ED69AC40D4_.wvu.Cols" localSheetId="19" hidden="1">'Attach 16'!$N:$N</definedName>
    <definedName name="Z_9F8CD454_46B1_47B9_9F5F_73ED69AC40D4_.wvu.Cols" localSheetId="22" hidden="1">'Attach 18A'!$M:$M</definedName>
    <definedName name="Z_9F8CD454_46B1_47B9_9F5F_73ED69AC40D4_.wvu.Cols" localSheetId="4" hidden="1">'Attach 4'!$H:$I</definedName>
    <definedName name="Z_9F8CD454_46B1_47B9_9F5F_73ED69AC40D4_.wvu.Cols" localSheetId="5" hidden="1">'Attach 4 (A)'!$F:$F</definedName>
    <definedName name="Z_9F8CD454_46B1_47B9_9F5F_73ED69AC40D4_.wvu.Cols" localSheetId="6" hidden="1">'Attach 5'!$F:$F</definedName>
    <definedName name="Z_9F8CD454_46B1_47B9_9F5F_73ED69AC40D4_.wvu.Cols" localSheetId="7" hidden="1">'Attach 5A'!$F:$F,'Attach 5A'!$I:$I</definedName>
    <definedName name="Z_9F8CD454_46B1_47B9_9F5F_73ED69AC40D4_.wvu.Cols" localSheetId="8" hidden="1">'Attach 6'!$F:$F</definedName>
    <definedName name="Z_9F8CD454_46B1_47B9_9F5F_73ED69AC40D4_.wvu.Cols" localSheetId="10" hidden="1">'Attach 7a'!$J:$L</definedName>
    <definedName name="Z_9F8CD454_46B1_47B9_9F5F_73ED69AC40D4_.wvu.Cols" localSheetId="3" hidden="1">'Attach-3 (QR)'!$N:$P</definedName>
    <definedName name="Z_9F8CD454_46B1_47B9_9F5F_73ED69AC40D4_.wvu.Cols" localSheetId="25" hidden="1">'Bid Form 1st Env.'!$G:$AU</definedName>
    <definedName name="Z_9F8CD454_46B1_47B9_9F5F_73ED69AC40D4_.wvu.Cols" localSheetId="1" hidden="1">'Name of Bidder'!$A:$A,'Name of Bidder'!$E:$H</definedName>
    <definedName name="Z_9F8CD454_46B1_47B9_9F5F_73ED69AC40D4_.wvu.Cols" localSheetId="26" hidden="1">'N-W (Cr.)'!$C:$C,'N-W (Cr.)'!$F:$U</definedName>
    <definedName name="Z_9F8CD454_46B1_47B9_9F5F_73ED69AC40D4_.wvu.PrintArea" localSheetId="12" hidden="1">'Attach 10'!$A$1:$F$34</definedName>
    <definedName name="Z_9F8CD454_46B1_47B9_9F5F_73ED69AC40D4_.wvu.PrintArea" localSheetId="13" hidden="1">'Attach 11'!$A$1:$E$70</definedName>
    <definedName name="Z_9F8CD454_46B1_47B9_9F5F_73ED69AC40D4_.wvu.PrintArea" localSheetId="14" hidden="1">'Attach 12'!$A$1:$E$108</definedName>
    <definedName name="Z_9F8CD454_46B1_47B9_9F5F_73ED69AC40D4_.wvu.PrintArea" localSheetId="15" hidden="1">'Attach 13'!$A$1:$E$21</definedName>
    <definedName name="Z_9F8CD454_46B1_47B9_9F5F_73ED69AC40D4_.wvu.PrintArea" localSheetId="16" hidden="1">'Attach 14'!$A$1:$E$25</definedName>
    <definedName name="Z_9F8CD454_46B1_47B9_9F5F_73ED69AC40D4_.wvu.PrintArea" localSheetId="17" hidden="1">'Attach 14 IP'!$A$8:$I$219</definedName>
    <definedName name="Z_9F8CD454_46B1_47B9_9F5F_73ED69AC40D4_.wvu.PrintArea" localSheetId="19" hidden="1">'Attach 16'!$A$1:$L$102</definedName>
    <definedName name="Z_9F8CD454_46B1_47B9_9F5F_73ED69AC40D4_.wvu.PrintArea" localSheetId="20" hidden="1">'Attach 17'!$A$1:$J$24</definedName>
    <definedName name="Z_9F8CD454_46B1_47B9_9F5F_73ED69AC40D4_.wvu.PrintArea" localSheetId="22" hidden="1">'Attach 18A'!$A$1:$K$27</definedName>
    <definedName name="Z_9F8CD454_46B1_47B9_9F5F_73ED69AC40D4_.wvu.PrintArea" localSheetId="21" hidden="1">'Attach 19'!$A$1:$J$27</definedName>
    <definedName name="Z_9F8CD454_46B1_47B9_9F5F_73ED69AC40D4_.wvu.PrintArea" localSheetId="24" hidden="1">'Attach 23-B'!$A$1:$J$28</definedName>
    <definedName name="Z_9F8CD454_46B1_47B9_9F5F_73ED69AC40D4_.wvu.PrintArea" localSheetId="2" hidden="1">'Attach 3(JV)'!$A$1:$E$25</definedName>
    <definedName name="Z_9F8CD454_46B1_47B9_9F5F_73ED69AC40D4_.wvu.PrintArea" localSheetId="4" hidden="1">'Attach 4'!$A$1:$G$25</definedName>
    <definedName name="Z_9F8CD454_46B1_47B9_9F5F_73ED69AC40D4_.wvu.PrintArea" localSheetId="5" hidden="1">'Attach 4 (A)'!$A$1:$E$59</definedName>
    <definedName name="Z_9F8CD454_46B1_47B9_9F5F_73ED69AC40D4_.wvu.PrintArea" localSheetId="6" hidden="1">'Attach 5'!$A$1:$E$71</definedName>
    <definedName name="Z_9F8CD454_46B1_47B9_9F5F_73ED69AC40D4_.wvu.PrintArea" localSheetId="7" hidden="1">'Attach 5A'!$A$1:$F$71</definedName>
    <definedName name="Z_9F8CD454_46B1_47B9_9F5F_73ED69AC40D4_.wvu.PrintArea" localSheetId="8" hidden="1">'Attach 6'!$A$1:$E$51</definedName>
    <definedName name="Z_9F8CD454_46B1_47B9_9F5F_73ED69AC40D4_.wvu.PrintArea" localSheetId="10" hidden="1">'Attach 7a'!$A$1:$F$46</definedName>
    <definedName name="Z_9F8CD454_46B1_47B9_9F5F_73ED69AC40D4_.wvu.PrintArea" localSheetId="3" hidden="1">'Attach-3 (QR)'!$A$1:$I$596</definedName>
    <definedName name="Z_9F8CD454_46B1_47B9_9F5F_73ED69AC40D4_.wvu.PrintArea" localSheetId="25" hidden="1">'Bid Form 1st Env.'!$A$24:$F$144</definedName>
    <definedName name="Z_9F8CD454_46B1_47B9_9F5F_73ED69AC40D4_.wvu.PrintArea" localSheetId="0" hidden="1">Cover!$A$1:$F$21</definedName>
    <definedName name="Z_9F8CD454_46B1_47B9_9F5F_73ED69AC40D4_.wvu.PrintArea" localSheetId="1" hidden="1">'Name of Bidder'!$B$1:$C$33</definedName>
    <definedName name="Z_9F8CD454_46B1_47B9_9F5F_73ED69AC40D4_.wvu.PrintTitles" localSheetId="10" hidden="1">'Attach 7a'!$18:$18</definedName>
    <definedName name="Z_9F8CD454_46B1_47B9_9F5F_73ED69AC40D4_.wvu.Rows" localSheetId="12" hidden="1">'Attach 10'!$12:$19</definedName>
    <definedName name="Z_9F8CD454_46B1_47B9_9F5F_73ED69AC40D4_.wvu.Rows" localSheetId="14" hidden="1">'Attach 12'!$17:$49,'Attach 12'!#REF!,'Attach 12'!$50:$50,'Attach 12'!$67:$67,'Attach 12'!#REF!,'Attach 12'!#REF!,'Attach 12'!#REF!,'Attach 12'!#REF!,'Attach 12'!#REF!,'Attach 12'!$110:$197</definedName>
    <definedName name="Z_9F8CD454_46B1_47B9_9F5F_73ED69AC40D4_.wvu.Rows" localSheetId="17" hidden="1">'Attach 14 IP'!#REF!</definedName>
    <definedName name="Z_9F8CD454_46B1_47B9_9F5F_73ED69AC40D4_.wvu.Rows" localSheetId="19" hidden="1">'Attach 16'!#REF!</definedName>
    <definedName name="Z_9F8CD454_46B1_47B9_9F5F_73ED69AC40D4_.wvu.Rows" localSheetId="22" hidden="1">'Attach 18A'!$29:$29</definedName>
    <definedName name="Z_9F8CD454_46B1_47B9_9F5F_73ED69AC40D4_.wvu.Rows" localSheetId="4" hidden="1">'Attach 4'!$26:$26</definedName>
    <definedName name="Z_9F8CD454_46B1_47B9_9F5F_73ED69AC40D4_.wvu.Rows" localSheetId="6" hidden="1">'Attach 5'!$23:$28</definedName>
    <definedName name="Z_9F8CD454_46B1_47B9_9F5F_73ED69AC40D4_.wvu.Rows" localSheetId="7" hidden="1">'Attach 5A'!$23:$28</definedName>
    <definedName name="Z_9F8CD454_46B1_47B9_9F5F_73ED69AC40D4_.wvu.Rows" localSheetId="10" hidden="1">'Attach 7a'!$19:$20</definedName>
    <definedName name="Z_9F8CD454_46B1_47B9_9F5F_73ED69AC40D4_.wvu.Rows" localSheetId="3" hidden="1">'Attach-3 (QR)'!$170:$171,'Attach-3 (QR)'!$176:$314,'Attach-3 (QR)'!$386:$389,'Attach-3 (QR)'!$394:$398,'Attach-3 (QR)'!$400:$401,'Attach-3 (QR)'!$406:$406,'Attach-3 (QR)'!$457:$459,'Attach-3 (QR)'!$481:$511,'Attach-3 (QR)'!$518:$532</definedName>
    <definedName name="Z_9F8CD454_46B1_47B9_9F5F_73ED69AC40D4_.wvu.Rows" localSheetId="25" hidden="1">'Bid Form 1st Env.'!$68:$68,'Bid Form 1st Env.'!$92:$92,'Bid Form 1st Env.'!#REF!</definedName>
    <definedName name="Z_9F8CD454_46B1_47B9_9F5F_73ED69AC40D4_.wvu.Rows" localSheetId="0" hidden="1">Cover!$9:$9</definedName>
    <definedName name="Z_9F8CD454_46B1_47B9_9F5F_73ED69AC40D4_.wvu.Rows" localSheetId="1" hidden="1">'Name of Bidder'!$27:$27</definedName>
    <definedName name="Z_9F8CD454_46B1_47B9_9F5F_73ED69AC40D4_.wvu.Rows" localSheetId="26" hidden="1">'N-W (Cr.)'!$1:$119</definedName>
    <definedName name="Z_A317F5C2_E44F_4A46_8833_2AE6CAE06F6E_.wvu.Cols" localSheetId="13" hidden="1">'Attach 11'!$F:$F</definedName>
    <definedName name="Z_A317F5C2_E44F_4A46_8833_2AE6CAE06F6E_.wvu.Cols" localSheetId="17" hidden="1">'Attach 14 IP'!$K:$P</definedName>
    <definedName name="Z_A317F5C2_E44F_4A46_8833_2AE6CAE06F6E_.wvu.Cols" localSheetId="19" hidden="1">'Attach 16'!$N:$N</definedName>
    <definedName name="Z_A317F5C2_E44F_4A46_8833_2AE6CAE06F6E_.wvu.Cols" localSheetId="4" hidden="1">'Attach 4'!$H:$I</definedName>
    <definedName name="Z_A317F5C2_E44F_4A46_8833_2AE6CAE06F6E_.wvu.Cols" localSheetId="5" hidden="1">'Attach 4 (A)'!$F:$F</definedName>
    <definedName name="Z_A317F5C2_E44F_4A46_8833_2AE6CAE06F6E_.wvu.Cols" localSheetId="6" hidden="1">'Attach 5'!$F:$F</definedName>
    <definedName name="Z_A317F5C2_E44F_4A46_8833_2AE6CAE06F6E_.wvu.Cols" localSheetId="7" hidden="1">'Attach 5A'!$F:$F</definedName>
    <definedName name="Z_A317F5C2_E44F_4A46_8833_2AE6CAE06F6E_.wvu.Cols" localSheetId="8" hidden="1">'Attach 6'!$F:$F</definedName>
    <definedName name="Z_A317F5C2_E44F_4A46_8833_2AE6CAE06F6E_.wvu.Cols" localSheetId="10" hidden="1">'Attach 7a'!$J:$M</definedName>
    <definedName name="Z_A317F5C2_E44F_4A46_8833_2AE6CAE06F6E_.wvu.Cols" localSheetId="11" hidden="1">'Attach 9'!$J:$M</definedName>
    <definedName name="Z_A317F5C2_E44F_4A46_8833_2AE6CAE06F6E_.wvu.Cols" localSheetId="3" hidden="1">'Attach-3 (QR)'!$N:$P</definedName>
    <definedName name="Z_A317F5C2_E44F_4A46_8833_2AE6CAE06F6E_.wvu.Cols" localSheetId="25" hidden="1">'Bid Form 1st Env.'!$G:$BM</definedName>
    <definedName name="Z_A317F5C2_E44F_4A46_8833_2AE6CAE06F6E_.wvu.Cols" localSheetId="1" hidden="1">'Name of Bidder'!$A:$A,'Name of Bidder'!$E:$H</definedName>
    <definedName name="Z_A317F5C2_E44F_4A46_8833_2AE6CAE06F6E_.wvu.Cols" localSheetId="26" hidden="1">'N-W (Cr.)'!$C:$C,'N-W (Cr.)'!$F:$U</definedName>
    <definedName name="Z_A317F5C2_E44F_4A46_8833_2AE6CAE06F6E_.wvu.PrintArea" localSheetId="12" hidden="1">'Attach 10'!$A$1:$E$34</definedName>
    <definedName name="Z_A317F5C2_E44F_4A46_8833_2AE6CAE06F6E_.wvu.PrintArea" localSheetId="13" hidden="1">'Attach 11'!$A$1:$E$71</definedName>
    <definedName name="Z_A317F5C2_E44F_4A46_8833_2AE6CAE06F6E_.wvu.PrintArea" localSheetId="15" hidden="1">'Attach 13'!$A$1:$E$23</definedName>
    <definedName name="Z_A317F5C2_E44F_4A46_8833_2AE6CAE06F6E_.wvu.PrintArea" localSheetId="16" hidden="1">'Attach 14'!$A$1:$E$27</definedName>
    <definedName name="Z_A317F5C2_E44F_4A46_8833_2AE6CAE06F6E_.wvu.PrintArea" localSheetId="17" hidden="1">'Attach 14 IP'!$A$8:$I$219</definedName>
    <definedName name="Z_A317F5C2_E44F_4A46_8833_2AE6CAE06F6E_.wvu.PrintArea" localSheetId="19" hidden="1">'Attach 16'!$A$1:$L$104</definedName>
    <definedName name="Z_A317F5C2_E44F_4A46_8833_2AE6CAE06F6E_.wvu.PrintArea" localSheetId="20" hidden="1">'Attach 17'!$A$1:$J$24</definedName>
    <definedName name="Z_A317F5C2_E44F_4A46_8833_2AE6CAE06F6E_.wvu.PrintArea" localSheetId="21" hidden="1">'Attach 19'!$A$1:$J$27</definedName>
    <definedName name="Z_A317F5C2_E44F_4A46_8833_2AE6CAE06F6E_.wvu.PrintArea" localSheetId="24" hidden="1">'Attach 23-B'!$A$1:$J$28</definedName>
    <definedName name="Z_A317F5C2_E44F_4A46_8833_2AE6CAE06F6E_.wvu.PrintArea" localSheetId="2" hidden="1">'Attach 3(JV)'!$A$1:$E$26</definedName>
    <definedName name="Z_A317F5C2_E44F_4A46_8833_2AE6CAE06F6E_.wvu.PrintArea" localSheetId="4" hidden="1">'Attach 4'!$A$1:$G$25</definedName>
    <definedName name="Z_A317F5C2_E44F_4A46_8833_2AE6CAE06F6E_.wvu.PrintArea" localSheetId="5" hidden="1">'Attach 4 (A)'!$A$1:$E$59</definedName>
    <definedName name="Z_A317F5C2_E44F_4A46_8833_2AE6CAE06F6E_.wvu.PrintArea" localSheetId="6" hidden="1">'Attach 5'!$A$1:$E$71</definedName>
    <definedName name="Z_A317F5C2_E44F_4A46_8833_2AE6CAE06F6E_.wvu.PrintArea" localSheetId="7" hidden="1">'Attach 5A'!$A$1:$E$71</definedName>
    <definedName name="Z_A317F5C2_E44F_4A46_8833_2AE6CAE06F6E_.wvu.PrintArea" localSheetId="8" hidden="1">'Attach 6'!$A$1:$E$51</definedName>
    <definedName name="Z_A317F5C2_E44F_4A46_8833_2AE6CAE06F6E_.wvu.PrintArea" localSheetId="10" hidden="1">'Attach 7a'!$A$1:$F$46</definedName>
    <definedName name="Z_A317F5C2_E44F_4A46_8833_2AE6CAE06F6E_.wvu.PrintArea" localSheetId="11" hidden="1">'Attach 9'!$A$1:$E$46</definedName>
    <definedName name="Z_A317F5C2_E44F_4A46_8833_2AE6CAE06F6E_.wvu.PrintArea" localSheetId="3" hidden="1">'Attach-3 (QR)'!$A$1:$I$596</definedName>
    <definedName name="Z_A317F5C2_E44F_4A46_8833_2AE6CAE06F6E_.wvu.PrintArea" localSheetId="25" hidden="1">'Bid Form 1st Env.'!$A$24:$F$144</definedName>
    <definedName name="Z_A317F5C2_E44F_4A46_8833_2AE6CAE06F6E_.wvu.PrintArea" localSheetId="0" hidden="1">Cover!$A$1:$F$21</definedName>
    <definedName name="Z_A317F5C2_E44F_4A46_8833_2AE6CAE06F6E_.wvu.PrintArea" localSheetId="1" hidden="1">'Name of Bidder'!$B$1:$C$33</definedName>
    <definedName name="Z_A317F5C2_E44F_4A46_8833_2AE6CAE06F6E_.wvu.PrintTitles" localSheetId="10" hidden="1">'Attach 7a'!$18:$18</definedName>
    <definedName name="Z_A317F5C2_E44F_4A46_8833_2AE6CAE06F6E_.wvu.PrintTitles" localSheetId="11" hidden="1">'Attach 9'!$18:$18</definedName>
    <definedName name="Z_A317F5C2_E44F_4A46_8833_2AE6CAE06F6E_.wvu.Rows" localSheetId="17" hidden="1">'Attach 14 IP'!#REF!</definedName>
    <definedName name="Z_A317F5C2_E44F_4A46_8833_2AE6CAE06F6E_.wvu.Rows" localSheetId="19" hidden="1">'Attach 16'!#REF!</definedName>
    <definedName name="Z_A317F5C2_E44F_4A46_8833_2AE6CAE06F6E_.wvu.Rows" localSheetId="4" hidden="1">'Attach 4'!$26:$26</definedName>
    <definedName name="Z_A317F5C2_E44F_4A46_8833_2AE6CAE06F6E_.wvu.Rows" localSheetId="6" hidden="1">'Attach 5'!$23:$28</definedName>
    <definedName name="Z_A317F5C2_E44F_4A46_8833_2AE6CAE06F6E_.wvu.Rows" localSheetId="7" hidden="1">'Attach 5A'!$23:$28</definedName>
    <definedName name="Z_A317F5C2_E44F_4A46_8833_2AE6CAE06F6E_.wvu.Rows" localSheetId="3" hidden="1">'Attach-3 (QR)'!$387:$388,'Attach-3 (QR)'!$394:$395,'Attach-3 (QR)'!$397:$397,'Attach-3 (QR)'!$457:$459</definedName>
    <definedName name="Z_A317F5C2_E44F_4A46_8833_2AE6CAE06F6E_.wvu.Rows" localSheetId="25" hidden="1">'Bid Form 1st Env.'!$92:$92</definedName>
    <definedName name="Z_A317F5C2_E44F_4A46_8833_2AE6CAE06F6E_.wvu.Rows" localSheetId="0" hidden="1">Cover!$9:$9</definedName>
    <definedName name="Z_A317F5C2_E44F_4A46_8833_2AE6CAE06F6E_.wvu.Rows" localSheetId="1" hidden="1">'Name of Bidder'!$27:$27</definedName>
    <definedName name="Z_A317F5C2_E44F_4A46_8833_2AE6CAE06F6E_.wvu.Rows" localSheetId="26" hidden="1">'N-W (Cr.)'!$1:$119</definedName>
    <definedName name="Z_A3F641DF_CF1D_48E3_AFDC_E52726A449CB_.wvu.PrintArea" localSheetId="12" hidden="1">'Attach 10'!$A$1:$E$41</definedName>
    <definedName name="Z_A3F641DF_CF1D_48E3_AFDC_E52726A449CB_.wvu.PrintArea" localSheetId="13" hidden="1">'Attach 11'!$A$1:$E$54</definedName>
    <definedName name="Z_A3F641DF_CF1D_48E3_AFDC_E52726A449CB_.wvu.PrintArea" localSheetId="14" hidden="1">'Attach 12'!$B$1:$F$108</definedName>
    <definedName name="Z_A3F641DF_CF1D_48E3_AFDC_E52726A449CB_.wvu.PrintArea" localSheetId="15" hidden="1">'Attach 13'!$A$1:$E$26</definedName>
    <definedName name="Z_A3F641DF_CF1D_48E3_AFDC_E52726A449CB_.wvu.PrintArea" localSheetId="16" hidden="1">'Attach 14'!$A$1:$E$30</definedName>
    <definedName name="Z_A3F641DF_CF1D_48E3_AFDC_E52726A449CB_.wvu.PrintArea" localSheetId="19" hidden="1">'Attach 16'!$A$1:$L$104</definedName>
    <definedName name="Z_A3F641DF_CF1D_48E3_AFDC_E52726A449CB_.wvu.PrintArea" localSheetId="2" hidden="1">'Attach 3(JV)'!$A$1:$E$28</definedName>
    <definedName name="Z_A3F641DF_CF1D_48E3_AFDC_E52726A449CB_.wvu.PrintArea" localSheetId="4" hidden="1">'Attach 4'!$A$1:$E$24</definedName>
    <definedName name="Z_A3F641DF_CF1D_48E3_AFDC_E52726A449CB_.wvu.PrintArea" localSheetId="5" hidden="1">'Attach 4 (A)'!$A$1:$E$26</definedName>
    <definedName name="Z_A3F641DF_CF1D_48E3_AFDC_E52726A449CB_.wvu.PrintArea" localSheetId="6" hidden="1">'Attach 5'!$A$1:$E$32</definedName>
    <definedName name="Z_A3F641DF_CF1D_48E3_AFDC_E52726A449CB_.wvu.PrintArea" localSheetId="7" hidden="1">'Attach 5A'!$A$1:$E$32</definedName>
    <definedName name="Z_A3F641DF_CF1D_48E3_AFDC_E52726A449CB_.wvu.PrintArea" localSheetId="8" hidden="1">'Attach 6'!$A$1:$E$52</definedName>
    <definedName name="Z_A3F641DF_CF1D_48E3_AFDC_E52726A449CB_.wvu.PrintArea" localSheetId="9" hidden="1">'Attach 7'!$A$1:$E$19</definedName>
    <definedName name="Z_A3F641DF_CF1D_48E3_AFDC_E52726A449CB_.wvu.PrintArea" localSheetId="10" hidden="1">'Attach 7a'!$A$1:$F$54</definedName>
    <definedName name="Z_A3F641DF_CF1D_48E3_AFDC_E52726A449CB_.wvu.PrintArea" localSheetId="11" hidden="1">'Attach 9'!$A$1:$E$54</definedName>
    <definedName name="Z_A3F641DF_CF1D_48E3_AFDC_E52726A449CB_.wvu.PrintTitles" localSheetId="14" hidden="1">'Attach 12'!#REF!</definedName>
    <definedName name="Z_A3F641DF_CF1D_48E3_AFDC_E52726A449CB_.wvu.PrintTitles" localSheetId="10" hidden="1">'Attach 7a'!$18:$18</definedName>
    <definedName name="Z_A3F641DF_CF1D_48E3_AFDC_E52726A449CB_.wvu.PrintTitles" localSheetId="11" hidden="1">'Attach 9'!$18:$18</definedName>
    <definedName name="Z_AC669B98_310A_468A_9511_6D3BB9A3E5CF_.wvu.Cols" localSheetId="7" hidden="1">'Attach 5A'!$F:$F</definedName>
    <definedName name="Z_AC669B98_310A_468A_9511_6D3BB9A3E5CF_.wvu.PrintArea" localSheetId="7" hidden="1">'Attach 5A'!$A$1:$E$71</definedName>
    <definedName name="Z_AC669B98_310A_468A_9511_6D3BB9A3E5CF_.wvu.Rows" localSheetId="7" hidden="1">'Attach 5A'!$23:$28</definedName>
    <definedName name="Z_AF19F13B_761B_48FB_A70F_9439A4D7530B_.wvu.Cols" localSheetId="13" hidden="1">'Attach 11'!$F:$F</definedName>
    <definedName name="Z_AF19F13B_761B_48FB_A70F_9439A4D7530B_.wvu.Cols" localSheetId="17" hidden="1">'Attach 14 IP'!$K:$P</definedName>
    <definedName name="Z_AF19F13B_761B_48FB_A70F_9439A4D7530B_.wvu.Cols" localSheetId="19" hidden="1">'Attach 16'!$N:$N</definedName>
    <definedName name="Z_AF19F13B_761B_48FB_A70F_9439A4D7530B_.wvu.Cols" localSheetId="4" hidden="1">'Attach 4'!$H:$I</definedName>
    <definedName name="Z_AF19F13B_761B_48FB_A70F_9439A4D7530B_.wvu.Cols" localSheetId="5" hidden="1">'Attach 4 (A)'!$F:$F</definedName>
    <definedName name="Z_AF19F13B_761B_48FB_A70F_9439A4D7530B_.wvu.Cols" localSheetId="6" hidden="1">'Attach 5'!$F:$F</definedName>
    <definedName name="Z_AF19F13B_761B_48FB_A70F_9439A4D7530B_.wvu.Cols" localSheetId="7" hidden="1">'Attach 5A'!$F:$F</definedName>
    <definedName name="Z_AF19F13B_761B_48FB_A70F_9439A4D7530B_.wvu.Cols" localSheetId="8" hidden="1">'Attach 6'!$F:$F</definedName>
    <definedName name="Z_AF19F13B_761B_48FB_A70F_9439A4D7530B_.wvu.Cols" localSheetId="3" hidden="1">'Attach-3 (QR)'!$N:$P</definedName>
    <definedName name="Z_AF19F13B_761B_48FB_A70F_9439A4D7530B_.wvu.Cols" localSheetId="25" hidden="1">'Bid Form 1st Env.'!$G:$BM</definedName>
    <definedName name="Z_AF19F13B_761B_48FB_A70F_9439A4D7530B_.wvu.Cols" localSheetId="1" hidden="1">'Name of Bidder'!$A:$A,'Name of Bidder'!$E:$H</definedName>
    <definedName name="Z_AF19F13B_761B_48FB_A70F_9439A4D7530B_.wvu.Cols" localSheetId="26" hidden="1">'N-W (Cr.)'!$C:$C,'N-W (Cr.)'!$F:$U</definedName>
    <definedName name="Z_AF19F13B_761B_48FB_A70F_9439A4D7530B_.wvu.PrintArea" localSheetId="12" hidden="1">'Attach 10'!$A$1:$E$34</definedName>
    <definedName name="Z_AF19F13B_761B_48FB_A70F_9439A4D7530B_.wvu.PrintArea" localSheetId="13" hidden="1">'Attach 11'!$A$1:$E$71</definedName>
    <definedName name="Z_AF19F13B_761B_48FB_A70F_9439A4D7530B_.wvu.PrintArea" localSheetId="15" hidden="1">'Attach 13'!$A$1:$E$23</definedName>
    <definedName name="Z_AF19F13B_761B_48FB_A70F_9439A4D7530B_.wvu.PrintArea" localSheetId="16" hidden="1">'Attach 14'!$A$1:$E$27</definedName>
    <definedName name="Z_AF19F13B_761B_48FB_A70F_9439A4D7530B_.wvu.PrintArea" localSheetId="17" hidden="1">'Attach 14 IP'!$A$8:$I$219</definedName>
    <definedName name="Z_AF19F13B_761B_48FB_A70F_9439A4D7530B_.wvu.PrintArea" localSheetId="19" hidden="1">'Attach 16'!$A$1:$L$104</definedName>
    <definedName name="Z_AF19F13B_761B_48FB_A70F_9439A4D7530B_.wvu.PrintArea" localSheetId="20" hidden="1">'Attach 17'!$A$1:$J$24</definedName>
    <definedName name="Z_AF19F13B_761B_48FB_A70F_9439A4D7530B_.wvu.PrintArea" localSheetId="21" hidden="1">'Attach 19'!$A$1:$J$27</definedName>
    <definedName name="Z_AF19F13B_761B_48FB_A70F_9439A4D7530B_.wvu.PrintArea" localSheetId="24" hidden="1">'Attach 23-B'!$A$1:$J$28</definedName>
    <definedName name="Z_AF19F13B_761B_48FB_A70F_9439A4D7530B_.wvu.PrintArea" localSheetId="2" hidden="1">'Attach 3(JV)'!$A$1:$E$26</definedName>
    <definedName name="Z_AF19F13B_761B_48FB_A70F_9439A4D7530B_.wvu.PrintArea" localSheetId="4" hidden="1">'Attach 4'!$A$1:$G$25</definedName>
    <definedName name="Z_AF19F13B_761B_48FB_A70F_9439A4D7530B_.wvu.PrintArea" localSheetId="5" hidden="1">'Attach 4 (A)'!$A$1:$E$59</definedName>
    <definedName name="Z_AF19F13B_761B_48FB_A70F_9439A4D7530B_.wvu.PrintArea" localSheetId="6" hidden="1">'Attach 5'!$A$1:$E$71</definedName>
    <definedName name="Z_AF19F13B_761B_48FB_A70F_9439A4D7530B_.wvu.PrintArea" localSheetId="7" hidden="1">'Attach 5A'!$A$1:$E$71</definedName>
    <definedName name="Z_AF19F13B_761B_48FB_A70F_9439A4D7530B_.wvu.PrintArea" localSheetId="8" hidden="1">'Attach 6'!$A$1:$E$51</definedName>
    <definedName name="Z_AF19F13B_761B_48FB_A70F_9439A4D7530B_.wvu.PrintArea" localSheetId="10" hidden="1">'Attach 7a'!$A$1:$F$46</definedName>
    <definedName name="Z_AF19F13B_761B_48FB_A70F_9439A4D7530B_.wvu.PrintArea" localSheetId="11" hidden="1">'Attach 9'!$A$1:$E$46</definedName>
    <definedName name="Z_AF19F13B_761B_48FB_A70F_9439A4D7530B_.wvu.PrintArea" localSheetId="3" hidden="1">'Attach-3 (QR)'!$A$1:$I$596</definedName>
    <definedName name="Z_AF19F13B_761B_48FB_A70F_9439A4D7530B_.wvu.PrintArea" localSheetId="25" hidden="1">'Bid Form 1st Env.'!$A$24:$F$144</definedName>
    <definedName name="Z_AF19F13B_761B_48FB_A70F_9439A4D7530B_.wvu.PrintArea" localSheetId="0" hidden="1">Cover!$A$1:$F$21</definedName>
    <definedName name="Z_AF19F13B_761B_48FB_A70F_9439A4D7530B_.wvu.PrintArea" localSheetId="1" hidden="1">'Name of Bidder'!$B$1:$C$33</definedName>
    <definedName name="Z_AF19F13B_761B_48FB_A70F_9439A4D7530B_.wvu.PrintTitles" localSheetId="10" hidden="1">'Attach 7a'!$18:$18</definedName>
    <definedName name="Z_AF19F13B_761B_48FB_A70F_9439A4D7530B_.wvu.PrintTitles" localSheetId="11" hidden="1">'Attach 9'!$18:$18</definedName>
    <definedName name="Z_AF19F13B_761B_48FB_A70F_9439A4D7530B_.wvu.Rows" localSheetId="12" hidden="1">'Attach 10'!$13:$19</definedName>
    <definedName name="Z_AF19F13B_761B_48FB_A70F_9439A4D7530B_.wvu.Rows" localSheetId="17" hidden="1">'Attach 14 IP'!#REF!</definedName>
    <definedName name="Z_AF19F13B_761B_48FB_A70F_9439A4D7530B_.wvu.Rows" localSheetId="19" hidden="1">'Attach 16'!#REF!</definedName>
    <definedName name="Z_AF19F13B_761B_48FB_A70F_9439A4D7530B_.wvu.Rows" localSheetId="4" hidden="1">'Attach 4'!$26:$26</definedName>
    <definedName name="Z_AF19F13B_761B_48FB_A70F_9439A4D7530B_.wvu.Rows" localSheetId="6" hidden="1">'Attach 5'!$23:$28</definedName>
    <definedName name="Z_AF19F13B_761B_48FB_A70F_9439A4D7530B_.wvu.Rows" localSheetId="7" hidden="1">'Attach 5A'!$23:$28</definedName>
    <definedName name="Z_AF19F13B_761B_48FB_A70F_9439A4D7530B_.wvu.Rows" localSheetId="10" hidden="1">'Attach 7a'!$19:$19</definedName>
    <definedName name="Z_AF19F13B_761B_48FB_A70F_9439A4D7530B_.wvu.Rows" localSheetId="11" hidden="1">'Attach 9'!$19:$19</definedName>
    <definedName name="Z_AF19F13B_761B_48FB_A70F_9439A4D7530B_.wvu.Rows" localSheetId="3" hidden="1">'Attach-3 (QR)'!$176:$314,'Attach-3 (QR)'!$388:$389,'Attach-3 (QR)'!$395:$397,'Attach-3 (QR)'!$401:$401,'Attach-3 (QR)'!$457:$459,'Attach-3 (QR)'!$481:$511,'Attach-3 (QR)'!$523:$532</definedName>
    <definedName name="Z_AF19F13B_761B_48FB_A70F_9439A4D7530B_.wvu.Rows" localSheetId="25" hidden="1">'Bid Form 1st Env.'!$92:$92</definedName>
    <definedName name="Z_AF19F13B_761B_48FB_A70F_9439A4D7530B_.wvu.Rows" localSheetId="0" hidden="1">Cover!$9:$9</definedName>
    <definedName name="Z_AF19F13B_761B_48FB_A70F_9439A4D7530B_.wvu.Rows" localSheetId="1" hidden="1">'Name of Bidder'!$27:$27</definedName>
    <definedName name="Z_AF19F13B_761B_48FB_A70F_9439A4D7530B_.wvu.Rows" localSheetId="26" hidden="1">'N-W (Cr.)'!$1:$119</definedName>
    <definedName name="Z_B07A37BF_D9F4_4586_9D27_CDE2FA2D1222_.wvu.Cols" localSheetId="13" hidden="1">'Attach 11'!$F:$F</definedName>
    <definedName name="Z_B07A37BF_D9F4_4586_9D27_CDE2FA2D1222_.wvu.Cols" localSheetId="14" hidden="1">'Attach 12'!$F:$F,'Attach 12'!$H:$H</definedName>
    <definedName name="Z_B07A37BF_D9F4_4586_9D27_CDE2FA2D1222_.wvu.Cols" localSheetId="17" hidden="1">'Attach 14 IP'!$K:$P</definedName>
    <definedName name="Z_B07A37BF_D9F4_4586_9D27_CDE2FA2D1222_.wvu.Cols" localSheetId="19" hidden="1">'Attach 16'!$N:$N</definedName>
    <definedName name="Z_B07A37BF_D9F4_4586_9D27_CDE2FA2D1222_.wvu.Cols" localSheetId="22" hidden="1">'Attach 18A'!$M:$M</definedName>
    <definedName name="Z_B07A37BF_D9F4_4586_9D27_CDE2FA2D1222_.wvu.Cols" localSheetId="4" hidden="1">'Attach 4'!$H:$I</definedName>
    <definedName name="Z_B07A37BF_D9F4_4586_9D27_CDE2FA2D1222_.wvu.Cols" localSheetId="5" hidden="1">'Attach 4 (A)'!$F:$F</definedName>
    <definedName name="Z_B07A37BF_D9F4_4586_9D27_CDE2FA2D1222_.wvu.Cols" localSheetId="6" hidden="1">'Attach 5'!$F:$F</definedName>
    <definedName name="Z_B07A37BF_D9F4_4586_9D27_CDE2FA2D1222_.wvu.Cols" localSheetId="7" hidden="1">'Attach 5A'!$F:$F,'Attach 5A'!$I:$I</definedName>
    <definedName name="Z_B07A37BF_D9F4_4586_9D27_CDE2FA2D1222_.wvu.Cols" localSheetId="8" hidden="1">'Attach 6'!$F:$F</definedName>
    <definedName name="Z_B07A37BF_D9F4_4586_9D27_CDE2FA2D1222_.wvu.Cols" localSheetId="10" hidden="1">'Attach 7a'!$L:$L</definedName>
    <definedName name="Z_B07A37BF_D9F4_4586_9D27_CDE2FA2D1222_.wvu.Cols" localSheetId="3" hidden="1">'Attach-3 (QR)'!$N:$P</definedName>
    <definedName name="Z_B07A37BF_D9F4_4586_9D27_CDE2FA2D1222_.wvu.Cols" localSheetId="25" hidden="1">'Bid Form 1st Env.'!$G:$H,'Bid Form 1st Env.'!$J:$BF</definedName>
    <definedName name="Z_B07A37BF_D9F4_4586_9D27_CDE2FA2D1222_.wvu.Cols" localSheetId="1" hidden="1">'Name of Bidder'!$A:$A,'Name of Bidder'!$D:$I</definedName>
    <definedName name="Z_B07A37BF_D9F4_4586_9D27_CDE2FA2D1222_.wvu.Cols" localSheetId="26" hidden="1">'N-W (Cr.)'!$C:$C,'N-W (Cr.)'!$F:$U</definedName>
    <definedName name="Z_B07A37BF_D9F4_4586_9D27_CDE2FA2D1222_.wvu.PrintArea" localSheetId="12" hidden="1">'Attach 10'!$A$1:$F$34</definedName>
    <definedName name="Z_B07A37BF_D9F4_4586_9D27_CDE2FA2D1222_.wvu.PrintArea" localSheetId="13" hidden="1">'Attach 11'!$A$1:$E$70</definedName>
    <definedName name="Z_B07A37BF_D9F4_4586_9D27_CDE2FA2D1222_.wvu.PrintArea" localSheetId="14" hidden="1">'Attach 12'!$A$1:$E$108</definedName>
    <definedName name="Z_B07A37BF_D9F4_4586_9D27_CDE2FA2D1222_.wvu.PrintArea" localSheetId="15" hidden="1">'Attach 13'!$A$1:$E$21</definedName>
    <definedName name="Z_B07A37BF_D9F4_4586_9D27_CDE2FA2D1222_.wvu.PrintArea" localSheetId="16" hidden="1">'Attach 14'!$A$1:$E$25</definedName>
    <definedName name="Z_B07A37BF_D9F4_4586_9D27_CDE2FA2D1222_.wvu.PrintArea" localSheetId="17" hidden="1">'Attach 14 IP'!$A$8:$I$219</definedName>
    <definedName name="Z_B07A37BF_D9F4_4586_9D27_CDE2FA2D1222_.wvu.PrintArea" localSheetId="19" hidden="1">'Attach 16'!$A$1:$L$102</definedName>
    <definedName name="Z_B07A37BF_D9F4_4586_9D27_CDE2FA2D1222_.wvu.PrintArea" localSheetId="20" hidden="1">'Attach 17'!$A$1:$J$24</definedName>
    <definedName name="Z_B07A37BF_D9F4_4586_9D27_CDE2FA2D1222_.wvu.PrintArea" localSheetId="22" hidden="1">'Attach 18A'!$A$1:$K$27</definedName>
    <definedName name="Z_B07A37BF_D9F4_4586_9D27_CDE2FA2D1222_.wvu.PrintArea" localSheetId="21" hidden="1">'Attach 19'!$A$1:$J$27</definedName>
    <definedName name="Z_B07A37BF_D9F4_4586_9D27_CDE2FA2D1222_.wvu.PrintArea" localSheetId="23" hidden="1">'Attach 23-A'!$A$1:$J$23</definedName>
    <definedName name="Z_B07A37BF_D9F4_4586_9D27_CDE2FA2D1222_.wvu.PrintArea" localSheetId="24" hidden="1">'Attach 23-B'!$A$1:$J$28</definedName>
    <definedName name="Z_B07A37BF_D9F4_4586_9D27_CDE2FA2D1222_.wvu.PrintArea" localSheetId="2" hidden="1">'Attach 3(JV)'!$A$1:$E$25</definedName>
    <definedName name="Z_B07A37BF_D9F4_4586_9D27_CDE2FA2D1222_.wvu.PrintArea" localSheetId="5" hidden="1">'Attach 4 (A)'!$A$1:$E$59</definedName>
    <definedName name="Z_B07A37BF_D9F4_4586_9D27_CDE2FA2D1222_.wvu.PrintArea" localSheetId="6" hidden="1">'Attach 5'!$A$1:$E$71</definedName>
    <definedName name="Z_B07A37BF_D9F4_4586_9D27_CDE2FA2D1222_.wvu.PrintArea" localSheetId="7" hidden="1">'Attach 5A'!$A$1:$F$71</definedName>
    <definedName name="Z_B07A37BF_D9F4_4586_9D27_CDE2FA2D1222_.wvu.PrintArea" localSheetId="8" hidden="1">'Attach 6'!$A$1:$E$51</definedName>
    <definedName name="Z_B07A37BF_D9F4_4586_9D27_CDE2FA2D1222_.wvu.PrintArea" localSheetId="10" hidden="1">'Attach 7a'!$A$1:$F$46</definedName>
    <definedName name="Z_B07A37BF_D9F4_4586_9D27_CDE2FA2D1222_.wvu.PrintArea" localSheetId="3" hidden="1">'Attach-3 (QR)'!$A$1:$I$596</definedName>
    <definedName name="Z_B07A37BF_D9F4_4586_9D27_CDE2FA2D1222_.wvu.PrintArea" localSheetId="25" hidden="1">'Bid Form 1st Env.'!$A$1:$F$144</definedName>
    <definedName name="Z_B07A37BF_D9F4_4586_9D27_CDE2FA2D1222_.wvu.PrintArea" localSheetId="0" hidden="1">Cover!$A$1:$F$21</definedName>
    <definedName name="Z_B07A37BF_D9F4_4586_9D27_CDE2FA2D1222_.wvu.PrintArea" localSheetId="1" hidden="1">'Name of Bidder'!$B$1:$C$33</definedName>
    <definedName name="Z_B07A37BF_D9F4_4586_9D27_CDE2FA2D1222_.wvu.PrintTitles" localSheetId="10" hidden="1">'Attach 7a'!$18:$18</definedName>
    <definedName name="Z_B07A37BF_D9F4_4586_9D27_CDE2FA2D1222_.wvu.Rows" localSheetId="12" hidden="1">'Attach 10'!$15:$25,'Attach 10'!$29:$32</definedName>
    <definedName name="Z_B07A37BF_D9F4_4586_9D27_CDE2FA2D1222_.wvu.Rows" localSheetId="14" hidden="1">'Attach 12'!$17:$107,'Attach 12'!#REF!,'Attach 12'!#REF!,'Attach 12'!$110:$197</definedName>
    <definedName name="Z_B07A37BF_D9F4_4586_9D27_CDE2FA2D1222_.wvu.Rows" localSheetId="17" hidden="1">'Attach 14 IP'!#REF!</definedName>
    <definedName name="Z_B07A37BF_D9F4_4586_9D27_CDE2FA2D1222_.wvu.Rows" localSheetId="19" hidden="1">'Attach 16'!#REF!</definedName>
    <definedName name="Z_B07A37BF_D9F4_4586_9D27_CDE2FA2D1222_.wvu.Rows" localSheetId="22" hidden="1">'Attach 18A'!$29:$29</definedName>
    <definedName name="Z_B07A37BF_D9F4_4586_9D27_CDE2FA2D1222_.wvu.Rows" localSheetId="4" hidden="1">'Attach 4'!$26:$26</definedName>
    <definedName name="Z_B07A37BF_D9F4_4586_9D27_CDE2FA2D1222_.wvu.Rows" localSheetId="6" hidden="1">'Attach 5'!$23:$28</definedName>
    <definedName name="Z_B07A37BF_D9F4_4586_9D27_CDE2FA2D1222_.wvu.Rows" localSheetId="7" hidden="1">'Attach 5A'!$23:$28</definedName>
    <definedName name="Z_B07A37BF_D9F4_4586_9D27_CDE2FA2D1222_.wvu.Rows" localSheetId="10" hidden="1">'Attach 7a'!$17:$39</definedName>
    <definedName name="Z_B07A37BF_D9F4_4586_9D27_CDE2FA2D1222_.wvu.Rows" localSheetId="3" hidden="1">'Attach-3 (QR)'!$170:$171,'Attach-3 (QR)'!$176:$314,'Attach-3 (QR)'!$374:$375,'Attach-3 (QR)'!$386:$389,'Attach-3 (QR)'!$394:$397,'Attach-3 (QR)'!$400:$401,'Attach-3 (QR)'!$406:$406,'Attach-3 (QR)'!$457:$459,'Attach-3 (QR)'!$473:$512,'Attach-3 (QR)'!$518:$532,'Attach-3 (QR)'!$553:$574</definedName>
    <definedName name="Z_B07A37BF_D9F4_4586_9D27_CDE2FA2D1222_.wvu.Rows" localSheetId="25" hidden="1">'Bid Form 1st Env.'!$92:$92,'Bid Form 1st Env.'!#REF!,'Bid Form 1st Env.'!$140:$140</definedName>
    <definedName name="Z_B07A37BF_D9F4_4586_9D27_CDE2FA2D1222_.wvu.Rows" localSheetId="0" hidden="1">Cover!$9:$9</definedName>
    <definedName name="Z_B07A37BF_D9F4_4586_9D27_CDE2FA2D1222_.wvu.Rows" localSheetId="1" hidden="1">'Name of Bidder'!$27:$27</definedName>
    <definedName name="Z_B07A37BF_D9F4_4586_9D27_CDE2FA2D1222_.wvu.Rows" localSheetId="26" hidden="1">'N-W (Cr.)'!$1:$119</definedName>
    <definedName name="Z_B767AF46_8156_4C6E_927C_9FADBABCE925_.wvu.PrintArea" localSheetId="25" hidden="1">'Bid Form 1st Env.'!$A$24:$F$137</definedName>
    <definedName name="Z_B767AF46_8156_4C6E_927C_9FADBABCE925_.wvu.Rows" localSheetId="25" hidden="1">'Bid Form 1st Env.'!$52:$52</definedName>
    <definedName name="Z_B85426A5_1E0A_49A7_BA7A_F5EF4A207BF4_.wvu.Cols" localSheetId="11" hidden="1">'Attach 9'!$H:$H</definedName>
    <definedName name="Z_B85426A5_1E0A_49A7_BA7A_F5EF4A207BF4_.wvu.PrintArea" localSheetId="11" hidden="1">'Attach 9'!$A$1:$E$46</definedName>
    <definedName name="Z_B85426A5_1E0A_49A7_BA7A_F5EF4A207BF4_.wvu.PrintTitles" localSheetId="11" hidden="1">'Attach 9'!$18:$18</definedName>
    <definedName name="Z_B85426A5_1E0A_49A7_BA7A_F5EF4A207BF4_.wvu.Rows" localSheetId="11" hidden="1">'Attach 9'!$19:$20</definedName>
    <definedName name="Z_BA86FE7A_199D_4ABD_A444_AE6BFDF4BCC9_.wvu.PrintArea" localSheetId="9" hidden="1">'Attach 7'!$A$1:$E$19</definedName>
    <definedName name="Z_BD24AD9D_D3A0_422F_8577_11BDC23592D2_.wvu.Cols" localSheetId="13" hidden="1">'Attach 11'!$F:$F</definedName>
    <definedName name="Z_BD24AD9D_D3A0_422F_8577_11BDC23592D2_.wvu.Cols" localSheetId="14" hidden="1">'Attach 12'!$F:$H</definedName>
    <definedName name="Z_BD24AD9D_D3A0_422F_8577_11BDC23592D2_.wvu.Cols" localSheetId="17" hidden="1">'Attach 14 IP'!$K:$P</definedName>
    <definedName name="Z_BD24AD9D_D3A0_422F_8577_11BDC23592D2_.wvu.Cols" localSheetId="18" hidden="1">'Attach 15'!$H:$H,'Attach 15'!$L:$N</definedName>
    <definedName name="Z_BD24AD9D_D3A0_422F_8577_11BDC23592D2_.wvu.Cols" localSheetId="19" hidden="1">'Attach 16'!$M:$Q</definedName>
    <definedName name="Z_BD24AD9D_D3A0_422F_8577_11BDC23592D2_.wvu.Cols" localSheetId="22" hidden="1">'Attach 18A'!$M:$M</definedName>
    <definedName name="Z_BD24AD9D_D3A0_422F_8577_11BDC23592D2_.wvu.Cols" localSheetId="4" hidden="1">'Attach 4'!$H:$I</definedName>
    <definedName name="Z_BD24AD9D_D3A0_422F_8577_11BDC23592D2_.wvu.Cols" localSheetId="5" hidden="1">'Attach 4 (A)'!$F:$F</definedName>
    <definedName name="Z_BD24AD9D_D3A0_422F_8577_11BDC23592D2_.wvu.Cols" localSheetId="6" hidden="1">'Attach 5'!$F:$F</definedName>
    <definedName name="Z_BD24AD9D_D3A0_422F_8577_11BDC23592D2_.wvu.Cols" localSheetId="7" hidden="1">'Attach 5A'!$F:$F,'Attach 5A'!$I:$I</definedName>
    <definedName name="Z_BD24AD9D_D3A0_422F_8577_11BDC23592D2_.wvu.Cols" localSheetId="8" hidden="1">'Attach 6'!$F:$F</definedName>
    <definedName name="Z_BD24AD9D_D3A0_422F_8577_11BDC23592D2_.wvu.Cols" localSheetId="10" hidden="1">'Attach 7a'!$L:$L</definedName>
    <definedName name="Z_BD24AD9D_D3A0_422F_8577_11BDC23592D2_.wvu.Cols" localSheetId="11" hidden="1">'Attach 9'!$H:$H</definedName>
    <definedName name="Z_BD24AD9D_D3A0_422F_8577_11BDC23592D2_.wvu.Cols" localSheetId="3" hidden="1">'Attach-3 (QR)'!$N:$N</definedName>
    <definedName name="Z_BD24AD9D_D3A0_422F_8577_11BDC23592D2_.wvu.Cols" localSheetId="25" hidden="1">'Bid Form 1st Env.'!$G:$AN,'Bid Form 1st Env.'!$AS:$AT</definedName>
    <definedName name="Z_BD24AD9D_D3A0_422F_8577_11BDC23592D2_.wvu.Cols" localSheetId="1" hidden="1">'Name of Bidder'!$A:$A,'Name of Bidder'!$F:$V</definedName>
    <definedName name="Z_BD24AD9D_D3A0_422F_8577_11BDC23592D2_.wvu.Cols" localSheetId="26" hidden="1">'N-W (Cr.)'!$C:$C,'N-W (Cr.)'!$F:$U</definedName>
    <definedName name="Z_BD24AD9D_D3A0_422F_8577_11BDC23592D2_.wvu.Cols" localSheetId="27" hidden="1">'N-W(cr.)-2'!$C:$C,'N-W(cr.)-2'!$F:$U</definedName>
    <definedName name="Z_BD24AD9D_D3A0_422F_8577_11BDC23592D2_.wvu.PrintArea" localSheetId="12" hidden="1">'Attach 10'!$A$1:$F$34</definedName>
    <definedName name="Z_BD24AD9D_D3A0_422F_8577_11BDC23592D2_.wvu.PrintArea" localSheetId="13" hidden="1">'Attach 11'!$A$1:$E$74</definedName>
    <definedName name="Z_BD24AD9D_D3A0_422F_8577_11BDC23592D2_.wvu.PrintArea" localSheetId="14" hidden="1">'Attach 12'!$A$1:$E$113</definedName>
    <definedName name="Z_BD24AD9D_D3A0_422F_8577_11BDC23592D2_.wvu.PrintArea" localSheetId="15" hidden="1">'Attach 13'!$A$1:$E$21</definedName>
    <definedName name="Z_BD24AD9D_D3A0_422F_8577_11BDC23592D2_.wvu.PrintArea" localSheetId="16" hidden="1">'Attach 14'!$A$1:$E$25</definedName>
    <definedName name="Z_BD24AD9D_D3A0_422F_8577_11BDC23592D2_.wvu.PrintArea" localSheetId="17" hidden="1">'Attach 14 IP'!$A$8:$I$220</definedName>
    <definedName name="Z_BD24AD9D_D3A0_422F_8577_11BDC23592D2_.wvu.PrintArea" localSheetId="18" hidden="1">'Attach 15'!$A$1:$E$92</definedName>
    <definedName name="Z_BD24AD9D_D3A0_422F_8577_11BDC23592D2_.wvu.PrintArea" localSheetId="19" hidden="1">'Attach 16'!$A$1:$L$102</definedName>
    <definedName name="Z_BD24AD9D_D3A0_422F_8577_11BDC23592D2_.wvu.PrintArea" localSheetId="20" hidden="1">'Attach 17'!$A$1:$J$24</definedName>
    <definedName name="Z_BD24AD9D_D3A0_422F_8577_11BDC23592D2_.wvu.PrintArea" localSheetId="22" hidden="1">'Attach 18A'!$A$1:$K$27</definedName>
    <definedName name="Z_BD24AD9D_D3A0_422F_8577_11BDC23592D2_.wvu.PrintArea" localSheetId="21" hidden="1">'Attach 19'!$A$1:$J$27</definedName>
    <definedName name="Z_BD24AD9D_D3A0_422F_8577_11BDC23592D2_.wvu.PrintArea" localSheetId="23" hidden="1">'Attach 23-A'!$A$1:$J$23</definedName>
    <definedName name="Z_BD24AD9D_D3A0_422F_8577_11BDC23592D2_.wvu.PrintArea" localSheetId="24" hidden="1">'Attach 23-B'!$A$1:$J$28</definedName>
    <definedName name="Z_BD24AD9D_D3A0_422F_8577_11BDC23592D2_.wvu.PrintArea" localSheetId="2" hidden="1">'Attach 3(JV)'!$A$1:$E$25</definedName>
    <definedName name="Z_BD24AD9D_D3A0_422F_8577_11BDC23592D2_.wvu.PrintArea" localSheetId="4" hidden="1">'Attach 4'!$A$1:$I$22</definedName>
    <definedName name="Z_BD24AD9D_D3A0_422F_8577_11BDC23592D2_.wvu.PrintArea" localSheetId="5" hidden="1">'Attach 4 (A)'!$A$1:$E$59</definedName>
    <definedName name="Z_BD24AD9D_D3A0_422F_8577_11BDC23592D2_.wvu.PrintArea" localSheetId="6" hidden="1">'Attach 5'!$A$1:$E$71</definedName>
    <definedName name="Z_BD24AD9D_D3A0_422F_8577_11BDC23592D2_.wvu.PrintArea" localSheetId="7" hidden="1">'Attach 5A'!$A$1:$F$71</definedName>
    <definedName name="Z_BD24AD9D_D3A0_422F_8577_11BDC23592D2_.wvu.PrintArea" localSheetId="8" hidden="1">'Attach 6'!$A$1:$E$51</definedName>
    <definedName name="Z_BD24AD9D_D3A0_422F_8577_11BDC23592D2_.wvu.PrintArea" localSheetId="9" hidden="1">'Attach 7'!$A$1:$E$19</definedName>
    <definedName name="Z_BD24AD9D_D3A0_422F_8577_11BDC23592D2_.wvu.PrintArea" localSheetId="10" hidden="1">'Attach 7a'!$A$1:$F$46</definedName>
    <definedName name="Z_BD24AD9D_D3A0_422F_8577_11BDC23592D2_.wvu.PrintArea" localSheetId="11" hidden="1">'Attach 9'!$A$1:$E$46</definedName>
    <definedName name="Z_BD24AD9D_D3A0_422F_8577_11BDC23592D2_.wvu.PrintArea" localSheetId="3" hidden="1">'Attach-3 (QR)'!$A$1:$I$596</definedName>
    <definedName name="Z_BD24AD9D_D3A0_422F_8577_11BDC23592D2_.wvu.PrintArea" localSheetId="25" hidden="1">'Bid Form 1st Env.'!$A$23:$AL$139</definedName>
    <definedName name="Z_BD24AD9D_D3A0_422F_8577_11BDC23592D2_.wvu.PrintArea" localSheetId="0" hidden="1">Cover!$A$1:$F$21</definedName>
    <definedName name="Z_BD24AD9D_D3A0_422F_8577_11BDC23592D2_.wvu.PrintArea" localSheetId="1" hidden="1">'Name of Bidder'!$B$1:$C$33</definedName>
    <definedName name="Z_BD24AD9D_D3A0_422F_8577_11BDC23592D2_.wvu.PrintTitles" localSheetId="10" hidden="1">'Attach 7a'!$18:$18</definedName>
    <definedName name="Z_BD24AD9D_D3A0_422F_8577_11BDC23592D2_.wvu.PrintTitles" localSheetId="11" hidden="1">'Attach 9'!$18:$18</definedName>
    <definedName name="Z_BD24AD9D_D3A0_422F_8577_11BDC23592D2_.wvu.Rows" localSheetId="12" hidden="1">'Attach 10'!$15:$25,'Attach 10'!$29:$32</definedName>
    <definedName name="Z_BD24AD9D_D3A0_422F_8577_11BDC23592D2_.wvu.Rows" localSheetId="13" hidden="1">'Attach 11'!$34:$74</definedName>
    <definedName name="Z_BD24AD9D_D3A0_422F_8577_11BDC23592D2_.wvu.Rows" localSheetId="14" hidden="1">'Attach 12'!$4:$4,'Attach 12'!$16:$109</definedName>
    <definedName name="Z_BD24AD9D_D3A0_422F_8577_11BDC23592D2_.wvu.Rows" localSheetId="18" hidden="1">'Attach 15'!$16:$16</definedName>
    <definedName name="Z_BD24AD9D_D3A0_422F_8577_11BDC23592D2_.wvu.Rows" localSheetId="19" hidden="1">'Attach 16'!$72:$78</definedName>
    <definedName name="Z_BD24AD9D_D3A0_422F_8577_11BDC23592D2_.wvu.Rows" localSheetId="22" hidden="1">'Attach 18A'!$29:$29</definedName>
    <definedName name="Z_BD24AD9D_D3A0_422F_8577_11BDC23592D2_.wvu.Rows" localSheetId="4" hidden="1">'Attach 4'!$26:$26</definedName>
    <definedName name="Z_BD24AD9D_D3A0_422F_8577_11BDC23592D2_.wvu.Rows" localSheetId="6" hidden="1">'Attach 5'!$23:$28</definedName>
    <definedName name="Z_BD24AD9D_D3A0_422F_8577_11BDC23592D2_.wvu.Rows" localSheetId="7" hidden="1">'Attach 5A'!$23:$28</definedName>
    <definedName name="Z_BD24AD9D_D3A0_422F_8577_11BDC23592D2_.wvu.Rows" localSheetId="10" hidden="1">'Attach 7a'!$17:$39</definedName>
    <definedName name="Z_BD24AD9D_D3A0_422F_8577_11BDC23592D2_.wvu.Rows" localSheetId="3" hidden="1">'Attach-3 (QR)'!$21:$592</definedName>
    <definedName name="Z_BD24AD9D_D3A0_422F_8577_11BDC23592D2_.wvu.Rows" localSheetId="25" hidden="1">'Bid Form 1st Env.'!$21:$22,'Bid Form 1st Env.'!$45:$48,'Bid Form 1st Env.'!$71:$71,'Bid Form 1st Env.'!$82:$82,'Bid Form 1st Env.'!$84:$85,'Bid Form 1st Env.'!$90:$90,'Bid Form 1st Env.'!$92:$92,'Bid Form 1st Env.'!$109:$109,'Bid Form 1st Env.'!$140:$140</definedName>
    <definedName name="Z_BD24AD9D_D3A0_422F_8577_11BDC23592D2_.wvu.Rows" localSheetId="0" hidden="1">Cover!$6:$6,Cover!$9:$9</definedName>
    <definedName name="Z_BD24AD9D_D3A0_422F_8577_11BDC23592D2_.wvu.Rows" localSheetId="1" hidden="1">'Name of Bidder'!$7:$9</definedName>
    <definedName name="Z_BD24AD9D_D3A0_422F_8577_11BDC23592D2_.wvu.Rows" localSheetId="26" hidden="1">'N-W (Cr.)'!$1:$119</definedName>
    <definedName name="Z_BD24AD9D_D3A0_422F_8577_11BDC23592D2_.wvu.Rows" localSheetId="27" hidden="1">'N-W(cr.)-2'!$1:$119</definedName>
    <definedName name="Z_C5EDD9E3_0801_4479_8600_A80B0FCFDF0B_.wvu.PrintArea" localSheetId="9" hidden="1">'Attach 7'!$A$1:$E$19</definedName>
    <definedName name="Z_C7FCA09A_C3E0_4408_81A0_5CFFEB0C6237_.wvu.Cols" localSheetId="3" hidden="1">'Attach-3 (QR)'!$J:$L</definedName>
    <definedName name="Z_C7FCA09A_C3E0_4408_81A0_5CFFEB0C6237_.wvu.PrintArea" localSheetId="3" hidden="1">'Attach-3 (QR)'!$A$1:$I$596</definedName>
    <definedName name="Z_C7FCA09A_C3E0_4408_81A0_5CFFEB0C6237_.wvu.Rows" localSheetId="3" hidden="1">'Attach-3 (QR)'!$34:$38,'Attach-3 (QR)'!#REF!,'Attach-3 (QR)'!$71:$71,'Attach-3 (QR)'!$77:$77,'Attach-3 (QR)'!#REF!,'Attach-3 (QR)'!#REF!,'Attach-3 (QR)'!#REF!,'Attach-3 (QR)'!#REF!,'Attach-3 (QR)'!#REF!,'Attach-3 (QR)'!#REF!,'Attach-3 (QR)'!#REF!,'Attach-3 (QR)'!#REF!,'Attach-3 (QR)'!#REF!,'Attach-3 (QR)'!#REF!,'Attach-3 (QR)'!#REF!,'Attach-3 (QR)'!#REF!,'Attach-3 (QR)'!#REF!,'Attach-3 (QR)'!#REF!,'Attach-3 (QR)'!#REF!,'Attach-3 (QR)'!#REF!,'Attach-3 (QR)'!#REF!,'Attach-3 (QR)'!#REF!,'Attach-3 (QR)'!#REF!</definedName>
    <definedName name="Z_CB7992C9_ABA5_4C7D_8C49_1E1D8E8875C7_.wvu.PrintArea" localSheetId="9" hidden="1">'Attach 7'!$A$1:$E$19</definedName>
    <definedName name="Z_CD4CA1A8_824A_452F_BDBA_32A47C1B3013_.wvu.Cols" localSheetId="14" hidden="1">'Attach 12'!$H:$I</definedName>
    <definedName name="Z_CD4CA1A8_824A_452F_BDBA_32A47C1B3013_.wvu.Cols" localSheetId="6" hidden="1">'Attach 5'!$H:$H</definedName>
    <definedName name="Z_CD4CA1A8_824A_452F_BDBA_32A47C1B3013_.wvu.Cols" localSheetId="7" hidden="1">'Attach 5A'!$H:$H</definedName>
    <definedName name="Z_CD4CA1A8_824A_452F_BDBA_32A47C1B3013_.wvu.Cols" localSheetId="8" hidden="1">'Attach 6'!$H:$H</definedName>
    <definedName name="Z_CD4CA1A8_824A_452F_BDBA_32A47C1B3013_.wvu.PrintArea" localSheetId="12" hidden="1">'Attach 10'!$A$1:$E$40</definedName>
    <definedName name="Z_CD4CA1A8_824A_452F_BDBA_32A47C1B3013_.wvu.PrintArea" localSheetId="13" hidden="1">'Attach 11'!$A$1:$E$54</definedName>
    <definedName name="Z_CD4CA1A8_824A_452F_BDBA_32A47C1B3013_.wvu.PrintArea" localSheetId="14" hidden="1">'Attach 12'!$B$1:$F$108</definedName>
    <definedName name="Z_CD4CA1A8_824A_452F_BDBA_32A47C1B3013_.wvu.PrintArea" localSheetId="15" hidden="1">'Attach 13'!$A$1:$E$25</definedName>
    <definedName name="Z_CD4CA1A8_824A_452F_BDBA_32A47C1B3013_.wvu.PrintArea" localSheetId="16" hidden="1">'Attach 14'!$A$1:$E$29</definedName>
    <definedName name="Z_CD4CA1A8_824A_452F_BDBA_32A47C1B3013_.wvu.PrintArea" localSheetId="17" hidden="1">'Attach 14 IP'!$A$8:$I$232</definedName>
    <definedName name="Z_CD4CA1A8_824A_452F_BDBA_32A47C1B3013_.wvu.PrintArea" localSheetId="19" hidden="1">'Attach 16'!$A$1:$L$104</definedName>
    <definedName name="Z_CD4CA1A8_824A_452F_BDBA_32A47C1B3013_.wvu.PrintArea" localSheetId="2" hidden="1">'Attach 3(JV)'!$A$1:$E$28</definedName>
    <definedName name="Z_CD4CA1A8_824A_452F_BDBA_32A47C1B3013_.wvu.PrintArea" localSheetId="4" hidden="1">'Attach 4'!$A$1:$E$25</definedName>
    <definedName name="Z_CD4CA1A8_824A_452F_BDBA_32A47C1B3013_.wvu.PrintArea" localSheetId="5" hidden="1">'Attach 4 (A)'!$A$1:$E$26</definedName>
    <definedName name="Z_CD4CA1A8_824A_452F_BDBA_32A47C1B3013_.wvu.PrintArea" localSheetId="6" hidden="1">'Attach 5'!$A$1:$E$71</definedName>
    <definedName name="Z_CD4CA1A8_824A_452F_BDBA_32A47C1B3013_.wvu.PrintArea" localSheetId="7" hidden="1">'Attach 5A'!$A$1:$E$71</definedName>
    <definedName name="Z_CD4CA1A8_824A_452F_BDBA_32A47C1B3013_.wvu.PrintArea" localSheetId="8" hidden="1">'Attach 6'!$A$1:$E$51</definedName>
    <definedName name="Z_CD4CA1A8_824A_452F_BDBA_32A47C1B3013_.wvu.PrintArea" localSheetId="9" hidden="1">'Attach 7'!$A$1:$E$19</definedName>
    <definedName name="Z_CD4CA1A8_824A_452F_BDBA_32A47C1B3013_.wvu.PrintArea" localSheetId="10" hidden="1">'Attach 7a'!$A$1:$F$46</definedName>
    <definedName name="Z_CD4CA1A8_824A_452F_BDBA_32A47C1B3013_.wvu.PrintArea" localSheetId="11" hidden="1">'Attach 9'!$A$1:$E$46</definedName>
    <definedName name="Z_CD4CA1A8_824A_452F_BDBA_32A47C1B3013_.wvu.PrintTitles" localSheetId="14" hidden="1">'Attach 12'!#REF!</definedName>
    <definedName name="Z_CD4CA1A8_824A_452F_BDBA_32A47C1B3013_.wvu.PrintTitles" localSheetId="10" hidden="1">'Attach 7a'!$18:$18</definedName>
    <definedName name="Z_CD4CA1A8_824A_452F_BDBA_32A47C1B3013_.wvu.PrintTitles" localSheetId="11" hidden="1">'Attach 9'!$18:$18</definedName>
    <definedName name="Z_CD4CA1A8_824A_452F_BDBA_32A47C1B3013_.wvu.Rows" localSheetId="17" hidden="1">'Attach 14 IP'!#REF!</definedName>
    <definedName name="Z_CD4CA1A8_824A_452F_BDBA_32A47C1B3013_.wvu.Rows" localSheetId="6" hidden="1">'Attach 5'!$23:$28</definedName>
    <definedName name="Z_CD4CA1A8_824A_452F_BDBA_32A47C1B3013_.wvu.Rows" localSheetId="7" hidden="1">'Attach 5A'!$23:$28</definedName>
    <definedName name="Z_CDDE4888_7E4D_478A_B0F2_8D54A3FB4B80_.wvu.Cols" localSheetId="7" hidden="1">'Attach 5A'!$F:$F</definedName>
    <definedName name="Z_CDDE4888_7E4D_478A_B0F2_8D54A3FB4B80_.wvu.PrintArea" localSheetId="7" hidden="1">'Attach 5A'!$A$1:$F$71</definedName>
    <definedName name="Z_CDDE4888_7E4D_478A_B0F2_8D54A3FB4B80_.wvu.Rows" localSheetId="7" hidden="1">'Attach 5A'!$23:$28</definedName>
    <definedName name="Z_D5994A17_2357_4B78_B667_DDB5D94B6FD1_.wvu.Cols" localSheetId="13" hidden="1">'Attach 11'!$F:$F</definedName>
    <definedName name="Z_D5994A17_2357_4B78_B667_DDB5D94B6FD1_.wvu.Cols" localSheetId="17" hidden="1">'Attach 14 IP'!$K:$P</definedName>
    <definedName name="Z_D5994A17_2357_4B78_B667_DDB5D94B6FD1_.wvu.Cols" localSheetId="19" hidden="1">'Attach 16'!$N:$N</definedName>
    <definedName name="Z_D5994A17_2357_4B78_B667_DDB5D94B6FD1_.wvu.Cols" localSheetId="4" hidden="1">'Attach 4'!$H:$I</definedName>
    <definedName name="Z_D5994A17_2357_4B78_B667_DDB5D94B6FD1_.wvu.Cols" localSheetId="5" hidden="1">'Attach 4 (A)'!$F:$F</definedName>
    <definedName name="Z_D5994A17_2357_4B78_B667_DDB5D94B6FD1_.wvu.Cols" localSheetId="6" hidden="1">'Attach 5'!$F:$F</definedName>
    <definedName name="Z_D5994A17_2357_4B78_B667_DDB5D94B6FD1_.wvu.Cols" localSheetId="7" hidden="1">'Attach 5A'!$F:$F</definedName>
    <definedName name="Z_D5994A17_2357_4B78_B667_DDB5D94B6FD1_.wvu.Cols" localSheetId="8" hidden="1">'Attach 6'!$F:$F</definedName>
    <definedName name="Z_D5994A17_2357_4B78_B667_DDB5D94B6FD1_.wvu.Cols" localSheetId="10" hidden="1">'Attach 7a'!$J:$M</definedName>
    <definedName name="Z_D5994A17_2357_4B78_B667_DDB5D94B6FD1_.wvu.Cols" localSheetId="11" hidden="1">'Attach 9'!$J:$M</definedName>
    <definedName name="Z_D5994A17_2357_4B78_B667_DDB5D94B6FD1_.wvu.Cols" localSheetId="3" hidden="1">'Attach-3 (QR)'!$N:$P</definedName>
    <definedName name="Z_D5994A17_2357_4B78_B667_DDB5D94B6FD1_.wvu.Cols" localSheetId="25" hidden="1">'Bid Form 1st Env.'!$G:$BM</definedName>
    <definedName name="Z_D5994A17_2357_4B78_B667_DDB5D94B6FD1_.wvu.Cols" localSheetId="1" hidden="1">'Name of Bidder'!$A:$A,'Name of Bidder'!$E:$H</definedName>
    <definedName name="Z_D5994A17_2357_4B78_B667_DDB5D94B6FD1_.wvu.Cols" localSheetId="26" hidden="1">'N-W (Cr.)'!$C:$C,'N-W (Cr.)'!$F:$U</definedName>
    <definedName name="Z_D5994A17_2357_4B78_B667_DDB5D94B6FD1_.wvu.PrintArea" localSheetId="12" hidden="1">'Attach 10'!$A$1:$E$34</definedName>
    <definedName name="Z_D5994A17_2357_4B78_B667_DDB5D94B6FD1_.wvu.PrintArea" localSheetId="13" hidden="1">'Attach 11'!$A$1:$E$71</definedName>
    <definedName name="Z_D5994A17_2357_4B78_B667_DDB5D94B6FD1_.wvu.PrintArea" localSheetId="15" hidden="1">'Attach 13'!$A$1:$E$23</definedName>
    <definedName name="Z_D5994A17_2357_4B78_B667_DDB5D94B6FD1_.wvu.PrintArea" localSheetId="16" hidden="1">'Attach 14'!$A$1:$E$27</definedName>
    <definedName name="Z_D5994A17_2357_4B78_B667_DDB5D94B6FD1_.wvu.PrintArea" localSheetId="17" hidden="1">'Attach 14 IP'!$A$8:$I$219</definedName>
    <definedName name="Z_D5994A17_2357_4B78_B667_DDB5D94B6FD1_.wvu.PrintArea" localSheetId="19" hidden="1">'Attach 16'!$A$1:$L$104</definedName>
    <definedName name="Z_D5994A17_2357_4B78_B667_DDB5D94B6FD1_.wvu.PrintArea" localSheetId="20" hidden="1">'Attach 17'!$A$1:$J$24</definedName>
    <definedName name="Z_D5994A17_2357_4B78_B667_DDB5D94B6FD1_.wvu.PrintArea" localSheetId="21" hidden="1">'Attach 19'!$A$1:$J$27</definedName>
    <definedName name="Z_D5994A17_2357_4B78_B667_DDB5D94B6FD1_.wvu.PrintArea" localSheetId="24" hidden="1">'Attach 23-B'!$A$1:$J$28</definedName>
    <definedName name="Z_D5994A17_2357_4B78_B667_DDB5D94B6FD1_.wvu.PrintArea" localSheetId="2" hidden="1">'Attach 3(JV)'!$A$1:$E$26</definedName>
    <definedName name="Z_D5994A17_2357_4B78_B667_DDB5D94B6FD1_.wvu.PrintArea" localSheetId="4" hidden="1">'Attach 4'!$A$1:$G$25</definedName>
    <definedName name="Z_D5994A17_2357_4B78_B667_DDB5D94B6FD1_.wvu.PrintArea" localSheetId="5" hidden="1">'Attach 4 (A)'!$A$1:$E$59</definedName>
    <definedName name="Z_D5994A17_2357_4B78_B667_DDB5D94B6FD1_.wvu.PrintArea" localSheetId="6" hidden="1">'Attach 5'!$A$1:$E$71</definedName>
    <definedName name="Z_D5994A17_2357_4B78_B667_DDB5D94B6FD1_.wvu.PrintArea" localSheetId="7" hidden="1">'Attach 5A'!$A$1:$E$71</definedName>
    <definedName name="Z_D5994A17_2357_4B78_B667_DDB5D94B6FD1_.wvu.PrintArea" localSheetId="8" hidden="1">'Attach 6'!$A$1:$E$51</definedName>
    <definedName name="Z_D5994A17_2357_4B78_B667_DDB5D94B6FD1_.wvu.PrintArea" localSheetId="10" hidden="1">'Attach 7a'!$A$1:$F$46</definedName>
    <definedName name="Z_D5994A17_2357_4B78_B667_DDB5D94B6FD1_.wvu.PrintArea" localSheetId="11" hidden="1">'Attach 9'!$A$1:$E$46</definedName>
    <definedName name="Z_D5994A17_2357_4B78_B667_DDB5D94B6FD1_.wvu.PrintArea" localSheetId="3" hidden="1">'Attach-3 (QR)'!$A$1:$I$596</definedName>
    <definedName name="Z_D5994A17_2357_4B78_B667_DDB5D94B6FD1_.wvu.PrintArea" localSheetId="25" hidden="1">'Bid Form 1st Env.'!$A$24:$F$144</definedName>
    <definedName name="Z_D5994A17_2357_4B78_B667_DDB5D94B6FD1_.wvu.PrintArea" localSheetId="0" hidden="1">Cover!$A$1:$F$21</definedName>
    <definedName name="Z_D5994A17_2357_4B78_B667_DDB5D94B6FD1_.wvu.PrintArea" localSheetId="1" hidden="1">'Name of Bidder'!$B$1:$C$33</definedName>
    <definedName name="Z_D5994A17_2357_4B78_B667_DDB5D94B6FD1_.wvu.PrintTitles" localSheetId="10" hidden="1">'Attach 7a'!$18:$18</definedName>
    <definedName name="Z_D5994A17_2357_4B78_B667_DDB5D94B6FD1_.wvu.PrintTitles" localSheetId="11" hidden="1">'Attach 9'!$18:$18</definedName>
    <definedName name="Z_D5994A17_2357_4B78_B667_DDB5D94B6FD1_.wvu.Rows" localSheetId="17" hidden="1">'Attach 14 IP'!#REF!</definedName>
    <definedName name="Z_D5994A17_2357_4B78_B667_DDB5D94B6FD1_.wvu.Rows" localSheetId="19" hidden="1">'Attach 16'!#REF!</definedName>
    <definedName name="Z_D5994A17_2357_4B78_B667_DDB5D94B6FD1_.wvu.Rows" localSheetId="4" hidden="1">'Attach 4'!$26:$26</definedName>
    <definedName name="Z_D5994A17_2357_4B78_B667_DDB5D94B6FD1_.wvu.Rows" localSheetId="6" hidden="1">'Attach 5'!$23:$28</definedName>
    <definedName name="Z_D5994A17_2357_4B78_B667_DDB5D94B6FD1_.wvu.Rows" localSheetId="7" hidden="1">'Attach 5A'!$23:$28</definedName>
    <definedName name="Z_D5994A17_2357_4B78_B667_DDB5D94B6FD1_.wvu.Rows" localSheetId="3" hidden="1">'Attach-3 (QR)'!$387:$388,'Attach-3 (QR)'!$394:$395,'Attach-3 (QR)'!$397:$397,'Attach-3 (QR)'!$457:$459</definedName>
    <definedName name="Z_D5994A17_2357_4B78_B667_DDB5D94B6FD1_.wvu.Rows" localSheetId="25" hidden="1">'Bid Form 1st Env.'!$92:$92</definedName>
    <definedName name="Z_D5994A17_2357_4B78_B667_DDB5D94B6FD1_.wvu.Rows" localSheetId="0" hidden="1">Cover!$9:$9</definedName>
    <definedName name="Z_D5994A17_2357_4B78_B667_DDB5D94B6FD1_.wvu.Rows" localSheetId="1" hidden="1">'Name of Bidder'!$27:$27</definedName>
    <definedName name="Z_D5994A17_2357_4B78_B667_DDB5D94B6FD1_.wvu.Rows" localSheetId="26" hidden="1">'N-W (Cr.)'!$1:$119</definedName>
    <definedName name="Z_D84DCDB1_023D_4440_98A8_E9DEB85036BE_.wvu.PrintArea" localSheetId="9" hidden="1">'Attach 7'!$A$1:$E$19</definedName>
    <definedName name="Z_DC28ED1E_3E35_4094_9C2B_5C0A1C1D459C_.wvu.PrintArea" localSheetId="9" hidden="1">'Attach 7'!$A$1:$E$19</definedName>
    <definedName name="Z_E51D3662_FFCE_4FD6_A590_7DDC9E38C41F_.wvu.PrintArea" localSheetId="9" hidden="1">'Attach 7'!$A$1:$E$19</definedName>
    <definedName name="Z_E6F7301F_B7DF_4D80_9428_3CD22143194F_.wvu.Cols" localSheetId="25" hidden="1">'Bid Form 1st Env.'!$Y:$AK</definedName>
    <definedName name="Z_E6F7301F_B7DF_4D80_9428_3CD22143194F_.wvu.Cols" localSheetId="1" hidden="1">'Name of Bidder'!$A:$A</definedName>
    <definedName name="Z_E6F7301F_B7DF_4D80_9428_3CD22143194F_.wvu.PrintArea" localSheetId="25" hidden="1">'Bid Form 1st Env.'!$A$24:$F$136</definedName>
    <definedName name="Z_E6F7301F_B7DF_4D80_9428_3CD22143194F_.wvu.PrintArea" localSheetId="1" hidden="1">'Name of Bidder'!$B$1:$C$33</definedName>
    <definedName name="Z_E6F7301F_B7DF_4D80_9428_3CD22143194F_.wvu.Rows" localSheetId="25" hidden="1">'Bid Form 1st Env.'!#REF!</definedName>
    <definedName name="Z_E6F7301F_B7DF_4D80_9428_3CD22143194F_.wvu.Rows" localSheetId="1" hidden="1">'Name of Bidder'!$27:$27</definedName>
    <definedName name="Z_E8F77A2D_E40A_4668_A8F2_3CE31C4AC520_.wvu.Cols" localSheetId="13" hidden="1">'Attach 11'!$F:$F</definedName>
    <definedName name="Z_E8F77A2D_E40A_4668_A8F2_3CE31C4AC520_.wvu.Cols" localSheetId="14" hidden="1">'Attach 12'!$F:$H</definedName>
    <definedName name="Z_E8F77A2D_E40A_4668_A8F2_3CE31C4AC520_.wvu.Cols" localSheetId="17" hidden="1">'Attach 14 IP'!$K:$P</definedName>
    <definedName name="Z_E8F77A2D_E40A_4668_A8F2_3CE31C4AC520_.wvu.Cols" localSheetId="18" hidden="1">'Attach 15'!$H:$H,'Attach 15'!$L:$N</definedName>
    <definedName name="Z_E8F77A2D_E40A_4668_A8F2_3CE31C4AC520_.wvu.Cols" localSheetId="19" hidden="1">'Attach 16'!$N:$N</definedName>
    <definedName name="Z_E8F77A2D_E40A_4668_A8F2_3CE31C4AC520_.wvu.Cols" localSheetId="22" hidden="1">'Attach 18A'!$M:$M</definedName>
    <definedName name="Z_E8F77A2D_E40A_4668_A8F2_3CE31C4AC520_.wvu.Cols" localSheetId="4" hidden="1">'Attach 4'!$H:$I</definedName>
    <definedName name="Z_E8F77A2D_E40A_4668_A8F2_3CE31C4AC520_.wvu.Cols" localSheetId="5" hidden="1">'Attach 4 (A)'!$F:$F</definedName>
    <definedName name="Z_E8F77A2D_E40A_4668_A8F2_3CE31C4AC520_.wvu.Cols" localSheetId="6" hidden="1">'Attach 5'!$F:$F</definedName>
    <definedName name="Z_E8F77A2D_E40A_4668_A8F2_3CE31C4AC520_.wvu.Cols" localSheetId="7" hidden="1">'Attach 5A'!$F:$F,'Attach 5A'!$I:$I</definedName>
    <definedName name="Z_E8F77A2D_E40A_4668_A8F2_3CE31C4AC520_.wvu.Cols" localSheetId="8" hidden="1">'Attach 6'!$F:$F</definedName>
    <definedName name="Z_E8F77A2D_E40A_4668_A8F2_3CE31C4AC520_.wvu.Cols" localSheetId="10" hidden="1">'Attach 7a'!$L:$L</definedName>
    <definedName name="Z_E8F77A2D_E40A_4668_A8F2_3CE31C4AC520_.wvu.Cols" localSheetId="11" hidden="1">'Attach 9'!$H:$H</definedName>
    <definedName name="Z_E8F77A2D_E40A_4668_A8F2_3CE31C4AC520_.wvu.Cols" localSheetId="3" hidden="1">'Attach-3 (QR)'!$N:$N</definedName>
    <definedName name="Z_E8F77A2D_E40A_4668_A8F2_3CE31C4AC520_.wvu.Cols" localSheetId="25" hidden="1">'Bid Form 1st Env.'!$G:$AN,'Bid Form 1st Env.'!$AS:$AT</definedName>
    <definedName name="Z_E8F77A2D_E40A_4668_A8F2_3CE31C4AC520_.wvu.Cols" localSheetId="1" hidden="1">'Name of Bidder'!$A:$A,'Name of Bidder'!$D:$I</definedName>
    <definedName name="Z_E8F77A2D_E40A_4668_A8F2_3CE31C4AC520_.wvu.Cols" localSheetId="26" hidden="1">'N-W (Cr.)'!$C:$C,'N-W (Cr.)'!$F:$U</definedName>
    <definedName name="Z_E8F77A2D_E40A_4668_A8F2_3CE31C4AC520_.wvu.Cols" localSheetId="27" hidden="1">'N-W(cr.)-2'!$C:$C,'N-W(cr.)-2'!$F:$U</definedName>
    <definedName name="Z_E8F77A2D_E40A_4668_A8F2_3CE31C4AC520_.wvu.PrintArea" localSheetId="12" hidden="1">'Attach 10'!$A$1:$F$34</definedName>
    <definedName name="Z_E8F77A2D_E40A_4668_A8F2_3CE31C4AC520_.wvu.PrintArea" localSheetId="13" hidden="1">'Attach 11'!$A$1:$E$74</definedName>
    <definedName name="Z_E8F77A2D_E40A_4668_A8F2_3CE31C4AC520_.wvu.PrintArea" localSheetId="14" hidden="1">'Attach 12'!$A$1:$E$113</definedName>
    <definedName name="Z_E8F77A2D_E40A_4668_A8F2_3CE31C4AC520_.wvu.PrintArea" localSheetId="15" hidden="1">'Attach 13'!$A$1:$E$21</definedName>
    <definedName name="Z_E8F77A2D_E40A_4668_A8F2_3CE31C4AC520_.wvu.PrintArea" localSheetId="16" hidden="1">'Attach 14'!$A$1:$E$25</definedName>
    <definedName name="Z_E8F77A2D_E40A_4668_A8F2_3CE31C4AC520_.wvu.PrintArea" localSheetId="17" hidden="1">'Attach 14 IP'!$A$8:$I$220</definedName>
    <definedName name="Z_E8F77A2D_E40A_4668_A8F2_3CE31C4AC520_.wvu.PrintArea" localSheetId="18" hidden="1">'Attach 15'!$A$1:$E$92</definedName>
    <definedName name="Z_E8F77A2D_E40A_4668_A8F2_3CE31C4AC520_.wvu.PrintArea" localSheetId="19" hidden="1">'Attach 16'!$A$1:$L$102</definedName>
    <definedName name="Z_E8F77A2D_E40A_4668_A8F2_3CE31C4AC520_.wvu.PrintArea" localSheetId="20" hidden="1">'Attach 17'!$A$1:$J$24</definedName>
    <definedName name="Z_E8F77A2D_E40A_4668_A8F2_3CE31C4AC520_.wvu.PrintArea" localSheetId="22" hidden="1">'Attach 18A'!$A$1:$K$27</definedName>
    <definedName name="Z_E8F77A2D_E40A_4668_A8F2_3CE31C4AC520_.wvu.PrintArea" localSheetId="21" hidden="1">'Attach 19'!$A$1:$J$27</definedName>
    <definedName name="Z_E8F77A2D_E40A_4668_A8F2_3CE31C4AC520_.wvu.PrintArea" localSheetId="23" hidden="1">'Attach 23-A'!$A$1:$J$23</definedName>
    <definedName name="Z_E8F77A2D_E40A_4668_A8F2_3CE31C4AC520_.wvu.PrintArea" localSheetId="24" hidden="1">'Attach 23-B'!$A$1:$J$28</definedName>
    <definedName name="Z_E8F77A2D_E40A_4668_A8F2_3CE31C4AC520_.wvu.PrintArea" localSheetId="2" hidden="1">'Attach 3(JV)'!$A$1:$E$25</definedName>
    <definedName name="Z_E8F77A2D_E40A_4668_A8F2_3CE31C4AC520_.wvu.PrintArea" localSheetId="4" hidden="1">'Attach 4'!$A$1:$I$22</definedName>
    <definedName name="Z_E8F77A2D_E40A_4668_A8F2_3CE31C4AC520_.wvu.PrintArea" localSheetId="5" hidden="1">'Attach 4 (A)'!$A$1:$E$59</definedName>
    <definedName name="Z_E8F77A2D_E40A_4668_A8F2_3CE31C4AC520_.wvu.PrintArea" localSheetId="6" hidden="1">'Attach 5'!$A$1:$E$71</definedName>
    <definedName name="Z_E8F77A2D_E40A_4668_A8F2_3CE31C4AC520_.wvu.PrintArea" localSheetId="7" hidden="1">'Attach 5A'!$A$1:$F$71</definedName>
    <definedName name="Z_E8F77A2D_E40A_4668_A8F2_3CE31C4AC520_.wvu.PrintArea" localSheetId="8" hidden="1">'Attach 6'!$A$1:$E$51</definedName>
    <definedName name="Z_E8F77A2D_E40A_4668_A8F2_3CE31C4AC520_.wvu.PrintArea" localSheetId="9" hidden="1">'Attach 7'!$A$1:$E$19</definedName>
    <definedName name="Z_E8F77A2D_E40A_4668_A8F2_3CE31C4AC520_.wvu.PrintArea" localSheetId="10" hidden="1">'Attach 7a'!$A$1:$F$46</definedName>
    <definedName name="Z_E8F77A2D_E40A_4668_A8F2_3CE31C4AC520_.wvu.PrintArea" localSheetId="11" hidden="1">'Attach 9'!$A$1:$E$46</definedName>
    <definedName name="Z_E8F77A2D_E40A_4668_A8F2_3CE31C4AC520_.wvu.PrintArea" localSheetId="3" hidden="1">'Attach-3 (QR)'!$A$1:$I$596</definedName>
    <definedName name="Z_E8F77A2D_E40A_4668_A8F2_3CE31C4AC520_.wvu.PrintArea" localSheetId="25" hidden="1">'Bid Form 1st Env.'!$A$23:$AN$144</definedName>
    <definedName name="Z_E8F77A2D_E40A_4668_A8F2_3CE31C4AC520_.wvu.PrintArea" localSheetId="0" hidden="1">Cover!$A$1:$F$21</definedName>
    <definedName name="Z_E8F77A2D_E40A_4668_A8F2_3CE31C4AC520_.wvu.PrintArea" localSheetId="1" hidden="1">'Name of Bidder'!$B$1:$C$33</definedName>
    <definedName name="Z_E8F77A2D_E40A_4668_A8F2_3CE31C4AC520_.wvu.PrintTitles" localSheetId="10" hidden="1">'Attach 7a'!$18:$18</definedName>
    <definedName name="Z_E8F77A2D_E40A_4668_A8F2_3CE31C4AC520_.wvu.PrintTitles" localSheetId="11" hidden="1">'Attach 9'!$18:$18</definedName>
    <definedName name="Z_E8F77A2D_E40A_4668_A8F2_3CE31C4AC520_.wvu.Rows" localSheetId="12" hidden="1">'Attach 10'!$15:$25,'Attach 10'!$29:$32</definedName>
    <definedName name="Z_E8F77A2D_E40A_4668_A8F2_3CE31C4AC520_.wvu.Rows" localSheetId="14" hidden="1">'Attach 12'!$4:$4,'Attach 12'!$20:$35,'Attach 12'!$57:$64,'Attach 12'!$92:$96</definedName>
    <definedName name="Z_E8F77A2D_E40A_4668_A8F2_3CE31C4AC520_.wvu.Rows" localSheetId="18" hidden="1">'Attach 15'!$16:$16</definedName>
    <definedName name="Z_E8F77A2D_E40A_4668_A8F2_3CE31C4AC520_.wvu.Rows" localSheetId="22" hidden="1">'Attach 18A'!$29:$29</definedName>
    <definedName name="Z_E8F77A2D_E40A_4668_A8F2_3CE31C4AC520_.wvu.Rows" localSheetId="4" hidden="1">'Attach 4'!$26:$26</definedName>
    <definedName name="Z_E8F77A2D_E40A_4668_A8F2_3CE31C4AC520_.wvu.Rows" localSheetId="6" hidden="1">'Attach 5'!$23:$28</definedName>
    <definedName name="Z_E8F77A2D_E40A_4668_A8F2_3CE31C4AC520_.wvu.Rows" localSheetId="7" hidden="1">'Attach 5A'!$23:$28</definedName>
    <definedName name="Z_E8F77A2D_E40A_4668_A8F2_3CE31C4AC520_.wvu.Rows" localSheetId="10" hidden="1">'Attach 7a'!$17:$39</definedName>
    <definedName name="Z_E8F77A2D_E40A_4668_A8F2_3CE31C4AC520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E8F77A2D_E40A_4668_A8F2_3CE31C4AC520_.wvu.Rows" localSheetId="25" hidden="1">'Bid Form 1st Env.'!$21:$22,'Bid Form 1st Env.'!$82:$82,'Bid Form 1st Env.'!$84:$85,'Bid Form 1st Env.'!$90:$90,'Bid Form 1st Env.'!$92:$92,'Bid Form 1st Env.'!$109:$109,'Bid Form 1st Env.'!$140:$140</definedName>
    <definedName name="Z_E8F77A2D_E40A_4668_A8F2_3CE31C4AC520_.wvu.Rows" localSheetId="0" hidden="1">Cover!$9:$9</definedName>
    <definedName name="Z_E8F77A2D_E40A_4668_A8F2_3CE31C4AC520_.wvu.Rows" localSheetId="1" hidden="1">'Name of Bidder'!$27:$27</definedName>
    <definedName name="Z_E8F77A2D_E40A_4668_A8F2_3CE31C4AC520_.wvu.Rows" localSheetId="26" hidden="1">'N-W (Cr.)'!$1:$119</definedName>
    <definedName name="Z_E8F77A2D_E40A_4668_A8F2_3CE31C4AC520_.wvu.Rows" localSheetId="27" hidden="1">'N-W(cr.)-2'!$1:$119</definedName>
    <definedName name="Z_EB86BB53_60E3_486A_82FE_5318F63EBE62_.wvu.PrintArea" localSheetId="25" hidden="1">'Bid Form 1st Env.'!$A$24:$F$136</definedName>
    <definedName name="Z_EB86BB53_60E3_486A_82FE_5318F63EBE62_.wvu.Rows" localSheetId="25" hidden="1">'Bid Form 1st Env.'!$52:$52</definedName>
    <definedName name="Z_EBAEADC8_DFAF_4DD1_92A4_0349F1C8EBDD_.wvu.Cols" localSheetId="13" hidden="1">'Attach 11'!$F:$F</definedName>
    <definedName name="Z_EBAEADC8_DFAF_4DD1_92A4_0349F1C8EBDD_.wvu.Cols" localSheetId="14" hidden="1">'Attach 12'!$G:$H</definedName>
    <definedName name="Z_EBAEADC8_DFAF_4DD1_92A4_0349F1C8EBDD_.wvu.Cols" localSheetId="17" hidden="1">'Attach 14 IP'!$K:$P</definedName>
    <definedName name="Z_EBAEADC8_DFAF_4DD1_92A4_0349F1C8EBDD_.wvu.Cols" localSheetId="19" hidden="1">'Attach 16'!$N:$N</definedName>
    <definedName name="Z_EBAEADC8_DFAF_4DD1_92A4_0349F1C8EBDD_.wvu.Cols" localSheetId="4" hidden="1">'Attach 4'!$H:$I</definedName>
    <definedName name="Z_EBAEADC8_DFAF_4DD1_92A4_0349F1C8EBDD_.wvu.Cols" localSheetId="5" hidden="1">'Attach 4 (A)'!$F:$F</definedName>
    <definedName name="Z_EBAEADC8_DFAF_4DD1_92A4_0349F1C8EBDD_.wvu.Cols" localSheetId="6" hidden="1">'Attach 5'!$F:$F</definedName>
    <definedName name="Z_EBAEADC8_DFAF_4DD1_92A4_0349F1C8EBDD_.wvu.Cols" localSheetId="7" hidden="1">'Attach 5A'!$F:$F</definedName>
    <definedName name="Z_EBAEADC8_DFAF_4DD1_92A4_0349F1C8EBDD_.wvu.Cols" localSheetId="8" hidden="1">'Attach 6'!$F:$F</definedName>
    <definedName name="Z_EBAEADC8_DFAF_4DD1_92A4_0349F1C8EBDD_.wvu.Cols" localSheetId="3" hidden="1">'Attach-3 (QR)'!$J:$J,'Attach-3 (QR)'!$L:$N</definedName>
    <definedName name="Z_EBAEADC8_DFAF_4DD1_92A4_0349F1C8EBDD_.wvu.Cols" localSheetId="25" hidden="1">'Bid Form 1st Env.'!$G:$G,'Bid Form 1st Env.'!$L:$M</definedName>
    <definedName name="Z_EBAEADC8_DFAF_4DD1_92A4_0349F1C8EBDD_.wvu.Cols" localSheetId="1" hidden="1">'Name of Bidder'!$A:$A,'Name of Bidder'!$E:$H</definedName>
    <definedName name="Z_EBAEADC8_DFAF_4DD1_92A4_0349F1C8EBDD_.wvu.Cols" localSheetId="26" hidden="1">'N-W (Cr.)'!$C:$C,'N-W (Cr.)'!$F:$U</definedName>
    <definedName name="Z_EBAEADC8_DFAF_4DD1_92A4_0349F1C8EBDD_.wvu.PrintArea" localSheetId="12" hidden="1">'Attach 10'!$A$1:$E$34</definedName>
    <definedName name="Z_EBAEADC8_DFAF_4DD1_92A4_0349F1C8EBDD_.wvu.PrintArea" localSheetId="13" hidden="1">'Attach 11'!$A$1:$E$71</definedName>
    <definedName name="Z_EBAEADC8_DFAF_4DD1_92A4_0349F1C8EBDD_.wvu.PrintArea" localSheetId="14" hidden="1">'Attach 12'!$A$1:$F$108</definedName>
    <definedName name="Z_EBAEADC8_DFAF_4DD1_92A4_0349F1C8EBDD_.wvu.PrintArea" localSheetId="15" hidden="1">'Attach 13'!$A$1:$E$23</definedName>
    <definedName name="Z_EBAEADC8_DFAF_4DD1_92A4_0349F1C8EBDD_.wvu.PrintArea" localSheetId="16" hidden="1">'Attach 14'!$A$1:$E$27</definedName>
    <definedName name="Z_EBAEADC8_DFAF_4DD1_92A4_0349F1C8EBDD_.wvu.PrintArea" localSheetId="17" hidden="1">'Attach 14 IP'!$A$8:$I$219</definedName>
    <definedName name="Z_EBAEADC8_DFAF_4DD1_92A4_0349F1C8EBDD_.wvu.PrintArea" localSheetId="19" hidden="1">'Attach 16'!$A$1:$L$104</definedName>
    <definedName name="Z_EBAEADC8_DFAF_4DD1_92A4_0349F1C8EBDD_.wvu.PrintArea" localSheetId="20" hidden="1">'Attach 17'!$A$1:$J$24</definedName>
    <definedName name="Z_EBAEADC8_DFAF_4DD1_92A4_0349F1C8EBDD_.wvu.PrintArea" localSheetId="21" hidden="1">'Attach 19'!$A$1:$J$27</definedName>
    <definedName name="Z_EBAEADC8_DFAF_4DD1_92A4_0349F1C8EBDD_.wvu.PrintArea" localSheetId="24" hidden="1">'Attach 23-B'!$A$1:$J$28</definedName>
    <definedName name="Z_EBAEADC8_DFAF_4DD1_92A4_0349F1C8EBDD_.wvu.PrintArea" localSheetId="2" hidden="1">'Attach 3(JV)'!$A$1:$E$26</definedName>
    <definedName name="Z_EBAEADC8_DFAF_4DD1_92A4_0349F1C8EBDD_.wvu.PrintArea" localSheetId="4" hidden="1">'Attach 4'!$A$1:$G$25</definedName>
    <definedName name="Z_EBAEADC8_DFAF_4DD1_92A4_0349F1C8EBDD_.wvu.PrintArea" localSheetId="5" hidden="1">'Attach 4 (A)'!$A$1:$E$59</definedName>
    <definedName name="Z_EBAEADC8_DFAF_4DD1_92A4_0349F1C8EBDD_.wvu.PrintArea" localSheetId="6" hidden="1">'Attach 5'!$A$1:$E$71</definedName>
    <definedName name="Z_EBAEADC8_DFAF_4DD1_92A4_0349F1C8EBDD_.wvu.PrintArea" localSheetId="7" hidden="1">'Attach 5A'!$A$1:$E$71</definedName>
    <definedName name="Z_EBAEADC8_DFAF_4DD1_92A4_0349F1C8EBDD_.wvu.PrintArea" localSheetId="8" hidden="1">'Attach 6'!$A$1:$E$51</definedName>
    <definedName name="Z_EBAEADC8_DFAF_4DD1_92A4_0349F1C8EBDD_.wvu.PrintArea" localSheetId="10" hidden="1">'Attach 7a'!$A$1:$F$46</definedName>
    <definedName name="Z_EBAEADC8_DFAF_4DD1_92A4_0349F1C8EBDD_.wvu.PrintArea" localSheetId="11" hidden="1">'Attach 9'!$A$1:$E$46</definedName>
    <definedName name="Z_EBAEADC8_DFAF_4DD1_92A4_0349F1C8EBDD_.wvu.PrintArea" localSheetId="3" hidden="1">'Attach-3 (QR)'!$A$1:$I$596</definedName>
    <definedName name="Z_EBAEADC8_DFAF_4DD1_92A4_0349F1C8EBDD_.wvu.PrintArea" localSheetId="25" hidden="1">'Bid Form 1st Env.'!$A$24:$F$144</definedName>
    <definedName name="Z_EBAEADC8_DFAF_4DD1_92A4_0349F1C8EBDD_.wvu.PrintArea" localSheetId="0" hidden="1">Cover!$A$1:$F$21</definedName>
    <definedName name="Z_EBAEADC8_DFAF_4DD1_92A4_0349F1C8EBDD_.wvu.PrintArea" localSheetId="1" hidden="1">'Name of Bidder'!$B$1:$C$33</definedName>
    <definedName name="Z_EBAEADC8_DFAF_4DD1_92A4_0349F1C8EBDD_.wvu.PrintTitles" localSheetId="10" hidden="1">'Attach 7a'!$18:$18</definedName>
    <definedName name="Z_EBAEADC8_DFAF_4DD1_92A4_0349F1C8EBDD_.wvu.PrintTitles" localSheetId="11" hidden="1">'Attach 9'!$18:$18</definedName>
    <definedName name="Z_EBAEADC8_DFAF_4DD1_92A4_0349F1C8EBDD_.wvu.Rows" localSheetId="14" hidden="1">'Attach 12'!$4:$4,'Attach 12'!#REF!,'Attach 12'!$110:$197</definedName>
    <definedName name="Z_EBAEADC8_DFAF_4DD1_92A4_0349F1C8EBDD_.wvu.Rows" localSheetId="17" hidden="1">'Attach 14 IP'!#REF!</definedName>
    <definedName name="Z_EBAEADC8_DFAF_4DD1_92A4_0349F1C8EBDD_.wvu.Rows" localSheetId="19" hidden="1">'Attach 16'!#REF!</definedName>
    <definedName name="Z_EBAEADC8_DFAF_4DD1_92A4_0349F1C8EBDD_.wvu.Rows" localSheetId="4" hidden="1">'Attach 4'!$26:$26</definedName>
    <definedName name="Z_EBAEADC8_DFAF_4DD1_92A4_0349F1C8EBDD_.wvu.Rows" localSheetId="6" hidden="1">'Attach 5'!$23:$28</definedName>
    <definedName name="Z_EBAEADC8_DFAF_4DD1_92A4_0349F1C8EBDD_.wvu.Rows" localSheetId="7" hidden="1">'Attach 5A'!$23:$28</definedName>
    <definedName name="Z_EBAEADC8_DFAF_4DD1_92A4_0349F1C8EBDD_.wvu.Rows" localSheetId="25" hidden="1">'Bid Form 1st Env.'!$92:$92</definedName>
    <definedName name="Z_EBAEADC8_DFAF_4DD1_92A4_0349F1C8EBDD_.wvu.Rows" localSheetId="1" hidden="1">'Name of Bidder'!$27:$27</definedName>
    <definedName name="Z_EBAEADC8_DFAF_4DD1_92A4_0349F1C8EBDD_.wvu.Rows" localSheetId="26" hidden="1">'N-W (Cr.)'!$1:$119</definedName>
    <definedName name="Z_ECEBABD0_566A_41C4_AA9A_38EA30EFEDA8_.wvu.PrintArea" localSheetId="12" hidden="1">'Attach 10'!$A$1:$E$40</definedName>
    <definedName name="Z_ECEBABD0_566A_41C4_AA9A_38EA30EFEDA8_.wvu.PrintArea" localSheetId="13" hidden="1">'Attach 11'!$A$1:$E$54</definedName>
    <definedName name="Z_ECEBABD0_566A_41C4_AA9A_38EA30EFEDA8_.wvu.PrintArea" localSheetId="14" hidden="1">'Attach 12'!$B$1:$F$108</definedName>
    <definedName name="Z_ECEBABD0_566A_41C4_AA9A_38EA30EFEDA8_.wvu.PrintArea" localSheetId="15" hidden="1">'Attach 13'!$A$1:$E$25</definedName>
    <definedName name="Z_ECEBABD0_566A_41C4_AA9A_38EA30EFEDA8_.wvu.PrintArea" localSheetId="16" hidden="1">'Attach 14'!$A$1:$E$29</definedName>
    <definedName name="Z_ECEBABD0_566A_41C4_AA9A_38EA30EFEDA8_.wvu.PrintArea" localSheetId="19" hidden="1">'Attach 16'!$A$1:$L$104</definedName>
    <definedName name="Z_ECEBABD0_566A_41C4_AA9A_38EA30EFEDA8_.wvu.PrintArea" localSheetId="2" hidden="1">'Attach 3(JV)'!$A$1:$E$28</definedName>
    <definedName name="Z_ECEBABD0_566A_41C4_AA9A_38EA30EFEDA8_.wvu.PrintArea" localSheetId="4" hidden="1">'Attach 4'!$A$1:$E$25</definedName>
    <definedName name="Z_ECEBABD0_566A_41C4_AA9A_38EA30EFEDA8_.wvu.PrintArea" localSheetId="5" hidden="1">'Attach 4 (A)'!$A$1:$E$26</definedName>
    <definedName name="Z_ECEBABD0_566A_41C4_AA9A_38EA30EFEDA8_.wvu.PrintArea" localSheetId="6" hidden="1">'Attach 5'!$A$1:$E$72</definedName>
    <definedName name="Z_ECEBABD0_566A_41C4_AA9A_38EA30EFEDA8_.wvu.PrintArea" localSheetId="7" hidden="1">'Attach 5A'!$A$1:$E$72</definedName>
    <definedName name="Z_ECEBABD0_566A_41C4_AA9A_38EA30EFEDA8_.wvu.PrintArea" localSheetId="8" hidden="1">'Attach 6'!$A$1:$E$52</definedName>
    <definedName name="Z_ECEBABD0_566A_41C4_AA9A_38EA30EFEDA8_.wvu.PrintArea" localSheetId="9" hidden="1">'Attach 7'!$A$1:$E$19</definedName>
    <definedName name="Z_ECEBABD0_566A_41C4_AA9A_38EA30EFEDA8_.wvu.PrintArea" localSheetId="10" hidden="1">'Attach 7a'!$A$1:$F$54</definedName>
    <definedName name="Z_ECEBABD0_566A_41C4_AA9A_38EA30EFEDA8_.wvu.PrintArea" localSheetId="11" hidden="1">'Attach 9'!$A$1:$E$54</definedName>
    <definedName name="Z_ECEBABD0_566A_41C4_AA9A_38EA30EFEDA8_.wvu.PrintTitles" localSheetId="14" hidden="1">'Attach 12'!#REF!</definedName>
    <definedName name="Z_ECEBABD0_566A_41C4_AA9A_38EA30EFEDA8_.wvu.PrintTitles" localSheetId="10" hidden="1">'Attach 7a'!$18:$18</definedName>
    <definedName name="Z_ECEBABD0_566A_41C4_AA9A_38EA30EFEDA8_.wvu.PrintTitles" localSheetId="11" hidden="1">'Attach 9'!$18:$18</definedName>
    <definedName name="Z_F34FCE55_6D7A_4595_AE80_79F81F8010EA_.wvu.Cols" localSheetId="13" hidden="1">'Attach 11'!$F:$F</definedName>
    <definedName name="Z_F34FCE55_6D7A_4595_AE80_79F81F8010EA_.wvu.Cols" localSheetId="14" hidden="1">'Attach 12'!$F:$H</definedName>
    <definedName name="Z_F34FCE55_6D7A_4595_AE80_79F81F8010EA_.wvu.Cols" localSheetId="17" hidden="1">'Attach 14 IP'!$K:$P</definedName>
    <definedName name="Z_F34FCE55_6D7A_4595_AE80_79F81F8010EA_.wvu.Cols" localSheetId="18" hidden="1">'Attach 15'!$H:$H,'Attach 15'!$L:$N</definedName>
    <definedName name="Z_F34FCE55_6D7A_4595_AE80_79F81F8010EA_.wvu.Cols" localSheetId="19" hidden="1">'Attach 16'!$N:$N</definedName>
    <definedName name="Z_F34FCE55_6D7A_4595_AE80_79F81F8010EA_.wvu.Cols" localSheetId="22" hidden="1">'Attach 18A'!$M:$M</definedName>
    <definedName name="Z_F34FCE55_6D7A_4595_AE80_79F81F8010EA_.wvu.Cols" localSheetId="4" hidden="1">'Attach 4'!$H:$I</definedName>
    <definedName name="Z_F34FCE55_6D7A_4595_AE80_79F81F8010EA_.wvu.Cols" localSheetId="5" hidden="1">'Attach 4 (A)'!$F:$F</definedName>
    <definedName name="Z_F34FCE55_6D7A_4595_AE80_79F81F8010EA_.wvu.Cols" localSheetId="6" hidden="1">'Attach 5'!$F:$F</definedName>
    <definedName name="Z_F34FCE55_6D7A_4595_AE80_79F81F8010EA_.wvu.Cols" localSheetId="7" hidden="1">'Attach 5A'!$F:$F,'Attach 5A'!$I:$I</definedName>
    <definedName name="Z_F34FCE55_6D7A_4595_AE80_79F81F8010EA_.wvu.Cols" localSheetId="8" hidden="1">'Attach 6'!$F:$F</definedName>
    <definedName name="Z_F34FCE55_6D7A_4595_AE80_79F81F8010EA_.wvu.Cols" localSheetId="10" hidden="1">'Attach 7a'!$L:$L</definedName>
    <definedName name="Z_F34FCE55_6D7A_4595_AE80_79F81F8010EA_.wvu.Cols" localSheetId="3" hidden="1">'Attach-3 (QR)'!$N:$P</definedName>
    <definedName name="Z_F34FCE55_6D7A_4595_AE80_79F81F8010EA_.wvu.Cols" localSheetId="25" hidden="1">'Bid Form 1st Env.'!$G:$AN,'Bid Form 1st Env.'!$AS:$AT</definedName>
    <definedName name="Z_F34FCE55_6D7A_4595_AE80_79F81F8010EA_.wvu.Cols" localSheetId="1" hidden="1">'Name of Bidder'!$A:$A,'Name of Bidder'!$D:$I</definedName>
    <definedName name="Z_F34FCE55_6D7A_4595_AE80_79F81F8010EA_.wvu.Cols" localSheetId="26" hidden="1">'N-W (Cr.)'!$C:$C,'N-W (Cr.)'!$F:$U</definedName>
    <definedName name="Z_F34FCE55_6D7A_4595_AE80_79F81F8010EA_.wvu.Cols" localSheetId="27" hidden="1">'N-W(cr.)-2'!$C:$C,'N-W(cr.)-2'!$F:$U</definedName>
    <definedName name="Z_F34FCE55_6D7A_4595_AE80_79F81F8010EA_.wvu.PrintArea" localSheetId="12" hidden="1">'Attach 10'!$A$1:$F$34</definedName>
    <definedName name="Z_F34FCE55_6D7A_4595_AE80_79F81F8010EA_.wvu.PrintArea" localSheetId="13" hidden="1">'Attach 11'!$A$1:$E$70</definedName>
    <definedName name="Z_F34FCE55_6D7A_4595_AE80_79F81F8010EA_.wvu.PrintArea" localSheetId="14" hidden="1">'Attach 12'!$A$1:$E$113</definedName>
    <definedName name="Z_F34FCE55_6D7A_4595_AE80_79F81F8010EA_.wvu.PrintArea" localSheetId="15" hidden="1">'Attach 13'!$A$1:$E$21</definedName>
    <definedName name="Z_F34FCE55_6D7A_4595_AE80_79F81F8010EA_.wvu.PrintArea" localSheetId="16" hidden="1">'Attach 14'!$A$1:$E$25</definedName>
    <definedName name="Z_F34FCE55_6D7A_4595_AE80_79F81F8010EA_.wvu.PrintArea" localSheetId="17" hidden="1">'Attach 14 IP'!$A$8:$I$220</definedName>
    <definedName name="Z_F34FCE55_6D7A_4595_AE80_79F81F8010EA_.wvu.PrintArea" localSheetId="18" hidden="1">'Attach 15'!$A$1:$E$92</definedName>
    <definedName name="Z_F34FCE55_6D7A_4595_AE80_79F81F8010EA_.wvu.PrintArea" localSheetId="19" hidden="1">'Attach 16'!$A$1:$L$102</definedName>
    <definedName name="Z_F34FCE55_6D7A_4595_AE80_79F81F8010EA_.wvu.PrintArea" localSheetId="20" hidden="1">'Attach 17'!$A$1:$J$24</definedName>
    <definedName name="Z_F34FCE55_6D7A_4595_AE80_79F81F8010EA_.wvu.PrintArea" localSheetId="22" hidden="1">'Attach 18A'!$A$1:$K$27</definedName>
    <definedName name="Z_F34FCE55_6D7A_4595_AE80_79F81F8010EA_.wvu.PrintArea" localSheetId="21" hidden="1">'Attach 19'!$A$1:$J$27</definedName>
    <definedName name="Z_F34FCE55_6D7A_4595_AE80_79F81F8010EA_.wvu.PrintArea" localSheetId="23" hidden="1">'Attach 23-A'!$A$1:$J$23</definedName>
    <definedName name="Z_F34FCE55_6D7A_4595_AE80_79F81F8010EA_.wvu.PrintArea" localSheetId="24" hidden="1">'Attach 23-B'!$A$1:$J$28</definedName>
    <definedName name="Z_F34FCE55_6D7A_4595_AE80_79F81F8010EA_.wvu.PrintArea" localSheetId="2" hidden="1">'Attach 3(JV)'!$A$1:$E$25</definedName>
    <definedName name="Z_F34FCE55_6D7A_4595_AE80_79F81F8010EA_.wvu.PrintArea" localSheetId="5" hidden="1">'Attach 4 (A)'!$A$1:$E$59</definedName>
    <definedName name="Z_F34FCE55_6D7A_4595_AE80_79F81F8010EA_.wvu.PrintArea" localSheetId="6" hidden="1">'Attach 5'!$A$1:$E$71</definedName>
    <definedName name="Z_F34FCE55_6D7A_4595_AE80_79F81F8010EA_.wvu.PrintArea" localSheetId="7" hidden="1">'Attach 5A'!$A$1:$F$71</definedName>
    <definedName name="Z_F34FCE55_6D7A_4595_AE80_79F81F8010EA_.wvu.PrintArea" localSheetId="8" hidden="1">'Attach 6'!$A$1:$E$51</definedName>
    <definedName name="Z_F34FCE55_6D7A_4595_AE80_79F81F8010EA_.wvu.PrintArea" localSheetId="10" hidden="1">'Attach 7a'!$A$1:$F$46</definedName>
    <definedName name="Z_F34FCE55_6D7A_4595_AE80_79F81F8010EA_.wvu.PrintArea" localSheetId="11" hidden="1">'Attach 9'!$A$1:$E$46</definedName>
    <definedName name="Z_F34FCE55_6D7A_4595_AE80_79F81F8010EA_.wvu.PrintArea" localSheetId="3" hidden="1">'Attach-3 (QR)'!$A$1:$I$596</definedName>
    <definedName name="Z_F34FCE55_6D7A_4595_AE80_79F81F8010EA_.wvu.PrintArea" localSheetId="25" hidden="1">'Bid Form 1st Env.'!$A$23:$AT$144</definedName>
    <definedName name="Z_F34FCE55_6D7A_4595_AE80_79F81F8010EA_.wvu.PrintArea" localSheetId="0" hidden="1">Cover!$A$1:$F$21</definedName>
    <definedName name="Z_F34FCE55_6D7A_4595_AE80_79F81F8010EA_.wvu.PrintArea" localSheetId="1" hidden="1">'Name of Bidder'!$B$1:$C$33</definedName>
    <definedName name="Z_F34FCE55_6D7A_4595_AE80_79F81F8010EA_.wvu.PrintTitles" localSheetId="10" hidden="1">'Attach 7a'!$18:$18</definedName>
    <definedName name="Z_F34FCE55_6D7A_4595_AE80_79F81F8010EA_.wvu.PrintTitles" localSheetId="11" hidden="1">'Attach 9'!$18:$18</definedName>
    <definedName name="Z_F34FCE55_6D7A_4595_AE80_79F81F8010EA_.wvu.Rows" localSheetId="12" hidden="1">'Attach 10'!$15:$25,'Attach 10'!$29:$32</definedName>
    <definedName name="Z_F34FCE55_6D7A_4595_AE80_79F81F8010EA_.wvu.Rows" localSheetId="14" hidden="1">'Attach 12'!$20:$35,'Attach 12'!$57:$64,'Attach 12'!$92:$96</definedName>
    <definedName name="Z_F34FCE55_6D7A_4595_AE80_79F81F8010EA_.wvu.Rows" localSheetId="17" hidden="1">'Attach 14 IP'!#REF!</definedName>
    <definedName name="Z_F34FCE55_6D7A_4595_AE80_79F81F8010EA_.wvu.Rows" localSheetId="18" hidden="1">'Attach 15'!$16:$16</definedName>
    <definedName name="Z_F34FCE55_6D7A_4595_AE80_79F81F8010EA_.wvu.Rows" localSheetId="22" hidden="1">'Attach 18A'!$29:$29</definedName>
    <definedName name="Z_F34FCE55_6D7A_4595_AE80_79F81F8010EA_.wvu.Rows" localSheetId="4" hidden="1">'Attach 4'!$26:$26</definedName>
    <definedName name="Z_F34FCE55_6D7A_4595_AE80_79F81F8010EA_.wvu.Rows" localSheetId="6" hidden="1">'Attach 5'!$23:$28</definedName>
    <definedName name="Z_F34FCE55_6D7A_4595_AE80_79F81F8010EA_.wvu.Rows" localSheetId="7" hidden="1">'Attach 5A'!$23:$28</definedName>
    <definedName name="Z_F34FCE55_6D7A_4595_AE80_79F81F8010EA_.wvu.Rows" localSheetId="10" hidden="1">'Attach 7a'!$17:$39</definedName>
    <definedName name="Z_F34FCE55_6D7A_4595_AE80_79F81F8010EA_.wvu.Rows" localSheetId="3" hidden="1">'Attach-3 (QR)'!$106:$108,'Attach-3 (QR)'!$170:$171,'Attach-3 (QR)'!$176:$314,'Attach-3 (QR)'!$374:$375,'Attach-3 (QR)'!$386:$389,'Attach-3 (QR)'!$394:$397,'Attach-3 (QR)'!$400:$401,'Attach-3 (QR)'!$406:$406,'Attach-3 (QR)'!$414:$414,'Attach-3 (QR)'!$420:$420,'Attach-3 (QR)'!$428:$428,'Attach-3 (QR)'!$434:$434,'Attach-3 (QR)'!$449:$449,'Attach-3 (QR)'!$455:$459,'Attach-3 (QR)'!$472:$512,'Attach-3 (QR)'!$518:$532,'Attach-3 (QR)'!$535:$536,'Attach-3 (QR)'!$553:$574</definedName>
    <definedName name="Z_F34FCE55_6D7A_4595_AE80_79F81F8010EA_.wvu.Rows" localSheetId="25" hidden="1">'Bid Form 1st Env.'!$21:$22,'Bid Form 1st Env.'!$82:$82,'Bid Form 1st Env.'!$84:$85,'Bid Form 1st Env.'!$90:$90,'Bid Form 1st Env.'!$92:$92,'Bid Form 1st Env.'!$109:$109,'Bid Form 1st Env.'!$140:$140</definedName>
    <definedName name="Z_F34FCE55_6D7A_4595_AE80_79F81F8010EA_.wvu.Rows" localSheetId="0" hidden="1">Cover!$9:$9</definedName>
    <definedName name="Z_F34FCE55_6D7A_4595_AE80_79F81F8010EA_.wvu.Rows" localSheetId="1" hidden="1">'Name of Bidder'!$27:$27</definedName>
    <definedName name="Z_F34FCE55_6D7A_4595_AE80_79F81F8010EA_.wvu.Rows" localSheetId="26" hidden="1">'N-W (Cr.)'!$1:$119</definedName>
    <definedName name="Z_F34FCE55_6D7A_4595_AE80_79F81F8010EA_.wvu.Rows" localSheetId="27" hidden="1">'N-W(cr.)-2'!$1:$119</definedName>
    <definedName name="Z_F9FE2C60_2849_4C32_B532_2B1A89FFA9CD_.wvu.PrintArea" localSheetId="9" hidden="1">'Attach 7'!$A$1:$E$19</definedName>
    <definedName name="Z_FD87D35E_89F5_48A1_8A83_CC8E962AB32F_.wvu.Cols" localSheetId="11" hidden="1">'Attach 9'!$H:$H</definedName>
    <definedName name="Z_FD87D35E_89F5_48A1_8A83_CC8E962AB32F_.wvu.PrintArea" localSheetId="11" hidden="1">'Attach 9'!$A$1:$E$46</definedName>
    <definedName name="Z_FD87D35E_89F5_48A1_8A83_CC8E962AB32F_.wvu.PrintTitles" localSheetId="11" hidden="1">'Attach 9'!$18:$18</definedName>
    <definedName name="Z_FD87D35E_89F5_48A1_8A83_CC8E962AB32F_.wvu.Rows" localSheetId="11" hidden="1">'Attach 9'!$19:$20</definedName>
    <definedName name="Z_FE4EC9C4_31B9_4D40_8323_5B16C3BC840F_.wvu.PrintArea" localSheetId="9" hidden="1">'Attach 7'!$A$1:$E$19</definedName>
  </definedNames>
  <calcPr calcId="191028"/>
  <customWorkbookViews>
    <customWorkbookView name="Sivadanam Sivakumar {शिवदानम शिवकुमार} - Personal View" guid="{BD24AD9D-D3A0-422F-8577-11BDC23592D2}" mergeInterval="0" personalView="1" maximized="1" xWindow="-8" yWindow="-8" windowWidth="1936" windowHeight="1056" tabRatio="913" activeSheetId="1"/>
    <customWorkbookView name="Pankaj Kumar Jangid {पंकज कुमार जांगिड} - Personal View" guid="{6AB2DF82-E90A-4CF8-B22E-5D001DAE6667}" mergeInterval="0" personalView="1" maximized="1" windowWidth="1903" windowHeight="782" tabRatio="913" activeSheetId="27"/>
    <customWorkbookView name="Adil Iqbal Khan {Adil Iqbal Khan} - Personal View" guid="{938A4A51-D362-4606-B51E-5F7EE488A1EA}" mergeInterval="0" personalView="1" maximized="1" windowWidth="1916" windowHeight="779" tabRatio="913" activeSheetId="1"/>
    <customWorkbookView name="Kapil Mandil {कपिल मंडिल} - Personal View" guid="{E8F77A2D-E40A-4668-A8F2-3CE31C4AC520}" mergeInterval="0" personalView="1" maximized="1" windowWidth="1916" windowHeight="803" tabRatio="918" activeSheetId="2"/>
    <customWorkbookView name="Ram Lal {Ram Lal} - Personal View" guid="{F34FCE55-6D7A-4595-AE80-79F81F8010EA}" mergeInterval="0" personalView="1" maximized="1" windowWidth="1916" windowHeight="854" tabRatio="796" activeSheetId="27"/>
    <customWorkbookView name="Naba Kumar Mondal {नब कुमार मंडल} - Personal View" guid="{906C1F80-87B7-4777-98E9-010D55358499}" mergeInterval="0" personalView="1" maximized="1" windowWidth="1916" windowHeight="834" tabRatio="796" activeSheetId="27" showComments="commIndAndComment"/>
    <customWorkbookView name="Chandra Kr. Kamat {चंद्र कुमार कामत} - Personal View" guid="{42E95D05-5FE4-4BDE-99D8-8A5175191762}" mergeInterval="0" personalView="1" maximized="1" windowWidth="1916" windowHeight="734" tabRatio="796" activeSheetId="27"/>
    <customWorkbookView name="Venkatesh Karri {वेंकटेश कर्री} - Personal View" guid="{B07A37BF-D9F4-4586-9D27-CDE2FA2D1222}" mergeInterval="0" personalView="1" maximized="1" windowWidth="1916" windowHeight="854" tabRatio="796" activeSheetId="18"/>
    <customWorkbookView name="60002749 - Personal View" guid="{9EDBA9B2-46ED-415A-B10B-329571C4D4AF}" mergeInterval="0" personalView="1" maximized="1" xWindow="1" yWindow="1" windowWidth="1366" windowHeight="496" tabRatio="796" activeSheetId="2"/>
    <customWorkbookView name="60001959 - Personal View" guid="{30E57F47-2338-458C-930A-44F048960490}" mergeInterval="0" personalView="1" maximized="1" windowWidth="1362" windowHeight="533" tabRatio="796" activeSheetId="27"/>
    <customWorkbookView name="G.V.N.Ananda Kumar - Personal View" guid="{6FD3A41D-DEEE-48F5-96DB-6021F0BEBAF6}" mergeInterval="0" personalView="1" maximized="1" windowWidth="1362" windowHeight="522" tabRatio="796" activeSheetId="2"/>
    <customWorkbookView name="60003210 - Personal View" guid="{564AA8DD-E850-4E6F-BA1D-8F79D1361145}" mergeInterval="0" personalView="1" maximized="1" xWindow="1" yWindow="1" windowWidth="1276" windowHeight="794" tabRatio="796" activeSheetId="27" showComments="commIndAndComment"/>
    <customWorkbookView name="Dinesh C. Nainwal - Personal View" guid="{7DC13EB1-5F25-4667-BD87-340DAD4F0E72}" mergeInterval="0" personalView="1" maximized="1" windowWidth="1362" windowHeight="543" tabRatio="796" activeSheetId="1"/>
    <customWorkbookView name="60001192 - Personal View" guid="{AF19F13B-761B-48FB-A70F-9439A4D7530B}" mergeInterval="0" personalView="1" maximized="1" xWindow="1" yWindow="1" windowWidth="1362" windowHeight="496" tabRatio="753" activeSheetId="9"/>
    <customWorkbookView name="20587 - Personal View" guid="{20A53A97-D2BD-4E7F-8ABC-E5DF94CF88E8}" mergeInterval="0" personalView="1" maximized="1" windowWidth="1362" windowHeight="517" tabRatio="908" activeSheetId="1"/>
    <customWorkbookView name="KIRAN - Personal View" guid="{1586E746-E770-4DE8-8EE8-42BC4CF5206B}" mergeInterval="0" personalView="1" maximized="1" windowWidth="1362" windowHeight="523" tabRatio="908" activeSheetId="1"/>
    <customWorkbookView name="Dell - Personal View" guid="{7FED4A88-DA6B-4AEC-96D2-BAE29634CEBD}" mergeInterval="0" personalView="1" maximized="1" xWindow="1" yWindow="1" windowWidth="1362" windowHeight="496" tabRatio="908" activeSheetId="23"/>
    <customWorkbookView name="admin - Personal View" guid="{57EC2AB3-459C-475C-AFE6-EBB6882FA67E}" mergeInterval="0" personalView="1" maximized="1" xWindow="1" yWindow="1" windowWidth="1024" windowHeight="438" tabRatio="908" activeSheetId="1"/>
    <customWorkbookView name="01290 - Personal View" guid="{6B2C1320-5106-401D-86E8-03FFC7419150}" mergeInterval="0" personalView="1" maximized="1" windowWidth="1362" windowHeight="509" tabRatio="908" activeSheetId="14"/>
    <customWorkbookView name="01192 - Personal View" guid="{1C70608C-646A-4043-A222-6253B5006A93}" mergeInterval="0" personalView="1" maximized="1" xWindow="1" yWindow="1" windowWidth="1366" windowHeight="538" tabRatio="807" activeSheetId="2" showComments="commIndAndComment"/>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3"/>
    <customWorkbookView name="01209 - Personal View" guid="{237D8718-39ED-4FFE-B3B2-D1192F8D2E87}" mergeInterval="0" personalView="1" maximized="1" xWindow="1" yWindow="1" windowWidth="1366" windowHeight="538" tabRatio="779" activeSheetId="2"/>
    <customWorkbookView name="00398 - Personal View" guid="{CD4CA1A8-824A-452F-BDBA-32A47C1B3013}" mergeInterval="0" personalView="1" maximized="1" xWindow="1" yWindow="1" windowWidth="1366" windowHeight="538" tabRatio="779" activeSheetId="2"/>
    <customWorkbookView name="Ann Mary Jose           - Personal View" guid="{EBAEADC8-DFAF-4DD1-92A4-0349F1C8EBDD}" mergeInterval="0" personalView="1" maximized="1" xWindow="1" yWindow="1" windowWidth="1366" windowHeight="492" tabRatio="908" activeSheetId="1"/>
    <customWorkbookView name="00882 - Personal View" guid="{D5994A17-2357-4B78-B667-DDB5D94B6FD1}" mergeInterval="0" personalView="1" maximized="1" windowWidth="1362" windowHeight="543" tabRatio="908" activeSheetId="4"/>
    <customWorkbookView name="Parveen Saluja - Personal View" guid="{A317F5C2-E44F-4A46-8833-2AE6CAE06F6E}" mergeInterval="0" personalView="1" maximized="1" windowWidth="1362" windowHeight="543" tabRatio="908" activeSheetId="1"/>
    <customWorkbookView name="D Lucius - Personal View" guid="{280EA05C-4582-4B0F-895F-5C9134A73222}" mergeInterval="0" personalView="1" maximized="1" windowWidth="1362" windowHeight="523" tabRatio="908" activeSheetId="23"/>
    <customWorkbookView name="60001290 - Personal View" guid="{582CF44B-0703-4CA2-AB84-00685031CD39}" mergeInterval="0" personalView="1" maximized="1" xWindow="1" yWindow="1" windowWidth="1339" windowHeight="483" tabRatio="796" activeSheetId="24"/>
    <customWorkbookView name="Prashanth Kumar Gade {Prashanth Kumar Gade} - Personal View" guid="{308F00E9-5A71-4486-BCFD-DF8513C1906D}" mergeInterval="0" personalView="1" maximized="1" windowWidth="1436" windowHeight="640" tabRatio="796" activeSheetId="1" showComments="commIndAndComment"/>
    <customWorkbookView name="60031094 - Personal View" guid="{9F8CD454-46B1-47B9-9F5F-73ED69AC40D4}" mergeInterval="0" personalView="1" maximized="1" xWindow="1" yWindow="1" windowWidth="1362" windowHeight="538" tabRatio="796" activeSheetId="1"/>
    <customWorkbookView name="Jella Ramu {जेल्‍ला रामू} - Personal View" guid="{3365131F-6BE7-432A-859B-F41B794BB9E6}" mergeInterval="0" personalView="1" maximized="1" windowWidth="1362" windowHeight="523" tabRatio="796" activeSheetId="24"/>
    <customWorkbookView name="60003099 - Personal View" guid="{728AEB16-F9CD-4198-B4E9-2E28A5E42262}" mergeInterval="0" personalView="1" maximized="1" windowWidth="1276" windowHeight="758" tabRatio="796" activeSheetId="2"/>
    <customWorkbookView name="Power Grid - Personal View" guid="{10C5F276-B641-4058-B015-CD9DBF21498B}" mergeInterval="0" personalView="1" maximized="1" windowWidth="1596" windowHeight="640" tabRatio="796" activeSheetId="15"/>
    <customWorkbookView name="PARVINDER MALIK - Personal View" guid="{0BBA2DF4-A149-40BB-8E82-8CB6DEDB7C04}" mergeInterval="0" personalView="1" maximized="1" windowWidth="1362" windowHeight="542" tabRatio="913" activeSheetId="27"/>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5" i="18" l="1"/>
  <c r="D45" i="4" l="1"/>
  <c r="F45" i="4"/>
  <c r="H45" i="4"/>
  <c r="D46" i="4"/>
  <c r="F46" i="4"/>
  <c r="H46" i="4"/>
  <c r="D47" i="4"/>
  <c r="F47" i="4"/>
  <c r="H47" i="4"/>
  <c r="D48" i="4"/>
  <c r="F48" i="4"/>
  <c r="H48" i="4"/>
  <c r="N79" i="4"/>
  <c r="N80" i="4"/>
  <c r="N81" i="4"/>
  <c r="N145" i="4"/>
  <c r="N146" i="4"/>
  <c r="N147" i="4"/>
  <c r="N349" i="4"/>
  <c r="N350" i="4"/>
  <c r="N351" i="4"/>
  <c r="F409" i="4"/>
  <c r="D584" i="4" s="1"/>
  <c r="F444" i="4"/>
  <c r="F584" i="4" s="1"/>
  <c r="F480" i="4"/>
  <c r="H584" i="4" s="1"/>
  <c r="B486" i="4"/>
  <c r="B499" i="4"/>
  <c r="B551" i="4" l="1"/>
  <c r="B563" i="4"/>
  <c r="B539" i="4"/>
  <c r="A14" i="3" l="1"/>
  <c r="A45" i="18"/>
  <c r="A44" i="18"/>
  <c r="A43" i="18"/>
  <c r="A42" i="18"/>
  <c r="B11" i="2"/>
  <c r="B27" i="2" l="1"/>
  <c r="B8" i="2" l="1"/>
  <c r="A39" i="12"/>
  <c r="E11" i="12" l="1"/>
  <c r="E10" i="12"/>
  <c r="E9" i="12"/>
  <c r="E8" i="12"/>
  <c r="E7" i="12"/>
  <c r="A8" i="29" l="1"/>
  <c r="B8" i="29" s="1"/>
  <c r="F8" i="29"/>
  <c r="G8" i="29" s="1"/>
  <c r="K8" i="29"/>
  <c r="L8" i="29" s="1"/>
  <c r="P8" i="29"/>
  <c r="Q8" i="29" s="1"/>
  <c r="A9" i="29"/>
  <c r="B9" i="29" s="1"/>
  <c r="D9" i="29" s="1"/>
  <c r="F9" i="29"/>
  <c r="G9" i="29" s="1"/>
  <c r="I9" i="29" s="1"/>
  <c r="K9" i="29"/>
  <c r="L9" i="29" s="1"/>
  <c r="N9" i="29" s="1"/>
  <c r="P9" i="29"/>
  <c r="Q9" i="29" s="1"/>
  <c r="S9" i="29" s="1"/>
  <c r="A10" i="29"/>
  <c r="B10" i="29" s="1"/>
  <c r="D10" i="29" s="1"/>
  <c r="F10" i="29"/>
  <c r="G10" i="29" s="1"/>
  <c r="I10" i="29" s="1"/>
  <c r="K10" i="29"/>
  <c r="L10" i="29" s="1"/>
  <c r="N10" i="29" s="1"/>
  <c r="P10" i="29"/>
  <c r="Q10" i="29" s="1"/>
  <c r="S10" i="29" s="1"/>
  <c r="Y10" i="29"/>
  <c r="T10" i="29" s="1"/>
  <c r="A11" i="29"/>
  <c r="B11" i="29" s="1"/>
  <c r="D11" i="29" s="1"/>
  <c r="F11" i="29"/>
  <c r="G11" i="29" s="1"/>
  <c r="I11" i="29" s="1"/>
  <c r="K11" i="29"/>
  <c r="L11" i="29" s="1"/>
  <c r="N11" i="29" s="1"/>
  <c r="P11" i="29"/>
  <c r="Q11" i="29" s="1"/>
  <c r="S11" i="29" s="1"/>
  <c r="Y11" i="29"/>
  <c r="T11" i="29" s="1"/>
  <c r="A12" i="29"/>
  <c r="B12" i="29" s="1"/>
  <c r="D12" i="29" s="1"/>
  <c r="F12" i="29"/>
  <c r="G12" i="29" s="1"/>
  <c r="I12" i="29" s="1"/>
  <c r="K12" i="29"/>
  <c r="L12" i="29" s="1"/>
  <c r="N12" i="29" s="1"/>
  <c r="P12" i="29"/>
  <c r="Q12" i="29" s="1"/>
  <c r="S12" i="29" s="1"/>
  <c r="Y12" i="29"/>
  <c r="T12" i="29" s="1"/>
  <c r="A13" i="29"/>
  <c r="B13" i="29" s="1"/>
  <c r="F13" i="29"/>
  <c r="G13" i="29" s="1"/>
  <c r="I13" i="29" s="1"/>
  <c r="K13" i="29"/>
  <c r="L13" i="29" s="1"/>
  <c r="P13" i="29"/>
  <c r="Q13" i="29" s="1"/>
  <c r="Y13" i="29"/>
  <c r="T13" i="29" s="1"/>
  <c r="Y14" i="29"/>
  <c r="T14" i="29" s="1"/>
  <c r="Y15" i="29"/>
  <c r="T15" i="29" s="1"/>
  <c r="Y16" i="29"/>
  <c r="T16" i="29" s="1"/>
  <c r="Y17" i="29"/>
  <c r="T17" i="29" s="1"/>
  <c r="Y18" i="29"/>
  <c r="T18" i="29" s="1"/>
  <c r="Y19" i="29"/>
  <c r="T19" i="29" s="1"/>
  <c r="Y20" i="29"/>
  <c r="T20" i="29" s="1"/>
  <c r="Y21" i="29"/>
  <c r="T21" i="29" s="1"/>
  <c r="Y22" i="29"/>
  <c r="T22" i="29" s="1"/>
  <c r="Y23" i="29"/>
  <c r="T23" i="29" s="1"/>
  <c r="Y24" i="29"/>
  <c r="T24" i="29" s="1"/>
  <c r="Y30" i="29"/>
  <c r="T30" i="29" s="1"/>
  <c r="Y31" i="29"/>
  <c r="T31" i="29" s="1"/>
  <c r="Y32" i="29"/>
  <c r="T32" i="29" s="1"/>
  <c r="Y33" i="29"/>
  <c r="T33" i="29" s="1"/>
  <c r="Y34" i="29"/>
  <c r="T34" i="29" s="1"/>
  <c r="Y35" i="29"/>
  <c r="T35" i="29" s="1"/>
  <c r="Y36" i="29"/>
  <c r="T36" i="29" s="1"/>
  <c r="Y37" i="29"/>
  <c r="T37" i="29" s="1"/>
  <c r="Y38" i="29"/>
  <c r="T38" i="29" s="1"/>
  <c r="Y39" i="29"/>
  <c r="T39" i="29" s="1"/>
  <c r="Y40" i="29"/>
  <c r="T40" i="29" s="1"/>
  <c r="Y41" i="29"/>
  <c r="T41" i="29" s="1"/>
  <c r="Y42" i="29"/>
  <c r="T42" i="29" s="1"/>
  <c r="Y43" i="29"/>
  <c r="T43" i="29" s="1"/>
  <c r="Y44" i="29"/>
  <c r="T44" i="29" s="1"/>
  <c r="Y45" i="29"/>
  <c r="T45" i="29" s="1"/>
  <c r="A122" i="29"/>
  <c r="A124" i="29"/>
  <c r="A134" i="29" s="1"/>
  <c r="B134" i="29" s="1"/>
  <c r="D134" i="29" s="1"/>
  <c r="A8" i="28"/>
  <c r="B8" i="28" s="1"/>
  <c r="F8" i="28"/>
  <c r="G8" i="28" s="1"/>
  <c r="K8" i="28"/>
  <c r="L8" i="28" s="1"/>
  <c r="P8" i="28"/>
  <c r="Q8" i="28" s="1"/>
  <c r="A9" i="28"/>
  <c r="B9" i="28" s="1"/>
  <c r="D9" i="28" s="1"/>
  <c r="F9" i="28"/>
  <c r="G9" i="28" s="1"/>
  <c r="I9" i="28" s="1"/>
  <c r="K9" i="28"/>
  <c r="L9" i="28" s="1"/>
  <c r="N9" i="28" s="1"/>
  <c r="P9" i="28"/>
  <c r="Q9" i="28" s="1"/>
  <c r="S9" i="28" s="1"/>
  <c r="A10" i="28"/>
  <c r="B10" i="28" s="1"/>
  <c r="D10" i="28" s="1"/>
  <c r="F10" i="28"/>
  <c r="G10" i="28" s="1"/>
  <c r="I10" i="28" s="1"/>
  <c r="K10" i="28"/>
  <c r="L10" i="28" s="1"/>
  <c r="N10" i="28" s="1"/>
  <c r="P10" i="28"/>
  <c r="Q10" i="28" s="1"/>
  <c r="S10" i="28" s="1"/>
  <c r="Y10" i="28"/>
  <c r="T10" i="28" s="1"/>
  <c r="A11" i="28"/>
  <c r="B11" i="28" s="1"/>
  <c r="D11" i="28" s="1"/>
  <c r="F11" i="28"/>
  <c r="G11" i="28" s="1"/>
  <c r="I11" i="28" s="1"/>
  <c r="K11" i="28"/>
  <c r="L11" i="28" s="1"/>
  <c r="N11" i="28" s="1"/>
  <c r="P11" i="28"/>
  <c r="Q11" i="28" s="1"/>
  <c r="S11" i="28" s="1"/>
  <c r="Y11" i="28"/>
  <c r="T11" i="28" s="1"/>
  <c r="A12" i="28"/>
  <c r="B12" i="28" s="1"/>
  <c r="D12" i="28" s="1"/>
  <c r="F12" i="28"/>
  <c r="G12" i="28" s="1"/>
  <c r="I12" i="28" s="1"/>
  <c r="K12" i="28"/>
  <c r="L12" i="28" s="1"/>
  <c r="P12" i="28"/>
  <c r="Q12" i="28" s="1"/>
  <c r="S12" i="28" s="1"/>
  <c r="Y12" i="28"/>
  <c r="T12" i="28" s="1"/>
  <c r="A13" i="28"/>
  <c r="B13" i="28" s="1"/>
  <c r="F13" i="28"/>
  <c r="G13" i="28" s="1"/>
  <c r="K13" i="28"/>
  <c r="L13" i="28" s="1"/>
  <c r="N13" i="28" s="1"/>
  <c r="P13" i="28"/>
  <c r="Q13" i="28" s="1"/>
  <c r="S13" i="28" s="1"/>
  <c r="Y13" i="28"/>
  <c r="T13" i="28" s="1"/>
  <c r="Y14" i="28"/>
  <c r="T14" i="28" s="1"/>
  <c r="Y15" i="28"/>
  <c r="T15" i="28" s="1"/>
  <c r="Y16" i="28"/>
  <c r="T16" i="28" s="1"/>
  <c r="Y17" i="28"/>
  <c r="T17" i="28" s="1"/>
  <c r="Y18" i="28"/>
  <c r="T18" i="28" s="1"/>
  <c r="Y19" i="28"/>
  <c r="T19" i="28" s="1"/>
  <c r="Y20" i="28"/>
  <c r="T20" i="28" s="1"/>
  <c r="Y21" i="28"/>
  <c r="T21" i="28" s="1"/>
  <c r="Y22" i="28"/>
  <c r="T22" i="28" s="1"/>
  <c r="Y23" i="28"/>
  <c r="T23" i="28" s="1"/>
  <c r="Y24" i="28"/>
  <c r="T24" i="28" s="1"/>
  <c r="Y30" i="28"/>
  <c r="T30" i="28" s="1"/>
  <c r="Y31" i="28"/>
  <c r="T31" i="28" s="1"/>
  <c r="Y32" i="28"/>
  <c r="T32" i="28" s="1"/>
  <c r="Y33" i="28"/>
  <c r="T33" i="28" s="1"/>
  <c r="Y34" i="28"/>
  <c r="T34" i="28" s="1"/>
  <c r="Y35" i="28"/>
  <c r="T35" i="28" s="1"/>
  <c r="Y36" i="28"/>
  <c r="T36" i="28" s="1"/>
  <c r="Y37" i="28"/>
  <c r="T37" i="28" s="1"/>
  <c r="Y38" i="28"/>
  <c r="T38" i="28" s="1"/>
  <c r="Y39" i="28"/>
  <c r="T39" i="28" s="1"/>
  <c r="Y40" i="28"/>
  <c r="T40" i="28" s="1"/>
  <c r="Y41" i="28"/>
  <c r="T41" i="28" s="1"/>
  <c r="Y42" i="28"/>
  <c r="T42" i="28" s="1"/>
  <c r="Y43" i="28"/>
  <c r="T43" i="28" s="1"/>
  <c r="Y44" i="28"/>
  <c r="T44" i="28" s="1"/>
  <c r="Y45" i="28"/>
  <c r="T45" i="28" s="1"/>
  <c r="A122" i="28"/>
  <c r="A124" i="28"/>
  <c r="A131" i="28" s="1"/>
  <c r="B131" i="28" s="1"/>
  <c r="D131" i="28" s="1"/>
  <c r="A24" i="27"/>
  <c r="B30" i="27"/>
  <c r="AG31" i="27" s="1"/>
  <c r="AG32" i="27" s="1"/>
  <c r="A32" i="27"/>
  <c r="A33" i="27"/>
  <c r="A34" i="27"/>
  <c r="A35" i="27"/>
  <c r="A36" i="27"/>
  <c r="AL37" i="27"/>
  <c r="AL38" i="27"/>
  <c r="C39" i="27"/>
  <c r="AC41" i="27"/>
  <c r="Q39" i="27" s="1"/>
  <c r="B115" i="27"/>
  <c r="AT115" i="27"/>
  <c r="AU115" i="27" s="1"/>
  <c r="AV115" i="27" s="1"/>
  <c r="B123" i="27"/>
  <c r="F123" i="27"/>
  <c r="B124" i="27"/>
  <c r="F124" i="27"/>
  <c r="A1" i="26"/>
  <c r="A3" i="26"/>
  <c r="G7" i="26"/>
  <c r="G8" i="26"/>
  <c r="G9" i="26"/>
  <c r="G10" i="26"/>
  <c r="G11" i="26"/>
  <c r="A26" i="26"/>
  <c r="B26" i="26"/>
  <c r="F26" i="26"/>
  <c r="H26" i="26"/>
  <c r="A28" i="26"/>
  <c r="B28" i="26"/>
  <c r="F28" i="26"/>
  <c r="H28" i="26"/>
  <c r="A1" i="25"/>
  <c r="A3" i="25"/>
  <c r="G7" i="25"/>
  <c r="G8" i="25"/>
  <c r="G9" i="25"/>
  <c r="G10" i="25"/>
  <c r="G11" i="25"/>
  <c r="A21" i="25"/>
  <c r="B21" i="25"/>
  <c r="F21" i="25"/>
  <c r="H21" i="25"/>
  <c r="A23" i="25"/>
  <c r="B23" i="25"/>
  <c r="F23" i="25"/>
  <c r="H23" i="25"/>
  <c r="A3" i="24"/>
  <c r="B20" i="24"/>
  <c r="A1" i="23"/>
  <c r="A1" i="24" s="1"/>
  <c r="A3" i="23"/>
  <c r="G7" i="23"/>
  <c r="G8" i="23"/>
  <c r="G9" i="23"/>
  <c r="G10" i="23"/>
  <c r="G11" i="23"/>
  <c r="A25" i="23"/>
  <c r="B25" i="23"/>
  <c r="F25" i="23"/>
  <c r="H25" i="23"/>
  <c r="A27" i="23"/>
  <c r="B27" i="23"/>
  <c r="F27" i="23"/>
  <c r="H27" i="23"/>
  <c r="A1" i="21"/>
  <c r="X2" i="21"/>
  <c r="A3" i="21"/>
  <c r="F6" i="21"/>
  <c r="F7" i="21"/>
  <c r="F8" i="21"/>
  <c r="F9" i="21"/>
  <c r="F10" i="21"/>
  <c r="B23" i="21"/>
  <c r="H23" i="21"/>
  <c r="B24" i="21"/>
  <c r="H24" i="21"/>
  <c r="A1" i="20"/>
  <c r="Z2" i="20"/>
  <c r="A3" i="20"/>
  <c r="G7" i="20"/>
  <c r="G8" i="20"/>
  <c r="G9" i="20"/>
  <c r="G10" i="20"/>
  <c r="G11" i="20"/>
  <c r="B101" i="20"/>
  <c r="H101" i="20"/>
  <c r="B102" i="20"/>
  <c r="H102" i="20"/>
  <c r="A3" i="19"/>
  <c r="E8" i="19"/>
  <c r="M39" i="19"/>
  <c r="E75" i="19"/>
  <c r="B90" i="19"/>
  <c r="E90" i="19"/>
  <c r="B91" i="19"/>
  <c r="E91" i="19"/>
  <c r="K30" i="18"/>
  <c r="K31" i="18"/>
  <c r="K32" i="18"/>
  <c r="K33" i="18"/>
  <c r="K36" i="18"/>
  <c r="O36" i="18"/>
  <c r="K37" i="18"/>
  <c r="O37" i="18"/>
  <c r="K38" i="18"/>
  <c r="O38" i="18"/>
  <c r="K39" i="18"/>
  <c r="O39" i="18"/>
  <c r="A41" i="18"/>
  <c r="A49" i="18"/>
  <c r="F196" i="18"/>
  <c r="F197" i="18"/>
  <c r="A1" i="17"/>
  <c r="A3" i="17"/>
  <c r="E7" i="17"/>
  <c r="E8" i="17"/>
  <c r="E9" i="17"/>
  <c r="E10" i="17"/>
  <c r="E11" i="17"/>
  <c r="B24" i="17"/>
  <c r="E24" i="17"/>
  <c r="B25" i="17"/>
  <c r="E25" i="17"/>
  <c r="A1" i="16"/>
  <c r="A3" i="16"/>
  <c r="E7" i="16"/>
  <c r="E8" i="16"/>
  <c r="E9" i="16"/>
  <c r="E10" i="16"/>
  <c r="E11" i="16"/>
  <c r="B20" i="16"/>
  <c r="E20" i="16"/>
  <c r="B21" i="16"/>
  <c r="E21" i="16"/>
  <c r="A1" i="15"/>
  <c r="A3" i="15"/>
  <c r="A7" i="15"/>
  <c r="D7" i="15"/>
  <c r="D8" i="15"/>
  <c r="D9" i="15"/>
  <c r="D10" i="15"/>
  <c r="D11" i="15"/>
  <c r="D12" i="15"/>
  <c r="C95" i="15"/>
  <c r="B111" i="15"/>
  <c r="E111" i="15"/>
  <c r="B112" i="15"/>
  <c r="E112" i="15"/>
  <c r="A1" i="14"/>
  <c r="A53" i="14" s="1"/>
  <c r="Z2" i="14"/>
  <c r="A3" i="14"/>
  <c r="D7" i="14"/>
  <c r="D8" i="14"/>
  <c r="D9" i="14"/>
  <c r="D10" i="14"/>
  <c r="D11" i="14"/>
  <c r="B31" i="14"/>
  <c r="B69" i="14" s="1"/>
  <c r="D31" i="14"/>
  <c r="E50" i="14" s="1"/>
  <c r="E69" i="14" s="1"/>
  <c r="B32" i="14"/>
  <c r="B51" i="14" s="1"/>
  <c r="D32" i="14"/>
  <c r="E51" i="14" s="1"/>
  <c r="E70" i="14" s="1"/>
  <c r="E34" i="14"/>
  <c r="A36" i="14"/>
  <c r="A50" i="14"/>
  <c r="D50" i="14"/>
  <c r="A51" i="14"/>
  <c r="D51" i="14"/>
  <c r="E53" i="14"/>
  <c r="A55" i="14"/>
  <c r="A69" i="14"/>
  <c r="D69" i="14"/>
  <c r="A70" i="14"/>
  <c r="D70" i="14"/>
  <c r="A1" i="13"/>
  <c r="A3" i="13"/>
  <c r="E7" i="13"/>
  <c r="E8" i="13"/>
  <c r="E9" i="13"/>
  <c r="E10" i="13"/>
  <c r="E11" i="13"/>
  <c r="B33" i="13"/>
  <c r="E33" i="13"/>
  <c r="B34" i="13"/>
  <c r="E34" i="13"/>
  <c r="A1" i="12"/>
  <c r="A3" i="12"/>
  <c r="E18" i="12" s="1"/>
  <c r="B21" i="12" s="1"/>
  <c r="A16" i="12"/>
  <c r="A41" i="12"/>
  <c r="B43" i="12"/>
  <c r="E43" i="12"/>
  <c r="B44" i="12"/>
  <c r="E44" i="12"/>
  <c r="A3" i="11"/>
  <c r="E8" i="11"/>
  <c r="E9" i="11"/>
  <c r="E10" i="11"/>
  <c r="E11" i="11"/>
  <c r="F12" i="11"/>
  <c r="A41" i="11"/>
  <c r="A42" i="11"/>
  <c r="B43" i="11"/>
  <c r="B44" i="11"/>
  <c r="E1" i="10"/>
  <c r="A7" i="10"/>
  <c r="E7" i="10"/>
  <c r="E8" i="10"/>
  <c r="E9" i="10"/>
  <c r="E10" i="10"/>
  <c r="E11" i="10"/>
  <c r="B17" i="10"/>
  <c r="E17" i="10"/>
  <c r="B18" i="10"/>
  <c r="E18" i="10"/>
  <c r="A1" i="9"/>
  <c r="A1" i="11" s="1"/>
  <c r="A3" i="9"/>
  <c r="E7" i="9"/>
  <c r="E8" i="9"/>
  <c r="E9" i="9"/>
  <c r="E10" i="9"/>
  <c r="E11" i="9"/>
  <c r="B27" i="9"/>
  <c r="B49" i="9" s="1"/>
  <c r="E27" i="9"/>
  <c r="F43" i="11" s="1"/>
  <c r="B28" i="9"/>
  <c r="B50" i="9" s="1"/>
  <c r="E28" i="9"/>
  <c r="F44" i="11" s="1"/>
  <c r="E30" i="9"/>
  <c r="A32" i="9"/>
  <c r="A7" i="8"/>
  <c r="D7" i="8"/>
  <c r="D8" i="8"/>
  <c r="D9" i="8"/>
  <c r="D10" i="8"/>
  <c r="D11" i="8"/>
  <c r="I14" i="8"/>
  <c r="A14" i="8" s="1"/>
  <c r="E34" i="8"/>
  <c r="A1" i="7"/>
  <c r="A34" i="7" s="1"/>
  <c r="A3" i="7"/>
  <c r="D7" i="7"/>
  <c r="D8" i="7"/>
  <c r="D9" i="7"/>
  <c r="D10" i="7"/>
  <c r="D11" i="7"/>
  <c r="A14" i="7"/>
  <c r="B31" i="7"/>
  <c r="B69" i="7" s="1"/>
  <c r="D31" i="7"/>
  <c r="D69" i="7" s="1"/>
  <c r="B32" i="7"/>
  <c r="B70" i="7" s="1"/>
  <c r="D32" i="7"/>
  <c r="D70" i="7" s="1"/>
  <c r="E34" i="7"/>
  <c r="A3" i="6"/>
  <c r="D7" i="6"/>
  <c r="D8" i="6"/>
  <c r="D9" i="6"/>
  <c r="D10" i="6"/>
  <c r="D11" i="6"/>
  <c r="B24" i="6"/>
  <c r="B57" i="6" s="1"/>
  <c r="D24" i="6"/>
  <c r="D57" i="6" s="1"/>
  <c r="B25" i="6"/>
  <c r="B58" i="6" s="1"/>
  <c r="D25" i="6"/>
  <c r="D58" i="6" s="1"/>
  <c r="E29" i="6"/>
  <c r="C31" i="6"/>
  <c r="A33" i="6"/>
  <c r="B33" i="6"/>
  <c r="C33" i="6"/>
  <c r="D33" i="6"/>
  <c r="E33" i="6"/>
  <c r="A57" i="6"/>
  <c r="C57" i="6"/>
  <c r="A58" i="6"/>
  <c r="C58" i="6"/>
  <c r="A3" i="5"/>
  <c r="F7" i="5"/>
  <c r="F8" i="5"/>
  <c r="F9" i="5"/>
  <c r="F10" i="5"/>
  <c r="F11" i="5"/>
  <c r="H18" i="5"/>
  <c r="I18" i="5"/>
  <c r="H19" i="5"/>
  <c r="I19" i="5"/>
  <c r="H20" i="5"/>
  <c r="I20" i="5"/>
  <c r="B21" i="5"/>
  <c r="E21" i="5"/>
  <c r="H21" i="5"/>
  <c r="I21" i="5"/>
  <c r="B22" i="5"/>
  <c r="E22" i="5"/>
  <c r="H22" i="5"/>
  <c r="I22" i="5"/>
  <c r="H23" i="5"/>
  <c r="I23" i="5"/>
  <c r="H24" i="5"/>
  <c r="I24" i="5"/>
  <c r="H25" i="5"/>
  <c r="I25" i="5"/>
  <c r="F26" i="5"/>
  <c r="G26" i="5"/>
  <c r="A1" i="4"/>
  <c r="A1" i="19" s="1"/>
  <c r="A3" i="4"/>
  <c r="A3" i="10" s="1"/>
  <c r="F7" i="4"/>
  <c r="F8" i="4"/>
  <c r="E9" i="19" s="1"/>
  <c r="F9" i="4"/>
  <c r="E10" i="19" s="1"/>
  <c r="F10" i="4"/>
  <c r="E11" i="19" s="1"/>
  <c r="F11" i="4"/>
  <c r="E12" i="19" s="1"/>
  <c r="C594" i="4"/>
  <c r="G594" i="4"/>
  <c r="C595" i="4"/>
  <c r="G595" i="4"/>
  <c r="A1" i="3"/>
  <c r="A1" i="8" s="1"/>
  <c r="A34" i="8" s="1"/>
  <c r="Z1" i="3"/>
  <c r="AT1" i="3"/>
  <c r="Z2" i="3"/>
  <c r="A3" i="3"/>
  <c r="A3" i="8" s="1"/>
  <c r="Z8" i="3"/>
  <c r="B9" i="3"/>
  <c r="B9" i="14" s="1"/>
  <c r="G9" i="3"/>
  <c r="B10" i="3"/>
  <c r="B10" i="4" s="1"/>
  <c r="B11" i="3"/>
  <c r="B12" i="3"/>
  <c r="B24" i="3"/>
  <c r="B31" i="8" s="1"/>
  <c r="B69" i="8" s="1"/>
  <c r="E24" i="3"/>
  <c r="D31" i="8" s="1"/>
  <c r="D69" i="8" s="1"/>
  <c r="AA24" i="3"/>
  <c r="B25" i="3"/>
  <c r="B32" i="8" s="1"/>
  <c r="B70" i="8" s="1"/>
  <c r="E25" i="3"/>
  <c r="D32" i="8" s="1"/>
  <c r="D70" i="8" s="1"/>
  <c r="AA25" i="3"/>
  <c r="B1" i="2"/>
  <c r="B2" i="2"/>
  <c r="A1" i="5" s="1"/>
  <c r="A1" i="6" s="1"/>
  <c r="A29" i="6" s="1"/>
  <c r="F6" i="2"/>
  <c r="F8" i="2"/>
  <c r="N24" i="4" s="1"/>
  <c r="N408" i="4" s="1"/>
  <c r="G20" i="2"/>
  <c r="H20" i="2" s="1"/>
  <c r="A130" i="29"/>
  <c r="B130" i="29" s="1"/>
  <c r="D130" i="29" s="1"/>
  <c r="A127" i="29"/>
  <c r="A133" i="29"/>
  <c r="B133" i="29" s="1"/>
  <c r="D133" i="29" s="1"/>
  <c r="A131" i="29"/>
  <c r="B131" i="29" s="1"/>
  <c r="D131" i="29" s="1"/>
  <c r="B23" i="2" l="1"/>
  <c r="B24" i="2"/>
  <c r="A132" i="29"/>
  <c r="B132" i="29" s="1"/>
  <c r="D132" i="29" s="1"/>
  <c r="A129" i="29"/>
  <c r="B129" i="29" s="1"/>
  <c r="N23" i="4"/>
  <c r="H43" i="4" s="1"/>
  <c r="B12" i="6"/>
  <c r="B12" i="15"/>
  <c r="B11" i="14"/>
  <c r="B11" i="15"/>
  <c r="B18" i="2"/>
  <c r="B19" i="2"/>
  <c r="C7" i="2"/>
  <c r="B14" i="2"/>
  <c r="N21" i="20"/>
  <c r="AG5" i="20"/>
  <c r="AG4" i="20"/>
  <c r="B10" i="13"/>
  <c r="B10" i="23"/>
  <c r="B10" i="24" s="1"/>
  <c r="B10" i="15"/>
  <c r="B11" i="26"/>
  <c r="B50" i="14"/>
  <c r="E50" i="9"/>
  <c r="B12" i="7"/>
  <c r="B12" i="8" s="1"/>
  <c r="A30" i="9"/>
  <c r="B10" i="20"/>
  <c r="B10" i="14"/>
  <c r="B10" i="9"/>
  <c r="B13" i="2"/>
  <c r="B10" i="16"/>
  <c r="B10" i="17"/>
  <c r="A34" i="14"/>
  <c r="B12" i="26"/>
  <c r="B10" i="10"/>
  <c r="B12" i="10"/>
  <c r="B12" i="13"/>
  <c r="B11" i="16"/>
  <c r="B11" i="6"/>
  <c r="B10" i="26"/>
  <c r="B10" i="7"/>
  <c r="B10" i="8" s="1"/>
  <c r="B9" i="21"/>
  <c r="B11" i="5"/>
  <c r="I26" i="5"/>
  <c r="A18" i="5" s="1"/>
  <c r="H26" i="5"/>
  <c r="A17" i="5" s="1"/>
  <c r="N20" i="20"/>
  <c r="B20" i="20" s="1"/>
  <c r="G8" i="3"/>
  <c r="A15" i="3" s="1"/>
  <c r="A133" i="28"/>
  <c r="B133" i="28" s="1"/>
  <c r="D133" i="28" s="1"/>
  <c r="B10" i="11"/>
  <c r="B10" i="25"/>
  <c r="B10" i="5"/>
  <c r="B12" i="23"/>
  <c r="B12" i="24" s="1"/>
  <c r="B12" i="17"/>
  <c r="B10" i="6"/>
  <c r="B12" i="9"/>
  <c r="B12" i="5"/>
  <c r="A132" i="28"/>
  <c r="B132" i="28" s="1"/>
  <c r="D132" i="28" s="1"/>
  <c r="A1" i="10"/>
  <c r="B12" i="11"/>
  <c r="B12" i="25"/>
  <c r="B12" i="20"/>
  <c r="AS114" i="27"/>
  <c r="B11" i="21"/>
  <c r="B12" i="4"/>
  <c r="B12" i="12" s="1"/>
  <c r="B12" i="14"/>
  <c r="B12" i="16"/>
  <c r="AG30" i="27"/>
  <c r="A130" i="28"/>
  <c r="B130" i="28" s="1"/>
  <c r="D130" i="28" s="1"/>
  <c r="P6" i="28"/>
  <c r="B10" i="12"/>
  <c r="B11" i="19"/>
  <c r="B11" i="23"/>
  <c r="B11" i="24" s="1"/>
  <c r="B11" i="20"/>
  <c r="B11" i="9"/>
  <c r="B11" i="4"/>
  <c r="B11" i="17"/>
  <c r="B10" i="21"/>
  <c r="B8" i="21"/>
  <c r="B11" i="11"/>
  <c r="B9" i="7"/>
  <c r="B9" i="8" s="1"/>
  <c r="A129" i="28"/>
  <c r="B129" i="28" s="1"/>
  <c r="B9" i="15"/>
  <c r="F6" i="29"/>
  <c r="E49" i="9"/>
  <c r="B11" i="25"/>
  <c r="B11" i="13"/>
  <c r="B11" i="10"/>
  <c r="B11" i="7"/>
  <c r="B11" i="8" s="1"/>
  <c r="B70" i="14"/>
  <c r="U6" i="28"/>
  <c r="N12" i="28"/>
  <c r="K6" i="28" s="1"/>
  <c r="U6" i="29"/>
  <c r="S13" i="29"/>
  <c r="P6" i="29" s="1"/>
  <c r="N13" i="29"/>
  <c r="K6" i="29" s="1"/>
  <c r="I13" i="28"/>
  <c r="F6" i="28" s="1"/>
  <c r="D13" i="28"/>
  <c r="A6" i="28" s="1"/>
  <c r="D13" i="29"/>
  <c r="A6" i="29" s="1"/>
  <c r="B9" i="11"/>
  <c r="B9" i="9"/>
  <c r="B9" i="16"/>
  <c r="B9" i="13"/>
  <c r="A134" i="28"/>
  <c r="B134" i="28" s="1"/>
  <c r="D134" i="28" s="1"/>
  <c r="B9" i="4"/>
  <c r="B9" i="26"/>
  <c r="B9" i="17"/>
  <c r="B9" i="6"/>
  <c r="B9" i="25"/>
  <c r="B9" i="20"/>
  <c r="H20" i="20" s="1"/>
  <c r="B9" i="23"/>
  <c r="B9" i="24" s="1"/>
  <c r="B9" i="10"/>
  <c r="B9" i="5"/>
  <c r="AG33" i="27"/>
  <c r="N406" i="4" l="1"/>
  <c r="B480" i="4" s="1"/>
  <c r="F43" i="4"/>
  <c r="D43" i="4"/>
  <c r="A127" i="28"/>
  <c r="D45" i="27" s="1"/>
  <c r="B13" i="19"/>
  <c r="E16" i="3"/>
  <c r="E17" i="3"/>
  <c r="E19" i="3"/>
  <c r="B17" i="3"/>
  <c r="B16" i="3"/>
  <c r="A17" i="3"/>
  <c r="B18" i="3"/>
  <c r="B20" i="3"/>
  <c r="E18" i="3"/>
  <c r="B19" i="3"/>
  <c r="E20" i="3"/>
  <c r="A18" i="3"/>
  <c r="A8" i="3"/>
  <c r="A8" i="13" s="1"/>
  <c r="A7" i="3"/>
  <c r="A7" i="9" s="1"/>
  <c r="Y25" i="28"/>
  <c r="T25" i="28" s="1"/>
  <c r="U7" i="28" s="1"/>
  <c r="B11" i="12"/>
  <c r="B12" i="19"/>
  <c r="Y25" i="29"/>
  <c r="T25" i="29" s="1"/>
  <c r="U7" i="29" s="1"/>
  <c r="B9" i="12"/>
  <c r="B10" i="19"/>
  <c r="E26" i="19" s="1"/>
  <c r="B409" i="4" l="1"/>
  <c r="B444" i="4"/>
  <c r="A7" i="17"/>
  <c r="A7" i="13"/>
  <c r="A8" i="14"/>
  <c r="A8" i="15"/>
  <c r="A8" i="5"/>
  <c r="A6" i="21"/>
  <c r="A7" i="21"/>
  <c r="A8" i="6"/>
  <c r="A8" i="9"/>
  <c r="A8" i="23"/>
  <c r="A8" i="24" s="1"/>
  <c r="A7" i="25"/>
  <c r="A7" i="7"/>
  <c r="A7" i="23"/>
  <c r="A8" i="4"/>
  <c r="A9" i="19" s="1"/>
  <c r="A8" i="11"/>
  <c r="A8" i="26"/>
  <c r="A7" i="11"/>
  <c r="A7" i="6"/>
  <c r="A7" i="20"/>
  <c r="A8" i="25"/>
  <c r="A8" i="7"/>
  <c r="A8" i="8" s="1"/>
  <c r="A7" i="5"/>
  <c r="A7" i="16"/>
  <c r="A7" i="26"/>
  <c r="A8" i="17"/>
  <c r="A8" i="16"/>
  <c r="A8" i="20"/>
  <c r="A8" i="10"/>
  <c r="A7" i="14"/>
  <c r="A7" i="4"/>
  <c r="A8" i="19" s="1"/>
  <c r="A8" i="12" l="1"/>
  <c r="A7" i="12"/>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<sst xmlns="http://schemas.openxmlformats.org/spreadsheetml/2006/main" count="2424" uniqueCount="896">
  <si>
    <t>ATTACHMENTS</t>
  </si>
  <si>
    <t>General guidelines for filling up  the Attachments</t>
  </si>
  <si>
    <t>Fill up only green shaded cells in the relevent attachments.</t>
  </si>
  <si>
    <t>Attachments  3(QR),  5(A), 6, 9,  11, 12, 13, 14, 15, 17, 19,  and Bid Form for 1st Envelope are included here.</t>
  </si>
  <si>
    <t xml:space="preserve">Attachment 1 Bid Security : To be submitted as per proforma provided in the Bidding Document.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</si>
  <si>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</si>
  <si>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This attachment is not included here.</t>
  </si>
  <si>
    <t>Attachment 10 Guarantee Declaration: We hereby declare that Attachment-10 (Guarantee Declaration) is provided in our Second Envelope Bid.</t>
  </si>
  <si>
    <t>Attachment 14 Integrity Pact : To be submitted as per ITB Clause No. 9.3(o) and as per remarks in the Attach 14-IP.</t>
  </si>
  <si>
    <t>Attachment 20, Attachment 21, Attachment 22,  Attachment 23 :  To be submitted as per the provisions of the Bidding Documents (Formats Attached seperately in Volume-III of Bidding Documents.</t>
  </si>
  <si>
    <t>Attachment 24: Unequivocal consent of the proposed Sub-Contractor(s) : No specific format is provided by POWERGRID. Bidder may use their own format.</t>
  </si>
  <si>
    <r>
      <t xml:space="preserve">Attachment 25: Declaration by the Bidder regarding events encountered pursuant to ITB Clause 2.1 </t>
    </r>
    <r>
      <rPr>
        <i/>
        <sz val="12"/>
        <color indexed="20"/>
        <rFont val="Bookman Old Style"/>
        <family val="1"/>
      </rPr>
      <t xml:space="preserve">(All partners of the Joint Venture in case of Joint Venture bids) </t>
    </r>
  </si>
  <si>
    <t>Enter the details of the bidder below:</t>
  </si>
  <si>
    <t>Sole Bidder</t>
  </si>
  <si>
    <t>Specify type of Bidder                    
[Select from drop down menu]</t>
  </si>
  <si>
    <t>Route 2: Manufacturer of OPGW</t>
  </si>
  <si>
    <t>Route 1: Installation Agency</t>
  </si>
  <si>
    <t>Whether the bidder is an MSE (Micro &amp; Small Enterprise)</t>
  </si>
  <si>
    <t>2 or more</t>
  </si>
  <si>
    <t>Yes</t>
  </si>
  <si>
    <t>No</t>
  </si>
  <si>
    <t xml:space="preserve">Printed Name </t>
  </si>
  <si>
    <t>Designation</t>
  </si>
  <si>
    <t>Pick date from here (mm/dd/yyyy):</t>
  </si>
  <si>
    <t xml:space="preserve">Date     </t>
  </si>
  <si>
    <t xml:space="preserve">Place     </t>
  </si>
  <si>
    <t>NOTE: (In case of JV, all partners of the Joint Venture shall be MSEs to consider its bid as bid from MSE, JV bidder with at least one non-MSE partner (whether lead or other partner)  shall not be eligible for the benefit available to the MSE bidders)</t>
  </si>
  <si>
    <t>ATTACHMENT-3 (JV)</t>
  </si>
  <si>
    <t>(Joint Venture Agreement and Power of Attorney for Joint Venture*)</t>
  </si>
  <si>
    <t>To:</t>
  </si>
  <si>
    <t>C&amp;M Department</t>
  </si>
  <si>
    <t>Name        :</t>
  </si>
  <si>
    <t>Power Grid Corporation of India Ltd.,</t>
  </si>
  <si>
    <t>Address    :</t>
  </si>
  <si>
    <t>SRTS-II,RHQ,Bangalore</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</si>
  <si>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</si>
  <si>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</si>
  <si>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 applicable for Joint Venture</t>
  </si>
  <si>
    <t>Date      :</t>
  </si>
  <si>
    <t>Printed Name :</t>
  </si>
  <si>
    <t>Place      :</t>
  </si>
  <si>
    <t>Designation :</t>
  </si>
  <si>
    <t>ATTACHMENT-3 (QR)</t>
  </si>
  <si>
    <t>(Qualifying Requirement Data)</t>
  </si>
  <si>
    <t>Name:</t>
  </si>
  <si>
    <t>Address:</t>
  </si>
  <si>
    <t>For Our Qualifying Requirements, Please refer QR</t>
  </si>
  <si>
    <t>We have submitted bid as individual firm.</t>
  </si>
  <si>
    <t>We have submitted bid as joint venture of following firms :</t>
  </si>
  <si>
    <t>(i)</t>
  </si>
  <si>
    <t>(ii)</t>
  </si>
  <si>
    <t>(iii)</t>
  </si>
  <si>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</si>
  <si>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</si>
  <si>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</si>
  <si>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</si>
  <si>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</si>
  <si>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</si>
  <si>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</si>
  <si>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</si>
  <si>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</si>
  <si>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</si>
  <si>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</si>
  <si>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</si>
  <si>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</si>
  <si>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</si>
  <si>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C</t>
  </si>
  <si>
    <r>
      <rPr>
        <b/>
        <sz val="12"/>
        <rFont val="Bookman Old Style"/>
        <family val="1"/>
      </rPr>
      <t>Whether bidder anticipate any change in legal structure/ ownership of their organisation at present.</t>
    </r>
    <r>
      <rPr>
        <sz val="12"/>
        <rFont val="Bookman Old Style"/>
        <family val="1"/>
      </rPr>
      <t xml:space="preserve">
</t>
    </r>
    <r>
      <rPr>
        <i/>
        <sz val="12"/>
        <rFont val="Bookman Old Style"/>
        <family val="1"/>
      </rPr>
      <t>If Yes, please enclose details of same and copy of procedural document(s) with reference to the same/ as required statutorily, as of now</t>
    </r>
  </si>
  <si>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</si>
  <si>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</si>
  <si>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</si>
  <si>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</si>
  <si>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</si>
  <si>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</si>
  <si>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</si>
  <si>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</si>
  <si>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</si>
  <si>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</si>
  <si>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</si>
  <si>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</si>
  <si>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</si>
  <si>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</si>
  <si>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</si>
  <si>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</si>
  <si>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</si>
  <si>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r>
      <t xml:space="preserve">TECHNICAL REQUIREMENTS </t>
    </r>
    <r>
      <rPr>
        <b/>
        <i/>
        <sz val="12"/>
        <rFont val="Bookman Old Style"/>
        <family val="1"/>
      </rPr>
      <t>{Reference para 1.0 of Annexure-A (BDS)}</t>
    </r>
  </si>
  <si>
    <t>2.1</t>
  </si>
  <si>
    <r>
      <t>TECHNICAL EXPERIENCE</t>
    </r>
    <r>
      <rPr>
        <b/>
        <i/>
        <sz val="12"/>
        <rFont val="Bookman Old Style"/>
        <family val="1"/>
      </rPr>
      <t xml:space="preserve"> </t>
    </r>
  </si>
  <si>
    <t>OR</t>
  </si>
  <si>
    <t>Route-3</t>
  </si>
  <si>
    <t>Format-A:</t>
  </si>
  <si>
    <t>4(a)(i)</t>
  </si>
  <si>
    <t>(a)(ii)</t>
  </si>
  <si>
    <t xml:space="preserve">In case of foreign entity, whether bidder have established/ commence the establishment of facility as Indian Subsidiary/ Group Company/ Joint Venture Company for manufacturing &amp; testing of 400kV or above voltage level GIS in India (as per Companies Act 1956 or 2013 of India)
</t>
  </si>
  <si>
    <t xml:space="preserve">Whether bidder want to propose its above subsidiary/ Group Company/ Joint Venture Company as its associate for executing On-Shore Supply Contract </t>
  </si>
  <si>
    <t>Whether Undertaking (as per enclosed format in Section-VI, Sample Forms and Procedures of bidding document) for above is enclosed with the bid</t>
  </si>
  <si>
    <t>i</t>
  </si>
  <si>
    <t>ii</t>
  </si>
  <si>
    <t>iii</t>
  </si>
  <si>
    <t>iv</t>
  </si>
  <si>
    <t>3.0</t>
  </si>
  <si>
    <t>Financial Qualification Data:</t>
  </si>
  <si>
    <t>A.</t>
  </si>
  <si>
    <t>NET WORTH</t>
  </si>
  <si>
    <t>Networth</t>
  </si>
  <si>
    <t>Details of documentary evidence submitted in support of Qualification Data</t>
  </si>
  <si>
    <t>Currency</t>
  </si>
  <si>
    <t>Networth
(in Millions)</t>
  </si>
  <si>
    <t>Sl No</t>
  </si>
  <si>
    <t>Financial year</t>
  </si>
  <si>
    <t>Do you have audited results for FY 2018-19</t>
  </si>
  <si>
    <t>2018-2019</t>
  </si>
  <si>
    <t>2017-2018</t>
  </si>
  <si>
    <t>2016-2017</t>
  </si>
  <si>
    <t>2015-2016</t>
  </si>
  <si>
    <t>2014-2015</t>
  </si>
  <si>
    <t>2013-2014</t>
  </si>
  <si>
    <t>Turnover details:</t>
  </si>
  <si>
    <t>Turnover</t>
  </si>
  <si>
    <t>Turnover
(in Millions)</t>
  </si>
  <si>
    <t>Do you have audited results for FY 2018-2019</t>
  </si>
  <si>
    <t>Average Annual Turnover for best Three Years is</t>
  </si>
  <si>
    <t>Liquid Assets</t>
  </si>
  <si>
    <t>Currency (INR)</t>
  </si>
  <si>
    <t>LA</t>
  </si>
  <si>
    <t xml:space="preserve">Details of evidence of having Liquid assets (LA) </t>
  </si>
  <si>
    <t>Or</t>
  </si>
  <si>
    <t>Details of evidence of access to or availability of credit facilities</t>
  </si>
  <si>
    <t>Networth (INR)</t>
  </si>
  <si>
    <t>*(Indicate the rate(s) of exchnage against US Dollar at the end of each year, which have been used for arriving the amount at equivalent US Dollar.)</t>
  </si>
  <si>
    <t>Equivalent US$
(in Million)</t>
  </si>
  <si>
    <t>exchange rate*</t>
  </si>
  <si>
    <t>Do you have audited results for FY 2012-13</t>
  </si>
  <si>
    <t>2011-2012</t>
  </si>
  <si>
    <t>2010-2011</t>
  </si>
  <si>
    <t>2009-2010</t>
  </si>
  <si>
    <t>2008-2009</t>
  </si>
  <si>
    <t>4.0</t>
  </si>
  <si>
    <r>
      <t xml:space="preserve">Joint Venture (JV) Firms </t>
    </r>
    <r>
      <rPr>
        <b/>
        <i/>
        <sz val="12"/>
        <rFont val="Bookman Old Style"/>
        <family val="1"/>
      </rPr>
      <t>{Reference para 3.0 of Annexure-A (BDS)}</t>
    </r>
  </si>
  <si>
    <t xml:space="preserve">3.0 a)  IIn case a bid is submitted by a Joint Venture (JV) of two or more firms as partners, all the partners of Joint Venture shall meet collectively the complete requirements stipulated at para 1.0 and 2.0 (b) &amp; (c) above. Further, the partner(s) of JV must also meet the following minimum criteria:
i. All the partners of the JV shall meet individually the Financial Position criteria given at 2.0 (a) above. 
ii. The Lead Partner shall meet, not less than 40% of the minimum Financial Position criteria given at para 2.0 (b) &amp; (c)
iii. Each of the other partner(s) individually shall meet not less than 25% of the minimum Financial Position criteria given at para 2.0 (b) &amp; (c) above 
The figure of average annual turnover and liquid assets/credit facilities for each of the partners of the JV shall be added together to determine the JV’s compliance with the minimum qualifying criteria set out in Para 2.0 (b) &amp; (c) above.  
b) However,  for a JV to be qualified, the partners of JV must also meet the following minimum criteria:
i. One of the partner(s) of JV must meet the Technical Experience criteria and the requirements stipulated under Route-1 or Route-2 or Route-3 as per para 1.0 above
ii. The remaining partner(s) must have erected, tested and commissioned at least two (2) nos. GIS/AIS Circuit Breaker equipped bays@ of 345kVor above voltage level in one (1) substation or switchyard during the last seven (7) years in India and these bays@ must be in satisfactory operation# as on the originally scheduled date of bid opening mentioned above.
Note :-
(#) Satisfactory operation means certificate issued by the Employer certifying the operation without any adverse remark.
</t>
  </si>
  <si>
    <t>(a)</t>
  </si>
  <si>
    <t>(b)</t>
  </si>
  <si>
    <t>(c)</t>
  </si>
  <si>
    <t>(d)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</si>
  <si>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</si>
  <si>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</si>
  <si>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(iv)</t>
  </si>
  <si>
    <t>(v)</t>
  </si>
  <si>
    <t>(vi)</t>
  </si>
  <si>
    <t>(vii)</t>
  </si>
  <si>
    <t>(viii)</t>
  </si>
  <si>
    <t>(ix)</t>
  </si>
  <si>
    <t>(x)</t>
  </si>
  <si>
    <t>5.0</t>
  </si>
  <si>
    <t>The Bidder shall also furnish following documents/details with its bid. {Reference ITB clause 9.3 (c)}</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</si>
  <si>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</si>
  <si>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</si>
  <si>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</si>
  <si>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</si>
  <si>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Audited Balance Sheet and Income Statements enclosed</t>
  </si>
  <si>
    <t>ATTACHMENT-4</t>
  </si>
  <si>
    <t>(Form of Certificate of Origin and Eligibility)</t>
  </si>
  <si>
    <t>Equipments &amp; Materials produced in [Name of countries]</t>
  </si>
  <si>
    <t>Company incorporated &amp; registered in 
[Name of countries]</t>
  </si>
  <si>
    <t>ATTACHMENT-4 (A)</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</si>
  <si>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</si>
  <si>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</si>
  <si>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</si>
  <si>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</si>
  <si>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</si>
  <si>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</si>
  <si>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</si>
  <si>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</si>
  <si>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ATTACHMENT-5</t>
  </si>
  <si>
    <t>(Bought-out &amp; Sub-contracted Items)</t>
  </si>
  <si>
    <t>Sl. No.</t>
  </si>
  <si>
    <t>Quantity proposed to be bought/sub-contracted</t>
  </si>
  <si>
    <t xml:space="preserve">Details of the proposed sub-contractor/sub-vendor </t>
  </si>
  <si>
    <t xml:space="preserve">Name </t>
  </si>
  <si>
    <t xml:space="preserve">Nationality </t>
  </si>
  <si>
    <t xml:space="preserve">We hereby furnish the details of the items/ sub-assemblies propose to supply from our own works (i.e. as direct transactions) in additiona to the supplies the same from other vendors (i.e. as Bought-out transactions) as detailed in the table given above. </t>
  </si>
  <si>
    <t>Quantity proposed to be supplied</t>
  </si>
  <si>
    <t>Details of the plant from where supplies are proposed.</t>
  </si>
  <si>
    <t>Name of Plant</t>
  </si>
  <si>
    <t>Address</t>
  </si>
  <si>
    <t>2. We hereby declare that, we would not subcontract the erection portion of the contract without the prior approval of Employer.</t>
  </si>
  <si>
    <t>ATTACHMENT-5A</t>
  </si>
  <si>
    <t xml:space="preserve">(Items, Components, Raw Material, Services proposed to be sourced from Micro and Small Enterprises) </t>
  </si>
  <si>
    <t>Name of Micro and Small Enterprises (MSEs)</t>
  </si>
  <si>
    <t>Category
(Micro or Small)</t>
  </si>
  <si>
    <t xml:space="preserve">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Sample Forms and Procedures (FORMS), Volume-I of bidding documents, shall be submitted along with the bills for payment against supplies made/works done during execution of contract. </t>
  </si>
  <si>
    <t>Date     :</t>
  </si>
  <si>
    <t>Place    :</t>
  </si>
  <si>
    <t>ATTACHMENT-6</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</si>
  <si>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</si>
  <si>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</si>
  <si>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</si>
  <si>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</si>
  <si>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Reason for change</t>
  </si>
  <si>
    <t>The change in Bid Prices if the deviation is withdrawn and the Bidder conforms to the Specifications</t>
  </si>
  <si>
    <t>Any proposed deviation will be applicable only for the bidder whose bid is substantially responsive in accordance with Clause 22, Section ITB, Vol. I of the bidding documents. If a bid is not substantially responsive, it will be rejected and may not subsequently be made responsive by the bidder by correction of the non-conformity.</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</si>
  <si>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</si>
  <si>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</si>
  <si>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Cost of withdrawal of the deviation</t>
  </si>
  <si>
    <t>(Details of Alternative Bid)</t>
  </si>
  <si>
    <t>No Alternative Bid</t>
  </si>
  <si>
    <t>ATTACHMENT-7</t>
  </si>
  <si>
    <t>(Work Completion Schedule)</t>
  </si>
  <si>
    <t>To</t>
  </si>
  <si>
    <t>Printed Name:</t>
  </si>
  <si>
    <t>Designation:</t>
  </si>
  <si>
    <t>ATTACHMENT-9</t>
  </si>
  <si>
    <t>Description of Work</t>
  </si>
  <si>
    <t>We hereby declare that the completion  Schedule shall be followed by us in line with the bid documents</t>
  </si>
  <si>
    <t>b) completion</t>
  </si>
  <si>
    <t>Procurement of equipment/ components &amp; assembly
a) commencement</t>
  </si>
  <si>
    <t>Type Tests
a) commencement</t>
  </si>
  <si>
    <t>Manufacturing
a) commencement</t>
  </si>
  <si>
    <t>Shipments &amp; Delivery 
a) commencement</t>
  </si>
  <si>
    <t>Establishment of site office</t>
  </si>
  <si>
    <t>Installation at Site 
a) commencement</t>
  </si>
  <si>
    <t>Testing &amp; Pre-commissioning
a) commencement</t>
  </si>
  <si>
    <t>Trial Operation 
a) commencement</t>
  </si>
  <si>
    <t>Note: Bidders to enclose a detailed network covering all the activities to be undertaken for completion of the project indicating key dates for various milestones for each phase constituent-wise</t>
  </si>
  <si>
    <t>ATTACHMENT-10</t>
  </si>
  <si>
    <t>(Guarantee Declaration)</t>
  </si>
  <si>
    <t>We confirm that the equipments offered shall have minimum (or a maximum, as the case may be) performance specified in Technical Specifications. We further guarantee the performance/ efficency of the equipments in response to the Technical Specifications</t>
  </si>
  <si>
    <r>
      <t xml:space="preserve">We declare that the ratings, performance figures and availability of the system furnished by us for subject Package covered under this specification are guaranteed by us. In particular, we declare that the </t>
    </r>
    <r>
      <rPr>
        <b/>
        <sz val="12"/>
        <rFont val="Bookman Old Style"/>
        <family val="1"/>
      </rPr>
      <t xml:space="preserve">1) 10MVA, (220/V3)/(132/V3) kV, 1-phase Autotransformer; 2) 160MVA, 220/132/33 KV, 3-phase Autotransformer </t>
    </r>
    <r>
      <rPr>
        <sz val="12"/>
        <rFont val="Bookman Old Style"/>
        <family val="1"/>
      </rPr>
      <t xml:space="preserve"> as per scope of package) offered under this package shall meet the maximum loss requirement as stipulated in Technical Specifications</t>
    </r>
  </si>
  <si>
    <t>Not Applicable</t>
  </si>
  <si>
    <t>ATTACHMENT-11</t>
  </si>
  <si>
    <t>(Information regarding Ex-employees of POWERGRID in our Organisation)</t>
  </si>
  <si>
    <t>We hereby furnish the details of ex-employees of POWERGRID who had retired/ resigned at the level of General Manager and above from POWERGRID and subsequently have been employed by us:</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</si>
  <si>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</si>
  <si>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</si>
  <si>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</si>
  <si>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</si>
  <si>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</si>
  <si>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t>Note:  The information in similar format should be furnished for each partner of joint venture in case of joint venture bid.</t>
  </si>
  <si>
    <t>ATTACHMENT-12</t>
  </si>
  <si>
    <t>(Price Adjustment Data)</t>
  </si>
  <si>
    <t>Firm Price Basis</t>
  </si>
  <si>
    <t>Name of Materials/Labour</t>
  </si>
  <si>
    <t>Value of co-efficient</t>
  </si>
  <si>
    <t>Name of the published index</t>
  </si>
  <si>
    <t>Value of index as 30 days prior to date set for opening of bids</t>
  </si>
  <si>
    <t>In accordance with Clause 2, Appendix-2, Form of Contract Agreement, Section-VI; Forms. Volume-I</t>
  </si>
  <si>
    <t xml:space="preserve">A) For Equipment Ex-Works Price Component </t>
  </si>
  <si>
    <t>I.</t>
  </si>
  <si>
    <t>Circuit Breaker</t>
  </si>
  <si>
    <t>Raw Material</t>
  </si>
  <si>
    <t>i)</t>
  </si>
  <si>
    <t>a=</t>
  </si>
  <si>
    <t>IEEMA</t>
  </si>
  <si>
    <t>ii)</t>
  </si>
  <si>
    <t>b=</t>
  </si>
  <si>
    <t>iii)</t>
  </si>
  <si>
    <t>c=</t>
  </si>
  <si>
    <t>iv)</t>
  </si>
  <si>
    <t>d=</t>
  </si>
  <si>
    <t>Labour I=</t>
  </si>
  <si>
    <t xml:space="preserve">Indian field labour index – namely All India average consumer price index for Industrial Workers (monthly)  (Base: 2001= 100), as published by Labour Bureau, Shimla, Government of India (www.labourbureau.nic.in).
</t>
  </si>
  <si>
    <t>The sum of the value of coefficients for raw materials: a+b+c+d=0.55 to 0.65 and sum of all the coefficients including labour shall be a+b+c+d+l=0.85.</t>
  </si>
  <si>
    <t>II</t>
  </si>
  <si>
    <t>Current Transformer</t>
  </si>
  <si>
    <t xml:space="preserve">Indian field labour index – namely All India average consumer price index for Industrial Workers (monthly)  (Base: 2001= 100), as published by Labour Bureau, Shimla, Government of India (www.labourbureau.nic.in).
</t>
  </si>
  <si>
    <t>I</t>
  </si>
  <si>
    <t>Transformer</t>
  </si>
  <si>
    <t>The sum of the value of coefficients for raw materials: a+b+c+d=0.65 to 0.73 and sum of all the coefficients including labour shall be a+b+c+d+l=0.85.</t>
  </si>
  <si>
    <t>Insulating Oil</t>
  </si>
  <si>
    <t>S.N.</t>
  </si>
  <si>
    <t>Value of Coefficient</t>
  </si>
  <si>
    <t>III</t>
  </si>
  <si>
    <t>Capacitive VoltageTransformer</t>
  </si>
  <si>
    <t>IV</t>
  </si>
  <si>
    <t>Isolators</t>
  </si>
  <si>
    <t>Surge Arrester</t>
  </si>
  <si>
    <t>V</t>
  </si>
  <si>
    <t>PVC/XLPE Insulated Power and Control Cable</t>
  </si>
  <si>
    <t>a=PVC Compound</t>
  </si>
  <si>
    <t>Published Price of Metal</t>
  </si>
  <si>
    <t>i) Aluminium per MT</t>
  </si>
  <si>
    <t>ii) Copper per MT</t>
  </si>
  <si>
    <t>Weight in MT of Metal per kM
(Size wise)</t>
  </si>
  <si>
    <t>v)</t>
  </si>
  <si>
    <t>VI</t>
  </si>
  <si>
    <t>Substation Structures</t>
  </si>
  <si>
    <t>Lattice Steel Structures &amp; Pipe Structures (including bolts &amp; nuts, washers &amp; foundation bolts)</t>
  </si>
  <si>
    <t>Raw Materials</t>
  </si>
  <si>
    <t>a=Structural steel</t>
  </si>
  <si>
    <t>JPC Market Price (Retail) for average Price of Steel Angles of size 50 x 50 x 6 mm of all cities in Rs./MT as published by Joint Plant Committee(JPC).</t>
  </si>
  <si>
    <t>b=Electrolytic Zinc</t>
  </si>
  <si>
    <t>Labour</t>
  </si>
  <si>
    <t xml:space="preserve">VIII.  </t>
  </si>
  <si>
    <t>Series Reactor [ 420 kV, 12 ohm, 2500A, 1-ph air core dry type Series Reactor]</t>
  </si>
  <si>
    <t>Copper(a)</t>
  </si>
  <si>
    <t>Aluminium(a)</t>
  </si>
  <si>
    <t xml:space="preserve">Indian field labour index – namely All India average consumer price index for Industrial Workers (monthly)  (Base: 2001= 100), as published by Labour Bureau, Shimla, Government of India (www.labourbureau.nic.in).
</t>
  </si>
  <si>
    <t>The value of coefficient for raw materials: a=0.65 to 0.73 and value of coefficient for labour shall be between 0.12 and 0.20,  so that sum of all the coefficients including labour shall be a+l=0.85</t>
  </si>
  <si>
    <t>B.</t>
  </si>
  <si>
    <t>For Installation Price Component</t>
  </si>
  <si>
    <t xml:space="preserve">Installation price component (including Civil works but excluding ‘supply &amp; placement of reinforcement steel’ and ‘concreting’)  </t>
  </si>
  <si>
    <t xml:space="preserve">Supply &amp; Placement of Reinforcement Steel </t>
  </si>
  <si>
    <t>HSD</t>
  </si>
  <si>
    <t>Wholesale Price Index Number for `HSD’(Individual Commodity) (monthly)  (Base: 2011-12=100), as published by Office of Economic Advisor, Ministry of Commerce &amp; Industry(www.eaindustry.nic.in).</t>
  </si>
  <si>
    <t>Manufacture of Basic Metals</t>
  </si>
  <si>
    <t>Wholesale Price Index Number for   `Manufacture of Basic Metals’(Group Item) (monthly)  (Base: 2011-12=100), as published by Office of Economic Advisor, Ministry of Commerce &amp; Industry(www.eaindustry.nic.in).</t>
  </si>
  <si>
    <t>For Concereting</t>
  </si>
  <si>
    <t>Manufacture of cement, lime and plaster</t>
  </si>
  <si>
    <t xml:space="preserve">Wholesale Price Index Number for `Manufacture of cement, lime and plaster’(Group Item) (monthly)  (Base: 2011-12=100), as published by Office of Economic Advisor, Ministry of Commerce &amp; Industry (www.eaindustry.nic.in)
</t>
  </si>
  <si>
    <t>Cutting, shaping and finishing of stone</t>
  </si>
  <si>
    <t>Wholesale Price Index Number for `Cutting, shaping and finishing of stone’(Group Item) (monthly) (Base: 2011-12=100), as published by Office of Economic Advisor, Ministry of Commerce &amp; Industry(www.eaindustry.nic.in).</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</si>
  <si>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</si>
  <si>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</si>
  <si>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ATTACHMENT-13</t>
  </si>
  <si>
    <t>(Declaration regarding Social Accountability)</t>
  </si>
  <si>
    <r>
      <t xml:space="preserve">We conform that we stand committed to comply to all requirements of Social Accountability Standards i.e., SA8000 (latest Standard available at </t>
    </r>
    <r>
      <rPr>
        <i/>
        <sz val="12"/>
        <color indexed="12"/>
        <rFont val="Bookman Old Style"/>
        <family val="1"/>
      </rPr>
      <t>www.sa-intl.org</t>
    </r>
    <r>
      <rPr>
        <sz val="12"/>
        <rFont val="Bookman Old Style"/>
        <family val="1"/>
      </rPr>
      <t xml:space="preserve">) and maintain the necessary records. </t>
    </r>
  </si>
  <si>
    <t>ATTACHMENT-14</t>
  </si>
  <si>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</si>
  <si>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</si>
  <si>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</si>
  <si>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</si>
  <si>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</si>
  <si>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</si>
  <si>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</si>
  <si>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</si>
  <si>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</si>
  <si>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</si>
  <si>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</si>
  <si>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</si>
  <si>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</si>
  <si>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</si>
  <si>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</si>
  <si>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</si>
  <si>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   
                        New Delhi – 110016 hereinafter referred to as</t>
  </si>
  <si>
    <t>"POWERGRID",</t>
  </si>
  <si>
    <t>and</t>
  </si>
  <si>
    <t xml:space="preserve">hereinafter referred to as </t>
  </si>
  <si>
    <t>"The Bidder/Contractor"</t>
  </si>
  <si>
    <t>Preamble</t>
  </si>
  <si>
    <t xml:space="preserve">(Signature) </t>
  </si>
  <si>
    <t>(For &amp; On behalf of POWERGRID)</t>
  </si>
  <si>
    <t>(For &amp; On behalf of Bidder/ Partner(s) of Joint Venture/ Contractor)</t>
  </si>
  <si>
    <t>Page 1 of 8</t>
  </si>
  <si>
    <r>
      <t>In order to achieve these goals, POWERGRID and the above named Bidder/Contractor enter into this agreement called '</t>
    </r>
    <r>
      <rPr>
        <b/>
        <sz val="11"/>
        <rFont val="Bookman Old Style"/>
        <family val="1"/>
      </rPr>
      <t xml:space="preserve">Integrity Pact' </t>
    </r>
    <r>
      <rPr>
        <sz val="11"/>
        <rFont val="Bookman Old Style"/>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</si>
  <si>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</si>
  <si>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</si>
  <si>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</si>
  <si>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</si>
  <si>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</si>
  <si>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r>
      <t xml:space="preserve">POWERGRID will, during the tender process treat all Bidder(s) with equity, fairness </t>
    </r>
    <r>
      <rPr>
        <b/>
        <sz val="11"/>
        <rFont val="Bookman Old Style"/>
        <family val="1"/>
      </rPr>
      <t>and reason</t>
    </r>
    <r>
      <rPr>
        <sz val="11"/>
        <rFont val="Bookman Old Style"/>
        <family val="1"/>
      </rPr>
      <t>.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r>
  </si>
  <si>
    <t>POWERGRID will exclude from evaluation of Bids its such employee(s) who has any personnel interest in the Companies/Agencies participating in the Bidding/Tendering process and all known prejudiced persons.</t>
  </si>
  <si>
    <t>(2)</t>
  </si>
  <si>
    <t>If POWERGRID obtains information on the conduct of any of its employee which is a criminal offence under the IPC / PC Act , or if there be a substantive suspicion in this regard, POWERGRID will inform its Chief Vigilance Officer and in addition disciplinary actions can be initiated under POWERGRID’s Rules.</t>
  </si>
  <si>
    <t>Section II - Commitments of the Bidder/Contractor</t>
  </si>
  <si>
    <r>
      <t>The Bidder</t>
    </r>
    <r>
      <rPr>
        <i/>
        <sz val="11"/>
        <rFont val="Bookman Old Style"/>
        <family val="1"/>
      </rPr>
      <t>/</t>
    </r>
    <r>
      <rPr>
        <sz val="11"/>
        <rFont val="Bookman Old Style"/>
        <family val="1"/>
      </rPr>
      <t>Contractor commits itself to take all measures necessary to prevent corruption. The Bidder/Contractor commits itself to observe the following principles</t>
    </r>
  </si>
  <si>
    <t>Page 2 of 8</t>
  </si>
  <si>
    <t>during his participation in the tender process and during the contract execution :</t>
  </si>
  <si>
    <t xml:space="preserve">a) </t>
  </si>
  <si>
    <t>The Bidder/Contractor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during the execution of the contract</t>
  </si>
  <si>
    <t>The Bidder/Contractor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</si>
  <si>
    <t>The Bidder/Contractor shall not pass any information provided by POWERGRID as part of business relationship to others and shall not commit any offence under PC / 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</si>
  <si>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</si>
  <si>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</si>
  <si>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</si>
  <si>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</si>
  <si>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</si>
  <si>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</si>
  <si>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</si>
  <si>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</si>
  <si>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</si>
  <si>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</si>
  <si>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</si>
  <si>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</si>
  <si>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 /blacklist the Bidder/Contractor in line with POWERGRID’s policy for “Black-Listing of Firms / Banning of Business”.  The imposition and duration of the ban will be determined by the severity of the transgression. The severity will be determined by the circumstances of the case, in particular the number of transgressions, the position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</si>
  <si>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</si>
  <si>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</si>
  <si>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1"/>
        <rFont val="Bookman Old Style"/>
        <family val="1"/>
      </rPr>
      <t xml:space="preserve">- </t>
    </r>
    <r>
      <rPr>
        <b/>
        <sz val="11"/>
        <rFont val="Bookman Old Style"/>
        <family val="1"/>
      </rPr>
      <t>Liability for violation of Integrity Pact</t>
    </r>
  </si>
  <si>
    <t>If POWERGRID has disqualified the Bidder from the tender process prior to the award under Section III, POWERGRID is entitled for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</si>
  <si>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</si>
  <si>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1"/>
        <rFont val="Bookman Old Style"/>
        <family val="1"/>
      </rPr>
      <t xml:space="preserve">- </t>
    </r>
    <r>
      <rPr>
        <b/>
        <sz val="11"/>
        <rFont val="Bookman Old Style"/>
        <family val="1"/>
      </rPr>
      <t>Previous Transgression</t>
    </r>
  </si>
  <si>
    <t>The Bidder shall disclose in its Bid any   transgressions occurred in the last 10 years with any other Public Sector Undertaking or Government Department or any other Company, in any country, that may impinge on the Anti-corruption principle.</t>
  </si>
  <si>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</si>
  <si>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</si>
  <si>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1"/>
        <rFont val="Bookman Old Style"/>
        <family val="1"/>
      </rPr>
      <t xml:space="preserve"> - </t>
    </r>
    <r>
      <rPr>
        <b/>
        <sz val="11"/>
        <rFont val="Bookman Old Style"/>
        <family val="1"/>
      </rPr>
      <t xml:space="preserve">Equal treatment to all Bidders </t>
    </r>
    <r>
      <rPr>
        <b/>
        <i/>
        <sz val="11"/>
        <rFont val="Bookman Old Style"/>
        <family val="1"/>
      </rPr>
      <t xml:space="preserve">/ </t>
    </r>
    <r>
      <rPr>
        <b/>
        <sz val="11"/>
        <rFont val="Bookman Old Style"/>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</si>
  <si>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</si>
  <si>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</si>
  <si>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1"/>
        <rFont val="Bookman Old Style"/>
        <family val="1"/>
      </rPr>
      <t xml:space="preserve">/ </t>
    </r>
    <r>
      <rPr>
        <b/>
        <sz val="11"/>
        <rFont val="Bookman Old Style"/>
        <family val="1"/>
      </rPr>
      <t xml:space="preserve">Contractors </t>
    </r>
  </si>
  <si>
    <r>
      <t>If POWERGRID obtains knowledge of conduct of a Bidder or a Contractor or his subcontractor</t>
    </r>
    <r>
      <rPr>
        <b/>
        <sz val="11"/>
        <rFont val="Bookman Old Style"/>
        <family val="1"/>
      </rPr>
      <t xml:space="preserve"> </t>
    </r>
    <r>
      <rPr>
        <sz val="11"/>
        <rFont val="Bookman Old Style"/>
        <family val="1"/>
      </rPr>
      <t>or of an employee or a representative or an associate of a Bidder or Contractor or his Subcontractor</t>
    </r>
    <r>
      <rPr>
        <b/>
        <sz val="11"/>
        <rFont val="Bookman Old Style"/>
        <family val="1"/>
      </rPr>
      <t xml:space="preserve"> </t>
    </r>
    <r>
      <rPr>
        <sz val="11"/>
        <rFont val="Bookman Old Style"/>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</si>
  <si>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</si>
  <si>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</si>
  <si>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</si>
  <si>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</si>
  <si>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 / 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</si>
  <si>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</si>
  <si>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 / 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</si>
  <si>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</si>
  <si>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 / 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recuse himself/herself from that case.</t>
  </si>
  <si>
    <t>(6)</t>
  </si>
  <si>
    <t>As soon as the IEM notices, or believes to notice, a violation of this agreement, he / 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</si>
  <si>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</si>
  <si>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</si>
  <si>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</si>
  <si>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 / 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</si>
  <si>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</si>
  <si>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</si>
  <si>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While representing any matter in relation to the Integrity pact inter-alia including its transgression to the panel of IEMs, POWERGRID and Bidder/Contractor shall not approach the court of law and await the decision of the IEM in the matter.</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</si>
  <si>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</si>
  <si>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</si>
  <si>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</si>
  <si>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</si>
  <si>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</si>
  <si>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</si>
  <si>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</si>
  <si>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1"/>
        <rFont val="Bookman Old Style"/>
        <family val="1"/>
      </rPr>
      <t xml:space="preserve"> </t>
    </r>
    <r>
      <rPr>
        <sz val="11"/>
        <rFont val="Bookman Old Style"/>
        <family val="1"/>
      </rPr>
      <t xml:space="preserve">of POWERGRID. The Arbitration clause provided in the main tender document / contract shall not be applicable for any issue / dispute arising under Integrity Pact. </t>
    </r>
  </si>
  <si>
    <t>Changes and supplements as well as termination notices need to be made in writing. Side agreements have not been made.</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</si>
  <si>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</si>
  <si>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</si>
  <si>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</si>
  <si>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t>Views expressed or suggestions/submissions made by the parties and the recommendations of the CVO/IEM# in respect of the violation of this agreement, shall not be relied on or introduced as evidence in the arbitral or judicial proceedings (arising out of the arbitral proceedings) by the parties in connection with the disputes/differences arising out of the subject contract.</t>
  </si>
  <si>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</si>
  <si>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</si>
  <si>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</si>
  <si>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</si>
  <si>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</si>
  <si>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</si>
  <si>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</si>
  <si>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</si>
  <si>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</si>
  <si>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</si>
  <si>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Attachment-15</t>
  </si>
  <si>
    <t xml:space="preserve"> Information for E – payment, PF details and declaration for Micro/Small and Medium Enterprise</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</si>
  <si>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</si>
  <si>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Initial Advance</t>
  </si>
  <si>
    <t>Supply Portion:</t>
  </si>
  <si>
    <t>Services Portion:</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</si>
  <si>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</si>
  <si>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</si>
  <si>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</si>
  <si>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</si>
  <si>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</si>
  <si>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</si>
  <si>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</si>
  <si>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</si>
  <si>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</si>
  <si>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</si>
  <si>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</si>
  <si>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</si>
  <si>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</si>
  <si>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</si>
  <si>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</si>
  <si>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</si>
  <si>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</si>
  <si>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</si>
  <si>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</si>
  <si>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</si>
  <si>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</si>
  <si>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</si>
  <si>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</si>
  <si>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</si>
  <si>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</si>
  <si>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</si>
  <si>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</si>
  <si>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</si>
  <si>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</si>
  <si>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</si>
  <si>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</si>
  <si>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</si>
  <si>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</si>
  <si>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</si>
  <si>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</si>
  <si>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</si>
  <si>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</si>
  <si>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</si>
  <si>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</si>
  <si>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</si>
  <si>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</si>
  <si>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</si>
  <si>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</si>
  <si>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</si>
  <si>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</si>
  <si>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</si>
  <si>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</si>
  <si>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</si>
  <si>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</si>
  <si>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</si>
  <si>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</si>
  <si>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  [Reference ITB clause 9.3(q)(i)]</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</si>
  <si>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</si>
  <si>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</si>
  <si>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2"/>
        <rFont val="Bookman Old Style"/>
        <family val="1"/>
      </rPr>
      <t>3 months</t>
    </r>
    <r>
      <rPr>
        <sz val="12"/>
        <rFont val="Bookman Old Style"/>
        <family val="1"/>
      </rPr>
      <t xml:space="preserve"> prior to date of bid opening)</t>
    </r>
  </si>
  <si>
    <t>Whether fund based/non fund based limits are indicated in the certificate</t>
  </si>
  <si>
    <t>Whether extent of utilization is indicated in the certificate</t>
  </si>
  <si>
    <t xml:space="preserve">The Bidder should accordingly also provide the following information/documents </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</si>
  <si>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</si>
  <si>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</si>
  <si>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</si>
  <si>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</si>
  <si>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</si>
  <si>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</si>
  <si>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</si>
  <si>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</si>
  <si>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</si>
  <si>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Date</t>
  </si>
  <si>
    <t>Addressed to (name of the Bank)</t>
  </si>
  <si>
    <t>As per para BDS/ITB clause 9.3 (q), Bidder shall furnish the details of their Provident Fund Code Number</t>
  </si>
  <si>
    <t>Name of the Bidders/JV Partners</t>
  </si>
  <si>
    <t>Provident Fund Code Number</t>
  </si>
  <si>
    <t>Details</t>
  </si>
  <si>
    <t xml:space="preserve">Litigation History </t>
  </si>
  <si>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 [Reference ITB clause 9.3(q)(ii)]</t>
  </si>
  <si>
    <t xml:space="preserve">Details of litigation history resulting from Contracts completed or under execution by the bidder over the last five years. </t>
  </si>
  <si>
    <t>Year</t>
  </si>
  <si>
    <t>Name of client, cause of litigation/arbitration and matter in dispute</t>
  </si>
  <si>
    <t>Details of Contract and date</t>
  </si>
  <si>
    <t>Award for or against the bidder</t>
  </si>
  <si>
    <t>Disputed amount</t>
  </si>
  <si>
    <t xml:space="preserve">Details regarding previous transgressions of Integrity Pact </t>
  </si>
  <si>
    <t>The bidder should provide detailed information on any transgression of Intehrity Pact that occured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</si>
  <si>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</si>
  <si>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</si>
  <si>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</si>
  <si>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</si>
  <si>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</si>
  <si>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</si>
  <si>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</si>
  <si>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</si>
  <si>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</si>
  <si>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</si>
  <si>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</si>
  <si>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</si>
  <si>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</si>
  <si>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2014-15</t>
  </si>
  <si>
    <t>2015-16</t>
  </si>
  <si>
    <t>2016-17</t>
  </si>
  <si>
    <t>2017-18</t>
  </si>
  <si>
    <t>2018-19</t>
  </si>
  <si>
    <t>2019-20</t>
  </si>
  <si>
    <t>2020-21</t>
  </si>
  <si>
    <t>2021-22</t>
  </si>
  <si>
    <t>2022-23</t>
  </si>
  <si>
    <t>2023-24</t>
  </si>
  <si>
    <t>Total Assets</t>
  </si>
  <si>
    <t>Current Assets</t>
  </si>
  <si>
    <t xml:space="preserve">Total Liability </t>
  </si>
  <si>
    <t xml:space="preserve">Current Liability </t>
  </si>
  <si>
    <t>Profit before taxes</t>
  </si>
  <si>
    <t>Profit after taxes</t>
  </si>
  <si>
    <t>ATTACHMENT-17</t>
  </si>
  <si>
    <t>(Declaration for tax exemptions, reductions, allowances or benefits)</t>
  </si>
  <si>
    <t>Dear Sirs,
1. 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
2. 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</si>
  <si>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</si>
  <si>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</si>
  <si>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</si>
  <si>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</si>
  <si>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</si>
  <si>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ATTACHMENT-19</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</si>
  <si>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</si>
  <si>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</si>
  <si>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</si>
  <si>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there are no discrepancies/inconsistencies and deviations/omissions/ reservations to the Bidding Documents, in the Second Envelope bid;</t>
  </si>
  <si>
    <t xml:space="preserve">the description of items and the unit thereof in the price schedules in the Second Envelope bid are in conformity with those indicated in the price schedule of the Bidding Documents without any deviation to the specified scope of work. </t>
  </si>
  <si>
    <t>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</si>
  <si>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ATTACHMENT-18A</t>
  </si>
  <si>
    <t>(Declaration regarding supply of 400kV Class GIS Circuit Breaker bay from Subsidiary/ Group Company /Joint Venture Company in India of the Foreign Bidder)</t>
  </si>
  <si>
    <t>Bidder’s Name and Address :</t>
  </si>
  <si>
    <t>Contract Services</t>
  </si>
  <si>
    <t>"Saudamini", Plot No. 2, Sector 29</t>
  </si>
  <si>
    <t>Gurgaon (Haryana) - 122001</t>
  </si>
  <si>
    <t>We have read the provisions in the Bidding Documents regarding manufacture and supply of 400kV Class GIS Circuit Breaker bay from the manufacturing facilities of our Subsidiary / Group Company / Joint Venture Company in India pursuant to GCC Sub-Clause 5.1. Accordingly, as per Qualification requirement specified in Annexure-A (BDS) and ITB Clause 11.1 as modified in Section BDS, Section III, Vol.-I of the Bidding Documents, we hereby declare that:</t>
  </si>
  <si>
    <t>*We propose to supply only One (01) number 400kV class GIS Circuit Breaker bay from the manufacturing facilities of our Subsidiary / Group Company / Joint Venture Company in India within the Time for Completion, pursuant to GCC Sub-Clause 5.1.</t>
  </si>
  <si>
    <t xml:space="preserve">Please insert the number of 400kV GIS Circuit Breaker bay proposed to be supplied from the Subsidiary/ Group Company / Joint Venture Company in India, as our Indian Subsidiary/ Group Company / Joint Venture Company </t>
  </si>
  <si>
    <t xml:space="preserve">(i) </t>
  </si>
  <si>
    <t>………………………………</t>
  </si>
  <si>
    <t>*Choose whichever is applicable</t>
  </si>
  <si>
    <t xml:space="preserve">*We propose to supply more than One (01) number (i.e, </t>
  </si>
  <si>
    <t xml:space="preserv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t>
  </si>
  <si>
    <t>ATTACHMENT-23-A</t>
  </si>
  <si>
    <t>Declaration by the Bidder in line with Annexure-A (BDS) regarding already having manufacturing &amp; testing facilities for 400kV or above voltage level GIS in India as on the originally scheduled date of bid opening.</t>
  </si>
  <si>
    <r>
      <t xml:space="preserve">We hereby confirm that we have already incorporated  </t>
    </r>
    <r>
      <rPr>
        <b/>
        <sz val="12"/>
        <rFont val="Bookman Old Style"/>
        <family val="1"/>
      </rPr>
      <t>Subsidiary Company */Group Company * /Joint Venture Company *</t>
    </r>
    <r>
      <rPr>
        <sz val="12"/>
        <rFont val="Bookman Old Style"/>
        <family val="1"/>
      </rPr>
      <t xml:space="preserve">  as per Companies Act of India, in line with GCC clause 5.1 to manufacture 400KV or above voltage level GIS in India as on the originally scheduled date of bid opening mentioned in Annexure-A (BDS). </t>
    </r>
  </si>
  <si>
    <t xml:space="preserve">We further confirm that  the said Subsidiary Company */Group Company * /Joint Venture Company * has manufacturing &amp; testing facilities for 400kV or above voltage level GIS in India as on the originally scheduled date of bid opening mentioned in Annexure-A (BDS). </t>
  </si>
  <si>
    <t xml:space="preserve">Further, we are furnishing the requisite document in support of the above which are attached herewith. </t>
  </si>
  <si>
    <t xml:space="preserve">* Stike out which ever is not applicable </t>
  </si>
  <si>
    <t>ATTACHMENT-23-B</t>
  </si>
  <si>
    <t>Declaration by the Bidder in line with Annexure-A (BDS) regarding commencement of construction activities for establishment of 400kV or above voltage level GIS manufacturing and testing facilities in India as on the originally scheduled date of bid opening.</t>
  </si>
  <si>
    <r>
      <t xml:space="preserve">We hereby confirm that we have already incorporated </t>
    </r>
    <r>
      <rPr>
        <b/>
        <sz val="12"/>
        <rFont val="Bookman Old Style"/>
        <family val="1"/>
      </rPr>
      <t xml:space="preserve"> Subsidiary Company */Group Company * /Joint Venture Company *  </t>
    </r>
    <r>
      <rPr>
        <sz val="12"/>
        <rFont val="Bookman Old Style"/>
        <family val="1"/>
      </rPr>
      <t xml:space="preserve">as per Companies Act of India, in line with GCC clause 5.1 to manufacture 400KV or above voltage level GIS in India and have </t>
    </r>
    <r>
      <rPr>
        <b/>
        <u/>
        <sz val="12"/>
        <rFont val="Bookman Old Style"/>
        <family val="1"/>
      </rPr>
      <t>commenced the Construction activities</t>
    </r>
    <r>
      <rPr>
        <b/>
        <sz val="12"/>
        <rFont val="Bookman Old Style"/>
        <family val="1"/>
      </rPr>
      <t xml:space="preserve"> </t>
    </r>
    <r>
      <rPr>
        <sz val="12"/>
        <rFont val="Bookman Old Style"/>
        <family val="1"/>
      </rPr>
      <t xml:space="preserve">for establishment of manufacturing &amp; testing facilities for 400kV or above voltage level GIS in India  as on the originally scheduled date of bid opening mentioned in Annexure-A (BDS) </t>
    </r>
  </si>
  <si>
    <r>
      <t xml:space="preserve">Regarding  incorporation of  Subsidiary Company */Group Company * /Joint Venture Company * in India and </t>
    </r>
    <r>
      <rPr>
        <b/>
        <u/>
        <sz val="12"/>
        <rFont val="Bookman Old Style"/>
        <family val="1"/>
      </rPr>
      <t>Commencement  of Construction activities</t>
    </r>
    <r>
      <rPr>
        <b/>
        <sz val="12"/>
        <rFont val="Bookman Old Style"/>
        <family val="1"/>
      </rPr>
      <t xml:space="preserve">, we here by declare as under : </t>
    </r>
  </si>
  <si>
    <r>
      <t>a) Our Subsidiary Company */Group Company * /Joint Venture Company *  has been incorporated on ___________________ as per Companies Act of India (</t>
    </r>
    <r>
      <rPr>
        <i/>
        <sz val="12"/>
        <rFont val="Bookman Old Style"/>
        <family val="1"/>
      </rPr>
      <t>Documentary Evidence is Attached herewith).</t>
    </r>
  </si>
  <si>
    <r>
      <t xml:space="preserve">b) Land is in legal and physical possession  </t>
    </r>
    <r>
      <rPr>
        <i/>
        <sz val="12"/>
        <rFont val="Bookman Old Style"/>
        <family val="1"/>
      </rPr>
      <t>(Documentary evidence is attached herewith)</t>
    </r>
  </si>
  <si>
    <r>
      <t xml:space="preserve">c) All Building designs, ordering of civil works have been completed and civil work at site  have commenced  </t>
    </r>
    <r>
      <rPr>
        <i/>
        <sz val="12"/>
        <rFont val="Bookman Old Style"/>
        <family val="1"/>
      </rPr>
      <t>(Documentary evidence is attached herewith)</t>
    </r>
  </si>
  <si>
    <r>
      <t>d) Purchase order for major long delivery testing equipment  have been placed with delivery and commissioning schedule</t>
    </r>
    <r>
      <rPr>
        <i/>
        <sz val="12"/>
        <rFont val="Bookman Old Style"/>
        <family val="1"/>
      </rPr>
      <t xml:space="preserve"> (Documentary evidence is attached herewith)</t>
    </r>
  </si>
  <si>
    <t>e) Action plan for availability of trained manpower to take up manufacturing and testing of GIS module is attached herewith.</t>
  </si>
  <si>
    <t>Before filling up the Bid Form, the Bidder is required to fill up the details as under :</t>
  </si>
  <si>
    <t>Tick whichever is applicable:</t>
  </si>
  <si>
    <t>INR</t>
  </si>
  <si>
    <t>Enter Details of Amendments:</t>
  </si>
  <si>
    <t>Amendments to Bidding Documents issued:</t>
  </si>
  <si>
    <t xml:space="preserve">dated </t>
  </si>
  <si>
    <t>Bid Security</t>
  </si>
  <si>
    <t>Amount</t>
  </si>
  <si>
    <t>Validity in days</t>
  </si>
  <si>
    <t>6*</t>
  </si>
  <si>
    <t>In case the Bidder is MSE, then insert the Designated Authority under GoI with which they are Registered:</t>
  </si>
  <si>
    <t>ghtg</t>
  </si>
  <si>
    <t>* applicable for MSE only</t>
  </si>
  <si>
    <t>Bid Form (First Envelope)</t>
  </si>
  <si>
    <t>st</t>
  </si>
  <si>
    <t>January</t>
  </si>
  <si>
    <t>one</t>
  </si>
  <si>
    <t>nd</t>
  </si>
  <si>
    <t>February</t>
  </si>
  <si>
    <t>two</t>
  </si>
  <si>
    <t>BID FORM (First Envelope)</t>
  </si>
  <si>
    <t>rd</t>
  </si>
  <si>
    <t>March</t>
  </si>
  <si>
    <t>three</t>
  </si>
  <si>
    <t>th</t>
  </si>
  <si>
    <t>April</t>
  </si>
  <si>
    <t>four</t>
  </si>
  <si>
    <t>Bid Proposal Ref. No.:</t>
  </si>
  <si>
    <t>May</t>
  </si>
  <si>
    <t>five</t>
  </si>
  <si>
    <t>six</t>
  </si>
  <si>
    <t>June</t>
  </si>
  <si>
    <t>seven</t>
  </si>
  <si>
    <t>July</t>
  </si>
  <si>
    <t>eight</t>
  </si>
  <si>
    <t>August</t>
  </si>
  <si>
    <t>nine</t>
  </si>
  <si>
    <t>September</t>
  </si>
  <si>
    <t>ten</t>
  </si>
  <si>
    <t>October</t>
  </si>
  <si>
    <t>eleven</t>
  </si>
  <si>
    <t>November</t>
  </si>
  <si>
    <t>twelve</t>
  </si>
  <si>
    <t>December</t>
  </si>
  <si>
    <t>thirteen</t>
  </si>
  <si>
    <t>fourteen</t>
  </si>
  <si>
    <t>fifteen</t>
  </si>
  <si>
    <t>Name of Contract  :</t>
  </si>
  <si>
    <t>sixteen</t>
  </si>
  <si>
    <t>Dear Ladies and/or Gentlemen,</t>
  </si>
  <si>
    <t>seventeen</t>
  </si>
  <si>
    <t>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t>
  </si>
  <si>
    <t>eighteen</t>
  </si>
  <si>
    <t>We meet the eligibility requirements and have no conflict of interest in accordance with ITB Clause 2</t>
  </si>
  <si>
    <t>nineteen</t>
  </si>
  <si>
    <t>Attachments to the Bid Form (First Envelope)</t>
  </si>
  <si>
    <t>twenty</t>
  </si>
  <si>
    <t>In line with the requirement of the Bidding Documents, we enclose herewith the following Attachments to the Bid Form :</t>
  </si>
  <si>
    <t>Attachment 1:</t>
  </si>
  <si>
    <t>Bank Draft</t>
  </si>
  <si>
    <t>Enter details here.</t>
  </si>
  <si>
    <r>
      <t xml:space="preserve">Online Payment Acknowledgement towards Bid Security for a sum of ................................................ </t>
    </r>
    <r>
      <rPr>
        <i/>
        <sz val="12"/>
        <rFont val="Bookman Old Style"/>
        <family val="1"/>
      </rPr>
      <t>(name of currency and amount in words and figures)</t>
    </r>
  </si>
  <si>
    <t>Pay Order</t>
  </si>
  <si>
    <t>OR
documentary evidence in support of exemption of Bid Security, in separate envelope in accordance with clause 13.1 of ITB, Section-II."</t>
  </si>
  <si>
    <t>Banks certified Cheque</t>
  </si>
  <si>
    <t>Attachment 2:</t>
  </si>
  <si>
    <t>A power of attorney duly authorized by a Notary Public indicating that the person(s) signing the bid have the authority to sign the bid and thus that the bid is binding upon us during the full period of its validity in accordance with the ITB Clause 14.
*Further the requisite deed of Joint Undertaking as per stipulated qualification requirement in Annexure-A (BDS) has also been furnished as per your format.
* Delete if not applicable</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</si>
  <si>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</si>
  <si>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</si>
  <si>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Attachment 3:</t>
  </si>
  <si>
    <r>
      <t xml:space="preserve">The documentary evidence that we are eligible to bid in  accordance with ITB Clause 2. Further, in terms of ITB Clause 9.3(c) &amp; (e), the qualification data has been furnished as per your format enclosed with the bidding documents [Attachment – 3(QR)]. </t>
    </r>
    <r>
      <rPr>
        <b/>
        <i/>
        <sz val="11"/>
        <rFont val="Arial"/>
        <family val="2"/>
      </rPr>
      <t/>
    </r>
  </si>
  <si>
    <t xml:space="preserve">* Further, the required deed of Joint Venture Agreement signed by us and our Partners has also been furnished as per your format [Attachment – 3(JV)]. </t>
  </si>
  <si>
    <t>Attachment 4:</t>
  </si>
  <si>
    <t>The documentary evidence establishing in accordance with ITB Clause 3, Vol.-I of the Bidding Documents that the facility offered by us are eligible facilities and conform to the Bidding Documents has been furnished as Attachment 4 . Moreover, a list of Special Tools &amp; Tackles to be furnished by us, the cost of which is included in our Bid Price, is also enclosed as per your format as Attachment- 4A.</t>
  </si>
  <si>
    <t>(e)</t>
  </si>
  <si>
    <t>Attachment 5:</t>
  </si>
  <si>
    <t>The details of all major items of services or supply which we propose subletting in case of award, giving details of the name and nationality of the proposed subcontractor/sub-vendor for each item.</t>
  </si>
  <si>
    <t>(f)</t>
  </si>
  <si>
    <t>Attachment 5A:</t>
  </si>
  <si>
    <t>(Items, Components, Raw Material, Services proposed to be sourced from Micro and Small Enterprises):
The details of the items, components, raw material, services which is proposed to bought/availed from Micro and Small Enterprises for the purpose of completion of works</t>
  </si>
  <si>
    <t>(g)</t>
  </si>
  <si>
    <t>Attachment 6:</t>
  </si>
  <si>
    <t>The variation and deviations from the requirements of the Conditions of Contract, Bid Data Sheet and other commercial conditions, Technical Specification and Drawings (excluding critical provisions as mentioned at clause 6.0 below) in your format enclosed with the Bidding Documents, including, inter-alia, the cost of withdrawal of the variations and deviations indicated therein.</t>
  </si>
  <si>
    <t>(h)</t>
  </si>
  <si>
    <t>Attachment 7:</t>
  </si>
  <si>
    <r>
      <t>The details of Alternative Bids made by us indicating the complete Technical Specifications and the deviation to contractual and commercial conditions.</t>
    </r>
    <r>
      <rPr>
        <sz val="12"/>
        <rFont val="Bookman Old Style"/>
        <family val="1"/>
      </rPr>
      <t xml:space="preserve">
</t>
    </r>
    <r>
      <rPr>
        <b/>
        <sz val="12"/>
        <rFont val="Bookman Old Style"/>
        <family val="1"/>
      </rPr>
      <t>[NOT APPLICABLE]</t>
    </r>
  </si>
  <si>
    <t>Attachment 8:</t>
  </si>
  <si>
    <t>Manufacturer’s Authorisation Forms</t>
  </si>
  <si>
    <t>(j)</t>
  </si>
  <si>
    <t>Attachment 9:</t>
  </si>
  <si>
    <t>Work Completion Schedule</t>
  </si>
  <si>
    <t>(k)</t>
  </si>
  <si>
    <t>Attachment 10:</t>
  </si>
  <si>
    <t>Guarantee Declaration</t>
  </si>
  <si>
    <t>(l)</t>
  </si>
  <si>
    <t>Attachment 11:</t>
  </si>
  <si>
    <t>Information regarding ex-employees of Employer in our firm</t>
  </si>
  <si>
    <t>(m)</t>
  </si>
  <si>
    <t>Attachment 12:</t>
  </si>
  <si>
    <t>Filled up information regarding Price Adjustment Data as per the format enclosed in the bidding documents</t>
  </si>
  <si>
    <t>(n)</t>
  </si>
  <si>
    <t>Attachment 13:</t>
  </si>
  <si>
    <t>Declaration regarding Social Accountability</t>
  </si>
  <si>
    <t>(o)</t>
  </si>
  <si>
    <t>Attachment 14:</t>
  </si>
  <si>
    <t>Integrity Pact, in a separate envelope, duly signed on each page by the person signing the bid.</t>
  </si>
  <si>
    <t>(p)</t>
  </si>
  <si>
    <t>Attachment 15:</t>
  </si>
  <si>
    <t>Option for Initial Advance (either Interest Bearing Initial Advance or No Initial Advance) and Information for E – payment, PF details and declaration for Micro/Small and Medium Enterprise</t>
  </si>
  <si>
    <t>(q)</t>
  </si>
  <si>
    <t>Attachment 16:</t>
  </si>
  <si>
    <t>Additional information</t>
  </si>
  <si>
    <t>(r)</t>
  </si>
  <si>
    <t>Attachment 17:</t>
  </si>
  <si>
    <t>Declaration for tax exemptions, reductions, allowances or benefits</t>
  </si>
  <si>
    <t>(s)</t>
  </si>
  <si>
    <t>Attachment 18:</t>
  </si>
  <si>
    <t xml:space="preserve">Safety Pact </t>
  </si>
  <si>
    <t>(t)</t>
  </si>
  <si>
    <t>Attachment 19:</t>
  </si>
  <si>
    <t>Declaration</t>
  </si>
  <si>
    <t>(u)</t>
  </si>
  <si>
    <t>Attachment 20:</t>
  </si>
  <si>
    <t>Declaration of Key Managerial Person jointly with Power of Attorney holder is attached herewith</t>
  </si>
  <si>
    <t>Attachment 21:</t>
  </si>
  <si>
    <t xml:space="preserve">Affidavit of Self certification regarding Minimum Local Content in line with PPP-MII order, if applicable </t>
  </si>
  <si>
    <t>(w)</t>
  </si>
  <si>
    <t>Attachment 22:</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</si>
  <si>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</si>
  <si>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t>
  </si>
  <si>
    <t>Compliance to the process related to the e-RA Terms &amp; Conditions and the Business Rules governing the e-RA</t>
  </si>
  <si>
    <t>(y)</t>
  </si>
  <si>
    <t>Attachment 24:</t>
  </si>
  <si>
    <t>Bid security declaration</t>
  </si>
  <si>
    <t>(z)</t>
  </si>
  <si>
    <t>Attachment 25:</t>
  </si>
  <si>
    <t xml:space="preserve">Declaration by the Bidder regarding events encountered pursuant to ITB Clause 2.1 (All partners of the Joint Venture in case of Joint Venture bids) </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</si>
  <si>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</si>
  <si>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Second Envelope.</t>
  </si>
  <si>
    <t xml:space="preserve">We declare that as specified in Clause 11.5, Section –II:ITB, Vol.-I of the Bidding Documents, prices quoted by us in the Price Schedules in Second Envelope shall be on ‘Firm’ basis during the entire currency of contract and shall not be subject to price variation, what-so-ever during contract execution. </t>
  </si>
  <si>
    <r>
      <t>We confirm that except as otherwise specifically provided our Bid Prices in Second Envelope include all taxes, duties, levies and charges as may be assessed on us</t>
    </r>
    <r>
      <rPr>
        <sz val="12"/>
        <rFont val="Bookman Old Style"/>
        <family val="1"/>
      </rPr>
      <t>, our Sub-Contractor/Sub-Vendor or their employees by all municipal, state or national government authorities in connection with the Facilities, in and outside of India.</t>
    </r>
  </si>
  <si>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</si>
  <si>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</si>
  <si>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Construction of the Contract</t>
  </si>
  <si>
    <t>, whose capacity, capability and experience are enclosed with our Bid as our Associate(s) for the purpose of executing the ‘Second Contract’ and / or the ‘Third Contract’ and written unequivocal consent of the above mentioned proposed Associate(s) to work as your independent Contractor, on the same terms and conditions as offered by us to you in this bid, is also enclosed with the Bid Form. We shall, however, be overall responsible for the execution of all the three Contracts.</t>
  </si>
  <si>
    <t>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t>
  </si>
  <si>
    <t xml:space="preserve">We have read the provisions of following clauses and confirm that the specified stipulations of these clauses are acceptable to us:
</t>
  </si>
  <si>
    <t xml:space="preserve">ITB 13    </t>
  </si>
  <si>
    <t xml:space="preserve">GCC 2.14 </t>
  </si>
  <si>
    <t>Governing Law</t>
  </si>
  <si>
    <t xml:space="preserve">GCC 5.1   </t>
  </si>
  <si>
    <t xml:space="preserve">Contractor’s Responsibilities </t>
  </si>
  <si>
    <t xml:space="preserve">GCC 8    </t>
  </si>
  <si>
    <t xml:space="preserve">Terms of Payment </t>
  </si>
  <si>
    <t>GCC 9.3</t>
  </si>
  <si>
    <t xml:space="preserve">Performance Security </t>
  </si>
  <si>
    <t xml:space="preserve">GCC 10   </t>
  </si>
  <si>
    <t>Taxes and Duties</t>
  </si>
  <si>
    <t xml:space="preserve">GCC 21.2   </t>
  </si>
  <si>
    <t>Completion Time Guarantee</t>
  </si>
  <si>
    <t xml:space="preserve">GCC 22   </t>
  </si>
  <si>
    <t>Defect Liability</t>
  </si>
  <si>
    <t>GCC 23</t>
  </si>
  <si>
    <t>Functional Guarantee</t>
  </si>
  <si>
    <t xml:space="preserve">GCC 25   </t>
  </si>
  <si>
    <t>Patent Indemnity</t>
  </si>
  <si>
    <t xml:space="preserve">GCC 26   </t>
  </si>
  <si>
    <t>Limitation of Liability</t>
  </si>
  <si>
    <t xml:space="preserve">GCC 38   </t>
  </si>
  <si>
    <t>Settlement of Disputes</t>
  </si>
  <si>
    <t xml:space="preserve">GCC 39   </t>
  </si>
  <si>
    <t>Arbitration</t>
  </si>
  <si>
    <t>Appendix 2 to Form of Contract Agreement</t>
  </si>
  <si>
    <t>Price Adjustment</t>
  </si>
  <si>
    <t>Further we understand that deviation taken in any of the above clauses by us shall make our bid non-responsive as per provision of bidding documents and rejected by you.</t>
  </si>
  <si>
    <t>We undertake, if our bid is accepted, to commence the work on Facilities immediately upon your Notification of Award to us, and to achieve Completion within the time stated in the Bidding Documents.</t>
  </si>
  <si>
    <t>If our bid is accepted, we undertake to provide an Advance Payment Security and Performance Security(ies) in the form and amounts, and within the times specified in the Bidding Documents.</t>
  </si>
  <si>
    <t>We agree to abide by this bid for a period of Six (06) months from the date fixed for submission of bids as stipulated in the Bidding Documents, and it shall remain binding upon us and may be accepted by you at any time before the expiration of that period.</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</si>
  <si>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</si>
  <si>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</si>
  <si>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*12.0</t>
  </si>
  <si>
    <t>(for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</si>
  <si>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t>
  </si>
  <si>
    <t>Thanking you, we remain</t>
  </si>
  <si>
    <t>Yours faithfully,</t>
  </si>
  <si>
    <t>Date :</t>
  </si>
  <si>
    <t xml:space="preserve">Printed Name: </t>
  </si>
  <si>
    <t>Place :</t>
  </si>
  <si>
    <t>Please provide additional information of the Bidder</t>
  </si>
  <si>
    <t>Business Address                       :</t>
  </si>
  <si>
    <t>Country of Incorporation         :</t>
  </si>
  <si>
    <t>(State/Province to be indicated)</t>
  </si>
  <si>
    <t>Name of Principal Officer         :</t>
  </si>
  <si>
    <t>Address of  Principal Officer    :</t>
  </si>
  <si>
    <t xml:space="preserve">USD </t>
  </si>
  <si>
    <t xml:space="preserve">EURO </t>
  </si>
  <si>
    <t xml:space="preserve">RMB </t>
  </si>
  <si>
    <t xml:space="preserve">INR </t>
  </si>
  <si>
    <t xml:space="preserve"> plus </t>
  </si>
  <si>
    <t>One</t>
  </si>
  <si>
    <t>Two</t>
  </si>
  <si>
    <t>Three</t>
  </si>
  <si>
    <t>Four</t>
  </si>
  <si>
    <t>Five</t>
  </si>
  <si>
    <t>Six</t>
  </si>
  <si>
    <t>Seven</t>
  </si>
  <si>
    <t>Eight</t>
  </si>
  <si>
    <t>Nine</t>
  </si>
  <si>
    <t>Ten</t>
  </si>
  <si>
    <t>Eleven</t>
  </si>
  <si>
    <t>Twelve</t>
  </si>
  <si>
    <t>Thirteen</t>
  </si>
  <si>
    <t>Fourteen</t>
  </si>
  <si>
    <t>Fifteen</t>
  </si>
  <si>
    <t>Sixteen</t>
  </si>
  <si>
    <t xml:space="preserve"> + </t>
  </si>
  <si>
    <t>Seventeen</t>
  </si>
  <si>
    <t xml:space="preserve">/- + </t>
  </si>
  <si>
    <t>Eighteen</t>
  </si>
  <si>
    <t>/-</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</si>
  <si>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</si>
  <si>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</si>
  <si>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</si>
  <si>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</si>
  <si>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</si>
  <si>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</si>
  <si>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</si>
  <si>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</si>
  <si>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</si>
  <si>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</si>
  <si>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</si>
  <si>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</si>
  <si>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</si>
  <si>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</si>
  <si>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</si>
  <si>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</si>
  <si>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</si>
  <si>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</si>
  <si>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</si>
  <si>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</si>
  <si>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</si>
  <si>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</si>
  <si>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</si>
  <si>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</si>
  <si>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</si>
  <si>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</si>
  <si>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</si>
  <si>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</si>
  <si>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</si>
  <si>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</si>
  <si>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</si>
  <si>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</si>
  <si>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</si>
  <si>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</si>
  <si>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</si>
  <si>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</si>
  <si>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</si>
  <si>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</si>
  <si>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</si>
  <si>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</si>
  <si>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</si>
  <si>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</si>
  <si>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</si>
  <si>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</si>
  <si>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</si>
  <si>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</si>
  <si>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</si>
  <si>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</si>
  <si>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</si>
  <si>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</si>
  <si>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</si>
  <si>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</si>
  <si>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</si>
  <si>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</si>
  <si>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</si>
  <si>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</si>
  <si>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</si>
  <si>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</si>
  <si>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</si>
  <si>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</si>
  <si>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</si>
  <si>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</si>
  <si>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</si>
  <si>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</si>
  <si>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</si>
  <si>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</si>
  <si>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</si>
  <si>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</si>
  <si>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</si>
  <si>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</si>
  <si>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</si>
  <si>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</si>
  <si>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</si>
  <si>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</si>
  <si>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</si>
  <si>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</si>
  <si>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</si>
  <si>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</si>
  <si>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</si>
  <si>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</si>
  <si>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</si>
  <si>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</si>
  <si>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BG VALUE:</t>
  </si>
  <si>
    <t xml:space="preserve">Strengthening the existing shed, Installation of staircase and Painting of Outdoor Store Structural steel at Thrissur HVDC station					</t>
  </si>
  <si>
    <t>Specification No: SRTS-II/C&amp;M/WC-3924/2024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</si>
</sst>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mmm\-yyyy;@"/>
    <numFmt numFmtId="175" formatCode="[$-14009]dd\ mmmm\ yyyy;@"/>
  </numFmts>
  <fonts count="91">
    <font>
      <sz val="10"/>
      <name val="Book Antiqua"/>
    </font>
    <font>
      <sz val="10"/>
      <name val="Book Antiqua"/>
      <family val="1"/>
    </font>
    <font>
      <b/>
      <sz val="12"/>
      <name val="Arial"/>
      <family val="2"/>
    </font>
    <font>
      <sz val="8"/>
      <name val="Book Antiqua"/>
      <family val="1"/>
    </font>
    <font>
      <sz val="11"/>
      <name val="Book Antiqua"/>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sz val="10"/>
      <name val="Book Antiqua"/>
      <family val="1"/>
    </font>
    <font>
      <sz val="8"/>
      <name val="Arial"/>
      <family val="2"/>
    </font>
    <font>
      <sz val="12"/>
      <name val="Arial"/>
      <family val="2"/>
    </font>
    <font>
      <sz val="8"/>
      <name val="Book Antiqua"/>
      <family val="1"/>
    </font>
    <font>
      <b/>
      <sz val="11"/>
      <name val="Arial"/>
      <family val="2"/>
    </font>
    <font>
      <sz val="11"/>
      <color indexed="8"/>
      <name val="Calibri"/>
      <family val="2"/>
    </font>
    <font>
      <sz val="10"/>
      <name val="Arial"/>
      <family val="2"/>
    </font>
    <font>
      <b/>
      <i/>
      <sz val="11"/>
      <name val="Arial"/>
      <family val="2"/>
    </font>
    <font>
      <b/>
      <sz val="10"/>
      <name val="Arial"/>
      <family val="2"/>
    </font>
    <font>
      <b/>
      <u/>
      <sz val="10"/>
      <name val="Arial"/>
      <family val="2"/>
    </font>
    <font>
      <sz val="8"/>
      <name val="Book Antiqua"/>
      <family val="1"/>
    </font>
    <font>
      <b/>
      <sz val="12"/>
      <name val="Bookman Old Style"/>
      <family val="1"/>
    </font>
    <font>
      <sz val="12"/>
      <name val="Bookman Old Style"/>
      <family val="1"/>
    </font>
    <font>
      <b/>
      <sz val="12"/>
      <color indexed="9"/>
      <name val="Bookman Old Style"/>
      <family val="1"/>
    </font>
    <font>
      <i/>
      <sz val="12"/>
      <name val="Bookman Old Style"/>
      <family val="1"/>
    </font>
    <font>
      <sz val="12"/>
      <color indexed="9"/>
      <name val="Bookman Old Style"/>
      <family val="1"/>
    </font>
    <font>
      <i/>
      <sz val="11"/>
      <name val="Bookman Old Style"/>
      <family val="1"/>
    </font>
    <font>
      <b/>
      <sz val="12"/>
      <color indexed="12"/>
      <name val="Bookman Old Style"/>
      <family val="1"/>
    </font>
    <font>
      <b/>
      <u/>
      <sz val="12"/>
      <name val="Bookman Old Style"/>
      <family val="1"/>
    </font>
    <font>
      <b/>
      <sz val="12"/>
      <color indexed="20"/>
      <name val="Bookman Old Style"/>
      <family val="1"/>
    </font>
    <font>
      <sz val="12"/>
      <color indexed="12"/>
      <name val="Bookman Old Style"/>
      <family val="1"/>
    </font>
    <font>
      <b/>
      <sz val="13"/>
      <name val="Bookman Old Style"/>
      <family val="1"/>
    </font>
    <font>
      <b/>
      <u/>
      <sz val="13"/>
      <name val="Bookman Old Style"/>
      <family val="1"/>
    </font>
    <font>
      <b/>
      <sz val="11"/>
      <name val="Bookman Old Style"/>
      <family val="1"/>
    </font>
    <font>
      <sz val="11"/>
      <name val="Bookman Old Style"/>
      <family val="1"/>
    </font>
    <font>
      <b/>
      <sz val="12"/>
      <color indexed="55"/>
      <name val="Bookman Old Style"/>
      <family val="1"/>
    </font>
    <font>
      <sz val="12"/>
      <color indexed="55"/>
      <name val="Bookman Old Style"/>
      <family val="1"/>
    </font>
    <font>
      <b/>
      <i/>
      <sz val="12"/>
      <name val="Bookman Old Style"/>
      <family val="1"/>
    </font>
    <font>
      <i/>
      <sz val="12"/>
      <color indexed="8"/>
      <name val="Bookman Old Style"/>
      <family val="1"/>
    </font>
    <font>
      <i/>
      <sz val="11"/>
      <color indexed="8"/>
      <name val="Bookman Old Style"/>
      <family val="1"/>
    </font>
    <font>
      <b/>
      <i/>
      <sz val="11"/>
      <name val="Bookman Old Style"/>
      <family val="1"/>
    </font>
    <font>
      <b/>
      <sz val="14"/>
      <color indexed="10"/>
      <name val="Bookman Old Style"/>
      <family val="1"/>
    </font>
    <font>
      <b/>
      <sz val="14"/>
      <name val="Bookman Old Style"/>
      <family val="1"/>
    </font>
    <font>
      <i/>
      <sz val="12"/>
      <color indexed="12"/>
      <name val="Bookman Old Style"/>
      <family val="1"/>
    </font>
    <font>
      <sz val="13"/>
      <name val="Bookman Old Style"/>
      <family val="1"/>
    </font>
    <font>
      <sz val="11"/>
      <color indexed="12"/>
      <name val="Bookman Old Style"/>
      <family val="1"/>
    </font>
    <font>
      <sz val="12"/>
      <color indexed="50"/>
      <name val="Bookman Old Style"/>
      <family val="1"/>
    </font>
    <font>
      <b/>
      <i/>
      <sz val="12"/>
      <color indexed="13"/>
      <name val="Bookman Old Style"/>
      <family val="1"/>
    </font>
    <font>
      <sz val="8"/>
      <name val="Bookman Old Style"/>
      <family val="1"/>
    </font>
    <font>
      <b/>
      <sz val="10"/>
      <name val="Book Antiqua"/>
      <family val="1"/>
    </font>
    <font>
      <b/>
      <sz val="10"/>
      <name val="Bookman Old Style"/>
      <family val="1"/>
    </font>
    <font>
      <sz val="10"/>
      <name val="Bookman Old Style"/>
      <family val="1"/>
    </font>
    <font>
      <b/>
      <i/>
      <sz val="9"/>
      <name val="Bookman Old Style"/>
      <family val="1"/>
    </font>
    <font>
      <i/>
      <sz val="10"/>
      <name val="Bookman Old Style"/>
      <family val="1"/>
    </font>
    <font>
      <b/>
      <i/>
      <sz val="10"/>
      <name val="Bookman Old Style"/>
      <family val="1"/>
    </font>
    <font>
      <sz val="12"/>
      <name val="Book Antiqua"/>
      <family val="1"/>
    </font>
    <font>
      <b/>
      <i/>
      <sz val="12"/>
      <name val="Book Antiqua"/>
      <family val="1"/>
    </font>
    <font>
      <i/>
      <sz val="12"/>
      <name val="Book Antiqua"/>
      <family val="1"/>
    </font>
    <font>
      <b/>
      <sz val="12"/>
      <name val="Book Antiqua"/>
      <family val="1"/>
    </font>
    <font>
      <b/>
      <sz val="11"/>
      <name val="Book Antiqua"/>
      <family val="1"/>
    </font>
    <font>
      <sz val="11"/>
      <name val="Arial"/>
      <family val="2"/>
    </font>
    <font>
      <b/>
      <sz val="14"/>
      <name val="Book Antiqua"/>
      <family val="1"/>
    </font>
    <font>
      <b/>
      <i/>
      <sz val="14"/>
      <name val="Book Antiqua"/>
      <family val="1"/>
    </font>
    <font>
      <i/>
      <sz val="14"/>
      <name val="Book Antiqua"/>
      <family val="1"/>
    </font>
    <font>
      <i/>
      <sz val="12"/>
      <color indexed="8"/>
      <name val="Book Antiqua"/>
      <family val="1"/>
    </font>
    <font>
      <b/>
      <i/>
      <sz val="12"/>
      <color indexed="8"/>
      <name val="Bookman Old Style"/>
      <family val="1"/>
    </font>
    <font>
      <b/>
      <sz val="11"/>
      <name val="Times New Roman"/>
      <family val="1"/>
    </font>
    <font>
      <b/>
      <sz val="11"/>
      <color indexed="12"/>
      <name val="Book Antiqua"/>
      <family val="1"/>
    </font>
    <font>
      <b/>
      <i/>
      <sz val="11"/>
      <name val="Book Antiqua"/>
      <family val="1"/>
    </font>
    <font>
      <i/>
      <sz val="11"/>
      <name val="Book Antiqua"/>
      <family val="1"/>
    </font>
    <font>
      <b/>
      <sz val="12"/>
      <color indexed="10"/>
      <name val="Bookman Old Style"/>
      <family val="1"/>
    </font>
    <font>
      <b/>
      <u/>
      <sz val="11"/>
      <name val="Book Antiqua"/>
      <family val="1"/>
    </font>
    <font>
      <b/>
      <sz val="11"/>
      <color indexed="10"/>
      <name val="Book Antiqua"/>
      <family val="1"/>
    </font>
    <font>
      <b/>
      <sz val="14"/>
      <color indexed="12"/>
      <name val="Times New Roman"/>
      <family val="1"/>
    </font>
    <font>
      <b/>
      <sz val="12"/>
      <color indexed="12"/>
      <name val="Times New Roman"/>
      <family val="1"/>
    </font>
    <font>
      <sz val="11"/>
      <name val="Calibri"/>
      <family val="2"/>
    </font>
    <font>
      <sz val="11"/>
      <color rgb="FFFF0000"/>
      <name val="Book Antiqua"/>
      <family val="1"/>
    </font>
    <font>
      <b/>
      <sz val="14"/>
      <color indexed="12"/>
      <name val="Book Antiqua"/>
      <family val="1"/>
    </font>
    <font>
      <b/>
      <sz val="11"/>
      <color theme="1"/>
      <name val="Book Antiqua"/>
      <family val="1"/>
    </font>
    <font>
      <b/>
      <sz val="18"/>
      <name val="Book Antiqua"/>
      <family val="1"/>
    </font>
    <font>
      <b/>
      <sz val="20"/>
      <color indexed="12"/>
      <name val="Bookman Old Style"/>
      <family val="1"/>
    </font>
    <font>
      <i/>
      <sz val="12"/>
      <color indexed="20"/>
      <name val="Bookman Old Style"/>
      <family val="1"/>
    </font>
    <font>
      <b/>
      <sz val="18"/>
      <color indexed="12"/>
      <name val="Bookman Old Style"/>
      <family val="1"/>
    </font>
    <font>
      <b/>
      <sz val="22"/>
      <color theme="1"/>
      <name val="Bookman Old Style"/>
      <family val="1"/>
    </font>
    <font>
      <sz val="13"/>
      <color indexed="9"/>
      <name val="Book Antiqua"/>
      <family val="1"/>
    </font>
    <font>
      <u/>
      <sz val="12"/>
      <name val="Bookman Old Style"/>
      <family val="1"/>
    </font>
    <font>
      <sz val="8"/>
      <color rgb="FF000000"/>
      <name val="Tahoma"/>
      <family val="2"/>
    </font>
  </fonts>
  <fills count="1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52"/>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1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rgb="FFCCFFCC"/>
        <bgColor indexed="64"/>
      </patternFill>
    </fill>
    <fill>
      <patternFill patternType="solid">
        <fgColor rgb="FF0070C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s>
  <borders count="79">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hair">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s>
  <cellStyleXfs count="60">
    <xf numFmtId="0" fontId="0" fillId="0" borderId="0"/>
    <xf numFmtId="9" fontId="5" fillId="0" borderId="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0" fontId="7"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9" fontId="6" fillId="0" borderId="0"/>
    <xf numFmtId="164" fontId="20" fillId="0" borderId="0" applyFont="0" applyFill="0" applyBorder="0" applyAlignment="0" applyProtection="0"/>
    <xf numFmtId="164" fontId="1" fillId="0" borderId="0" applyFont="0" applyFill="0" applyBorder="0" applyAlignment="0" applyProtection="0"/>
    <xf numFmtId="164" fontId="6" fillId="0" borderId="0" applyFont="0" applyFill="0" applyBorder="0" applyAlignment="0" applyProtection="0"/>
    <xf numFmtId="170" fontId="8" fillId="0" borderId="1">
      <alignment horizontal="right"/>
    </xf>
    <xf numFmtId="0" fontId="2" fillId="0" borderId="2" applyNumberFormat="0" applyAlignment="0" applyProtection="0">
      <alignment horizontal="left" vertical="center"/>
    </xf>
    <xf numFmtId="0" fontId="2" fillId="0" borderId="3">
      <alignment horizontal="left" vertical="center"/>
    </xf>
    <xf numFmtId="0" fontId="9" fillId="0" borderId="0" applyNumberFormat="0" applyFill="0" applyBorder="0" applyAlignment="0" applyProtection="0">
      <alignment vertical="top"/>
      <protection locked="0"/>
    </xf>
    <xf numFmtId="37" fontId="10" fillId="0" borderId="0"/>
    <xf numFmtId="171" fontId="6" fillId="0" borderId="0"/>
    <xf numFmtId="171" fontId="6" fillId="0" borderId="0"/>
    <xf numFmtId="0" fontId="14" fillId="0" borderId="0"/>
    <xf numFmtId="0" fontId="6" fillId="0" borderId="0"/>
    <xf numFmtId="0" fontId="1" fillId="0" borderId="0"/>
    <xf numFmtId="0" fontId="6" fillId="0" borderId="0"/>
    <xf numFmtId="0" fontId="20" fillId="0" borderId="0"/>
    <xf numFmtId="0" fontId="4" fillId="0" borderId="0"/>
    <xf numFmtId="0" fontId="6" fillId="0" borderId="0"/>
    <xf numFmtId="0" fontId="6" fillId="0" borderId="0"/>
    <xf numFmtId="0" fontId="19" fillId="0" borderId="0"/>
    <xf numFmtId="0" fontId="1" fillId="0" borderId="0"/>
    <xf numFmtId="0" fontId="6" fillId="0" borderId="0"/>
    <xf numFmtId="0" fontId="1" fillId="0" borderId="0"/>
    <xf numFmtId="0" fontId="1" fillId="0" borderId="0"/>
    <xf numFmtId="0" fontId="1" fillId="0" borderId="0"/>
    <xf numFmtId="0" fontId="14" fillId="0" borderId="0"/>
    <xf numFmtId="0" fontId="4" fillId="0" borderId="0"/>
    <xf numFmtId="0" fontId="14" fillId="0" borderId="0"/>
    <xf numFmtId="0" fontId="20" fillId="0" borderId="0"/>
    <xf numFmtId="0" fontId="6" fillId="0" borderId="0"/>
    <xf numFmtId="0" fontId="4" fillId="0" borderId="0"/>
    <xf numFmtId="0" fontId="4" fillId="0" borderId="0"/>
    <xf numFmtId="0" fontId="20" fillId="0" borderId="0"/>
    <xf numFmtId="0" fontId="20" fillId="0" borderId="0"/>
    <xf numFmtId="9" fontId="6" fillId="0" borderId="0" applyFont="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13" fillId="0" borderId="0"/>
  </cellStyleXfs>
  <cellXfs count="1081">
    <xf numFmtId="0" fontId="0" fillId="0" borderId="0" xfId="0"/>
    <xf numFmtId="0" fontId="20" fillId="0" borderId="0" xfId="37" applyProtection="1">
      <protection hidden="1"/>
    </xf>
    <xf numFmtId="0" fontId="20" fillId="0" borderId="4" xfId="37" applyBorder="1" applyProtection="1">
      <protection hidden="1"/>
    </xf>
    <xf numFmtId="0" fontId="20" fillId="0" borderId="5" xfId="37" applyBorder="1" applyProtection="1">
      <protection hidden="1"/>
    </xf>
    <xf numFmtId="0" fontId="20" fillId="0" borderId="6" xfId="37" applyBorder="1" applyProtection="1">
      <protection hidden="1"/>
    </xf>
    <xf numFmtId="0" fontId="20" fillId="0" borderId="7" xfId="37" applyBorder="1" applyProtection="1">
      <protection hidden="1"/>
    </xf>
    <xf numFmtId="0" fontId="20" fillId="0" borderId="8" xfId="37" applyBorder="1" applyProtection="1">
      <protection hidden="1"/>
    </xf>
    <xf numFmtId="0" fontId="22" fillId="0" borderId="0" xfId="37" applyFont="1" applyAlignment="1" applyProtection="1">
      <alignment horizontal="center"/>
      <protection hidden="1"/>
    </xf>
    <xf numFmtId="0" fontId="20" fillId="0" borderId="0" xfId="50" applyAlignment="1" applyProtection="1">
      <alignment vertical="center"/>
      <protection hidden="1"/>
    </xf>
    <xf numFmtId="0" fontId="20" fillId="0" borderId="8" xfId="50" applyBorder="1" applyAlignment="1" applyProtection="1">
      <alignment vertical="center"/>
      <protection hidden="1"/>
    </xf>
    <xf numFmtId="0" fontId="6" fillId="0" borderId="7" xfId="50" applyFont="1" applyBorder="1" applyAlignment="1" applyProtection="1">
      <alignment vertical="center"/>
      <protection hidden="1"/>
    </xf>
    <xf numFmtId="0" fontId="20" fillId="0" borderId="0" xfId="50" applyProtection="1">
      <protection hidden="1"/>
    </xf>
    <xf numFmtId="0" fontId="20" fillId="0" borderId="8" xfId="50" applyBorder="1" applyProtection="1">
      <protection hidden="1"/>
    </xf>
    <xf numFmtId="0" fontId="6" fillId="0" borderId="0" xfId="50" applyFont="1" applyAlignment="1" applyProtection="1">
      <alignment vertical="center"/>
      <protection hidden="1"/>
    </xf>
    <xf numFmtId="0" fontId="6" fillId="0" borderId="7" xfId="50" applyFont="1" applyBorder="1" applyAlignment="1" applyProtection="1">
      <alignment horizontal="center" vertical="center"/>
      <protection hidden="1"/>
    </xf>
    <xf numFmtId="0" fontId="6" fillId="0" borderId="8" xfId="50" applyFont="1" applyBorder="1" applyAlignment="1" applyProtection="1">
      <alignment horizontal="left" vertical="center"/>
      <protection hidden="1"/>
    </xf>
    <xf numFmtId="0" fontId="20" fillId="0" borderId="9" xfId="37" applyBorder="1" applyProtection="1">
      <protection hidden="1"/>
    </xf>
    <xf numFmtId="0" fontId="20" fillId="0" borderId="10" xfId="37" applyBorder="1" applyProtection="1">
      <protection hidden="1"/>
    </xf>
    <xf numFmtId="0" fontId="20" fillId="0" borderId="11" xfId="37" applyBorder="1" applyProtection="1">
      <protection hidden="1"/>
    </xf>
    <xf numFmtId="0" fontId="20" fillId="0" borderId="0" xfId="50" applyAlignment="1" applyProtection="1">
      <alignment horizontal="left"/>
      <protection hidden="1"/>
    </xf>
    <xf numFmtId="0" fontId="20" fillId="0" borderId="7" xfId="50" applyBorder="1" applyAlignment="1" applyProtection="1">
      <alignment horizontal="center"/>
      <protection hidden="1"/>
    </xf>
    <xf numFmtId="0" fontId="20" fillId="0" borderId="7" xfId="50" applyBorder="1" applyProtection="1">
      <protection hidden="1"/>
    </xf>
    <xf numFmtId="0" fontId="20" fillId="0" borderId="7" xfId="55" applyBorder="1" applyAlignment="1" applyProtection="1">
      <alignment horizontal="center"/>
      <protection hidden="1"/>
    </xf>
    <xf numFmtId="0" fontId="20" fillId="0" borderId="0" xfId="55" applyProtection="1">
      <protection hidden="1"/>
    </xf>
    <xf numFmtId="0" fontId="20" fillId="0" borderId="12" xfId="37" applyBorder="1" applyProtection="1">
      <protection hidden="1"/>
    </xf>
    <xf numFmtId="0" fontId="20" fillId="0" borderId="13" xfId="55" applyBorder="1" applyAlignment="1" applyProtection="1">
      <alignment horizontal="center"/>
      <protection hidden="1"/>
    </xf>
    <xf numFmtId="0" fontId="20" fillId="0" borderId="14" xfId="55" applyBorder="1" applyProtection="1">
      <protection hidden="1"/>
    </xf>
    <xf numFmtId="0" fontId="20" fillId="0" borderId="14" xfId="50" applyBorder="1" applyProtection="1">
      <protection hidden="1"/>
    </xf>
    <xf numFmtId="0" fontId="20" fillId="0" borderId="15" xfId="50" applyBorder="1" applyProtection="1">
      <protection hidden="1"/>
    </xf>
    <xf numFmtId="0" fontId="23" fillId="0" borderId="0" xfId="37" applyFont="1" applyProtection="1">
      <protection hidden="1"/>
    </xf>
    <xf numFmtId="0" fontId="26" fillId="0" borderId="0" xfId="54" applyFont="1" applyProtection="1">
      <protection hidden="1"/>
    </xf>
    <xf numFmtId="0" fontId="26" fillId="0" borderId="16" xfId="49" applyFont="1" applyBorder="1" applyAlignment="1" applyProtection="1">
      <alignment vertical="center"/>
      <protection hidden="1"/>
    </xf>
    <xf numFmtId="0" fontId="26" fillId="0" borderId="16" xfId="54" applyFont="1" applyBorder="1" applyProtection="1">
      <protection hidden="1"/>
    </xf>
    <xf numFmtId="0" fontId="25" fillId="0" borderId="0" xfId="49" applyFont="1" applyAlignment="1" applyProtection="1">
      <alignment horizontal="center" vertical="center"/>
      <protection hidden="1"/>
    </xf>
    <xf numFmtId="0" fontId="26" fillId="0" borderId="0" xfId="49" applyFont="1" applyAlignment="1" applyProtection="1">
      <alignment horizontal="justify" vertical="center"/>
      <protection hidden="1"/>
    </xf>
    <xf numFmtId="0" fontId="26" fillId="0" borderId="0" xfId="49" applyFont="1" applyAlignment="1" applyProtection="1">
      <alignment vertical="center"/>
      <protection hidden="1"/>
    </xf>
    <xf numFmtId="0" fontId="25" fillId="0" borderId="0" xfId="54" applyFont="1" applyAlignment="1" applyProtection="1">
      <alignment horizontal="center" vertical="center" wrapText="1"/>
      <protection hidden="1"/>
    </xf>
    <xf numFmtId="0" fontId="26" fillId="0" borderId="7" xfId="49" applyFont="1" applyBorder="1" applyAlignment="1" applyProtection="1">
      <alignment vertical="center" wrapText="1"/>
      <protection hidden="1"/>
    </xf>
    <xf numFmtId="0" fontId="26" fillId="0" borderId="8" xfId="49" applyFont="1" applyBorder="1" applyAlignment="1" applyProtection="1">
      <alignment horizontal="center" vertical="center"/>
      <protection hidden="1"/>
    </xf>
    <xf numFmtId="0" fontId="26" fillId="0" borderId="20" xfId="49" applyFont="1" applyBorder="1" applyAlignment="1" applyProtection="1">
      <alignment vertical="center"/>
      <protection hidden="1"/>
    </xf>
    <xf numFmtId="0" fontId="25" fillId="2" borderId="21" xfId="49" applyFont="1" applyFill="1" applyBorder="1" applyAlignment="1" applyProtection="1">
      <alignment horizontal="left" vertical="center" wrapText="1"/>
      <protection locked="0"/>
    </xf>
    <xf numFmtId="0" fontId="26" fillId="0" borderId="16" xfId="54" applyFont="1" applyBorder="1" applyAlignment="1" applyProtection="1">
      <alignment horizontal="center" vertical="center" wrapText="1"/>
      <protection hidden="1"/>
    </xf>
    <xf numFmtId="0" fontId="26" fillId="0" borderId="22" xfId="49" applyFont="1" applyBorder="1" applyAlignment="1" applyProtection="1">
      <alignment vertical="center"/>
      <protection hidden="1"/>
    </xf>
    <xf numFmtId="0" fontId="26" fillId="2" borderId="21" xfId="49" applyFont="1" applyFill="1" applyBorder="1" applyAlignment="1" applyProtection="1">
      <alignment horizontal="left" vertical="center" wrapText="1"/>
      <protection locked="0"/>
    </xf>
    <xf numFmtId="0" fontId="26" fillId="0" borderId="23" xfId="49" applyFont="1" applyBorder="1" applyAlignment="1" applyProtection="1">
      <alignment vertical="center"/>
      <protection hidden="1"/>
    </xf>
    <xf numFmtId="0" fontId="26" fillId="0" borderId="24" xfId="49" applyFont="1" applyBorder="1" applyAlignment="1" applyProtection="1">
      <alignment vertical="center"/>
      <protection hidden="1"/>
    </xf>
    <xf numFmtId="0" fontId="26" fillId="2" borderId="25" xfId="49" applyFont="1" applyFill="1" applyBorder="1" applyAlignment="1" applyProtection="1">
      <alignment horizontal="left" vertical="center" wrapText="1"/>
      <protection locked="0"/>
    </xf>
    <xf numFmtId="0" fontId="26" fillId="0" borderId="7" xfId="49" applyFont="1" applyBorder="1" applyAlignment="1" applyProtection="1">
      <alignment vertical="center"/>
      <protection hidden="1"/>
    </xf>
    <xf numFmtId="0" fontId="26" fillId="0" borderId="8" xfId="49" applyFont="1" applyBorder="1" applyAlignment="1" applyProtection="1">
      <alignment vertical="center" wrapText="1"/>
      <protection hidden="1"/>
    </xf>
    <xf numFmtId="0" fontId="26" fillId="0" borderId="26" xfId="49" applyFont="1" applyBorder="1" applyAlignment="1" applyProtection="1">
      <alignment horizontal="left" vertical="center" wrapText="1"/>
      <protection hidden="1"/>
    </xf>
    <xf numFmtId="0" fontId="26" fillId="0" borderId="19" xfId="49" applyFont="1" applyBorder="1" applyAlignment="1" applyProtection="1">
      <alignment horizontal="left" vertical="center"/>
      <protection hidden="1"/>
    </xf>
    <xf numFmtId="0" fontId="26" fillId="2" borderId="25" xfId="49" applyFont="1" applyFill="1" applyBorder="1" applyAlignment="1" applyProtection="1">
      <alignment vertical="center" wrapText="1"/>
      <protection locked="0"/>
    </xf>
    <xf numFmtId="0" fontId="26" fillId="0" borderId="7" xfId="49" applyFont="1" applyBorder="1" applyAlignment="1" applyProtection="1">
      <alignment horizontal="left" vertical="center"/>
      <protection hidden="1"/>
    </xf>
    <xf numFmtId="0" fontId="26" fillId="0" borderId="8" xfId="49" applyFont="1" applyBorder="1" applyAlignment="1" applyProtection="1">
      <alignment horizontal="left" vertical="center"/>
      <protection hidden="1"/>
    </xf>
    <xf numFmtId="0" fontId="26" fillId="0" borderId="27" xfId="49" applyFont="1" applyBorder="1" applyAlignment="1" applyProtection="1">
      <alignment horizontal="left" vertical="center"/>
      <protection hidden="1"/>
    </xf>
    <xf numFmtId="0" fontId="26" fillId="2" borderId="28" xfId="49" applyFont="1" applyFill="1" applyBorder="1" applyAlignment="1" applyProtection="1">
      <alignment vertical="center" wrapText="1"/>
      <protection locked="0"/>
    </xf>
    <xf numFmtId="0" fontId="26" fillId="0" borderId="0" xfId="51" applyFont="1" applyAlignment="1" applyProtection="1">
      <alignment vertical="center"/>
      <protection hidden="1"/>
    </xf>
    <xf numFmtId="0" fontId="26" fillId="0" borderId="0" xfId="51" applyFont="1" applyProtection="1">
      <protection hidden="1"/>
    </xf>
    <xf numFmtId="0" fontId="33" fillId="0" borderId="29" xfId="51" applyFont="1" applyBorder="1" applyAlignment="1" applyProtection="1">
      <alignment horizontal="center" vertical="center"/>
      <protection hidden="1"/>
    </xf>
    <xf numFmtId="0" fontId="34" fillId="0" borderId="0" xfId="51" applyFont="1" applyProtection="1">
      <protection hidden="1"/>
    </xf>
    <xf numFmtId="0" fontId="34" fillId="0" borderId="0" xfId="51" applyFont="1" applyAlignment="1" applyProtection="1">
      <alignment vertical="center"/>
      <protection hidden="1"/>
    </xf>
    <xf numFmtId="0" fontId="26" fillId="0" borderId="30" xfId="51" applyFont="1" applyBorder="1" applyAlignment="1" applyProtection="1">
      <alignment vertical="center"/>
      <protection hidden="1"/>
    </xf>
    <xf numFmtId="0" fontId="25" fillId="0" borderId="0" xfId="51" applyFont="1" applyAlignment="1" applyProtection="1">
      <alignment vertical="center"/>
      <protection hidden="1"/>
    </xf>
    <xf numFmtId="0" fontId="31" fillId="0" borderId="0" xfId="51" applyFont="1" applyAlignment="1" applyProtection="1">
      <alignment vertical="center"/>
      <protection hidden="1"/>
    </xf>
    <xf numFmtId="0" fontId="26" fillId="0" borderId="31" xfId="51" applyFont="1" applyBorder="1" applyAlignment="1" applyProtection="1">
      <alignment vertical="center"/>
      <protection hidden="1"/>
    </xf>
    <xf numFmtId="0" fontId="25" fillId="0" borderId="30" xfId="0" applyFont="1" applyBorder="1" applyAlignment="1" applyProtection="1">
      <alignment vertical="center"/>
      <protection hidden="1"/>
    </xf>
    <xf numFmtId="0" fontId="26" fillId="0" borderId="30" xfId="0" applyFont="1" applyBorder="1" applyAlignment="1" applyProtection="1">
      <alignment vertical="center"/>
      <protection hidden="1"/>
    </xf>
    <xf numFmtId="0" fontId="25" fillId="0" borderId="30" xfId="0" applyFont="1" applyBorder="1" applyAlignment="1" applyProtection="1">
      <alignment horizontal="right" vertical="center"/>
      <protection hidden="1"/>
    </xf>
    <xf numFmtId="0" fontId="31" fillId="0" borderId="0" xfId="0" applyFont="1" applyAlignment="1" applyProtection="1">
      <alignment vertical="center"/>
      <protection hidden="1"/>
    </xf>
    <xf numFmtId="0" fontId="29" fillId="0" borderId="0" xfId="0" applyFont="1" applyAlignment="1" applyProtection="1">
      <alignment vertical="center"/>
      <protection hidden="1"/>
    </xf>
    <xf numFmtId="0" fontId="26" fillId="0" borderId="0" xfId="0" applyFont="1" applyAlignment="1" applyProtection="1">
      <alignment vertical="center"/>
      <protection hidden="1"/>
    </xf>
    <xf numFmtId="0" fontId="25" fillId="0" borderId="0" xfId="0" applyFont="1" applyAlignment="1" applyProtection="1">
      <alignment horizontal="right"/>
      <protection hidden="1"/>
    </xf>
    <xf numFmtId="0" fontId="29" fillId="0" borderId="0" xfId="0" applyFont="1" applyAlignment="1" applyProtection="1">
      <alignment horizontal="center" vertical="center"/>
      <protection hidden="1"/>
    </xf>
    <xf numFmtId="0" fontId="26" fillId="0" borderId="0" xfId="0" applyFont="1" applyProtection="1">
      <protection hidden="1"/>
    </xf>
    <xf numFmtId="0" fontId="29" fillId="0" borderId="0" xfId="0" applyFont="1" applyProtection="1">
      <protection hidden="1"/>
    </xf>
    <xf numFmtId="0" fontId="31"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6" fillId="0" borderId="0" xfId="48" applyFont="1" applyAlignment="1" applyProtection="1">
      <alignment vertical="center"/>
      <protection hidden="1"/>
    </xf>
    <xf numFmtId="0" fontId="26" fillId="0" borderId="0" xfId="52" applyFont="1" applyAlignment="1" applyProtection="1">
      <alignment vertical="center"/>
      <protection hidden="1"/>
    </xf>
    <xf numFmtId="0" fontId="26" fillId="0" borderId="0" xfId="0" applyFont="1" applyAlignment="1" applyProtection="1">
      <alignment horizontal="justify" vertical="center"/>
      <protection hidden="1"/>
    </xf>
    <xf numFmtId="0" fontId="25" fillId="0" borderId="0" xfId="0" applyFont="1" applyAlignment="1" applyProtection="1">
      <alignment horizontal="left" vertical="center"/>
      <protection hidden="1"/>
    </xf>
    <xf numFmtId="0" fontId="25" fillId="0" borderId="0" xfId="48" applyFont="1" applyAlignment="1" applyProtection="1">
      <alignment horizontal="left" vertical="center" indent="1"/>
      <protection hidden="1"/>
    </xf>
    <xf numFmtId="0" fontId="39" fillId="0" borderId="0" xfId="48" applyFont="1" applyAlignment="1" applyProtection="1">
      <alignment horizontal="left" vertical="center" indent="1"/>
      <protection hidden="1"/>
    </xf>
    <xf numFmtId="0" fontId="26" fillId="0" borderId="0" xfId="52" applyFont="1" applyAlignment="1" applyProtection="1">
      <alignment horizontal="left" vertical="center" indent="1"/>
      <protection hidden="1"/>
    </xf>
    <xf numFmtId="0" fontId="39" fillId="0" borderId="0" xfId="48" applyFont="1" applyAlignment="1" applyProtection="1">
      <alignment horizontal="center" vertical="center"/>
      <protection hidden="1"/>
    </xf>
    <xf numFmtId="0" fontId="40" fillId="0" borderId="0" xfId="0" applyFont="1" applyAlignment="1" applyProtection="1">
      <alignment vertical="center"/>
      <protection hidden="1"/>
    </xf>
    <xf numFmtId="0" fontId="29" fillId="0" borderId="0" xfId="48" applyFont="1" applyAlignment="1" applyProtection="1">
      <alignment horizontal="left" vertical="center" indent="1"/>
      <protection hidden="1"/>
    </xf>
    <xf numFmtId="0" fontId="25" fillId="0" borderId="0" xfId="52" applyFont="1" applyAlignment="1" applyProtection="1">
      <alignment vertical="center"/>
      <protection hidden="1"/>
    </xf>
    <xf numFmtId="0" fontId="40" fillId="0" borderId="0" xfId="52" applyFont="1" applyAlignment="1" applyProtection="1">
      <alignment horizontal="left" vertical="center" indent="1"/>
      <protection hidden="1"/>
    </xf>
    <xf numFmtId="0" fontId="25" fillId="0" borderId="0" xfId="52" applyFont="1" applyAlignment="1" applyProtection="1">
      <alignment vertical="top"/>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6" fillId="0" borderId="0" xfId="0" applyFont="1" applyAlignment="1" applyProtection="1">
      <alignment horizontal="left" vertical="center"/>
      <protection hidden="1"/>
    </xf>
    <xf numFmtId="0" fontId="25" fillId="0" borderId="0" xfId="0" applyFont="1" applyAlignment="1" applyProtection="1">
      <alignment horizontal="right" vertical="center" indent="1"/>
      <protection hidden="1"/>
    </xf>
    <xf numFmtId="173" fontId="25" fillId="0" borderId="0" xfId="0" applyNumberFormat="1" applyFont="1" applyAlignment="1" applyProtection="1">
      <alignment horizontal="left" vertical="center" indent="1"/>
      <protection hidden="1"/>
    </xf>
    <xf numFmtId="0" fontId="25" fillId="0" borderId="0" xfId="0" applyFont="1" applyAlignment="1" applyProtection="1">
      <alignment vertical="center"/>
      <protection hidden="1"/>
    </xf>
    <xf numFmtId="0" fontId="25" fillId="0" borderId="0" xfId="0" applyFont="1" applyAlignment="1" applyProtection="1">
      <alignment horizontal="left" vertical="center" indent="1"/>
      <protection hidden="1"/>
    </xf>
    <xf numFmtId="0" fontId="26" fillId="0" borderId="30" xfId="0" applyFont="1" applyBorder="1" applyProtection="1">
      <protection hidden="1"/>
    </xf>
    <xf numFmtId="0" fontId="25" fillId="0" borderId="30" xfId="0" applyFont="1" applyBorder="1" applyAlignment="1" applyProtection="1">
      <alignment horizontal="right"/>
      <protection hidden="1"/>
    </xf>
    <xf numFmtId="0" fontId="26" fillId="0" borderId="0" xfId="48" applyFont="1" applyAlignment="1" applyProtection="1">
      <alignment horizontal="left" vertical="center" indent="1"/>
      <protection hidden="1"/>
    </xf>
    <xf numFmtId="0" fontId="26" fillId="0" borderId="0" xfId="0" applyFont="1" applyAlignment="1" applyProtection="1">
      <alignment horizontal="justify" vertical="top" wrapText="1"/>
      <protection hidden="1"/>
    </xf>
    <xf numFmtId="0" fontId="26" fillId="0" borderId="0" xfId="0" applyFont="1" applyAlignment="1" applyProtection="1">
      <alignment horizontal="right"/>
      <protection hidden="1"/>
    </xf>
    <xf numFmtId="0" fontId="29" fillId="0" borderId="0" xfId="0" applyFont="1" applyAlignment="1" applyProtection="1">
      <alignment horizontal="right"/>
      <protection hidden="1"/>
    </xf>
    <xf numFmtId="0" fontId="25" fillId="0" borderId="16" xfId="0" applyFont="1" applyBorder="1" applyAlignment="1" applyProtection="1">
      <alignment horizontal="center"/>
      <protection hidden="1"/>
    </xf>
    <xf numFmtId="0" fontId="26" fillId="0" borderId="0" xfId="0" applyFont="1" applyAlignment="1" applyProtection="1">
      <alignment vertical="top"/>
      <protection hidden="1"/>
    </xf>
    <xf numFmtId="0" fontId="26" fillId="0" borderId="0" xfId="0" applyFont="1" applyAlignment="1" applyProtection="1">
      <alignment horizontal="left" wrapText="1"/>
      <protection hidden="1"/>
    </xf>
    <xf numFmtId="0" fontId="25" fillId="0" borderId="0" xfId="0" applyFont="1" applyAlignment="1" applyProtection="1">
      <alignment horizontal="left" vertical="top" indent="5"/>
      <protection hidden="1"/>
    </xf>
    <xf numFmtId="0" fontId="26" fillId="0" borderId="0" xfId="0" applyFont="1" applyAlignment="1" applyProtection="1">
      <alignment horizontal="left" vertical="top" indent="5"/>
      <protection hidden="1"/>
    </xf>
    <xf numFmtId="49" fontId="25" fillId="0" borderId="0" xfId="0" applyNumberFormat="1" applyFont="1" applyAlignment="1" applyProtection="1">
      <alignment horizontal="right" vertical="top" indent="1"/>
      <protection hidden="1"/>
    </xf>
    <xf numFmtId="0" fontId="25" fillId="0" borderId="0" xfId="0" applyFont="1" applyAlignment="1" applyProtection="1">
      <alignment vertical="top"/>
      <protection hidden="1"/>
    </xf>
    <xf numFmtId="0" fontId="25" fillId="0" borderId="0" xfId="0" applyFont="1" applyProtection="1">
      <protection hidden="1"/>
    </xf>
    <xf numFmtId="0" fontId="26" fillId="0" borderId="16" xfId="0" applyFont="1" applyBorder="1" applyAlignment="1" applyProtection="1">
      <alignment horizontal="center" vertical="top"/>
      <protection hidden="1"/>
    </xf>
    <xf numFmtId="0" fontId="26" fillId="0" borderId="16"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16" xfId="0" applyFont="1" applyBorder="1" applyAlignment="1" applyProtection="1">
      <alignment horizontal="center"/>
      <protection hidden="1"/>
    </xf>
    <xf numFmtId="0" fontId="26" fillId="0" borderId="16" xfId="0" applyFont="1" applyBorder="1" applyAlignment="1" applyProtection="1">
      <alignment vertical="top"/>
      <protection hidden="1"/>
    </xf>
    <xf numFmtId="0" fontId="26" fillId="0" borderId="16" xfId="0" applyFont="1" applyBorder="1" applyProtection="1">
      <protection hidden="1"/>
    </xf>
    <xf numFmtId="172" fontId="25" fillId="0" borderId="0" xfId="0" applyNumberFormat="1" applyFont="1" applyAlignment="1" applyProtection="1">
      <alignment horizontal="right" vertical="center" wrapText="1"/>
      <protection hidden="1"/>
    </xf>
    <xf numFmtId="0" fontId="25" fillId="0" borderId="0" xfId="0" applyFont="1" applyAlignment="1" applyProtection="1">
      <alignment vertical="center" wrapText="1"/>
      <protection hidden="1"/>
    </xf>
    <xf numFmtId="49" fontId="25" fillId="0" borderId="0" xfId="0" applyNumberFormat="1" applyFont="1" applyAlignment="1" applyProtection="1">
      <alignment horizontal="right" vertical="top"/>
      <protection hidden="1"/>
    </xf>
    <xf numFmtId="0" fontId="28" fillId="0" borderId="0" xfId="0" applyFont="1" applyAlignment="1" applyProtection="1">
      <alignment horizontal="right" vertical="top"/>
      <protection hidden="1"/>
    </xf>
    <xf numFmtId="0" fontId="26" fillId="0" borderId="0" xfId="0" applyFont="1" applyAlignment="1" applyProtection="1">
      <alignment horizontal="right" vertical="top" indent="1"/>
      <protection hidden="1"/>
    </xf>
    <xf numFmtId="0" fontId="25" fillId="0" borderId="0" xfId="0" applyFont="1" applyAlignment="1" applyProtection="1">
      <alignment horizontal="right" vertical="top"/>
      <protection hidden="1"/>
    </xf>
    <xf numFmtId="0" fontId="26" fillId="0" borderId="0" xfId="0" applyFont="1" applyAlignment="1" applyProtection="1">
      <alignment horizontal="right" vertical="top"/>
      <protection hidden="1"/>
    </xf>
    <xf numFmtId="0" fontId="26" fillId="0" borderId="0" xfId="0" applyFont="1" applyAlignment="1" applyProtection="1">
      <alignment horizontal="justify" vertical="center" wrapText="1"/>
      <protection hidden="1"/>
    </xf>
    <xf numFmtId="0" fontId="26" fillId="0" borderId="0" xfId="0" applyFont="1" applyAlignment="1" applyProtection="1">
      <alignment vertical="center" wrapText="1"/>
      <protection hidden="1"/>
    </xf>
    <xf numFmtId="0" fontId="26" fillId="0" borderId="10" xfId="0" applyFont="1" applyBorder="1" applyAlignment="1" applyProtection="1">
      <alignment vertical="top"/>
      <protection hidden="1"/>
    </xf>
    <xf numFmtId="0" fontId="26" fillId="0" borderId="0" xfId="0" applyFont="1" applyAlignment="1" applyProtection="1">
      <alignment horizontal="center" vertical="top"/>
      <protection hidden="1"/>
    </xf>
    <xf numFmtId="0" fontId="26" fillId="0" borderId="16" xfId="0" applyFont="1" applyBorder="1" applyAlignment="1" applyProtection="1">
      <alignment horizontal="left"/>
      <protection hidden="1"/>
    </xf>
    <xf numFmtId="0" fontId="26" fillId="0" borderId="11" xfId="0" applyFont="1" applyBorder="1" applyAlignment="1" applyProtection="1">
      <alignment vertical="top"/>
      <protection hidden="1"/>
    </xf>
    <xf numFmtId="0" fontId="26" fillId="0" borderId="16" xfId="0" applyFont="1" applyBorder="1" applyAlignment="1" applyProtection="1">
      <alignment horizontal="left" vertical="top"/>
      <protection hidden="1"/>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center" indent="5"/>
      <protection hidden="1"/>
    </xf>
    <xf numFmtId="0" fontId="26" fillId="0" borderId="0" xfId="0" applyFont="1" applyAlignment="1" applyProtection="1">
      <alignment horizontal="left"/>
      <protection hidden="1"/>
    </xf>
    <xf numFmtId="0" fontId="26" fillId="0" borderId="0" xfId="0" applyFont="1" applyAlignment="1" applyProtection="1">
      <alignment horizontal="left" vertical="center" wrapText="1"/>
      <protection hidden="1"/>
    </xf>
    <xf numFmtId="0" fontId="26" fillId="0" borderId="11" xfId="0" applyFont="1" applyBorder="1" applyAlignment="1" applyProtection="1">
      <alignment horizontal="left" vertical="top" indent="5"/>
      <protection hidden="1"/>
    </xf>
    <xf numFmtId="0" fontId="26" fillId="0" borderId="0" xfId="0" applyFont="1" applyAlignment="1" applyProtection="1">
      <alignment horizontal="right" vertical="center"/>
      <protection hidden="1"/>
    </xf>
    <xf numFmtId="0" fontId="26" fillId="0" borderId="30" xfId="0" applyFont="1" applyBorder="1" applyAlignment="1" applyProtection="1">
      <alignment vertical="top"/>
      <protection hidden="1"/>
    </xf>
    <xf numFmtId="0" fontId="26" fillId="0" borderId="30" xfId="0" applyFont="1" applyBorder="1" applyAlignment="1" applyProtection="1">
      <alignment horizontal="right" vertical="center"/>
      <protection hidden="1"/>
    </xf>
    <xf numFmtId="0" fontId="26" fillId="0" borderId="10" xfId="0" applyFont="1" applyBorder="1" applyAlignment="1" applyProtection="1">
      <alignment horizontal="right" vertical="top"/>
      <protection hidden="1"/>
    </xf>
    <xf numFmtId="0" fontId="26" fillId="0" borderId="31" xfId="0" applyFont="1" applyBorder="1" applyAlignment="1" applyProtection="1">
      <alignment horizontal="left" vertical="top" wrapText="1"/>
      <protection hidden="1"/>
    </xf>
    <xf numFmtId="0" fontId="26" fillId="0" borderId="35" xfId="0" applyFont="1" applyBorder="1" applyProtection="1">
      <protection hidden="1"/>
    </xf>
    <xf numFmtId="0" fontId="26" fillId="0" borderId="35" xfId="0" applyFont="1" applyBorder="1" applyAlignment="1" applyProtection="1">
      <alignment vertical="center" wrapText="1"/>
      <protection hidden="1"/>
    </xf>
    <xf numFmtId="0" fontId="26" fillId="0" borderId="0" xfId="0" applyFont="1" applyAlignment="1" applyProtection="1">
      <alignment horizontal="left" vertical="top" wrapText="1"/>
      <protection hidden="1"/>
    </xf>
    <xf numFmtId="0" fontId="26" fillId="0" borderId="11" xfId="0" applyFont="1" applyBorder="1" applyAlignment="1" applyProtection="1">
      <alignment horizontal="right" vertical="top"/>
      <protection hidden="1"/>
    </xf>
    <xf numFmtId="0" fontId="26" fillId="0" borderId="0" xfId="0" applyFont="1" applyAlignment="1" applyProtection="1">
      <alignment vertical="top" wrapText="1"/>
      <protection hidden="1"/>
    </xf>
    <xf numFmtId="0" fontId="26" fillId="2" borderId="36" xfId="0" applyFont="1" applyFill="1" applyBorder="1" applyAlignment="1" applyProtection="1">
      <alignment vertical="center" wrapText="1"/>
      <protection hidden="1"/>
    </xf>
    <xf numFmtId="0" fontId="26" fillId="2" borderId="31" xfId="0" applyFont="1" applyFill="1" applyBorder="1" applyAlignment="1" applyProtection="1">
      <alignment vertical="center" wrapText="1"/>
      <protection hidden="1"/>
    </xf>
    <xf numFmtId="0" fontId="26" fillId="2" borderId="37" xfId="0" applyFont="1" applyFill="1" applyBorder="1" applyAlignment="1" applyProtection="1">
      <alignment vertical="center" wrapText="1"/>
      <protection hidden="1"/>
    </xf>
    <xf numFmtId="0" fontId="26" fillId="2" borderId="32" xfId="0" applyFont="1" applyFill="1" applyBorder="1" applyAlignment="1" applyProtection="1">
      <alignment vertical="center" wrapText="1"/>
      <protection hidden="1"/>
    </xf>
    <xf numFmtId="0" fontId="26" fillId="2" borderId="0" xfId="0" applyFont="1" applyFill="1" applyAlignment="1" applyProtection="1">
      <alignment vertical="center" wrapText="1"/>
      <protection hidden="1"/>
    </xf>
    <xf numFmtId="0" fontId="26" fillId="2" borderId="35" xfId="0" applyFont="1" applyFill="1" applyBorder="1" applyAlignment="1" applyProtection="1">
      <alignment vertical="center" wrapText="1"/>
      <protection hidden="1"/>
    </xf>
    <xf numFmtId="0" fontId="26" fillId="0" borderId="30" xfId="0" applyFont="1" applyBorder="1" applyAlignment="1" applyProtection="1">
      <alignment horizontal="left" vertical="top" wrapText="1"/>
      <protection hidden="1"/>
    </xf>
    <xf numFmtId="0" fontId="26" fillId="0" borderId="12" xfId="0" applyFont="1" applyBorder="1" applyAlignment="1" applyProtection="1">
      <alignment horizontal="left" vertical="top" indent="5"/>
      <protection hidden="1"/>
    </xf>
    <xf numFmtId="0" fontId="26" fillId="3" borderId="0" xfId="0" applyFont="1" applyFill="1" applyAlignment="1">
      <alignment horizontal="left" vertical="top" wrapText="1"/>
    </xf>
    <xf numFmtId="0" fontId="32" fillId="0" borderId="0" xfId="0" applyFont="1" applyAlignment="1" applyProtection="1">
      <alignment horizontal="left" vertical="top" wrapText="1"/>
      <protection hidden="1"/>
    </xf>
    <xf numFmtId="0" fontId="25" fillId="0" borderId="0" xfId="0" applyFont="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26" fillId="0" borderId="0" xfId="0" applyFont="1" applyAlignment="1" applyProtection="1">
      <alignment horizontal="left" vertical="top"/>
      <protection hidden="1"/>
    </xf>
    <xf numFmtId="0" fontId="26" fillId="0" borderId="32" xfId="0" applyFont="1" applyBorder="1" applyAlignment="1" applyProtection="1">
      <alignment vertical="top"/>
      <protection hidden="1"/>
    </xf>
    <xf numFmtId="0" fontId="26" fillId="0" borderId="32" xfId="0" applyFont="1" applyBorder="1" applyAlignment="1" applyProtection="1">
      <alignment vertical="top" wrapText="1"/>
      <protection hidden="1"/>
    </xf>
    <xf numFmtId="0" fontId="26" fillId="0" borderId="35" xfId="0" applyFont="1" applyBorder="1" applyAlignment="1" applyProtection="1">
      <alignment horizontal="left" vertical="center" wrapText="1"/>
      <protection hidden="1"/>
    </xf>
    <xf numFmtId="0" fontId="25" fillId="0" borderId="0" xfId="0" applyFont="1" applyAlignment="1" applyProtection="1">
      <alignment horizontal="right" vertical="center"/>
      <protection hidden="1"/>
    </xf>
    <xf numFmtId="172" fontId="25" fillId="0" borderId="0" xfId="0" applyNumberFormat="1" applyFont="1" applyAlignment="1" applyProtection="1">
      <alignment horizontal="right" vertical="top"/>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25" fillId="0" borderId="16" xfId="0" applyFont="1" applyBorder="1" applyAlignment="1" applyProtection="1">
      <alignment horizontal="center" vertical="center"/>
      <protection hidden="1"/>
    </xf>
    <xf numFmtId="0" fontId="25" fillId="0" borderId="36" xfId="0" applyFont="1" applyBorder="1" applyAlignment="1" applyProtection="1">
      <alignment horizontal="justify" vertical="center" wrapText="1"/>
      <protection hidden="1"/>
    </xf>
    <xf numFmtId="0" fontId="25" fillId="0" borderId="37" xfId="0" applyFont="1" applyBorder="1" applyAlignment="1" applyProtection="1">
      <alignment horizontal="justify" vertical="center" wrapText="1"/>
      <protection hidden="1"/>
    </xf>
    <xf numFmtId="0" fontId="25" fillId="0" borderId="32" xfId="0" applyFont="1" applyBorder="1" applyAlignment="1" applyProtection="1">
      <alignment horizontal="center" vertical="center" wrapText="1"/>
      <protection hidden="1"/>
    </xf>
    <xf numFmtId="0" fontId="25" fillId="0" borderId="35" xfId="0" applyFont="1" applyBorder="1" applyAlignment="1" applyProtection="1">
      <alignment horizontal="center" vertical="center" wrapText="1"/>
      <protection hidden="1"/>
    </xf>
    <xf numFmtId="0" fontId="26" fillId="0" borderId="16" xfId="0" applyFont="1" applyBorder="1" applyAlignment="1" applyProtection="1">
      <alignment horizontal="right" vertical="top"/>
      <protection hidden="1"/>
    </xf>
    <xf numFmtId="0" fontId="26" fillId="2" borderId="16" xfId="0" applyFont="1" applyFill="1" applyBorder="1" applyAlignment="1" applyProtection="1">
      <alignment horizontal="left" vertical="center" wrapText="1"/>
      <protection locked="0"/>
    </xf>
    <xf numFmtId="49" fontId="25" fillId="0" borderId="0" xfId="0" applyNumberFormat="1" applyFont="1" applyAlignment="1" applyProtection="1">
      <alignment horizontal="right" vertical="top" wrapText="1"/>
      <protection hidden="1"/>
    </xf>
    <xf numFmtId="0" fontId="25" fillId="0" borderId="0" xfId="0" applyFont="1" applyAlignment="1" applyProtection="1">
      <alignment horizontal="center" vertical="top"/>
      <protection hidden="1"/>
    </xf>
    <xf numFmtId="0" fontId="28" fillId="0" borderId="0" xfId="0" applyFont="1" applyAlignment="1" applyProtection="1">
      <alignment horizontal="justify"/>
      <protection hidden="1"/>
    </xf>
    <xf numFmtId="0" fontId="25" fillId="0" borderId="38" xfId="0" applyFont="1" applyBorder="1" applyAlignment="1" applyProtection="1">
      <alignment horizontal="center" vertical="center"/>
      <protection hidden="1"/>
    </xf>
    <xf numFmtId="0" fontId="26" fillId="0" borderId="38" xfId="0" applyFont="1" applyBorder="1" applyAlignment="1" applyProtection="1">
      <alignment horizontal="right" vertical="top"/>
      <protection hidden="1"/>
    </xf>
    <xf numFmtId="0" fontId="26" fillId="4" borderId="0" xfId="0" applyFont="1" applyFill="1" applyAlignment="1" applyProtection="1">
      <alignment horizontal="left" vertical="center"/>
      <protection hidden="1"/>
    </xf>
    <xf numFmtId="0" fontId="26" fillId="3" borderId="0" xfId="0" applyFont="1" applyFill="1" applyAlignment="1" applyProtection="1">
      <alignment horizontal="left" vertical="center"/>
      <protection hidden="1"/>
    </xf>
    <xf numFmtId="0" fontId="26" fillId="4" borderId="0" xfId="0" applyFont="1" applyFill="1" applyProtection="1">
      <protection hidden="1"/>
    </xf>
    <xf numFmtId="0" fontId="26" fillId="3" borderId="0" xfId="0" applyFont="1" applyFill="1" applyProtection="1">
      <protection hidden="1"/>
    </xf>
    <xf numFmtId="0" fontId="30" fillId="0" borderId="0" xfId="0" applyFont="1" applyAlignment="1" applyProtection="1">
      <alignment horizontal="right" vertical="top"/>
      <protection hidden="1"/>
    </xf>
    <xf numFmtId="0" fontId="43" fillId="0" borderId="0" xfId="0" applyFont="1" applyAlignment="1" applyProtection="1">
      <alignment horizontal="justify" vertical="top" wrapText="1"/>
      <protection hidden="1"/>
    </xf>
    <xf numFmtId="0" fontId="26" fillId="0" borderId="0" xfId="0" applyFont="1" applyAlignment="1" applyProtection="1">
      <alignment horizontal="center" vertical="top" wrapText="1"/>
      <protection hidden="1"/>
    </xf>
    <xf numFmtId="0" fontId="30" fillId="0" borderId="0" xfId="0" applyFont="1" applyAlignment="1" applyProtection="1">
      <alignment vertical="top"/>
      <protection hidden="1"/>
    </xf>
    <xf numFmtId="0" fontId="38" fillId="0" borderId="0" xfId="0" applyFont="1" applyAlignment="1" applyProtection="1">
      <alignment horizontal="right" vertical="top"/>
      <protection hidden="1"/>
    </xf>
    <xf numFmtId="0" fontId="38" fillId="0" borderId="0" xfId="0" applyFont="1" applyProtection="1">
      <protection hidden="1"/>
    </xf>
    <xf numFmtId="0" fontId="26" fillId="0" borderId="0" xfId="0" applyFont="1" applyAlignment="1" applyProtection="1">
      <alignment horizontal="center" vertical="center"/>
      <protection hidden="1"/>
    </xf>
    <xf numFmtId="0" fontId="29" fillId="0" borderId="0" xfId="52" applyFont="1" applyAlignment="1" applyProtection="1">
      <alignment vertical="center"/>
      <protection hidden="1"/>
    </xf>
    <xf numFmtId="0" fontId="25" fillId="0" borderId="0" xfId="0" applyFont="1" applyAlignment="1" applyProtection="1">
      <alignment horizontal="justify" vertical="center" wrapText="1"/>
      <protection hidden="1"/>
    </xf>
    <xf numFmtId="0" fontId="25" fillId="0" borderId="16" xfId="0" applyFont="1" applyBorder="1" applyAlignment="1" applyProtection="1">
      <alignment horizontal="center" vertical="center" wrapText="1"/>
      <protection hidden="1"/>
    </xf>
    <xf numFmtId="0" fontId="26" fillId="0" borderId="30" xfId="0" applyFont="1" applyBorder="1" applyAlignment="1" applyProtection="1">
      <alignment horizontal="center" vertical="center"/>
      <protection hidden="1"/>
    </xf>
    <xf numFmtId="0" fontId="26" fillId="0" borderId="0" xfId="48" applyFont="1" applyAlignment="1" applyProtection="1">
      <alignment horizontal="justify" vertical="center"/>
      <protection hidden="1"/>
    </xf>
    <xf numFmtId="0" fontId="26" fillId="0" borderId="0" xfId="52" applyFont="1" applyAlignment="1" applyProtection="1">
      <alignment horizontal="justify" vertical="center"/>
      <protection hidden="1"/>
    </xf>
    <xf numFmtId="0" fontId="26" fillId="0" borderId="0" xfId="0" applyFont="1" applyAlignment="1" applyProtection="1">
      <alignment horizontal="justify"/>
      <protection hidden="1"/>
    </xf>
    <xf numFmtId="0" fontId="26" fillId="0" borderId="16" xfId="0" applyFont="1" applyBorder="1" applyAlignment="1" applyProtection="1">
      <alignment horizontal="center" vertical="center"/>
      <protection hidden="1"/>
    </xf>
    <xf numFmtId="0" fontId="26" fillId="2" borderId="16" xfId="0" applyFont="1" applyFill="1" applyBorder="1" applyAlignment="1" applyProtection="1">
      <alignment horizontal="left" vertical="center"/>
      <protection locked="0"/>
    </xf>
    <xf numFmtId="0" fontId="26" fillId="2" borderId="16" xfId="0" applyFont="1" applyFill="1" applyBorder="1" applyAlignment="1" applyProtection="1">
      <alignment horizontal="justify" vertical="center"/>
      <protection locked="0"/>
    </xf>
    <xf numFmtId="0" fontId="26" fillId="0" borderId="0" xfId="0" applyFont="1" applyAlignment="1" applyProtection="1">
      <alignment vertical="center"/>
      <protection locked="0"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0" applyFont="1" applyAlignment="1" applyProtection="1">
      <alignment horizontal="center" vertical="center"/>
      <protection hidden="1"/>
    </xf>
    <xf numFmtId="0" fontId="29" fillId="0" borderId="0" xfId="0" applyFont="1" applyAlignment="1" applyProtection="1">
      <alignment vertical="center"/>
      <protection locked="0"/>
    </xf>
    <xf numFmtId="173" fontId="27" fillId="0" borderId="0" xfId="0" applyNumberFormat="1" applyFont="1" applyAlignment="1" applyProtection="1">
      <alignment horizontal="left" vertical="center" indent="1"/>
      <protection hidden="1"/>
    </xf>
    <xf numFmtId="0" fontId="29" fillId="0" borderId="0" xfId="0" applyFont="1" applyAlignment="1" applyProtection="1">
      <alignment horizontal="right" vertical="center"/>
      <protection hidden="1"/>
    </xf>
    <xf numFmtId="0" fontId="26" fillId="0" borderId="39" xfId="0" applyFont="1" applyBorder="1" applyAlignment="1" applyProtection="1">
      <alignment horizontal="center" vertical="top" wrapText="1"/>
      <protection hidden="1"/>
    </xf>
    <xf numFmtId="0" fontId="26" fillId="2" borderId="39" xfId="0" applyFont="1" applyFill="1" applyBorder="1" applyAlignment="1" applyProtection="1">
      <alignment vertical="top" wrapText="1"/>
      <protection locked="0"/>
    </xf>
    <xf numFmtId="0" fontId="26" fillId="0" borderId="40" xfId="0" applyFont="1" applyBorder="1" applyAlignment="1" applyProtection="1">
      <alignment horizontal="center" vertical="top" wrapText="1"/>
      <protection hidden="1"/>
    </xf>
    <xf numFmtId="0" fontId="26" fillId="2" borderId="40" xfId="0" applyFont="1" applyFill="1" applyBorder="1" applyAlignment="1" applyProtection="1">
      <alignment vertical="top" wrapText="1"/>
      <protection locked="0"/>
    </xf>
    <xf numFmtId="0" fontId="28" fillId="0" borderId="0" xfId="0" applyFont="1" applyAlignment="1" applyProtection="1">
      <alignment vertical="center"/>
      <protection hidden="1"/>
    </xf>
    <xf numFmtId="0" fontId="26" fillId="0" borderId="41" xfId="0" applyFont="1" applyBorder="1" applyAlignment="1" applyProtection="1">
      <alignment horizontal="center" vertical="top" wrapText="1"/>
      <protection hidden="1"/>
    </xf>
    <xf numFmtId="0" fontId="26" fillId="2" borderId="41" xfId="0" applyFont="1" applyFill="1" applyBorder="1" applyAlignment="1" applyProtection="1">
      <alignment vertical="top" wrapText="1"/>
      <protection locked="0"/>
    </xf>
    <xf numFmtId="0" fontId="26" fillId="0" borderId="31" xfId="0" applyFont="1" applyBorder="1" applyAlignment="1" applyProtection="1">
      <alignment horizontal="center" vertical="top" wrapText="1"/>
      <protection hidden="1"/>
    </xf>
    <xf numFmtId="0" fontId="26" fillId="0" borderId="31" xfId="0" applyFont="1" applyBorder="1" applyAlignment="1" applyProtection="1">
      <alignment vertical="top" wrapText="1"/>
      <protection hidden="1"/>
    </xf>
    <xf numFmtId="0" fontId="28" fillId="0" borderId="0" xfId="0" applyFont="1" applyAlignment="1" applyProtection="1">
      <alignment horizontal="justify" vertical="center"/>
      <protection hidden="1"/>
    </xf>
    <xf numFmtId="0" fontId="28" fillId="0" borderId="0" xfId="0" applyFont="1" applyAlignment="1" applyProtection="1">
      <alignment horizontal="center" vertical="center"/>
      <protection hidden="1"/>
    </xf>
    <xf numFmtId="0" fontId="26" fillId="0" borderId="16" xfId="0" applyFont="1" applyBorder="1" applyAlignment="1" applyProtection="1">
      <alignment horizontal="center" vertical="center" wrapText="1"/>
      <protection hidden="1"/>
    </xf>
    <xf numFmtId="0" fontId="26" fillId="0" borderId="42" xfId="0" applyFont="1" applyBorder="1" applyAlignment="1" applyProtection="1">
      <alignment horizontal="center" vertical="top" wrapText="1"/>
      <protection hidden="1"/>
    </xf>
    <xf numFmtId="0" fontId="26" fillId="2" borderId="42" xfId="0" applyFont="1" applyFill="1" applyBorder="1" applyAlignment="1" applyProtection="1">
      <alignment vertical="top" wrapText="1"/>
      <protection hidden="1"/>
    </xf>
    <xf numFmtId="0" fontId="26" fillId="2" borderId="41" xfId="0" applyFont="1" applyFill="1" applyBorder="1" applyAlignment="1" applyProtection="1">
      <alignment vertical="top" wrapText="1"/>
      <protection hidden="1"/>
    </xf>
    <xf numFmtId="0" fontId="27" fillId="0" borderId="0" xfId="0" applyFont="1" applyAlignment="1" applyProtection="1">
      <alignment horizontal="center" vertical="center" wrapText="1"/>
      <protection hidden="1"/>
    </xf>
    <xf numFmtId="0" fontId="25" fillId="2" borderId="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40"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wrapText="1"/>
      <protection locked="0"/>
    </xf>
    <xf numFmtId="0" fontId="25" fillId="2" borderId="41" xfId="0" applyFont="1" applyFill="1" applyBorder="1" applyAlignment="1" applyProtection="1">
      <alignment horizontal="center" vertical="center"/>
      <protection locked="0"/>
    </xf>
    <xf numFmtId="0" fontId="25" fillId="2" borderId="41" xfId="0" applyFont="1" applyFill="1" applyBorder="1" applyAlignment="1" applyProtection="1">
      <alignment horizontal="center" vertical="center" wrapText="1"/>
      <protection locked="0"/>
    </xf>
    <xf numFmtId="0" fontId="29" fillId="0" borderId="0" xfId="0" applyFont="1" applyAlignment="1" applyProtection="1">
      <alignment horizontal="center"/>
      <protection hidden="1"/>
    </xf>
    <xf numFmtId="0" fontId="26" fillId="2" borderId="16" xfId="0" applyFont="1" applyFill="1" applyBorder="1" applyAlignment="1" applyProtection="1">
      <alignment horizontal="center" vertical="center" wrapText="1"/>
      <protection locked="0"/>
    </xf>
    <xf numFmtId="0" fontId="26" fillId="2" borderId="16" xfId="0" applyFont="1" applyFill="1" applyBorder="1" applyAlignment="1" applyProtection="1">
      <alignment vertical="center" wrapText="1"/>
      <protection locked="0"/>
    </xf>
    <xf numFmtId="0" fontId="28" fillId="0" borderId="0" xfId="0" applyFont="1" applyAlignment="1" applyProtection="1">
      <alignment vertical="center" wrapText="1"/>
      <protection hidden="1"/>
    </xf>
    <xf numFmtId="0" fontId="26" fillId="0" borderId="0" xfId="0" applyFont="1" applyAlignment="1" applyProtection="1">
      <alignment horizontal="left" vertical="center" indent="1"/>
      <protection hidden="1"/>
    </xf>
    <xf numFmtId="0" fontId="37" fillId="0" borderId="16" xfId="0" applyFont="1" applyBorder="1" applyAlignment="1" applyProtection="1">
      <alignment horizontal="center" vertical="center" wrapText="1"/>
      <protection hidden="1"/>
    </xf>
    <xf numFmtId="0" fontId="37" fillId="0" borderId="16" xfId="0" applyFont="1" applyBorder="1" applyAlignment="1" applyProtection="1">
      <alignment vertical="center" wrapText="1"/>
      <protection hidden="1"/>
    </xf>
    <xf numFmtId="0" fontId="26" fillId="0" borderId="16" xfId="0" applyFont="1" applyBorder="1" applyAlignment="1" applyProtection="1">
      <alignment horizontal="center"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horizontal="center"/>
      <protection hidden="1"/>
    </xf>
    <xf numFmtId="0" fontId="26" fillId="0" borderId="0" xfId="52" applyFont="1" applyAlignment="1" applyProtection="1">
      <alignment vertical="top"/>
      <protection hidden="1"/>
    </xf>
    <xf numFmtId="0" fontId="26" fillId="2" borderId="16" xfId="0" applyFont="1" applyFill="1" applyBorder="1" applyAlignment="1" applyProtection="1">
      <alignment horizontal="left" vertical="top" wrapText="1"/>
      <protection locked="0"/>
    </xf>
    <xf numFmtId="0" fontId="26" fillId="0" borderId="16" xfId="0" applyFont="1" applyBorder="1" applyAlignment="1" applyProtection="1">
      <alignment vertical="center"/>
      <protection locked="0" hidden="1"/>
    </xf>
    <xf numFmtId="0" fontId="29" fillId="2" borderId="16" xfId="0" applyFont="1" applyFill="1" applyBorder="1" applyAlignment="1" applyProtection="1">
      <alignment horizontal="left" vertical="top" wrapText="1"/>
      <protection locked="0"/>
    </xf>
    <xf numFmtId="0" fontId="25" fillId="0" borderId="0" xfId="0" applyFont="1" applyAlignment="1" applyProtection="1">
      <alignment horizontal="left" vertical="center" wrapText="1"/>
      <protection hidden="1"/>
    </xf>
    <xf numFmtId="0" fontId="25" fillId="0" borderId="0" xfId="0" applyFont="1" applyAlignment="1" applyProtection="1">
      <alignment horizontal="justify" vertical="center"/>
      <protection hidden="1"/>
    </xf>
    <xf numFmtId="0" fontId="48" fillId="0" borderId="0" xfId="0" applyFont="1" applyAlignment="1" applyProtection="1">
      <alignment vertical="center"/>
      <protection hidden="1"/>
    </xf>
    <xf numFmtId="172" fontId="26" fillId="0" borderId="0" xfId="0" applyNumberFormat="1" applyFont="1" applyAlignment="1" applyProtection="1">
      <alignment horizontal="center"/>
      <protection hidden="1"/>
    </xf>
    <xf numFmtId="0" fontId="26" fillId="0" borderId="35" xfId="0" applyFont="1" applyBorder="1" applyAlignment="1" applyProtection="1">
      <alignment horizontal="left"/>
      <protection hidden="1"/>
    </xf>
    <xf numFmtId="0" fontId="26" fillId="0" borderId="45" xfId="0" applyFont="1" applyBorder="1" applyAlignment="1" applyProtection="1">
      <alignment horizontal="left"/>
      <protection hidden="1"/>
    </xf>
    <xf numFmtId="0" fontId="25" fillId="0" borderId="0" xfId="0" applyFont="1" applyAlignment="1" applyProtection="1">
      <alignment horizontal="left"/>
      <protection hidden="1"/>
    </xf>
    <xf numFmtId="0" fontId="26" fillId="2" borderId="0" xfId="0" applyFont="1" applyFill="1" applyAlignment="1" applyProtection="1">
      <alignment horizontal="center" vertical="center"/>
      <protection locked="0"/>
    </xf>
    <xf numFmtId="0" fontId="25" fillId="0" borderId="16" xfId="0" applyFont="1" applyBorder="1" applyAlignment="1" applyProtection="1">
      <alignment horizontal="justify" vertical="center" wrapText="1"/>
      <protection hidden="1"/>
    </xf>
    <xf numFmtId="0" fontId="26" fillId="2" borderId="16" xfId="0" applyFont="1" applyFill="1" applyBorder="1" applyAlignment="1" applyProtection="1">
      <alignment horizontal="right" vertical="center" wrapText="1"/>
      <protection locked="0"/>
    </xf>
    <xf numFmtId="0" fontId="48" fillId="0" borderId="0" xfId="0" applyFont="1" applyProtection="1">
      <protection hidden="1"/>
    </xf>
    <xf numFmtId="0" fontId="26" fillId="0" borderId="0" xfId="52" applyFont="1" applyAlignment="1" applyProtection="1">
      <alignment vertical="center" wrapText="1"/>
      <protection hidden="1"/>
    </xf>
    <xf numFmtId="0" fontId="50" fillId="2" borderId="16" xfId="52" applyFont="1" applyFill="1" applyBorder="1" applyAlignment="1" applyProtection="1">
      <alignment horizontal="left" vertical="center" wrapText="1"/>
      <protection locked="0"/>
    </xf>
    <xf numFmtId="173" fontId="25" fillId="0" borderId="0" xfId="0" applyNumberFormat="1" applyFont="1" applyAlignment="1" applyProtection="1">
      <alignment vertical="center"/>
      <protection hidden="1"/>
    </xf>
    <xf numFmtId="0" fontId="37" fillId="0" borderId="16" xfId="52" applyFont="1" applyBorder="1" applyAlignment="1" applyProtection="1">
      <alignment horizontal="center" vertical="center" wrapText="1"/>
      <protection hidden="1"/>
    </xf>
    <xf numFmtId="0" fontId="26" fillId="0" borderId="0" xfId="0" applyFont="1" applyAlignment="1" applyProtection="1">
      <alignment horizontal="justify" vertical="top"/>
      <protection hidden="1"/>
    </xf>
    <xf numFmtId="0" fontId="35" fillId="0" borderId="0" xfId="0" applyFont="1" applyProtection="1">
      <protection hidden="1"/>
    </xf>
    <xf numFmtId="0" fontId="26" fillId="0" borderId="0" xfId="47" applyFont="1" applyAlignment="1" applyProtection="1">
      <alignment vertical="center"/>
      <protection hidden="1"/>
    </xf>
    <xf numFmtId="0" fontId="26" fillId="0" borderId="0" xfId="47" applyFont="1" applyProtection="1">
      <protection hidden="1"/>
    </xf>
    <xf numFmtId="0" fontId="26" fillId="0" borderId="0" xfId="47" applyFont="1" applyAlignment="1" applyProtection="1">
      <alignment horizontal="center" vertical="center"/>
      <protection hidden="1"/>
    </xf>
    <xf numFmtId="0" fontId="26" fillId="0" borderId="0" xfId="47" applyFont="1" applyAlignment="1" applyProtection="1">
      <alignment horizontal="left" vertical="center"/>
      <protection hidden="1"/>
    </xf>
    <xf numFmtId="0" fontId="25" fillId="0" borderId="0" xfId="47" applyFont="1" applyAlignment="1" applyProtection="1">
      <alignment horizontal="left" vertical="center"/>
      <protection hidden="1"/>
    </xf>
    <xf numFmtId="0" fontId="25" fillId="0" borderId="0" xfId="47" applyFont="1" applyAlignment="1" applyProtection="1">
      <alignment horizontal="left" vertical="center"/>
      <protection locked="0" hidden="1"/>
    </xf>
    <xf numFmtId="0" fontId="26" fillId="0" borderId="16" xfId="47" applyFont="1" applyBorder="1" applyAlignment="1" applyProtection="1">
      <alignment horizontal="center" vertical="center"/>
      <protection hidden="1"/>
    </xf>
    <xf numFmtId="0" fontId="26" fillId="0" borderId="0" xfId="47" applyFont="1" applyAlignment="1" applyProtection="1">
      <alignment vertical="top" wrapText="1"/>
      <protection hidden="1"/>
    </xf>
    <xf numFmtId="0" fontId="26" fillId="0" borderId="0" xfId="47" applyFont="1" applyAlignment="1" applyProtection="1">
      <alignment horizontal="center" vertical="center" wrapText="1"/>
      <protection hidden="1"/>
    </xf>
    <xf numFmtId="0" fontId="26" fillId="2" borderId="16" xfId="47" applyFont="1" applyFill="1" applyBorder="1" applyAlignment="1" applyProtection="1">
      <alignment vertical="center"/>
      <protection locked="0"/>
    </xf>
    <xf numFmtId="0" fontId="26" fillId="0" borderId="0" xfId="47" applyFont="1" applyAlignment="1" applyProtection="1">
      <alignment horizontal="left" vertical="top" wrapText="1"/>
      <protection hidden="1"/>
    </xf>
    <xf numFmtId="0" fontId="26" fillId="0" borderId="9" xfId="47" applyFont="1" applyBorder="1" applyAlignment="1" applyProtection="1">
      <alignment vertical="center"/>
      <protection hidden="1"/>
    </xf>
    <xf numFmtId="0" fontId="26" fillId="0" borderId="34" xfId="47" applyFont="1" applyBorder="1" applyAlignment="1" applyProtection="1">
      <alignment vertical="center"/>
      <protection hidden="1"/>
    </xf>
    <xf numFmtId="0" fontId="26" fillId="2" borderId="34" xfId="47" applyFont="1" applyFill="1" applyBorder="1" applyAlignment="1" applyProtection="1">
      <alignment horizontal="center" vertical="center"/>
      <protection locked="0"/>
    </xf>
    <xf numFmtId="0" fontId="26" fillId="0" borderId="34" xfId="47" applyFont="1" applyBorder="1" applyAlignment="1" applyProtection="1">
      <alignment horizontal="center" vertical="center"/>
      <protection hidden="1"/>
    </xf>
    <xf numFmtId="0" fontId="26" fillId="0" borderId="30" xfId="47" applyFont="1" applyBorder="1" applyAlignment="1" applyProtection="1">
      <alignment horizontal="left" vertical="center"/>
      <protection hidden="1"/>
    </xf>
    <xf numFmtId="0" fontId="26" fillId="0" borderId="30" xfId="47" applyFont="1" applyBorder="1" applyAlignment="1" applyProtection="1">
      <alignment vertical="center"/>
      <protection hidden="1"/>
    </xf>
    <xf numFmtId="37" fontId="26" fillId="0" borderId="0" xfId="23" applyNumberFormat="1" applyFont="1" applyFill="1" applyBorder="1" applyAlignment="1" applyProtection="1">
      <alignment horizontal="left" vertical="center"/>
      <protection hidden="1"/>
    </xf>
    <xf numFmtId="0" fontId="26" fillId="2" borderId="16" xfId="47" applyFont="1" applyFill="1" applyBorder="1" applyAlignment="1" applyProtection="1">
      <alignment horizontal="left" vertical="center"/>
      <protection locked="0"/>
    </xf>
    <xf numFmtId="0" fontId="25" fillId="0" borderId="30" xfId="47" applyFont="1" applyBorder="1" applyAlignment="1" applyProtection="1">
      <alignment vertical="center"/>
      <protection hidden="1"/>
    </xf>
    <xf numFmtId="0" fontId="25" fillId="0" borderId="30" xfId="47" applyFont="1" applyBorder="1" applyAlignment="1" applyProtection="1">
      <alignment horizontal="right" vertical="center"/>
      <protection hidden="1"/>
    </xf>
    <xf numFmtId="0" fontId="26" fillId="0" borderId="16" xfId="37" applyFont="1" applyBorder="1" applyAlignment="1" applyProtection="1">
      <alignment horizontal="center" vertical="center" wrapText="1"/>
      <protection hidden="1"/>
    </xf>
    <xf numFmtId="0" fontId="26" fillId="0" borderId="10" xfId="37" applyFont="1" applyBorder="1" applyAlignment="1" applyProtection="1">
      <alignment horizontal="center" vertical="center" wrapText="1"/>
      <protection hidden="1"/>
    </xf>
    <xf numFmtId="0" fontId="25" fillId="0" borderId="0" xfId="47" applyFont="1" applyAlignment="1" applyProtection="1">
      <alignment horizontal="center" vertical="center"/>
      <protection hidden="1"/>
    </xf>
    <xf numFmtId="0" fontId="26" fillId="0" borderId="0" xfId="47" applyFont="1" applyAlignment="1" applyProtection="1">
      <alignment horizontal="center"/>
      <protection hidden="1"/>
    </xf>
    <xf numFmtId="173" fontId="26" fillId="0" borderId="0" xfId="47" applyNumberFormat="1" applyFont="1" applyAlignment="1" applyProtection="1">
      <alignment horizontal="left" vertical="center"/>
      <protection hidden="1"/>
    </xf>
    <xf numFmtId="0" fontId="25" fillId="0" borderId="0" xfId="48" applyFont="1" applyAlignment="1" applyProtection="1">
      <alignment horizontal="left" vertical="center"/>
      <protection hidden="1"/>
    </xf>
    <xf numFmtId="0" fontId="26" fillId="0" borderId="0" xfId="47" applyFont="1" applyAlignment="1" applyProtection="1">
      <alignment horizontal="justify" vertical="center"/>
      <protection hidden="1"/>
    </xf>
    <xf numFmtId="0" fontId="26" fillId="0" borderId="0" xfId="53" applyFont="1" applyAlignment="1" applyProtection="1">
      <alignment horizontal="left" vertical="center"/>
      <protection hidden="1"/>
    </xf>
    <xf numFmtId="0" fontId="25" fillId="0" borderId="46" xfId="47" applyFont="1" applyBorder="1" applyAlignment="1" applyProtection="1">
      <alignment horizontal="center" vertical="center" wrapText="1"/>
      <protection hidden="1"/>
    </xf>
    <xf numFmtId="0" fontId="25" fillId="0" borderId="4" xfId="47" applyFont="1" applyBorder="1" applyAlignment="1" applyProtection="1">
      <alignment horizontal="center" vertical="center" wrapText="1"/>
      <protection hidden="1"/>
    </xf>
    <xf numFmtId="0" fontId="26" fillId="0" borderId="9" xfId="37" applyFont="1" applyBorder="1" applyAlignment="1" applyProtection="1">
      <alignment horizontal="center" vertical="center" wrapText="1"/>
      <protection hidden="1"/>
    </xf>
    <xf numFmtId="0" fontId="26" fillId="0" borderId="0" xfId="47" applyFont="1" applyAlignment="1" applyProtection="1">
      <alignment vertical="top"/>
      <protection hidden="1"/>
    </xf>
    <xf numFmtId="172" fontId="26" fillId="0" borderId="0" xfId="47" applyNumberFormat="1" applyFont="1" applyAlignment="1" applyProtection="1">
      <alignment horizontal="center" vertical="top"/>
      <protection hidden="1"/>
    </xf>
    <xf numFmtId="0" fontId="26" fillId="0" borderId="0" xfId="37" applyFont="1" applyAlignment="1" applyProtection="1">
      <alignment horizontal="justify"/>
      <protection hidden="1"/>
    </xf>
    <xf numFmtId="0" fontId="26" fillId="0" borderId="0" xfId="37" applyFont="1" applyProtection="1">
      <protection hidden="1"/>
    </xf>
    <xf numFmtId="0" fontId="26" fillId="0" borderId="16" xfId="47" applyFont="1" applyBorder="1" applyProtection="1">
      <protection hidden="1"/>
    </xf>
    <xf numFmtId="0" fontId="26" fillId="0" borderId="0" xfId="47" applyFont="1" applyAlignment="1" applyProtection="1">
      <alignment horizontal="right"/>
      <protection hidden="1"/>
    </xf>
    <xf numFmtId="0" fontId="26" fillId="0" borderId="0" xfId="47" applyFont="1" applyAlignment="1" applyProtection="1">
      <alignment horizontal="justify" vertical="top"/>
      <protection hidden="1"/>
    </xf>
    <xf numFmtId="0" fontId="26" fillId="0" borderId="0" xfId="47" quotePrefix="1" applyFont="1" applyAlignment="1" applyProtection="1">
      <alignment horizontal="justify" vertical="top"/>
      <protection hidden="1"/>
    </xf>
    <xf numFmtId="0" fontId="25" fillId="0" borderId="0" xfId="47" applyFont="1" applyAlignment="1" applyProtection="1">
      <alignment horizontal="justify" vertical="top"/>
      <protection hidden="1"/>
    </xf>
    <xf numFmtId="172" fontId="25" fillId="0" borderId="0" xfId="47" applyNumberFormat="1" applyFont="1" applyAlignment="1" applyProtection="1">
      <alignment horizontal="center" vertical="center"/>
      <protection hidden="1"/>
    </xf>
    <xf numFmtId="0" fontId="25" fillId="0" borderId="0" xfId="37" applyFont="1" applyAlignment="1" applyProtection="1">
      <alignment vertical="center" wrapText="1"/>
      <protection hidden="1"/>
    </xf>
    <xf numFmtId="0" fontId="28" fillId="0" borderId="0" xfId="37" applyFont="1" applyAlignment="1" applyProtection="1">
      <alignment horizontal="justify"/>
      <protection hidden="1"/>
    </xf>
    <xf numFmtId="0" fontId="26" fillId="0" borderId="16" xfId="47" applyFont="1" applyBorder="1" applyAlignment="1" applyProtection="1">
      <alignment vertical="center" wrapText="1"/>
      <protection hidden="1"/>
    </xf>
    <xf numFmtId="0" fontId="26" fillId="0" borderId="0" xfId="47" applyFont="1" applyAlignment="1" applyProtection="1">
      <alignment horizontal="right" vertical="top" wrapText="1"/>
      <protection hidden="1"/>
    </xf>
    <xf numFmtId="0" fontId="26" fillId="0" borderId="0" xfId="47" applyFont="1" applyAlignment="1" applyProtection="1">
      <alignment horizontal="left" vertical="top"/>
      <protection hidden="1"/>
    </xf>
    <xf numFmtId="0" fontId="26" fillId="0" borderId="0" xfId="37" applyFont="1" applyAlignment="1" applyProtection="1">
      <alignment horizontal="center" vertical="center" wrapText="1"/>
      <protection hidden="1"/>
    </xf>
    <xf numFmtId="0" fontId="26" fillId="0" borderId="0" xfId="37" applyFont="1" applyAlignment="1" applyProtection="1">
      <alignment horizontal="center" vertical="center"/>
      <protection hidden="1"/>
    </xf>
    <xf numFmtId="0" fontId="26" fillId="0" borderId="16" xfId="52" applyFont="1" applyBorder="1" applyAlignment="1" applyProtection="1">
      <alignment vertical="center"/>
      <protection hidden="1"/>
    </xf>
    <xf numFmtId="0" fontId="51" fillId="0" borderId="0" xfId="37" applyFont="1" applyAlignment="1" applyProtection="1">
      <alignment vertical="top" wrapText="1"/>
      <protection hidden="1"/>
    </xf>
    <xf numFmtId="4" fontId="26" fillId="0" borderId="4" xfId="47" applyNumberFormat="1" applyFont="1" applyBorder="1" applyAlignment="1" applyProtection="1">
      <alignment vertical="top" wrapText="1"/>
      <protection hidden="1"/>
    </xf>
    <xf numFmtId="4" fontId="26" fillId="0" borderId="0" xfId="47" applyNumberFormat="1" applyFont="1" applyAlignment="1" applyProtection="1">
      <alignment vertical="top" wrapText="1"/>
      <protection hidden="1"/>
    </xf>
    <xf numFmtId="0" fontId="26" fillId="0" borderId="0" xfId="47" applyFont="1" applyAlignment="1" applyProtection="1">
      <alignment vertical="center" wrapText="1"/>
      <protection hidden="1"/>
    </xf>
    <xf numFmtId="172" fontId="26" fillId="0" borderId="0" xfId="47" applyNumberFormat="1" applyFont="1" applyAlignment="1" applyProtection="1">
      <alignment horizontal="center" vertical="top" wrapText="1"/>
      <protection hidden="1"/>
    </xf>
    <xf numFmtId="0" fontId="26" fillId="0" borderId="0" xfId="47" applyFont="1" applyAlignment="1" applyProtection="1">
      <alignment horizontal="center" vertical="top"/>
      <protection hidden="1"/>
    </xf>
    <xf numFmtId="0" fontId="25" fillId="0" borderId="0" xfId="37" applyFont="1" applyAlignment="1" applyProtection="1">
      <alignment horizontal="center" vertical="center"/>
      <protection hidden="1"/>
    </xf>
    <xf numFmtId="172" fontId="25" fillId="0" borderId="0" xfId="47" applyNumberFormat="1" applyFont="1" applyAlignment="1" applyProtection="1">
      <alignment horizontal="center" vertical="top"/>
      <protection hidden="1"/>
    </xf>
    <xf numFmtId="0" fontId="26" fillId="0" borderId="0" xfId="47" applyFont="1" applyAlignment="1" applyProtection="1">
      <alignment horizontal="right" vertical="top"/>
      <protection hidden="1"/>
    </xf>
    <xf numFmtId="0" fontId="26" fillId="0" borderId="16" xfId="47" applyFont="1" applyBorder="1" applyAlignment="1" applyProtection="1">
      <alignment vertical="top" wrapText="1"/>
      <protection hidden="1"/>
    </xf>
    <xf numFmtId="172" fontId="26" fillId="0" borderId="0" xfId="47" applyNumberFormat="1" applyFont="1" applyAlignment="1" applyProtection="1">
      <alignment horizontal="right" vertical="top"/>
      <protection hidden="1"/>
    </xf>
    <xf numFmtId="0" fontId="25" fillId="0" borderId="0" xfId="47" applyFont="1" applyAlignment="1" applyProtection="1">
      <alignment horizontal="center" vertical="center" wrapText="1"/>
      <protection hidden="1"/>
    </xf>
    <xf numFmtId="0" fontId="28" fillId="0" borderId="0" xfId="37" applyFont="1" applyAlignment="1" applyProtection="1">
      <alignment horizontal="justify" vertical="top" wrapText="1"/>
      <protection hidden="1"/>
    </xf>
    <xf numFmtId="0" fontId="26" fillId="0" borderId="0" xfId="37" applyFont="1" applyAlignment="1" applyProtection="1">
      <alignment vertical="top" wrapText="1"/>
      <protection hidden="1"/>
    </xf>
    <xf numFmtId="0" fontId="26" fillId="0" borderId="0" xfId="38" applyFont="1" applyAlignment="1" applyProtection="1">
      <alignment horizontal="center" vertical="center" wrapText="1"/>
      <protection hidden="1"/>
    </xf>
    <xf numFmtId="0" fontId="26" fillId="0" borderId="0" xfId="38" applyFont="1" applyAlignment="1" applyProtection="1">
      <alignment vertical="center"/>
      <protection hidden="1"/>
    </xf>
    <xf numFmtId="0" fontId="26" fillId="0" borderId="0" xfId="38" applyFont="1" applyProtection="1">
      <protection hidden="1"/>
    </xf>
    <xf numFmtId="0" fontId="26" fillId="0" borderId="0" xfId="38" applyFont="1" applyAlignment="1" applyProtection="1">
      <alignment horizontal="justify" vertical="center"/>
      <protection hidden="1"/>
    </xf>
    <xf numFmtId="172" fontId="26" fillId="0" borderId="0" xfId="38" applyNumberFormat="1" applyFont="1" applyAlignment="1" applyProtection="1">
      <alignment horizontal="center" vertical="center"/>
      <protection hidden="1"/>
    </xf>
    <xf numFmtId="0" fontId="26" fillId="0" borderId="0" xfId="38" applyFont="1" applyAlignment="1" applyProtection="1">
      <alignment horizontal="right" vertical="center"/>
      <protection hidden="1"/>
    </xf>
    <xf numFmtId="173" fontId="25" fillId="0" borderId="0" xfId="47" applyNumberFormat="1" applyFont="1" applyAlignment="1" applyProtection="1">
      <alignment vertical="center"/>
      <protection hidden="1"/>
    </xf>
    <xf numFmtId="0" fontId="25" fillId="0" borderId="0" xfId="47" applyFont="1" applyAlignment="1" applyProtection="1">
      <alignment horizontal="right" vertical="center"/>
      <protection hidden="1"/>
    </xf>
    <xf numFmtId="0" fontId="26" fillId="0" borderId="0" xfId="47" applyFont="1" applyAlignment="1" applyProtection="1">
      <alignment horizontal="left" vertical="center" wrapText="1"/>
      <protection hidden="1"/>
    </xf>
    <xf numFmtId="0" fontId="26" fillId="0" borderId="0" xfId="38" applyFont="1" applyAlignment="1" applyProtection="1">
      <alignment horizontal="left" vertical="center" indent="2"/>
      <protection hidden="1"/>
    </xf>
    <xf numFmtId="0" fontId="25" fillId="0" borderId="0" xfId="38" applyFont="1" applyAlignment="1" applyProtection="1">
      <alignment horizontal="left" vertical="center"/>
      <protection hidden="1"/>
    </xf>
    <xf numFmtId="173" fontId="25" fillId="0" borderId="0" xfId="38" applyNumberFormat="1" applyFont="1" applyAlignment="1" applyProtection="1">
      <alignment horizontal="left" vertical="center" indent="1"/>
      <protection hidden="1"/>
    </xf>
    <xf numFmtId="0" fontId="26" fillId="2" borderId="29" xfId="38" applyFont="1" applyFill="1" applyBorder="1" applyAlignment="1" applyProtection="1">
      <alignment horizontal="left" vertical="center"/>
      <protection locked="0"/>
    </xf>
    <xf numFmtId="0" fontId="26" fillId="0" borderId="47" xfId="38" applyFont="1" applyBorder="1" applyAlignment="1" applyProtection="1">
      <alignment horizontal="left" vertical="center"/>
      <protection hidden="1"/>
    </xf>
    <xf numFmtId="0" fontId="25" fillId="0" borderId="30" xfId="42" applyFont="1" applyBorder="1" applyAlignment="1" applyProtection="1">
      <alignment vertical="center"/>
      <protection hidden="1"/>
    </xf>
    <xf numFmtId="0" fontId="26" fillId="0" borderId="0" xfId="42" applyFont="1" applyAlignment="1" applyProtection="1">
      <alignment vertical="center"/>
      <protection hidden="1"/>
    </xf>
    <xf numFmtId="0" fontId="26" fillId="0" borderId="30" xfId="42" applyFont="1" applyBorder="1" applyAlignment="1" applyProtection="1">
      <alignment vertical="center"/>
      <protection hidden="1"/>
    </xf>
    <xf numFmtId="0" fontId="25" fillId="0" borderId="30" xfId="42" applyFont="1" applyBorder="1" applyAlignment="1" applyProtection="1">
      <alignment horizontal="right"/>
      <protection hidden="1"/>
    </xf>
    <xf numFmtId="0" fontId="41" fillId="0" borderId="0" xfId="47" applyFont="1" applyAlignment="1" applyProtection="1">
      <alignment vertical="center"/>
      <protection hidden="1"/>
    </xf>
    <xf numFmtId="0" fontId="41" fillId="0" borderId="0" xfId="47" applyFont="1" applyAlignment="1" applyProtection="1">
      <alignment horizontal="left" vertical="center"/>
      <protection hidden="1"/>
    </xf>
    <xf numFmtId="0" fontId="41" fillId="0" borderId="0" xfId="47" applyFont="1" applyProtection="1">
      <protection hidden="1"/>
    </xf>
    <xf numFmtId="0" fontId="41" fillId="0" borderId="0" xfId="47" applyFont="1" applyAlignment="1" applyProtection="1">
      <alignment horizontal="center" vertical="center"/>
      <protection hidden="1"/>
    </xf>
    <xf numFmtId="0" fontId="26" fillId="0" borderId="0" xfId="42" applyFont="1" applyProtection="1">
      <protection hidden="1"/>
    </xf>
    <xf numFmtId="0" fontId="31" fillId="0" borderId="0" xfId="42" applyFont="1" applyAlignment="1" applyProtection="1">
      <alignment vertical="center"/>
      <protection hidden="1"/>
    </xf>
    <xf numFmtId="0" fontId="25" fillId="0" borderId="0" xfId="42" applyFont="1" applyAlignment="1" applyProtection="1">
      <alignment horizontal="center" vertical="center"/>
      <protection hidden="1"/>
    </xf>
    <xf numFmtId="0" fontId="25" fillId="0" borderId="0" xfId="42" applyFont="1" applyAlignment="1" applyProtection="1">
      <alignment vertical="center"/>
      <protection hidden="1"/>
    </xf>
    <xf numFmtId="0" fontId="26" fillId="0" borderId="0" xfId="42" applyFont="1" applyAlignment="1" applyProtection="1">
      <alignment horizontal="justify" vertical="center"/>
      <protection hidden="1"/>
    </xf>
    <xf numFmtId="0" fontId="26" fillId="0" borderId="0" xfId="42" applyFont="1" applyAlignment="1" applyProtection="1">
      <alignment vertical="center" wrapText="1"/>
      <protection hidden="1"/>
    </xf>
    <xf numFmtId="0" fontId="25" fillId="0" borderId="16" xfId="42" applyFont="1" applyBorder="1" applyAlignment="1" applyProtection="1">
      <alignment horizontal="center" vertical="center" wrapText="1"/>
      <protection hidden="1"/>
    </xf>
    <xf numFmtId="0" fontId="26" fillId="0" borderId="39" xfId="42" applyFont="1" applyBorder="1" applyAlignment="1" applyProtection="1">
      <alignment horizontal="center" vertical="top" wrapText="1"/>
      <protection hidden="1"/>
    </xf>
    <xf numFmtId="0" fontId="26" fillId="2" borderId="39" xfId="42" applyFont="1" applyFill="1" applyBorder="1" applyAlignment="1" applyProtection="1">
      <alignment vertical="top" wrapText="1"/>
      <protection locked="0"/>
    </xf>
    <xf numFmtId="0" fontId="26" fillId="0" borderId="40" xfId="42" applyFont="1" applyBorder="1" applyAlignment="1" applyProtection="1">
      <alignment horizontal="center" vertical="top" wrapText="1"/>
      <protection hidden="1"/>
    </xf>
    <xf numFmtId="0" fontId="26" fillId="2" borderId="40" xfId="42" applyFont="1" applyFill="1" applyBorder="1" applyAlignment="1" applyProtection="1">
      <alignment vertical="top" wrapText="1"/>
      <protection locked="0"/>
    </xf>
    <xf numFmtId="0" fontId="28" fillId="0" borderId="0" xfId="42" applyFont="1" applyAlignment="1" applyProtection="1">
      <alignment vertical="center"/>
      <protection hidden="1"/>
    </xf>
    <xf numFmtId="0" fontId="26" fillId="0" borderId="41" xfId="42" applyFont="1" applyBorder="1" applyAlignment="1" applyProtection="1">
      <alignment horizontal="center" vertical="top" wrapText="1"/>
      <protection hidden="1"/>
    </xf>
    <xf numFmtId="0" fontId="26" fillId="2" borderId="41" xfId="42" applyFont="1" applyFill="1" applyBorder="1" applyAlignment="1" applyProtection="1">
      <alignment vertical="top" wrapText="1"/>
      <protection locked="0"/>
    </xf>
    <xf numFmtId="0" fontId="26" fillId="0" borderId="31" xfId="42" applyFont="1" applyBorder="1" applyAlignment="1" applyProtection="1">
      <alignment horizontal="center" vertical="top" wrapText="1"/>
      <protection hidden="1"/>
    </xf>
    <xf numFmtId="0" fontId="26" fillId="0" borderId="31" xfId="42" applyFont="1" applyBorder="1" applyAlignment="1" applyProtection="1">
      <alignment vertical="top" wrapText="1"/>
      <protection hidden="1"/>
    </xf>
    <xf numFmtId="0" fontId="26" fillId="0" borderId="0" xfId="42" applyFont="1" applyAlignment="1" applyProtection="1">
      <alignment vertical="center"/>
      <protection locked="0" hidden="1"/>
    </xf>
    <xf numFmtId="0" fontId="28" fillId="0" borderId="0" xfId="42" applyFont="1" applyAlignment="1" applyProtection="1">
      <alignment horizontal="justify" vertical="center"/>
      <protection hidden="1"/>
    </xf>
    <xf numFmtId="0" fontId="28" fillId="0" borderId="0" xfId="42" applyFont="1" applyAlignment="1" applyProtection="1">
      <alignment horizontal="center" vertical="center"/>
      <protection hidden="1"/>
    </xf>
    <xf numFmtId="0" fontId="26" fillId="0" borderId="16" xfId="42" applyFont="1" applyBorder="1" applyAlignment="1" applyProtection="1">
      <alignment horizontal="center" vertical="center" wrapText="1"/>
      <protection hidden="1"/>
    </xf>
    <xf numFmtId="0" fontId="26" fillId="0" borderId="42" xfId="42" applyFont="1" applyBorder="1" applyAlignment="1" applyProtection="1">
      <alignment horizontal="center" vertical="top" wrapText="1"/>
      <protection hidden="1"/>
    </xf>
    <xf numFmtId="0" fontId="26" fillId="2" borderId="42" xfId="42" applyFont="1" applyFill="1" applyBorder="1" applyAlignment="1" applyProtection="1">
      <alignment vertical="top" wrapText="1"/>
      <protection hidden="1"/>
    </xf>
    <xf numFmtId="0" fontId="26" fillId="2" borderId="41" xfId="42" applyFont="1" applyFill="1" applyBorder="1" applyAlignment="1" applyProtection="1">
      <alignment vertical="top" wrapText="1"/>
      <protection hidden="1"/>
    </xf>
    <xf numFmtId="0" fontId="25" fillId="0" borderId="0" xfId="42" applyFont="1" applyAlignment="1" applyProtection="1">
      <alignment horizontal="right" vertical="center" indent="1"/>
      <protection hidden="1"/>
    </xf>
    <xf numFmtId="0" fontId="25" fillId="0" borderId="0" xfId="42" applyFont="1" applyAlignment="1" applyProtection="1">
      <alignment horizontal="left" vertical="center"/>
      <protection hidden="1"/>
    </xf>
    <xf numFmtId="173" fontId="25" fillId="0" borderId="0" xfId="42" applyNumberFormat="1" applyFont="1" applyAlignment="1" applyProtection="1">
      <alignment horizontal="left" vertical="center" indent="1"/>
      <protection hidden="1"/>
    </xf>
    <xf numFmtId="0" fontId="25" fillId="0" borderId="0" xfId="42" applyFont="1" applyAlignment="1" applyProtection="1">
      <alignment horizontal="left" vertical="center" indent="1"/>
      <protection hidden="1"/>
    </xf>
    <xf numFmtId="0" fontId="25" fillId="0" borderId="30" xfId="42" applyFont="1" applyBorder="1" applyAlignment="1" applyProtection="1">
      <alignment horizontal="right" vertical="center"/>
      <protection hidden="1"/>
    </xf>
    <xf numFmtId="0" fontId="26" fillId="0" borderId="0" xfId="42" applyFont="1" applyAlignment="1" applyProtection="1">
      <alignment horizontal="left" vertical="center"/>
      <protection hidden="1"/>
    </xf>
    <xf numFmtId="0" fontId="27" fillId="0" borderId="0" xfId="42" applyFont="1" applyAlignment="1" applyProtection="1">
      <alignment horizontal="center" vertical="center" wrapText="1"/>
      <protection hidden="1"/>
    </xf>
    <xf numFmtId="0" fontId="25" fillId="2" borderId="1" xfId="42" applyFont="1" applyFill="1" applyBorder="1" applyAlignment="1" applyProtection="1">
      <alignment horizontal="center" vertical="center"/>
      <protection locked="0"/>
    </xf>
    <xf numFmtId="0" fontId="25" fillId="2" borderId="1" xfId="42" applyFont="1" applyFill="1" applyBorder="1" applyAlignment="1" applyProtection="1">
      <alignment horizontal="center" vertical="center" wrapText="1"/>
      <protection locked="0"/>
    </xf>
    <xf numFmtId="0" fontId="25" fillId="2" borderId="40" xfId="42" applyFont="1" applyFill="1" applyBorder="1" applyAlignment="1" applyProtection="1">
      <alignment horizontal="center" vertical="center"/>
      <protection locked="0"/>
    </xf>
    <xf numFmtId="0" fontId="25" fillId="2" borderId="40" xfId="42" applyFont="1" applyFill="1" applyBorder="1" applyAlignment="1" applyProtection="1">
      <alignment horizontal="center" vertical="center" wrapText="1"/>
      <protection locked="0"/>
    </xf>
    <xf numFmtId="0" fontId="25" fillId="2" borderId="41" xfId="42" applyFont="1" applyFill="1" applyBorder="1" applyAlignment="1" applyProtection="1">
      <alignment horizontal="center" vertical="center"/>
      <protection locked="0"/>
    </xf>
    <xf numFmtId="0" fontId="25" fillId="2" borderId="41" xfId="42" applyFont="1" applyFill="1" applyBorder="1" applyAlignment="1" applyProtection="1">
      <alignment horizontal="center" vertical="center" wrapText="1"/>
      <protection locked="0"/>
    </xf>
    <xf numFmtId="0" fontId="35" fillId="0" borderId="30" xfId="0" applyFont="1" applyBorder="1" applyAlignment="1" applyProtection="1">
      <alignment horizontal="right" vertical="top" wrapText="1"/>
      <protection hidden="1"/>
    </xf>
    <xf numFmtId="0" fontId="35" fillId="0" borderId="30" xfId="0" applyFont="1" applyBorder="1" applyAlignment="1" applyProtection="1">
      <alignment vertical="top"/>
      <protection hidden="1"/>
    </xf>
    <xf numFmtId="0" fontId="48" fillId="0" borderId="30" xfId="0" applyFont="1" applyBorder="1" applyAlignment="1" applyProtection="1">
      <alignment vertical="top"/>
      <protection hidden="1"/>
    </xf>
    <xf numFmtId="0" fontId="35" fillId="0" borderId="30" xfId="0" applyFont="1" applyBorder="1" applyAlignment="1" applyProtection="1">
      <alignment horizontal="right" vertical="top"/>
      <protection hidden="1"/>
    </xf>
    <xf numFmtId="0" fontId="52" fillId="0" borderId="0" xfId="42" applyFont="1" applyAlignment="1" applyProtection="1">
      <alignment vertical="top" wrapText="1"/>
      <protection hidden="1"/>
    </xf>
    <xf numFmtId="0" fontId="54" fillId="0" borderId="0" xfId="0" applyFont="1"/>
    <xf numFmtId="0" fontId="55" fillId="0" borderId="0" xfId="0" applyFont="1"/>
    <xf numFmtId="0" fontId="54" fillId="0" borderId="0" xfId="0" applyFont="1" applyAlignment="1">
      <alignment horizontal="center" vertical="top" wrapText="1"/>
    </xf>
    <xf numFmtId="0" fontId="55" fillId="0" borderId="0" xfId="0" applyFont="1" applyAlignment="1">
      <alignment vertical="top" wrapText="1"/>
    </xf>
    <xf numFmtId="0" fontId="55" fillId="0" borderId="0" xfId="0" applyFont="1" applyAlignment="1">
      <alignment horizontal="right" vertical="top" wrapText="1"/>
    </xf>
    <xf numFmtId="0" fontId="55" fillId="0" borderId="16" xfId="0" applyFont="1" applyBorder="1"/>
    <xf numFmtId="0" fontId="55" fillId="0" borderId="34" xfId="0" applyFont="1" applyBorder="1"/>
    <xf numFmtId="0" fontId="55" fillId="0" borderId="4" xfId="0" applyFont="1" applyBorder="1" applyAlignment="1">
      <alignment horizontal="center" vertical="top" wrapText="1"/>
    </xf>
    <xf numFmtId="0" fontId="26" fillId="2" borderId="16" xfId="49" applyFont="1" applyFill="1" applyBorder="1" applyAlignment="1" applyProtection="1">
      <alignment vertical="center" wrapText="1"/>
      <protection locked="0"/>
    </xf>
    <xf numFmtId="0" fontId="25" fillId="0" borderId="0" xfId="54" applyFont="1" applyAlignment="1" applyProtection="1">
      <alignment horizontal="left"/>
      <protection hidden="1"/>
    </xf>
    <xf numFmtId="0" fontId="58" fillId="0" borderId="0" xfId="54" applyFont="1" applyProtection="1">
      <protection hidden="1"/>
    </xf>
    <xf numFmtId="0" fontId="59" fillId="0" borderId="0" xfId="0" applyFont="1" applyAlignment="1">
      <alignment horizontal="left" vertical="center" wrapText="1"/>
    </xf>
    <xf numFmtId="0" fontId="61" fillId="0" borderId="0" xfId="0" applyFont="1" applyAlignment="1">
      <alignment horizontal="left" vertical="center" wrapText="1"/>
    </xf>
    <xf numFmtId="0" fontId="62" fillId="0" borderId="0" xfId="0" applyFont="1"/>
    <xf numFmtId="0" fontId="64" fillId="3" borderId="0" xfId="42" applyFont="1" applyFill="1" applyAlignment="1" applyProtection="1">
      <alignment vertical="center"/>
      <protection hidden="1"/>
    </xf>
    <xf numFmtId="0" fontId="64" fillId="3" borderId="0" xfId="42" applyFont="1" applyFill="1" applyProtection="1">
      <protection hidden="1"/>
    </xf>
    <xf numFmtId="0" fontId="26" fillId="0" borderId="0" xfId="52" applyFont="1" applyAlignment="1" applyProtection="1">
      <alignment horizontal="left" vertical="center" wrapText="1"/>
      <protection hidden="1"/>
    </xf>
    <xf numFmtId="0" fontId="26" fillId="2" borderId="33" xfId="0" applyFont="1" applyFill="1" applyBorder="1" applyAlignment="1" applyProtection="1">
      <alignment vertical="top" wrapText="1"/>
      <protection locked="0"/>
    </xf>
    <xf numFmtId="0" fontId="45" fillId="0" borderId="0" xfId="0" applyFont="1" applyAlignment="1" applyProtection="1">
      <alignment horizontal="left" vertical="top" wrapText="1"/>
      <protection hidden="1"/>
    </xf>
    <xf numFmtId="0" fontId="25" fillId="0" borderId="0" xfId="47" applyFont="1" applyAlignment="1" applyProtection="1">
      <alignment horizontal="center" vertical="top"/>
      <protection hidden="1"/>
    </xf>
    <xf numFmtId="0" fontId="42" fillId="0" borderId="0" xfId="0" applyFont="1" applyAlignment="1" applyProtection="1">
      <alignment horizontal="justify" vertical="top" wrapText="1"/>
      <protection hidden="1"/>
    </xf>
    <xf numFmtId="0" fontId="69" fillId="0" borderId="0" xfId="0" applyFont="1" applyAlignment="1" applyProtection="1">
      <alignment horizontal="justify" vertical="top" wrapText="1"/>
      <protection hidden="1"/>
    </xf>
    <xf numFmtId="0" fontId="41" fillId="0" borderId="0" xfId="0" applyFont="1" applyAlignment="1" applyProtection="1">
      <alignment vertical="top"/>
      <protection hidden="1"/>
    </xf>
    <xf numFmtId="0" fontId="60" fillId="0" borderId="0" xfId="0" applyFont="1" applyAlignment="1" applyProtection="1">
      <alignment horizontal="justify" vertical="top" wrapText="1"/>
      <protection hidden="1"/>
    </xf>
    <xf numFmtId="0" fontId="26" fillId="0" borderId="16" xfId="0" applyFont="1" applyBorder="1" applyAlignment="1" applyProtection="1">
      <alignment horizontal="left" vertical="top" indent="5"/>
      <protection hidden="1"/>
    </xf>
    <xf numFmtId="0" fontId="26" fillId="0" borderId="10" xfId="0" applyFont="1" applyBorder="1" applyAlignment="1" applyProtection="1">
      <alignment horizontal="center" vertical="top"/>
      <protection hidden="1"/>
    </xf>
    <xf numFmtId="0" fontId="26" fillId="0" borderId="50" xfId="0" applyFont="1" applyBorder="1" applyAlignment="1" applyProtection="1">
      <alignment vertical="center" wrapText="1"/>
      <protection locked="0"/>
    </xf>
    <xf numFmtId="0" fontId="26" fillId="0" borderId="51" xfId="0" applyFont="1" applyBorder="1" applyAlignment="1" applyProtection="1">
      <alignment vertical="center" wrapText="1"/>
      <protection locked="0"/>
    </xf>
    <xf numFmtId="49" fontId="25" fillId="0" borderId="0" xfId="0" applyNumberFormat="1" applyFont="1" applyAlignment="1" applyProtection="1">
      <alignment horizontal="center" vertical="top" wrapText="1"/>
      <protection hidden="1"/>
    </xf>
    <xf numFmtId="0" fontId="26" fillId="0" borderId="29" xfId="0" applyFont="1" applyBorder="1" applyAlignment="1" applyProtection="1">
      <alignment vertical="center" wrapText="1"/>
      <protection locked="0"/>
    </xf>
    <xf numFmtId="0" fontId="26" fillId="0" borderId="52" xfId="0" applyFont="1" applyBorder="1" applyAlignment="1" applyProtection="1">
      <alignment horizontal="right" vertical="top"/>
      <protection hidden="1"/>
    </xf>
    <xf numFmtId="0" fontId="30" fillId="0" borderId="0" xfId="0" applyFont="1" applyAlignment="1" applyProtection="1">
      <alignment horizontal="center" vertical="top"/>
      <protection hidden="1"/>
    </xf>
    <xf numFmtId="0" fontId="70" fillId="0" borderId="16" xfId="0" applyFont="1" applyBorder="1" applyAlignment="1" applyProtection="1">
      <alignment horizontal="center" vertical="center" wrapText="1"/>
      <protection hidden="1"/>
    </xf>
    <xf numFmtId="0" fontId="64" fillId="0" borderId="16" xfId="0" applyFont="1" applyBorder="1" applyAlignment="1" applyProtection="1">
      <alignment horizontal="center" vertical="center"/>
      <protection hidden="1"/>
    </xf>
    <xf numFmtId="0" fontId="26" fillId="2" borderId="16" xfId="0" applyFont="1" applyFill="1" applyBorder="1" applyAlignment="1" applyProtection="1">
      <alignment vertical="top" wrapText="1"/>
      <protection locked="0"/>
    </xf>
    <xf numFmtId="0" fontId="64" fillId="0" borderId="16" xfId="0" applyFont="1" applyBorder="1" applyAlignment="1" applyProtection="1">
      <alignment vertical="center" wrapText="1"/>
      <protection hidden="1"/>
    </xf>
    <xf numFmtId="14" fontId="26" fillId="2" borderId="25" xfId="49" applyNumberFormat="1" applyFont="1" applyFill="1" applyBorder="1" applyAlignment="1" applyProtection="1">
      <alignment horizontal="left" vertical="center" wrapText="1"/>
      <protection locked="0"/>
    </xf>
    <xf numFmtId="0" fontId="38" fillId="0" borderId="0" xfId="35" applyFont="1" applyProtection="1">
      <protection hidden="1"/>
    </xf>
    <xf numFmtId="0" fontId="38" fillId="0" borderId="43" xfId="35" quotePrefix="1" applyFont="1" applyBorder="1" applyAlignment="1" applyProtection="1">
      <alignment horizontal="center" vertical="top"/>
      <protection hidden="1"/>
    </xf>
    <xf numFmtId="0" fontId="38" fillId="0" borderId="44" xfId="35" quotePrefix="1" applyFont="1" applyBorder="1" applyAlignment="1" applyProtection="1">
      <alignment horizontal="center" vertical="top"/>
      <protection hidden="1"/>
    </xf>
    <xf numFmtId="0" fontId="37" fillId="0" borderId="16" xfId="35" applyFont="1" applyBorder="1" applyProtection="1">
      <protection hidden="1"/>
    </xf>
    <xf numFmtId="0" fontId="38" fillId="0" borderId="0" xfId="35" applyFont="1" applyAlignment="1" applyProtection="1">
      <alignment vertical="top"/>
      <protection hidden="1"/>
    </xf>
    <xf numFmtId="0" fontId="38" fillId="0" borderId="16" xfId="35" applyFont="1" applyBorder="1" applyProtection="1">
      <protection hidden="1"/>
    </xf>
    <xf numFmtId="0" fontId="38" fillId="0" borderId="0" xfId="35" applyFont="1" applyAlignment="1" applyProtection="1">
      <alignment horizontal="justify" vertical="top" wrapText="1"/>
      <protection hidden="1"/>
    </xf>
    <xf numFmtId="0" fontId="44" fillId="0" borderId="0" xfId="35" applyFont="1" applyAlignment="1" applyProtection="1">
      <alignment vertical="top"/>
      <protection hidden="1"/>
    </xf>
    <xf numFmtId="0" fontId="44" fillId="0" borderId="0" xfId="35" applyFont="1" applyAlignment="1" applyProtection="1">
      <alignment horizontal="right" vertical="top"/>
      <protection hidden="1"/>
    </xf>
    <xf numFmtId="0" fontId="38" fillId="0" borderId="0" xfId="35" applyFont="1" applyAlignment="1" applyProtection="1">
      <alignment horizontal="justify" vertical="top"/>
      <protection hidden="1"/>
    </xf>
    <xf numFmtId="0" fontId="38" fillId="0" borderId="0" xfId="35" applyFont="1" applyAlignment="1" applyProtection="1">
      <alignment horizontal="justify"/>
      <protection hidden="1"/>
    </xf>
    <xf numFmtId="0" fontId="37" fillId="0" borderId="0" xfId="35" applyFont="1" applyAlignment="1" applyProtection="1">
      <alignment horizontal="justify"/>
      <protection hidden="1"/>
    </xf>
    <xf numFmtId="0" fontId="38" fillId="0" borderId="0" xfId="35" quotePrefix="1" applyFont="1" applyAlignment="1" applyProtection="1">
      <alignment vertical="top"/>
      <protection hidden="1"/>
    </xf>
    <xf numFmtId="0" fontId="38" fillId="0" borderId="0" xfId="35" applyFont="1" applyAlignment="1" applyProtection="1">
      <alignment horizontal="center" vertical="center"/>
      <protection hidden="1"/>
    </xf>
    <xf numFmtId="0" fontId="38" fillId="0" borderId="0" xfId="35" applyFont="1" applyAlignment="1" applyProtection="1">
      <alignment horizontal="left"/>
      <protection hidden="1"/>
    </xf>
    <xf numFmtId="0" fontId="38" fillId="0" borderId="0" xfId="35" applyFont="1" applyAlignment="1" applyProtection="1">
      <alignment horizontal="right" vertical="top"/>
      <protection hidden="1"/>
    </xf>
    <xf numFmtId="0" fontId="38" fillId="0" borderId="0" xfId="35" applyFont="1" applyAlignment="1" applyProtection="1">
      <alignment vertical="top" wrapText="1"/>
      <protection hidden="1"/>
    </xf>
    <xf numFmtId="0" fontId="37" fillId="0" borderId="0" xfId="35" applyFont="1" applyAlignment="1" applyProtection="1">
      <alignment horizontal="justify" vertical="top" wrapText="1"/>
      <protection hidden="1"/>
    </xf>
    <xf numFmtId="0" fontId="37" fillId="0" borderId="0" xfId="35" applyFont="1" applyAlignment="1" applyProtection="1">
      <alignment vertical="top" wrapText="1"/>
      <protection hidden="1"/>
    </xf>
    <xf numFmtId="15" fontId="38" fillId="0" borderId="0" xfId="35" applyNumberFormat="1" applyFont="1" applyAlignment="1" applyProtection="1">
      <alignment vertical="top"/>
      <protection hidden="1"/>
    </xf>
    <xf numFmtId="0" fontId="38" fillId="0" borderId="30" xfId="35" applyFont="1" applyBorder="1" applyProtection="1">
      <protection hidden="1"/>
    </xf>
    <xf numFmtId="0" fontId="38" fillId="0" borderId="30" xfId="35" applyFont="1" applyBorder="1" applyAlignment="1" applyProtection="1">
      <alignment vertical="top"/>
      <protection hidden="1"/>
    </xf>
    <xf numFmtId="0" fontId="25" fillId="0" borderId="10" xfId="0" applyFont="1" applyBorder="1" applyAlignment="1" applyProtection="1">
      <alignment horizontal="center" vertical="center" wrapText="1"/>
      <protection hidden="1"/>
    </xf>
    <xf numFmtId="4" fontId="26" fillId="0" borderId="53" xfId="47" applyNumberFormat="1" applyFont="1" applyBorder="1" applyAlignment="1" applyProtection="1">
      <alignment horizontal="center" vertical="top" wrapText="1"/>
      <protection hidden="1"/>
    </xf>
    <xf numFmtId="4" fontId="26" fillId="0" borderId="54" xfId="47" applyNumberFormat="1" applyFont="1" applyBorder="1" applyAlignment="1" applyProtection="1">
      <alignment horizontal="center" vertical="top" wrapText="1"/>
      <protection hidden="1"/>
    </xf>
    <xf numFmtId="0" fontId="63" fillId="0" borderId="30" xfId="37" applyFont="1" applyBorder="1" applyAlignment="1" applyProtection="1">
      <alignment vertical="center"/>
      <protection hidden="1"/>
    </xf>
    <xf numFmtId="0" fontId="4" fillId="0" borderId="30" xfId="37" applyFont="1" applyBorder="1" applyAlignment="1" applyProtection="1">
      <alignment vertical="center"/>
      <protection hidden="1"/>
    </xf>
    <xf numFmtId="0" fontId="63" fillId="0" borderId="30" xfId="37" applyFont="1" applyBorder="1" applyAlignment="1" applyProtection="1">
      <alignment horizontal="right"/>
      <protection hidden="1"/>
    </xf>
    <xf numFmtId="0" fontId="4" fillId="0" borderId="0" xfId="37" applyFont="1" applyAlignment="1" applyProtection="1">
      <alignment vertical="center"/>
      <protection hidden="1"/>
    </xf>
    <xf numFmtId="0" fontId="4" fillId="0" borderId="0" xfId="37" applyFont="1" applyProtection="1">
      <protection hidden="1"/>
    </xf>
    <xf numFmtId="0" fontId="71" fillId="0" borderId="0" xfId="37" applyFont="1" applyAlignment="1" applyProtection="1">
      <alignment vertical="center"/>
      <protection hidden="1"/>
    </xf>
    <xf numFmtId="0" fontId="63" fillId="0" borderId="0" xfId="37" applyFont="1" applyAlignment="1" applyProtection="1">
      <alignment horizontal="center" vertical="center"/>
      <protection hidden="1"/>
    </xf>
    <xf numFmtId="0" fontId="4" fillId="0" borderId="0" xfId="48" applyAlignment="1" applyProtection="1">
      <alignment vertical="center"/>
      <protection hidden="1"/>
    </xf>
    <xf numFmtId="0" fontId="4" fillId="0" borderId="0" xfId="52" applyAlignment="1" applyProtection="1">
      <alignment vertical="center"/>
      <protection hidden="1"/>
    </xf>
    <xf numFmtId="0" fontId="4" fillId="0" borderId="0" xfId="37" applyFont="1" applyAlignment="1" applyProtection="1">
      <alignment horizontal="justify" vertical="center"/>
      <protection hidden="1"/>
    </xf>
    <xf numFmtId="0" fontId="63" fillId="0" borderId="0" xfId="37" applyFont="1" applyAlignment="1" applyProtection="1">
      <alignment horizontal="left" vertical="center"/>
      <protection hidden="1"/>
    </xf>
    <xf numFmtId="0" fontId="63" fillId="0" borderId="0" xfId="48" applyFont="1" applyAlignment="1" applyProtection="1">
      <alignment horizontal="left" vertical="center" indent="5"/>
      <protection hidden="1"/>
    </xf>
    <xf numFmtId="0" fontId="4" fillId="0" borderId="0" xfId="48" applyAlignment="1" applyProtection="1">
      <alignment horizontal="left" vertical="center" indent="5"/>
      <protection hidden="1"/>
    </xf>
    <xf numFmtId="0" fontId="63" fillId="0" borderId="0" xfId="52" applyFont="1" applyAlignment="1" applyProtection="1">
      <alignment vertical="center"/>
      <protection hidden="1"/>
    </xf>
    <xf numFmtId="0" fontId="4" fillId="0" borderId="0" xfId="52" applyAlignment="1" applyProtection="1">
      <alignment horizontal="left" vertical="center" indent="2"/>
      <protection hidden="1"/>
    </xf>
    <xf numFmtId="0" fontId="63" fillId="0" borderId="0" xfId="52" applyFont="1" applyAlignment="1" applyProtection="1">
      <alignment vertical="top"/>
      <protection hidden="1"/>
    </xf>
    <xf numFmtId="0" fontId="63" fillId="0" borderId="16" xfId="37" applyFont="1" applyBorder="1" applyAlignment="1" applyProtection="1">
      <alignment horizontal="center" vertical="center" wrapText="1"/>
      <protection hidden="1"/>
    </xf>
    <xf numFmtId="0" fontId="72" fillId="0" borderId="16" xfId="37" applyFont="1" applyBorder="1" applyAlignment="1" applyProtection="1">
      <alignment horizontal="center" vertical="center"/>
      <protection hidden="1"/>
    </xf>
    <xf numFmtId="0" fontId="4" fillId="9" borderId="16" xfId="37" applyFont="1" applyFill="1" applyBorder="1" applyAlignment="1" applyProtection="1">
      <alignment vertical="center"/>
      <protection hidden="1"/>
    </xf>
    <xf numFmtId="0" fontId="4" fillId="9" borderId="0" xfId="37" applyFont="1" applyFill="1" applyAlignment="1" applyProtection="1">
      <alignment vertical="center"/>
      <protection hidden="1"/>
    </xf>
    <xf numFmtId="0" fontId="4" fillId="9" borderId="0" xfId="37" applyFont="1" applyFill="1" applyProtection="1">
      <protection hidden="1"/>
    </xf>
    <xf numFmtId="0" fontId="4" fillId="10" borderId="16" xfId="37" applyFont="1" applyFill="1" applyBorder="1" applyAlignment="1" applyProtection="1">
      <alignment horizontal="left" vertical="center" wrapText="1"/>
      <protection hidden="1"/>
    </xf>
    <xf numFmtId="0" fontId="63" fillId="10" borderId="16" xfId="37" applyFont="1" applyFill="1" applyBorder="1" applyAlignment="1" applyProtection="1">
      <alignment horizontal="left" vertical="center" wrapText="1"/>
      <protection hidden="1"/>
    </xf>
    <xf numFmtId="0" fontId="4" fillId="10" borderId="16" xfId="37" applyFont="1" applyFill="1" applyBorder="1" applyAlignment="1" applyProtection="1">
      <alignment vertical="center"/>
      <protection hidden="1"/>
    </xf>
    <xf numFmtId="0" fontId="4" fillId="10" borderId="0" xfId="37" applyFont="1" applyFill="1" applyAlignment="1" applyProtection="1">
      <alignment vertical="center"/>
      <protection hidden="1"/>
    </xf>
    <xf numFmtId="0" fontId="4" fillId="10" borderId="0" xfId="37" applyFont="1" applyFill="1" applyProtection="1">
      <protection hidden="1"/>
    </xf>
    <xf numFmtId="0" fontId="63" fillId="0" borderId="16" xfId="37" applyFont="1" applyBorder="1" applyAlignment="1" applyProtection="1">
      <alignment horizontal="left" vertical="center" wrapText="1"/>
      <protection hidden="1"/>
    </xf>
    <xf numFmtId="0" fontId="4" fillId="0" borderId="16" xfId="37" applyFont="1" applyBorder="1" applyAlignment="1" applyProtection="1">
      <alignment horizontal="left" vertical="center" wrapText="1"/>
      <protection hidden="1"/>
    </xf>
    <xf numFmtId="0" fontId="4" fillId="0" borderId="16" xfId="37" applyFont="1" applyBorder="1" applyAlignment="1" applyProtection="1">
      <alignment vertical="center"/>
      <protection hidden="1"/>
    </xf>
    <xf numFmtId="0" fontId="4" fillId="11" borderId="16" xfId="37" applyFont="1" applyFill="1" applyBorder="1" applyAlignment="1" applyProtection="1">
      <alignment horizontal="left" vertical="center" wrapText="1"/>
      <protection locked="0" hidden="1"/>
    </xf>
    <xf numFmtId="0" fontId="4" fillId="11" borderId="16" xfId="37" applyFont="1" applyFill="1" applyBorder="1" applyAlignment="1" applyProtection="1">
      <alignment vertical="center"/>
      <protection locked="0" hidden="1"/>
    </xf>
    <xf numFmtId="0" fontId="4" fillId="0" borderId="16" xfId="37" applyFont="1" applyBorder="1" applyAlignment="1" applyProtection="1">
      <alignment horizontal="center" vertical="center" wrapText="1"/>
      <protection hidden="1"/>
    </xf>
    <xf numFmtId="0" fontId="4" fillId="0" borderId="16" xfId="37" applyFont="1" applyBorder="1" applyAlignment="1" applyProtection="1">
      <alignment horizontal="center" vertical="center"/>
      <protection hidden="1"/>
    </xf>
    <xf numFmtId="0" fontId="4" fillId="0" borderId="16" xfId="37" applyFont="1" applyBorder="1" applyAlignment="1" applyProtection="1">
      <alignment vertical="center"/>
      <protection locked="0" hidden="1"/>
    </xf>
    <xf numFmtId="0" fontId="63" fillId="10" borderId="16" xfId="37" applyFont="1" applyFill="1" applyBorder="1" applyAlignment="1" applyProtection="1">
      <alignment vertical="center" wrapText="1"/>
      <protection hidden="1"/>
    </xf>
    <xf numFmtId="0" fontId="63" fillId="0" borderId="16" xfId="37" applyFont="1" applyBorder="1" applyAlignment="1" applyProtection="1">
      <alignment vertical="center" wrapText="1"/>
      <protection hidden="1"/>
    </xf>
    <xf numFmtId="2" fontId="4" fillId="0" borderId="16" xfId="37" applyNumberFormat="1" applyFont="1" applyBorder="1" applyAlignment="1" applyProtection="1">
      <alignment horizontal="left" vertical="center" wrapText="1"/>
      <protection locked="0" hidden="1"/>
    </xf>
    <xf numFmtId="0" fontId="4" fillId="0" borderId="16" xfId="37" applyFont="1" applyBorder="1" applyAlignment="1" applyProtection="1">
      <alignment vertical="center" wrapText="1"/>
      <protection hidden="1"/>
    </xf>
    <xf numFmtId="0" fontId="63" fillId="10" borderId="16" xfId="38" applyFont="1" applyFill="1" applyBorder="1" applyAlignment="1" applyProtection="1">
      <alignment horizontal="center" vertical="center" wrapText="1"/>
      <protection hidden="1"/>
    </xf>
    <xf numFmtId="0" fontId="0" fillId="0" borderId="0" xfId="0" applyProtection="1">
      <protection hidden="1"/>
    </xf>
    <xf numFmtId="0" fontId="4" fillId="0" borderId="10" xfId="0" applyFont="1" applyBorder="1" applyAlignment="1" applyProtection="1">
      <alignment horizontal="center" vertical="center" wrapText="1"/>
      <protection hidden="1"/>
    </xf>
    <xf numFmtId="0" fontId="4" fillId="0" borderId="12" xfId="0" applyFont="1" applyBorder="1" applyAlignment="1" applyProtection="1">
      <alignment horizontal="center" vertical="center" wrapText="1"/>
      <protection hidden="1"/>
    </xf>
    <xf numFmtId="0" fontId="63" fillId="9" borderId="16" xfId="37" applyFont="1" applyFill="1" applyBorder="1" applyAlignment="1" applyProtection="1">
      <alignment horizontal="center" vertical="center" wrapText="1"/>
      <protection hidden="1"/>
    </xf>
    <xf numFmtId="0" fontId="4" fillId="12" borderId="0" xfId="37" applyFont="1" applyFill="1" applyAlignment="1" applyProtection="1">
      <alignment vertical="center"/>
      <protection hidden="1"/>
    </xf>
    <xf numFmtId="0" fontId="4" fillId="12" borderId="0" xfId="37" applyFont="1" applyFill="1" applyProtection="1">
      <protection hidden="1"/>
    </xf>
    <xf numFmtId="2" fontId="4" fillId="0" borderId="16" xfId="37" applyNumberFormat="1" applyFont="1" applyBorder="1" applyAlignment="1" applyProtection="1">
      <alignment horizontal="center" vertical="center" wrapText="1"/>
      <protection hidden="1"/>
    </xf>
    <xf numFmtId="0" fontId="4" fillId="0" borderId="0" xfId="0" applyFont="1" applyAlignment="1" applyProtection="1">
      <alignment vertical="center"/>
      <protection hidden="1"/>
    </xf>
    <xf numFmtId="0" fontId="4" fillId="0" borderId="0" xfId="0" applyFont="1" applyProtection="1">
      <protection hidden="1"/>
    </xf>
    <xf numFmtId="0" fontId="63" fillId="0" borderId="0" xfId="0" applyFont="1" applyAlignment="1" applyProtection="1">
      <alignment vertical="center"/>
      <protection hidden="1"/>
    </xf>
    <xf numFmtId="0" fontId="63" fillId="0" borderId="0" xfId="37" applyFont="1" applyAlignment="1" applyProtection="1">
      <alignment horizontal="left" vertical="center" wrapText="1"/>
      <protection hidden="1"/>
    </xf>
    <xf numFmtId="173" fontId="63" fillId="0" borderId="0" xfId="37" applyNumberFormat="1" applyFont="1" applyAlignment="1" applyProtection="1">
      <alignment horizontal="left" vertical="center"/>
      <protection hidden="1"/>
    </xf>
    <xf numFmtId="0" fontId="63" fillId="0" borderId="0" xfId="37" applyFont="1" applyAlignment="1" applyProtection="1">
      <alignment vertical="center"/>
      <protection hidden="1"/>
    </xf>
    <xf numFmtId="0" fontId="63" fillId="0" borderId="0" xfId="37" applyFont="1" applyAlignment="1" applyProtection="1">
      <alignment horizontal="right" vertical="center" indent="1"/>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37" fillId="0" borderId="10" xfId="0" applyFont="1" applyBorder="1" applyAlignment="1" applyProtection="1">
      <alignment horizontal="center" vertical="center" wrapText="1"/>
      <protection hidden="1"/>
    </xf>
    <xf numFmtId="0" fontId="37" fillId="0" borderId="36" xfId="0" applyFont="1" applyBorder="1" applyAlignment="1" applyProtection="1">
      <alignment horizontal="left" vertical="center" wrapText="1"/>
      <protection hidden="1"/>
    </xf>
    <xf numFmtId="0" fontId="37" fillId="0" borderId="31" xfId="0" applyFont="1" applyBorder="1" applyAlignment="1" applyProtection="1">
      <alignment horizontal="left" vertical="center" wrapText="1"/>
      <protection hidden="1"/>
    </xf>
    <xf numFmtId="0" fontId="37" fillId="0" borderId="37" xfId="0" applyFont="1" applyBorder="1" applyAlignment="1" applyProtection="1">
      <alignment horizontal="left" vertical="center" wrapText="1"/>
      <protection hidden="1"/>
    </xf>
    <xf numFmtId="0" fontId="63" fillId="0" borderId="30" xfId="0" applyFont="1" applyBorder="1" applyAlignment="1" applyProtection="1">
      <alignment horizontal="right" vertical="top" wrapText="1"/>
      <protection hidden="1"/>
    </xf>
    <xf numFmtId="0" fontId="1" fillId="0" borderId="0" xfId="0" applyFont="1" applyProtection="1">
      <protection hidden="1"/>
    </xf>
    <xf numFmtId="0" fontId="63" fillId="0" borderId="0" xfId="0" applyFont="1" applyAlignment="1" applyProtection="1">
      <alignment horizontal="center" vertical="center"/>
      <protection hidden="1"/>
    </xf>
    <xf numFmtId="0" fontId="4" fillId="0" borderId="0" xfId="0" applyFont="1" applyAlignment="1" applyProtection="1">
      <alignment horizontal="justify" vertical="center"/>
      <protection hidden="1"/>
    </xf>
    <xf numFmtId="0" fontId="63" fillId="0" borderId="0" xfId="0" applyFont="1" applyAlignment="1" applyProtection="1">
      <alignment horizontal="justify" vertical="center" wrapText="1"/>
      <protection hidden="1"/>
    </xf>
    <xf numFmtId="0" fontId="63" fillId="0" borderId="0" xfId="48" applyFont="1" applyAlignment="1" applyProtection="1">
      <alignment horizontal="left" vertical="center" indent="1"/>
      <protection hidden="1"/>
    </xf>
    <xf numFmtId="0" fontId="4" fillId="0" borderId="0" xfId="52" applyAlignment="1" applyProtection="1">
      <alignment horizontal="left" vertical="center" indent="1"/>
      <protection hidden="1"/>
    </xf>
    <xf numFmtId="0" fontId="62" fillId="0" borderId="0" xfId="0" applyFont="1" applyAlignment="1" applyProtection="1">
      <alignment horizontal="center" vertical="top"/>
      <protection hidden="1"/>
    </xf>
    <xf numFmtId="0" fontId="65" fillId="0" borderId="0" xfId="0" applyFont="1" applyAlignment="1" applyProtection="1">
      <alignment horizontal="center" vertical="top"/>
      <protection hidden="1"/>
    </xf>
    <xf numFmtId="0" fontId="75" fillId="0" borderId="0" xfId="0" applyFont="1" applyAlignment="1" applyProtection="1">
      <alignment horizontal="left" vertical="top" wrapText="1"/>
      <protection hidden="1"/>
    </xf>
    <xf numFmtId="0" fontId="4" fillId="0" borderId="34" xfId="0" applyFont="1" applyBorder="1" applyAlignment="1" applyProtection="1">
      <alignment vertical="top" wrapText="1"/>
      <protection hidden="1"/>
    </xf>
    <xf numFmtId="0" fontId="4" fillId="0" borderId="3" xfId="0" applyFont="1" applyBorder="1" applyAlignment="1" applyProtection="1">
      <alignment vertical="top" wrapText="1"/>
      <protection hidden="1"/>
    </xf>
    <xf numFmtId="0" fontId="4" fillId="0" borderId="9" xfId="0" applyFont="1" applyBorder="1" applyAlignment="1" applyProtection="1">
      <alignment vertical="top" wrapText="1"/>
      <protection hidden="1"/>
    </xf>
    <xf numFmtId="0" fontId="4" fillId="2" borderId="16" xfId="0" applyFont="1" applyFill="1" applyBorder="1" applyAlignment="1" applyProtection="1">
      <alignment horizontal="left" vertical="center"/>
      <protection locked="0"/>
    </xf>
    <xf numFmtId="0" fontId="4" fillId="0" borderId="35" xfId="0" applyFont="1" applyBorder="1" applyAlignment="1" applyProtection="1">
      <alignment vertical="center"/>
      <protection hidden="1"/>
    </xf>
    <xf numFmtId="0" fontId="61" fillId="0" borderId="0" xfId="0" applyFont="1" applyAlignment="1">
      <alignment horizontal="left"/>
    </xf>
    <xf numFmtId="0" fontId="4" fillId="0" borderId="16" xfId="0" applyFont="1" applyBorder="1" applyAlignment="1" applyProtection="1">
      <alignment horizontal="left" vertical="top" wrapText="1" indent="2"/>
      <protection hidden="1"/>
    </xf>
    <xf numFmtId="0" fontId="4" fillId="0" borderId="16" xfId="0" applyFont="1" applyBorder="1" applyAlignment="1" applyProtection="1">
      <alignment vertical="center" wrapText="1"/>
      <protection hidden="1"/>
    </xf>
    <xf numFmtId="0" fontId="4" fillId="0" borderId="10" xfId="0" applyFont="1" applyBorder="1" applyAlignment="1" applyProtection="1">
      <alignment horizontal="left" vertical="center" wrapText="1" indent="2"/>
      <protection hidden="1"/>
    </xf>
    <xf numFmtId="0" fontId="4" fillId="0" borderId="49" xfId="0" applyFont="1" applyBorder="1" applyAlignment="1" applyProtection="1">
      <alignment vertical="center" wrapText="1"/>
      <protection hidden="1"/>
    </xf>
    <xf numFmtId="0" fontId="4" fillId="0" borderId="11" xfId="0" applyFont="1" applyBorder="1" applyAlignment="1" applyProtection="1">
      <alignment horizontal="left" vertical="center" wrapText="1" indent="2"/>
      <protection hidden="1"/>
    </xf>
    <xf numFmtId="0" fontId="4" fillId="2" borderId="40" xfId="0" applyFont="1" applyFill="1" applyBorder="1" applyAlignment="1" applyProtection="1">
      <alignment horizontal="left" vertical="center" wrapText="1"/>
      <protection locked="0"/>
    </xf>
    <xf numFmtId="0" fontId="4" fillId="2" borderId="42" xfId="0" applyFont="1" applyFill="1" applyBorder="1" applyAlignment="1" applyProtection="1">
      <alignment horizontal="left" vertical="center" wrapText="1"/>
      <protection locked="0"/>
    </xf>
    <xf numFmtId="0" fontId="4" fillId="0" borderId="12" xfId="0" applyFont="1" applyBorder="1" applyAlignment="1" applyProtection="1">
      <alignment horizontal="left" vertical="center" wrapText="1" indent="2"/>
      <protection hidden="1"/>
    </xf>
    <xf numFmtId="0" fontId="4" fillId="2" borderId="41" xfId="0" applyFont="1" applyFill="1" applyBorder="1" applyAlignment="1" applyProtection="1">
      <alignment horizontal="left" vertical="center" wrapText="1"/>
      <protection locked="0"/>
    </xf>
    <xf numFmtId="0" fontId="4" fillId="2" borderId="12" xfId="0" applyFont="1" applyFill="1" applyBorder="1" applyAlignment="1" applyProtection="1">
      <alignment horizontal="left" vertical="top" wrapText="1"/>
      <protection locked="0"/>
    </xf>
    <xf numFmtId="0" fontId="63" fillId="2" borderId="12"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left" vertical="top" wrapText="1"/>
      <protection locked="0"/>
    </xf>
    <xf numFmtId="0" fontId="63" fillId="0" borderId="16" xfId="0" applyFont="1" applyBorder="1" applyAlignment="1" applyProtection="1">
      <alignment horizontal="left" vertical="center" wrapText="1" indent="2"/>
      <protection hidden="1"/>
    </xf>
    <xf numFmtId="0" fontId="63" fillId="0" borderId="11" xfId="0" applyFont="1" applyBorder="1" applyAlignment="1" applyProtection="1">
      <alignment horizontal="left" vertical="center" wrapText="1" indent="2"/>
      <protection hidden="1"/>
    </xf>
    <xf numFmtId="0" fontId="4" fillId="2" borderId="16" xfId="0" applyFont="1" applyFill="1" applyBorder="1" applyAlignment="1" applyProtection="1">
      <alignment horizontal="left" vertical="center" wrapText="1"/>
      <protection locked="0"/>
    </xf>
    <xf numFmtId="0" fontId="62" fillId="0" borderId="16" xfId="37"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indent="2"/>
      <protection hidden="1"/>
    </xf>
    <xf numFmtId="0" fontId="59" fillId="2" borderId="16" xfId="37" applyFont="1" applyFill="1" applyBorder="1" applyAlignment="1" applyProtection="1">
      <alignment horizontal="left" vertical="center" wrapText="1"/>
      <protection locked="0" hidden="1"/>
    </xf>
    <xf numFmtId="0" fontId="4" fillId="0" borderId="11" xfId="0" applyFont="1" applyBorder="1" applyAlignment="1" applyProtection="1">
      <alignment horizontal="center" vertical="center" wrapText="1"/>
      <protection hidden="1"/>
    </xf>
    <xf numFmtId="0" fontId="4" fillId="2" borderId="1" xfId="0" applyFont="1" applyFill="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hidden="1"/>
    </xf>
    <xf numFmtId="0" fontId="1" fillId="0" borderId="0" xfId="0" applyFont="1" applyProtection="1">
      <protection locked="0"/>
    </xf>
    <xf numFmtId="0" fontId="4" fillId="0" borderId="0" xfId="0" applyFont="1" applyAlignment="1" applyProtection="1">
      <alignment vertical="center" wrapText="1"/>
      <protection hidden="1"/>
    </xf>
    <xf numFmtId="0" fontId="4" fillId="0" borderId="16" xfId="0" applyFont="1" applyBorder="1" applyAlignment="1" applyProtection="1">
      <alignment horizontal="center" vertical="top" wrapText="1"/>
      <protection hidden="1"/>
    </xf>
    <xf numFmtId="0" fontId="4" fillId="0" borderId="0" xfId="0" applyFont="1" applyAlignment="1" applyProtection="1">
      <alignment vertical="top"/>
      <protection hidden="1"/>
    </xf>
    <xf numFmtId="0" fontId="63" fillId="0" borderId="0" xfId="0" applyFont="1" applyAlignment="1" applyProtection="1">
      <alignment horizontal="right" vertical="top"/>
      <protection hidden="1"/>
    </xf>
    <xf numFmtId="0" fontId="63" fillId="0" borderId="0" xfId="0" applyFont="1" applyAlignment="1" applyProtection="1">
      <alignment horizontal="left" vertical="center"/>
      <protection hidden="1"/>
    </xf>
    <xf numFmtId="173" fontId="63" fillId="0" borderId="0" xfId="0" applyNumberFormat="1" applyFont="1" applyAlignment="1" applyProtection="1">
      <alignment horizontal="left" vertical="center" indent="1"/>
      <protection hidden="1"/>
    </xf>
    <xf numFmtId="0" fontId="63" fillId="0" borderId="0" xfId="0" applyFont="1" applyAlignment="1" applyProtection="1">
      <alignment horizontal="right" vertical="center"/>
      <protection hidden="1"/>
    </xf>
    <xf numFmtId="0" fontId="63" fillId="0" borderId="0" xfId="0" applyFont="1" applyAlignment="1" applyProtection="1">
      <alignment horizontal="left" vertical="center" wrapText="1" indent="1"/>
      <protection hidden="1"/>
    </xf>
    <xf numFmtId="0" fontId="4" fillId="0" borderId="0" xfId="0" applyFont="1" applyAlignment="1" applyProtection="1">
      <alignment horizontal="left" vertical="center"/>
      <protection hidden="1"/>
    </xf>
    <xf numFmtId="0" fontId="1" fillId="2" borderId="16" xfId="0" applyFont="1" applyFill="1" applyBorder="1" applyAlignment="1" applyProtection="1">
      <alignment horizontal="center" vertical="center"/>
      <protection locked="0"/>
    </xf>
    <xf numFmtId="4" fontId="26" fillId="0" borderId="0" xfId="47" applyNumberFormat="1" applyFont="1" applyAlignment="1" applyProtection="1">
      <alignment horizontal="center" vertical="top" wrapText="1"/>
      <protection hidden="1"/>
    </xf>
    <xf numFmtId="0" fontId="6" fillId="0" borderId="7" xfId="50" applyFont="1" applyBorder="1" applyAlignment="1" applyProtection="1">
      <alignment vertical="top" wrapText="1"/>
      <protection hidden="1"/>
    </xf>
    <xf numFmtId="0" fontId="6" fillId="0" borderId="0" xfId="50" applyFont="1" applyAlignment="1" applyProtection="1">
      <alignment vertical="top" wrapText="1"/>
      <protection hidden="1"/>
    </xf>
    <xf numFmtId="0" fontId="6" fillId="0" borderId="8" xfId="50" applyFont="1" applyBorder="1" applyAlignment="1" applyProtection="1">
      <alignment vertical="top" wrapText="1"/>
      <protection hidden="1"/>
    </xf>
    <xf numFmtId="0" fontId="30" fillId="0" borderId="0" xfId="0" applyFont="1" applyAlignment="1" applyProtection="1">
      <alignment horizontal="left" vertical="top"/>
      <protection hidden="1"/>
    </xf>
    <xf numFmtId="0" fontId="37" fillId="0" borderId="0" xfId="0" applyFont="1" applyAlignment="1" applyProtection="1">
      <alignment horizontal="center" vertical="center" wrapText="1"/>
      <protection hidden="1"/>
    </xf>
    <xf numFmtId="0" fontId="76" fillId="14" borderId="0" xfId="0" applyFont="1" applyFill="1" applyAlignment="1" applyProtection="1">
      <alignment vertical="center"/>
      <protection hidden="1"/>
    </xf>
    <xf numFmtId="0" fontId="37" fillId="0" borderId="0" xfId="35" applyFont="1" applyProtection="1">
      <protection hidden="1"/>
    </xf>
    <xf numFmtId="0" fontId="0" fillId="0" borderId="0" xfId="0" applyAlignment="1" applyProtection="1">
      <alignment vertical="center"/>
      <protection hidden="1"/>
    </xf>
    <xf numFmtId="0" fontId="63" fillId="0" borderId="0" xfId="0" applyFont="1" applyAlignment="1" applyProtection="1">
      <alignment horizontal="right" vertical="center" indent="1"/>
      <protection hidden="1"/>
    </xf>
    <xf numFmtId="0" fontId="59" fillId="0" borderId="0" xfId="0" applyFont="1" applyAlignment="1" applyProtection="1">
      <alignment vertical="center"/>
      <protection hidden="1"/>
    </xf>
    <xf numFmtId="0" fontId="4" fillId="0" borderId="0" xfId="48" applyAlignment="1" applyProtection="1">
      <alignment horizontal="left" vertical="center" indent="1"/>
      <protection hidden="1"/>
    </xf>
    <xf numFmtId="0" fontId="65" fillId="0" borderId="0" xfId="0" applyFont="1" applyAlignment="1" applyProtection="1">
      <alignment vertical="center"/>
      <protection hidden="1"/>
    </xf>
    <xf numFmtId="0" fontId="77" fillId="0" borderId="0" xfId="0" applyFont="1" applyAlignment="1" applyProtection="1">
      <alignment vertical="center"/>
      <protection hidden="1"/>
    </xf>
    <xf numFmtId="0" fontId="78" fillId="0" borderId="0" xfId="0" applyFont="1" applyAlignment="1" applyProtection="1">
      <alignment vertical="center"/>
      <protection hidden="1"/>
    </xf>
    <xf numFmtId="0" fontId="79" fillId="0" borderId="0" xfId="0" applyFont="1"/>
    <xf numFmtId="0" fontId="63" fillId="0" borderId="30" xfId="0" applyFont="1" applyBorder="1" applyAlignment="1">
      <alignment horizontal="right" vertical="top" wrapText="1"/>
    </xf>
    <xf numFmtId="0" fontId="25" fillId="0" borderId="9" xfId="0"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30" fillId="0" borderId="0" xfId="0" applyFont="1" applyAlignment="1" applyProtection="1">
      <alignment horizontal="left" vertical="top" wrapText="1"/>
      <protection hidden="1"/>
    </xf>
    <xf numFmtId="0" fontId="35" fillId="0" borderId="0" xfId="0" applyFont="1" applyAlignment="1" applyProtection="1">
      <alignment horizontal="center" vertical="center" wrapText="1"/>
      <protection hidden="1"/>
    </xf>
    <xf numFmtId="0" fontId="74" fillId="0" borderId="0" xfId="0" applyFont="1" applyAlignment="1" applyProtection="1">
      <alignment horizontal="left" vertical="top" wrapText="1"/>
      <protection hidden="1"/>
    </xf>
    <xf numFmtId="0" fontId="26" fillId="2" borderId="0" xfId="0" applyFont="1" applyFill="1" applyAlignment="1">
      <alignment vertical="center" wrapText="1"/>
    </xf>
    <xf numFmtId="0" fontId="26" fillId="2" borderId="34" xfId="0" applyFont="1" applyFill="1" applyBorder="1" applyAlignment="1">
      <alignment horizontal="left" vertical="center" wrapText="1"/>
    </xf>
    <xf numFmtId="0" fontId="26" fillId="2" borderId="0" xfId="0" applyFont="1" applyFill="1" applyAlignment="1">
      <alignment horizontal="center" vertical="top" wrapText="1"/>
    </xf>
    <xf numFmtId="0" fontId="53" fillId="0" borderId="16" xfId="37" applyFont="1" applyBorder="1" applyAlignment="1" applyProtection="1">
      <alignment horizontal="center" vertical="center" wrapText="1"/>
      <protection hidden="1"/>
    </xf>
    <xf numFmtId="0" fontId="4" fillId="10" borderId="16" xfId="37" applyFont="1" applyFill="1" applyBorder="1" applyAlignment="1" applyProtection="1">
      <alignment horizontal="center" vertical="center" wrapText="1"/>
      <protection hidden="1"/>
    </xf>
    <xf numFmtId="0" fontId="55" fillId="0" borderId="0" xfId="35" applyFont="1" applyAlignment="1" applyProtection="1">
      <alignment vertical="top" wrapText="1"/>
      <protection hidden="1"/>
    </xf>
    <xf numFmtId="0" fontId="53" fillId="0" borderId="16" xfId="0" applyFont="1" applyBorder="1" applyAlignment="1" applyProtection="1">
      <alignment horizontal="center" vertical="center" wrapText="1"/>
      <protection hidden="1"/>
    </xf>
    <xf numFmtId="0" fontId="59" fillId="2" borderId="16" xfId="0" applyFont="1" applyFill="1" applyBorder="1" applyAlignment="1" applyProtection="1">
      <alignment horizontal="center" vertical="center"/>
      <protection locked="0" hidden="1"/>
    </xf>
    <xf numFmtId="0" fontId="25" fillId="0" borderId="36" xfId="0" applyFont="1" applyBorder="1" applyAlignment="1" applyProtection="1">
      <alignment horizontal="center" vertical="center" wrapText="1"/>
      <protection hidden="1"/>
    </xf>
    <xf numFmtId="0" fontId="26" fillId="0" borderId="69" xfId="0" applyFont="1" applyBorder="1" applyAlignment="1" applyProtection="1">
      <alignment horizontal="left" vertical="center" wrapText="1"/>
      <protection locked="0"/>
    </xf>
    <xf numFmtId="0" fontId="26" fillId="2" borderId="18" xfId="49" applyFont="1" applyFill="1" applyBorder="1" applyAlignment="1" applyProtection="1">
      <alignment horizontal="center" vertical="center" wrapText="1"/>
      <protection locked="0"/>
    </xf>
    <xf numFmtId="0" fontId="26" fillId="0" borderId="76" xfId="49" applyFont="1" applyBorder="1" applyAlignment="1" applyProtection="1">
      <alignment vertical="center" wrapText="1"/>
      <protection hidden="1"/>
    </xf>
    <xf numFmtId="0" fontId="26" fillId="0" borderId="0" xfId="49" applyFont="1" applyAlignment="1" applyProtection="1">
      <alignment horizontal="left" vertical="center" wrapText="1"/>
      <protection hidden="1"/>
    </xf>
    <xf numFmtId="0" fontId="57" fillId="0" borderId="77" xfId="49" applyFont="1" applyBorder="1" applyAlignment="1" applyProtection="1">
      <alignment horizontal="center" vertical="center" wrapText="1"/>
      <protection hidden="1"/>
    </xf>
    <xf numFmtId="0" fontId="26" fillId="0" borderId="17" xfId="49" applyFont="1" applyBorder="1" applyAlignment="1" applyProtection="1">
      <alignment horizontal="left" vertical="center" wrapText="1"/>
      <protection hidden="1"/>
    </xf>
    <xf numFmtId="0" fontId="82" fillId="0" borderId="0" xfId="0" applyFont="1" applyAlignment="1" applyProtection="1">
      <alignment vertical="center"/>
      <protection hidden="1"/>
    </xf>
    <xf numFmtId="0" fontId="37" fillId="0" borderId="0" xfId="0" applyFont="1" applyAlignment="1" applyProtection="1">
      <alignment vertical="center"/>
      <protection hidden="1"/>
    </xf>
    <xf numFmtId="0" fontId="26" fillId="2" borderId="34" xfId="0" applyFont="1" applyFill="1" applyBorder="1" applyAlignment="1" applyProtection="1">
      <alignment horizontal="left" vertical="center" wrapText="1"/>
      <protection locked="0"/>
    </xf>
    <xf numFmtId="0" fontId="26" fillId="2" borderId="34" xfId="0" applyFont="1" applyFill="1" applyBorder="1" applyAlignment="1" applyProtection="1">
      <alignment horizontal="right" vertical="center" wrapText="1"/>
      <protection locked="0"/>
    </xf>
    <xf numFmtId="0" fontId="26" fillId="0" borderId="32" xfId="0" applyFont="1" applyBorder="1" applyProtection="1">
      <protection hidden="1"/>
    </xf>
    <xf numFmtId="0" fontId="26" fillId="2" borderId="34" xfId="0" applyFont="1" applyFill="1" applyBorder="1" applyAlignment="1" applyProtection="1">
      <alignment horizontal="center" vertical="top" wrapText="1"/>
      <protection locked="0"/>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top" wrapText="1"/>
      <protection locked="0"/>
    </xf>
    <xf numFmtId="0" fontId="26" fillId="0" borderId="0" xfId="0" quotePrefix="1" applyFont="1" applyAlignment="1" applyProtection="1">
      <alignment horizontal="center" vertical="center"/>
      <protection hidden="1"/>
    </xf>
    <xf numFmtId="0" fontId="26" fillId="0" borderId="0" xfId="0" quotePrefix="1" applyFont="1" applyAlignment="1" applyProtection="1">
      <alignment horizontal="center" vertical="top"/>
      <protection hidden="1"/>
    </xf>
    <xf numFmtId="172" fontId="25" fillId="0" borderId="0" xfId="0" applyNumberFormat="1" applyFont="1" applyAlignment="1" applyProtection="1">
      <alignment horizontal="center" vertical="center"/>
      <protection hidden="1"/>
    </xf>
    <xf numFmtId="172" fontId="25" fillId="0" borderId="0" xfId="0" applyNumberFormat="1" applyFont="1" applyAlignment="1" applyProtection="1">
      <alignment horizontal="center"/>
      <protection hidden="1"/>
    </xf>
    <xf numFmtId="0" fontId="25" fillId="17" borderId="0" xfId="0" applyFont="1" applyFill="1" applyAlignment="1" applyProtection="1">
      <alignment horizontal="justify" vertical="center"/>
      <protection hidden="1"/>
    </xf>
    <xf numFmtId="0" fontId="26" fillId="2" borderId="3" xfId="0" applyFont="1" applyFill="1" applyBorder="1" applyAlignment="1" applyProtection="1">
      <alignment horizontal="left" vertical="top" wrapText="1"/>
      <protection locked="0"/>
    </xf>
    <xf numFmtId="0" fontId="26" fillId="2" borderId="16" xfId="49" applyFont="1" applyFill="1" applyBorder="1" applyAlignment="1" applyProtection="1">
      <alignment horizontal="left" vertical="center" wrapText="1"/>
      <protection locked="0"/>
    </xf>
    <xf numFmtId="0" fontId="26" fillId="0" borderId="78" xfId="49" applyFont="1" applyBorder="1" applyAlignment="1" applyProtection="1">
      <alignment vertical="center" wrapText="1"/>
      <protection hidden="1"/>
    </xf>
    <xf numFmtId="0" fontId="26" fillId="0" borderId="0" xfId="49" applyFont="1" applyAlignment="1" applyProtection="1">
      <alignment vertical="center" wrapText="1"/>
      <protection hidden="1"/>
    </xf>
    <xf numFmtId="0" fontId="29" fillId="0" borderId="0" xfId="49" applyFont="1" applyAlignment="1" applyProtection="1">
      <alignment vertical="center"/>
      <protection hidden="1"/>
    </xf>
    <xf numFmtId="0" fontId="18" fillId="13" borderId="16" xfId="0" applyFont="1" applyFill="1" applyBorder="1" applyAlignment="1" applyProtection="1">
      <alignment horizontal="center" vertical="center" wrapText="1"/>
      <protection hidden="1"/>
    </xf>
    <xf numFmtId="0" fontId="62" fillId="0" borderId="0" xfId="0" applyFont="1" applyAlignment="1">
      <alignment horizontal="justify" vertical="center"/>
    </xf>
    <xf numFmtId="0" fontId="88" fillId="0" borderId="0" xfId="54" applyFont="1" applyAlignment="1" applyProtection="1">
      <alignment horizontal="center" vertical="center"/>
      <protection locked="0"/>
    </xf>
    <xf numFmtId="0" fontId="89" fillId="0" borderId="0" xfId="0" applyFont="1" applyProtection="1">
      <protection hidden="1"/>
    </xf>
    <xf numFmtId="0" fontId="88" fillId="0" borderId="0" xfId="54" applyFont="1" applyAlignment="1" applyProtection="1">
      <alignment horizontal="left" vertical="center"/>
      <protection locked="0"/>
    </xf>
    <xf numFmtId="0" fontId="26" fillId="2" borderId="34" xfId="0" applyFont="1" applyFill="1" applyBorder="1" applyAlignment="1" applyProtection="1">
      <alignment horizontal="center" vertical="center" wrapText="1"/>
      <protection locked="0"/>
    </xf>
    <xf numFmtId="0" fontId="84" fillId="0" borderId="10" xfId="51" applyFont="1" applyBorder="1" applyAlignment="1" applyProtection="1">
      <alignment horizontal="center" vertical="center" textRotation="90"/>
      <protection hidden="1"/>
    </xf>
    <xf numFmtId="0" fontId="84" fillId="0" borderId="11" xfId="51" applyFont="1" applyBorder="1" applyAlignment="1" applyProtection="1">
      <alignment horizontal="center" vertical="center" textRotation="90"/>
      <protection hidden="1"/>
    </xf>
    <xf numFmtId="0" fontId="84" fillId="0" borderId="12" xfId="51" applyFont="1" applyBorder="1" applyAlignment="1" applyProtection="1">
      <alignment horizontal="center" vertical="center" textRotation="90"/>
      <protection hidden="1"/>
    </xf>
    <xf numFmtId="0" fontId="26" fillId="0" borderId="0" xfId="51" applyFont="1" applyAlignment="1" applyProtection="1">
      <protection hidden="1"/>
    </xf>
    <xf numFmtId="0" fontId="33" fillId="0" borderId="29" xfId="51" applyFont="1" applyBorder="1" applyAlignment="1" applyProtection="1">
      <alignment horizontal="justify" vertical="center"/>
      <protection hidden="1"/>
    </xf>
    <xf numFmtId="0" fontId="34" fillId="0" borderId="0" xfId="51" applyFont="1" applyAlignment="1" applyProtection="1">
      <alignment horizontal="right" vertical="center"/>
      <protection hidden="1"/>
    </xf>
    <xf numFmtId="0" fontId="31" fillId="0" borderId="0" xfId="51" applyFont="1" applyAlignment="1" applyProtection="1">
      <alignment horizontal="right" vertical="center"/>
      <protection hidden="1"/>
    </xf>
    <xf numFmtId="0" fontId="33" fillId="0" borderId="29" xfId="51" applyFont="1" applyBorder="1" applyAlignment="1" applyProtection="1">
      <alignment horizontal="justify" vertical="top"/>
      <protection hidden="1"/>
    </xf>
    <xf numFmtId="0" fontId="34" fillId="0" borderId="30" xfId="51" applyFont="1" applyBorder="1" applyAlignment="1" applyProtection="1">
      <alignment horizontal="right" vertical="center"/>
      <protection hidden="1"/>
    </xf>
    <xf numFmtId="0" fontId="25" fillId="6" borderId="3" xfId="51" applyFont="1" applyFill="1" applyBorder="1" applyAlignment="1" applyProtection="1">
      <alignment horizontal="center" vertical="center"/>
      <protection hidden="1"/>
    </xf>
    <xf numFmtId="0" fontId="86" fillId="0" borderId="10" xfId="51" applyFont="1" applyBorder="1" applyAlignment="1" applyProtection="1">
      <alignment horizontal="center" vertical="center" textRotation="180"/>
      <protection hidden="1"/>
    </xf>
    <xf numFmtId="0" fontId="86" fillId="0" borderId="11" xfId="51" applyFont="1" applyBorder="1" applyAlignment="1" applyProtection="1">
      <alignment horizontal="center" vertical="center" textRotation="180"/>
      <protection hidden="1"/>
    </xf>
    <xf numFmtId="0" fontId="86" fillId="0" borderId="12" xfId="51" applyFont="1" applyBorder="1" applyAlignment="1" applyProtection="1">
      <alignment horizontal="center" vertical="center" textRotation="180"/>
      <protection hidden="1"/>
    </xf>
    <xf numFmtId="0" fontId="35" fillId="0" borderId="34" xfId="51" applyFont="1" applyBorder="1" applyAlignment="1" applyProtection="1">
      <alignment horizontal="center" vertical="center" wrapText="1"/>
      <protection hidden="1"/>
    </xf>
    <xf numFmtId="0" fontId="35" fillId="0" borderId="3" xfId="51" applyFont="1" applyBorder="1" applyAlignment="1" applyProtection="1">
      <alignment horizontal="center" vertical="center" wrapText="1"/>
      <protection hidden="1"/>
    </xf>
    <xf numFmtId="0" fontId="35" fillId="0" borderId="9" xfId="51" applyFont="1" applyBorder="1" applyAlignment="1" applyProtection="1">
      <alignment horizontal="center" vertical="center" wrapText="1"/>
      <protection hidden="1"/>
    </xf>
    <xf numFmtId="0" fontId="36" fillId="7" borderId="43" xfId="51" applyFont="1" applyFill="1" applyBorder="1" applyAlignment="1" applyProtection="1">
      <alignment horizontal="center" vertical="center"/>
      <protection hidden="1"/>
    </xf>
    <xf numFmtId="0" fontId="36" fillId="7" borderId="29" xfId="51" applyFont="1" applyFill="1" applyBorder="1" applyAlignment="1" applyProtection="1">
      <alignment horizontal="center" vertical="center"/>
      <protection hidden="1"/>
    </xf>
    <xf numFmtId="0" fontId="36" fillId="7" borderId="55" xfId="51" applyFont="1" applyFill="1" applyBorder="1" applyAlignment="1" applyProtection="1">
      <alignment horizontal="center" vertical="center"/>
      <protection hidden="1"/>
    </xf>
    <xf numFmtId="0" fontId="31" fillId="0" borderId="31" xfId="51" applyFont="1" applyBorder="1" applyAlignment="1" applyProtection="1">
      <alignment horizontal="right" vertical="center"/>
      <protection hidden="1"/>
    </xf>
    <xf numFmtId="0" fontId="62" fillId="0" borderId="30" xfId="49" applyFont="1" applyBorder="1" applyAlignment="1" applyProtection="1">
      <alignment horizontal="center" vertical="center" wrapText="1"/>
      <protection hidden="1"/>
    </xf>
    <xf numFmtId="0" fontId="25" fillId="0" borderId="3" xfId="49" applyFont="1" applyBorder="1" applyAlignment="1" applyProtection="1">
      <alignment horizontal="center" vertical="center"/>
      <protection hidden="1"/>
    </xf>
    <xf numFmtId="0" fontId="27" fillId="8" borderId="0" xfId="49" applyFont="1" applyFill="1" applyAlignment="1" applyProtection="1">
      <alignment horizontal="center" vertical="center"/>
      <protection hidden="1"/>
    </xf>
    <xf numFmtId="0" fontId="26" fillId="0" borderId="0" xfId="54" applyFont="1" applyAlignment="1" applyProtection="1">
      <alignment horizontal="center"/>
      <protection hidden="1"/>
    </xf>
    <xf numFmtId="0" fontId="59" fillId="0" borderId="5" xfId="0" applyFont="1" applyBorder="1" applyAlignment="1" applyProtection="1">
      <alignment horizontal="center" vertical="center" wrapText="1"/>
      <protection hidden="1"/>
    </xf>
    <xf numFmtId="0" fontId="25" fillId="0" borderId="0" xfId="0" applyFont="1" applyAlignment="1" applyProtection="1">
      <alignment horizontal="left" vertical="center" wrapText="1"/>
      <protection hidden="1"/>
    </xf>
    <xf numFmtId="0" fontId="25"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25"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justify" vertical="center"/>
      <protection hidden="1"/>
    </xf>
    <xf numFmtId="0" fontId="25" fillId="0" borderId="0" xfId="52" applyFont="1" applyAlignment="1" applyProtection="1">
      <alignment horizontal="left" vertical="center"/>
      <protection hidden="1"/>
    </xf>
    <xf numFmtId="0" fontId="26" fillId="0" borderId="0" xfId="52" applyFont="1" applyAlignment="1" applyProtection="1">
      <alignment horizontal="left" vertical="center"/>
      <protection hidden="1"/>
    </xf>
    <xf numFmtId="0" fontId="25" fillId="0" borderId="36" xfId="0" applyFont="1" applyBorder="1" applyAlignment="1" applyProtection="1">
      <alignment horizontal="center" vertical="center" wrapText="1"/>
      <protection hidden="1"/>
    </xf>
    <xf numFmtId="0" fontId="25" fillId="0" borderId="67" xfId="0" applyFont="1" applyBorder="1" applyAlignment="1" applyProtection="1">
      <alignment horizontal="center" vertical="center" wrapText="1"/>
      <protection hidden="1"/>
    </xf>
    <xf numFmtId="0" fontId="26" fillId="0" borderId="34" xfId="0" applyFont="1" applyBorder="1" applyAlignment="1" applyProtection="1">
      <alignment horizontal="left" vertical="top" wrapText="1"/>
      <protection hidden="1"/>
    </xf>
    <xf numFmtId="0" fontId="26" fillId="0" borderId="3" xfId="0" applyFont="1" applyBorder="1" applyAlignment="1" applyProtection="1">
      <alignment horizontal="left" vertical="top" wrapText="1"/>
      <protection hidden="1"/>
    </xf>
    <xf numFmtId="0" fontId="26" fillId="0" borderId="58" xfId="0" applyFont="1" applyBorder="1" applyAlignment="1" applyProtection="1">
      <alignment horizontal="left" vertical="top" wrapText="1"/>
      <protection hidden="1"/>
    </xf>
    <xf numFmtId="0" fontId="26" fillId="0" borderId="0" xfId="0" applyFont="1" applyAlignment="1" applyProtection="1">
      <alignment horizontal="left" vertical="top" wrapText="1"/>
      <protection hidden="1"/>
    </xf>
    <xf numFmtId="0" fontId="26" fillId="0" borderId="35" xfId="0" applyFont="1" applyBorder="1" applyAlignment="1" applyProtection="1">
      <alignment horizontal="left" vertical="top" wrapText="1"/>
      <protection hidden="1"/>
    </xf>
    <xf numFmtId="0" fontId="25" fillId="0" borderId="0" xfId="0" applyFont="1" applyAlignment="1" applyProtection="1">
      <alignment horizontal="justify" vertical="top" wrapText="1"/>
      <protection hidden="1"/>
    </xf>
    <xf numFmtId="0" fontId="26" fillId="0" borderId="63" xfId="0" applyFont="1" applyBorder="1" applyAlignment="1" applyProtection="1">
      <alignment horizontal="justify" vertical="top" wrapText="1"/>
      <protection hidden="1"/>
    </xf>
    <xf numFmtId="0" fontId="26" fillId="0" borderId="64" xfId="0" applyFont="1" applyBorder="1" applyAlignment="1" applyProtection="1">
      <alignment horizontal="justify" vertical="top" wrapText="1"/>
      <protection hidden="1"/>
    </xf>
    <xf numFmtId="0" fontId="26" fillId="0" borderId="32" xfId="0" applyFont="1" applyBorder="1" applyAlignment="1" applyProtection="1">
      <alignment horizontal="justify" vertical="top" wrapText="1"/>
      <protection hidden="1"/>
    </xf>
    <xf numFmtId="0" fontId="26" fillId="0" borderId="0" xfId="0" applyFont="1" applyAlignment="1" applyProtection="1">
      <alignment horizontal="justify" vertical="top" wrapText="1"/>
      <protection hidden="1"/>
    </xf>
    <xf numFmtId="0" fontId="26" fillId="0" borderId="35" xfId="0" applyFont="1" applyBorder="1" applyAlignment="1" applyProtection="1">
      <alignment horizontal="justify" vertical="top" wrapText="1"/>
      <protection hidden="1"/>
    </xf>
    <xf numFmtId="0" fontId="26" fillId="0" borderId="36" xfId="0" applyFont="1" applyBorder="1" applyAlignment="1" applyProtection="1">
      <alignment horizontal="left" vertical="top" wrapText="1"/>
      <protection hidden="1"/>
    </xf>
    <xf numFmtId="0" fontId="26" fillId="0" borderId="31" xfId="0" applyFont="1" applyBorder="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67" fillId="0" borderId="0" xfId="0" applyFont="1" applyAlignment="1" applyProtection="1">
      <alignment horizontal="left" vertical="top"/>
      <protection hidden="1"/>
    </xf>
    <xf numFmtId="0" fontId="26" fillId="0" borderId="3" xfId="0" applyFont="1" applyBorder="1" applyAlignment="1" applyProtection="1">
      <alignment horizontal="justify" vertical="top" wrapText="1"/>
      <protection hidden="1"/>
    </xf>
    <xf numFmtId="0" fontId="26" fillId="2" borderId="16" xfId="0" applyFont="1" applyFill="1" applyBorder="1" applyAlignment="1" applyProtection="1">
      <alignment horizontal="center" vertical="top" wrapText="1"/>
      <protection locked="0"/>
    </xf>
    <xf numFmtId="0" fontId="26" fillId="0" borderId="0" xfId="0" applyFont="1" applyAlignment="1" applyProtection="1">
      <alignment vertical="top" wrapText="1"/>
      <protection hidden="1"/>
    </xf>
    <xf numFmtId="0" fontId="26" fillId="0" borderId="35" xfId="0" applyFont="1" applyBorder="1" applyAlignment="1" applyProtection="1">
      <alignment vertical="top" wrapText="1"/>
      <protection hidden="1"/>
    </xf>
    <xf numFmtId="0" fontId="26" fillId="2" borderId="32" xfId="0" applyFont="1" applyFill="1" applyBorder="1" applyAlignment="1" applyProtection="1">
      <alignment horizontal="left" vertical="top" wrapText="1"/>
      <protection hidden="1"/>
    </xf>
    <xf numFmtId="0" fontId="26" fillId="2" borderId="35" xfId="0" applyFont="1" applyFill="1" applyBorder="1" applyAlignment="1" applyProtection="1">
      <alignment horizontal="left" vertical="top" wrapText="1"/>
      <protection hidden="1"/>
    </xf>
    <xf numFmtId="0" fontId="26" fillId="2" borderId="0" xfId="0" applyFont="1" applyFill="1" applyAlignment="1" applyProtection="1">
      <alignment horizontal="left" vertical="top" wrapText="1"/>
      <protection hidden="1"/>
    </xf>
    <xf numFmtId="0" fontId="25" fillId="2" borderId="32" xfId="0" applyFont="1" applyFill="1" applyBorder="1" applyAlignment="1" applyProtection="1">
      <alignment horizontal="left" vertical="center" wrapText="1"/>
      <protection hidden="1"/>
    </xf>
    <xf numFmtId="0" fontId="25" fillId="2" borderId="35" xfId="0" applyFont="1" applyFill="1" applyBorder="1" applyAlignment="1" applyProtection="1">
      <alignment horizontal="left" vertical="center" wrapText="1"/>
      <protection hidden="1"/>
    </xf>
    <xf numFmtId="0" fontId="26" fillId="2" borderId="33" xfId="0" applyFont="1" applyFill="1" applyBorder="1" applyAlignment="1" applyProtection="1">
      <alignment horizontal="left" vertical="top" wrapText="1"/>
      <protection hidden="1"/>
    </xf>
    <xf numFmtId="0" fontId="26" fillId="2" borderId="45" xfId="0" applyFont="1" applyFill="1" applyBorder="1" applyAlignment="1" applyProtection="1">
      <alignment horizontal="left" vertical="top" wrapText="1"/>
      <protection hidden="1"/>
    </xf>
    <xf numFmtId="0" fontId="26" fillId="2" borderId="30" xfId="0" applyFont="1" applyFill="1" applyBorder="1" applyAlignment="1" applyProtection="1">
      <alignment horizontal="left" vertical="top" wrapText="1"/>
      <protection hidden="1"/>
    </xf>
    <xf numFmtId="0" fontId="26" fillId="2" borderId="34" xfId="0" applyFont="1" applyFill="1" applyBorder="1" applyAlignment="1" applyProtection="1">
      <alignment horizontal="center" vertical="center" wrapText="1"/>
      <protection locked="0"/>
    </xf>
    <xf numFmtId="0" fontId="26" fillId="2" borderId="9" xfId="0" applyFont="1" applyFill="1" applyBorder="1" applyAlignment="1" applyProtection="1">
      <alignment horizontal="center" vertical="center" wrapText="1"/>
      <protection locked="0"/>
    </xf>
    <xf numFmtId="0" fontId="26" fillId="2" borderId="56" xfId="0" applyFont="1" applyFill="1" applyBorder="1" applyAlignment="1" applyProtection="1">
      <alignment vertical="center" wrapText="1"/>
      <protection locked="0"/>
    </xf>
    <xf numFmtId="0" fontId="26" fillId="2" borderId="57" xfId="0" applyFont="1" applyFill="1" applyBorder="1" applyAlignment="1" applyProtection="1">
      <alignment vertical="center" wrapText="1"/>
      <protection locked="0"/>
    </xf>
    <xf numFmtId="0" fontId="26" fillId="2" borderId="44" xfId="0" applyFont="1" applyFill="1" applyBorder="1" applyAlignment="1" applyProtection="1">
      <alignment vertical="center" wrapText="1"/>
      <protection locked="0"/>
    </xf>
    <xf numFmtId="0" fontId="26" fillId="0" borderId="32" xfId="0" applyFont="1" applyBorder="1" applyAlignment="1" applyProtection="1">
      <alignment horizontal="left" vertical="top" wrapText="1"/>
      <protection hidden="1"/>
    </xf>
    <xf numFmtId="0" fontId="28" fillId="0" borderId="32" xfId="0" applyFont="1" applyBorder="1" applyAlignment="1" applyProtection="1">
      <alignment horizontal="justify" vertical="top" wrapText="1"/>
      <protection hidden="1"/>
    </xf>
    <xf numFmtId="0" fontId="28" fillId="0" borderId="0" xfId="0" applyFont="1" applyAlignment="1" applyProtection="1">
      <alignment horizontal="justify" vertical="top" wrapText="1"/>
      <protection hidden="1"/>
    </xf>
    <xf numFmtId="0" fontId="28" fillId="0" borderId="35" xfId="0" applyFont="1" applyBorder="1" applyAlignment="1" applyProtection="1">
      <alignment horizontal="justify" vertical="top" wrapText="1"/>
      <protection hidden="1"/>
    </xf>
    <xf numFmtId="0" fontId="26" fillId="2" borderId="50" xfId="0" applyFont="1" applyFill="1" applyBorder="1" applyAlignment="1" applyProtection="1">
      <alignment vertical="center" wrapText="1"/>
      <protection locked="0"/>
    </xf>
    <xf numFmtId="0" fontId="26" fillId="2" borderId="55" xfId="0" applyFont="1" applyFill="1" applyBorder="1" applyAlignment="1" applyProtection="1">
      <alignment vertical="center" wrapText="1"/>
      <protection locked="0"/>
    </xf>
    <xf numFmtId="0" fontId="26" fillId="2" borderId="43" xfId="0" applyFont="1" applyFill="1" applyBorder="1" applyAlignment="1" applyProtection="1">
      <alignment vertical="center" wrapText="1"/>
      <protection locked="0"/>
    </xf>
    <xf numFmtId="0" fontId="26" fillId="2" borderId="59" xfId="0" applyFont="1" applyFill="1" applyBorder="1" applyAlignment="1" applyProtection="1">
      <alignment vertical="center" wrapText="1"/>
      <protection locked="0"/>
    </xf>
    <xf numFmtId="0" fontId="26" fillId="2" borderId="9" xfId="0" applyFont="1" applyFill="1" applyBorder="1" applyAlignment="1" applyProtection="1">
      <alignment vertical="center" wrapText="1"/>
      <protection locked="0"/>
    </xf>
    <xf numFmtId="0" fontId="26" fillId="2" borderId="34" xfId="0" applyFont="1" applyFill="1" applyBorder="1" applyAlignment="1" applyProtection="1">
      <alignment vertical="center" wrapText="1"/>
      <protection locked="0"/>
    </xf>
    <xf numFmtId="0" fontId="26" fillId="0" borderId="10" xfId="0" applyFont="1" applyBorder="1" applyAlignment="1" applyProtection="1">
      <alignment horizontal="left" vertical="top" indent="5"/>
      <protection hidden="1"/>
    </xf>
    <xf numFmtId="0" fontId="26" fillId="0" borderId="11" xfId="0" applyFont="1" applyBorder="1" applyAlignment="1" applyProtection="1">
      <alignment horizontal="left" vertical="top" indent="5"/>
      <protection hidden="1"/>
    </xf>
    <xf numFmtId="0" fontId="26" fillId="0" borderId="36" xfId="0" applyFont="1" applyBorder="1" applyAlignment="1" applyProtection="1">
      <alignment horizontal="justify" vertical="top" wrapText="1"/>
      <protection hidden="1"/>
    </xf>
    <xf numFmtId="0" fontId="26" fillId="0" borderId="31" xfId="0" applyFont="1" applyBorder="1" applyAlignment="1" applyProtection="1">
      <alignment horizontal="justify" vertical="top" wrapText="1"/>
      <protection hidden="1"/>
    </xf>
    <xf numFmtId="0" fontId="26" fillId="0" borderId="60" xfId="0" applyFont="1" applyBorder="1" applyAlignment="1" applyProtection="1">
      <alignment horizontal="justify" vertical="top" wrapText="1"/>
      <protection hidden="1"/>
    </xf>
    <xf numFmtId="0" fontId="26" fillId="0" borderId="61" xfId="0" applyFont="1" applyBorder="1" applyAlignment="1" applyProtection="1">
      <alignment horizontal="justify" vertical="top" wrapText="1"/>
      <protection hidden="1"/>
    </xf>
    <xf numFmtId="0" fontId="26" fillId="2" borderId="62" xfId="0" applyFont="1" applyFill="1" applyBorder="1" applyAlignment="1" applyProtection="1">
      <alignment horizontal="left" vertical="center" wrapText="1"/>
      <protection locked="0"/>
    </xf>
    <xf numFmtId="0" fontId="26" fillId="2" borderId="49" xfId="0" applyFont="1" applyFill="1" applyBorder="1" applyAlignment="1" applyProtection="1">
      <alignment horizontal="left" vertical="center" wrapText="1"/>
      <protection locked="0"/>
    </xf>
    <xf numFmtId="0" fontId="26" fillId="2" borderId="48" xfId="0" applyFont="1" applyFill="1" applyBorder="1" applyAlignment="1" applyProtection="1">
      <alignment horizontal="left" vertical="center" wrapText="1"/>
      <protection locked="0"/>
    </xf>
    <xf numFmtId="0" fontId="26" fillId="2" borderId="50" xfId="0" applyFont="1" applyFill="1" applyBorder="1" applyAlignment="1" applyProtection="1">
      <alignment horizontal="left" vertical="center" wrapText="1"/>
      <protection locked="0"/>
    </xf>
    <xf numFmtId="0" fontId="26" fillId="2" borderId="55" xfId="0" applyFont="1" applyFill="1" applyBorder="1" applyAlignment="1" applyProtection="1">
      <alignment horizontal="left" vertical="center" wrapText="1"/>
      <protection locked="0"/>
    </xf>
    <xf numFmtId="0" fontId="26" fillId="2" borderId="43" xfId="0" applyFont="1" applyFill="1" applyBorder="1" applyAlignment="1" applyProtection="1">
      <alignment horizontal="left" vertical="center" wrapText="1"/>
      <protection locked="0"/>
    </xf>
    <xf numFmtId="0" fontId="26" fillId="2" borderId="62" xfId="0" applyFont="1" applyFill="1" applyBorder="1" applyAlignment="1" applyProtection="1">
      <alignment horizontal="left" vertical="top" wrapText="1"/>
      <protection locked="0"/>
    </xf>
    <xf numFmtId="0" fontId="26" fillId="2" borderId="49" xfId="0" applyFont="1" applyFill="1" applyBorder="1" applyAlignment="1" applyProtection="1">
      <alignment horizontal="left" vertical="top" wrapText="1"/>
      <protection locked="0"/>
    </xf>
    <xf numFmtId="0" fontId="26" fillId="2" borderId="48" xfId="0" applyFont="1" applyFill="1" applyBorder="1" applyAlignment="1" applyProtection="1">
      <alignment horizontal="left" vertical="top" wrapText="1"/>
      <protection locked="0"/>
    </xf>
    <xf numFmtId="0" fontId="26" fillId="0" borderId="34" xfId="0" applyFont="1" applyBorder="1" applyAlignment="1" applyProtection="1">
      <alignment horizontal="justify" vertical="top" wrapText="1"/>
      <protection hidden="1"/>
    </xf>
    <xf numFmtId="0" fontId="26" fillId="0" borderId="58" xfId="0" applyFont="1" applyBorder="1" applyAlignment="1" applyProtection="1">
      <alignment horizontal="justify" vertical="top" wrapText="1"/>
      <protection hidden="1"/>
    </xf>
    <xf numFmtId="0" fontId="26" fillId="0" borderId="65" xfId="0" applyFont="1" applyBorder="1" applyAlignment="1" applyProtection="1">
      <alignment vertical="center" wrapText="1"/>
      <protection hidden="1"/>
    </xf>
    <xf numFmtId="0" fontId="26" fillId="0" borderId="66" xfId="0" applyFont="1" applyBorder="1" applyAlignment="1" applyProtection="1">
      <alignment vertical="center" wrapText="1"/>
      <protection hidden="1"/>
    </xf>
    <xf numFmtId="0" fontId="26" fillId="0" borderId="56" xfId="0" applyFont="1" applyBorder="1" applyAlignment="1" applyProtection="1">
      <alignment horizontal="left" vertical="center" wrapText="1"/>
      <protection hidden="1"/>
    </xf>
    <xf numFmtId="0" fontId="26" fillId="0" borderId="57" xfId="0" applyFont="1" applyBorder="1" applyAlignment="1" applyProtection="1">
      <alignment horizontal="left" vertical="center" wrapText="1"/>
      <protection hidden="1"/>
    </xf>
    <xf numFmtId="0" fontId="32" fillId="0" borderId="36" xfId="0" applyFont="1" applyBorder="1" applyAlignment="1" applyProtection="1">
      <alignment horizontal="left" vertical="top" wrapText="1"/>
      <protection hidden="1"/>
    </xf>
    <xf numFmtId="0" fontId="32" fillId="0" borderId="31" xfId="0" applyFont="1" applyBorder="1" applyAlignment="1" applyProtection="1">
      <alignment horizontal="left" vertical="top" wrapText="1"/>
      <protection hidden="1"/>
    </xf>
    <xf numFmtId="0" fontId="26" fillId="0" borderId="37" xfId="0" applyFont="1" applyBorder="1" applyAlignment="1" applyProtection="1">
      <alignment horizontal="left" vertical="top" wrapText="1"/>
      <protection hidden="1"/>
    </xf>
    <xf numFmtId="0" fontId="41" fillId="0" borderId="32" xfId="0" applyFont="1" applyBorder="1" applyAlignment="1" applyProtection="1">
      <alignment horizontal="justify" vertical="top" wrapText="1"/>
      <protection hidden="1"/>
    </xf>
    <xf numFmtId="0" fontId="41" fillId="0" borderId="0" xfId="0" applyFont="1" applyAlignment="1" applyProtection="1">
      <alignment horizontal="justify" vertical="top" wrapText="1"/>
      <protection hidden="1"/>
    </xf>
    <xf numFmtId="0" fontId="41" fillId="0" borderId="35" xfId="0" applyFont="1" applyBorder="1" applyAlignment="1" applyProtection="1">
      <alignment horizontal="justify" vertical="top" wrapText="1"/>
      <protection hidden="1"/>
    </xf>
    <xf numFmtId="0" fontId="26" fillId="0" borderId="9" xfId="0" applyFont="1" applyBorder="1" applyAlignment="1" applyProtection="1">
      <alignment horizontal="justify" vertical="top" wrapText="1"/>
      <protection hidden="1"/>
    </xf>
    <xf numFmtId="0" fontId="26" fillId="0" borderId="60" xfId="0" applyFont="1" applyBorder="1" applyAlignment="1" applyProtection="1">
      <alignment horizontal="left" vertical="top" wrapText="1"/>
      <protection hidden="1"/>
    </xf>
    <xf numFmtId="0" fontId="26" fillId="0" borderId="61" xfId="0" applyFont="1" applyBorder="1" applyAlignment="1" applyProtection="1">
      <alignment horizontal="left" vertical="top" wrapText="1"/>
      <protection hidden="1"/>
    </xf>
    <xf numFmtId="0" fontId="66" fillId="0" borderId="0" xfId="0" applyFont="1" applyAlignment="1" applyProtection="1">
      <alignment horizontal="left" vertical="top" wrapText="1"/>
      <protection hidden="1"/>
    </xf>
    <xf numFmtId="0" fontId="41" fillId="0" borderId="32" xfId="0" applyFont="1" applyBorder="1" applyAlignment="1" applyProtection="1">
      <alignment horizontal="left" vertical="top" wrapText="1"/>
      <protection hidden="1"/>
    </xf>
    <xf numFmtId="0" fontId="41" fillId="0" borderId="0" xfId="0" applyFont="1" applyAlignment="1" applyProtection="1">
      <alignment horizontal="left" vertical="top" wrapText="1"/>
      <protection hidden="1"/>
    </xf>
    <xf numFmtId="0" fontId="25" fillId="0" borderId="37" xfId="0" applyFont="1" applyBorder="1" applyAlignment="1" applyProtection="1">
      <alignment horizontal="center" vertical="center" wrapText="1"/>
      <protection hidden="1"/>
    </xf>
    <xf numFmtId="0" fontId="25" fillId="0" borderId="68" xfId="0" applyFont="1" applyBorder="1" applyAlignment="1" applyProtection="1">
      <alignment horizontal="center" vertical="center" wrapText="1"/>
      <protection hidden="1"/>
    </xf>
    <xf numFmtId="0" fontId="26" fillId="2" borderId="50" xfId="0" applyFont="1" applyFill="1" applyBorder="1" applyAlignment="1">
      <alignment horizontal="left" vertical="center" wrapText="1"/>
    </xf>
    <xf numFmtId="0" fontId="26" fillId="2" borderId="55" xfId="0" applyFont="1" applyFill="1" applyBorder="1" applyAlignment="1">
      <alignment horizontal="left" vertical="center" wrapText="1"/>
    </xf>
    <xf numFmtId="0" fontId="25" fillId="0" borderId="0" xfId="0" applyFont="1" applyAlignment="1" applyProtection="1">
      <alignment vertical="top"/>
      <protection hidden="1"/>
    </xf>
    <xf numFmtId="0" fontId="25" fillId="0" borderId="30" xfId="0" applyFont="1" applyBorder="1" applyAlignment="1" applyProtection="1">
      <alignment horizontal="left" vertical="top" wrapText="1"/>
      <protection hidden="1"/>
    </xf>
    <xf numFmtId="0" fontId="67" fillId="0" borderId="0" xfId="0" applyFont="1" applyAlignment="1" applyProtection="1">
      <alignment horizontal="justify" vertical="top" wrapText="1"/>
      <protection hidden="1"/>
    </xf>
    <xf numFmtId="0" fontId="25" fillId="0" borderId="48" xfId="0" applyFont="1" applyBorder="1" applyAlignment="1" applyProtection="1">
      <alignment horizontal="center" vertical="center" wrapText="1"/>
      <protection hidden="1"/>
    </xf>
    <xf numFmtId="0" fontId="25" fillId="0" borderId="49" xfId="0" applyFont="1" applyBorder="1" applyAlignment="1" applyProtection="1">
      <alignment horizontal="center" vertical="center" wrapText="1"/>
      <protection hidden="1"/>
    </xf>
    <xf numFmtId="0" fontId="25" fillId="0" borderId="34" xfId="0" applyFont="1" applyBorder="1" applyAlignment="1" applyProtection="1">
      <alignment horizontal="left" vertical="center" wrapText="1"/>
      <protection hidden="1"/>
    </xf>
    <xf numFmtId="0" fontId="25" fillId="0" borderId="3" xfId="0" applyFont="1" applyBorder="1" applyAlignment="1" applyProtection="1">
      <alignment horizontal="left" vertical="center" wrapText="1"/>
      <protection hidden="1"/>
    </xf>
    <xf numFmtId="0" fontId="65" fillId="0" borderId="0" xfId="0" applyFont="1" applyAlignment="1" applyProtection="1">
      <alignment vertical="top" wrapText="1"/>
      <protection hidden="1"/>
    </xf>
    <xf numFmtId="0" fontId="42" fillId="0" borderId="0" xfId="0" applyFont="1" applyAlignment="1" applyProtection="1">
      <alignment horizontal="justify" vertical="top" wrapText="1"/>
      <protection hidden="1"/>
    </xf>
    <xf numFmtId="173" fontId="25" fillId="0" borderId="0" xfId="0" applyNumberFormat="1" applyFont="1" applyAlignment="1" applyProtection="1">
      <alignment horizontal="left" vertical="center"/>
      <protection hidden="1"/>
    </xf>
    <xf numFmtId="0" fontId="32" fillId="0" borderId="0" xfId="0" applyFont="1" applyAlignment="1" applyProtection="1">
      <alignment horizontal="left" vertical="center" wrapText="1"/>
      <protection hidden="1"/>
    </xf>
    <xf numFmtId="0" fontId="26" fillId="0" borderId="63" xfId="0" applyFont="1" applyBorder="1" applyAlignment="1" applyProtection="1">
      <alignment vertical="center" wrapText="1"/>
      <protection hidden="1"/>
    </xf>
    <xf numFmtId="0" fontId="26" fillId="0" borderId="64" xfId="0" applyFont="1" applyBorder="1" applyAlignment="1" applyProtection="1">
      <alignment vertical="center" wrapText="1"/>
      <protection hidden="1"/>
    </xf>
    <xf numFmtId="0" fontId="68" fillId="0" borderId="0" xfId="0" applyFont="1" applyAlignment="1" applyProtection="1">
      <alignment horizontal="justify" vertical="top" wrapText="1"/>
      <protection hidden="1"/>
    </xf>
    <xf numFmtId="0" fontId="68" fillId="0" borderId="0" xfId="0" applyFont="1" applyAlignment="1" applyProtection="1">
      <alignment horizontal="left" vertical="top" wrapText="1"/>
      <protection hidden="1"/>
    </xf>
    <xf numFmtId="0" fontId="29" fillId="0" borderId="16" xfId="0" applyFont="1" applyBorder="1" applyAlignment="1" applyProtection="1">
      <alignment horizontal="left" vertical="center" wrapText="1"/>
      <protection hidden="1"/>
    </xf>
    <xf numFmtId="0" fontId="25" fillId="0" borderId="10" xfId="0" applyFont="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26" fillId="0" borderId="12" xfId="0" applyFont="1" applyBorder="1" applyAlignment="1" applyProtection="1">
      <alignment horizontal="center" vertical="center"/>
      <protection hidden="1"/>
    </xf>
    <xf numFmtId="0" fontId="26" fillId="0" borderId="36" xfId="0" applyFont="1" applyBorder="1" applyAlignment="1" applyProtection="1">
      <alignment horizontal="left" vertical="center" wrapText="1"/>
      <protection hidden="1"/>
    </xf>
    <xf numFmtId="0" fontId="26" fillId="0" borderId="37" xfId="0" applyFont="1" applyBorder="1" applyAlignment="1" applyProtection="1">
      <alignment horizontal="left" vertical="center" wrapText="1"/>
      <protection hidden="1"/>
    </xf>
    <xf numFmtId="0" fontId="26" fillId="0" borderId="32" xfId="0" applyFont="1" applyBorder="1" applyAlignment="1" applyProtection="1">
      <alignment horizontal="left" vertical="center" wrapText="1"/>
      <protection hidden="1"/>
    </xf>
    <xf numFmtId="0" fontId="26" fillId="0" borderId="35" xfId="0" applyFont="1" applyBorder="1" applyAlignment="1" applyProtection="1">
      <alignment horizontal="left" vertical="center" wrapText="1"/>
      <protection hidden="1"/>
    </xf>
    <xf numFmtId="0" fontId="26" fillId="0" borderId="33" xfId="0" applyFont="1" applyBorder="1" applyAlignment="1" applyProtection="1">
      <alignment horizontal="left" vertical="center" wrapText="1"/>
      <protection hidden="1"/>
    </xf>
    <xf numFmtId="0" fontId="26" fillId="0" borderId="45" xfId="0" applyFont="1" applyBorder="1" applyAlignment="1" applyProtection="1">
      <alignment horizontal="left" vertical="center" wrapText="1"/>
      <protection hidden="1"/>
    </xf>
    <xf numFmtId="0" fontId="26" fillId="0" borderId="0" xfId="0" applyFont="1" applyAlignment="1" applyProtection="1">
      <alignment vertical="top"/>
      <protection hidden="1"/>
    </xf>
    <xf numFmtId="0" fontId="26" fillId="0" borderId="16" xfId="0" applyFont="1" applyBorder="1" applyAlignment="1" applyProtection="1">
      <alignment horizontal="left" vertical="center" wrapText="1"/>
      <protection hidden="1"/>
    </xf>
    <xf numFmtId="0" fontId="25" fillId="0" borderId="33" xfId="0" applyFont="1" applyBorder="1" applyAlignment="1" applyProtection="1">
      <alignment horizontal="center" vertical="center" wrapText="1"/>
      <protection hidden="1"/>
    </xf>
    <xf numFmtId="0" fontId="25" fillId="0" borderId="45" xfId="0" applyFont="1" applyBorder="1" applyAlignment="1" applyProtection="1">
      <alignment horizontal="center" vertical="center" wrapText="1"/>
      <protection hidden="1"/>
    </xf>
    <xf numFmtId="0" fontId="25" fillId="0" borderId="31" xfId="0" applyFont="1" applyBorder="1" applyAlignment="1" applyProtection="1">
      <alignment horizontal="center" vertical="center" wrapText="1"/>
      <protection hidden="1"/>
    </xf>
    <xf numFmtId="0" fontId="25" fillId="0" borderId="30" xfId="0" applyFont="1" applyBorder="1" applyAlignment="1" applyProtection="1">
      <alignment horizontal="center" vertical="center" wrapText="1"/>
      <protection hidden="1"/>
    </xf>
    <xf numFmtId="0" fontId="25" fillId="0" borderId="0" xfId="0" applyFont="1" applyAlignment="1" applyProtection="1">
      <alignment horizontal="center" vertical="top" wrapText="1"/>
      <protection hidden="1"/>
    </xf>
    <xf numFmtId="0" fontId="26" fillId="2" borderId="71" xfId="0" applyFont="1" applyFill="1" applyBorder="1" applyAlignment="1" applyProtection="1">
      <alignment horizontal="left" vertical="center" wrapText="1"/>
      <protection locked="0"/>
    </xf>
    <xf numFmtId="0" fontId="26" fillId="2" borderId="70" xfId="0" applyFont="1" applyFill="1" applyBorder="1" applyAlignment="1" applyProtection="1">
      <alignment horizontal="left" vertical="center" wrapText="1"/>
      <protection locked="0"/>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center" wrapText="1"/>
      <protection hidden="1"/>
    </xf>
    <xf numFmtId="0" fontId="60" fillId="0" borderId="0" xfId="0" applyFont="1" applyAlignment="1" applyProtection="1">
      <alignment horizontal="center" vertical="top" wrapText="1"/>
      <protection hidden="1"/>
    </xf>
    <xf numFmtId="0" fontId="61" fillId="0" borderId="0" xfId="0" applyFont="1" applyAlignment="1">
      <alignment horizontal="left" vertical="center" wrapText="1"/>
    </xf>
    <xf numFmtId="0" fontId="59" fillId="0" borderId="0" xfId="0" applyFont="1" applyAlignment="1">
      <alignment horizontal="left" vertical="center" wrapText="1"/>
    </xf>
    <xf numFmtId="0" fontId="26" fillId="0" borderId="44" xfId="0" applyFont="1" applyBorder="1" applyAlignment="1" applyProtection="1">
      <alignment horizontal="left" vertical="center" wrapText="1"/>
      <protection hidden="1"/>
    </xf>
    <xf numFmtId="0" fontId="25" fillId="0" borderId="9" xfId="0" applyFont="1" applyBorder="1" applyAlignment="1" applyProtection="1">
      <alignment horizontal="left" vertical="center" wrapText="1"/>
      <protection hidden="1"/>
    </xf>
    <xf numFmtId="0" fontId="26" fillId="0" borderId="9" xfId="0" applyFont="1" applyBorder="1" applyAlignment="1" applyProtection="1">
      <alignment horizontal="left" vertical="top" wrapText="1"/>
      <protection hidden="1"/>
    </xf>
    <xf numFmtId="0" fontId="26" fillId="0" borderId="10" xfId="0" applyFont="1" applyBorder="1" applyAlignment="1" applyProtection="1">
      <alignment horizontal="left" vertical="center" wrapText="1"/>
      <protection hidden="1"/>
    </xf>
    <xf numFmtId="0" fontId="26" fillId="0" borderId="72" xfId="0" applyFont="1" applyBorder="1" applyAlignment="1" applyProtection="1">
      <alignment horizontal="center" vertical="center" wrapText="1"/>
      <protection hidden="1"/>
    </xf>
    <xf numFmtId="0" fontId="26" fillId="0" borderId="73" xfId="0" applyFont="1" applyBorder="1" applyAlignment="1" applyProtection="1">
      <alignment horizontal="center" vertical="center" wrapText="1"/>
      <protection hidden="1"/>
    </xf>
    <xf numFmtId="0" fontId="26" fillId="2" borderId="48" xfId="0" applyFont="1" applyFill="1" applyBorder="1" applyAlignment="1" applyProtection="1">
      <alignment horizontal="center" vertical="center" wrapText="1"/>
      <protection locked="0"/>
    </xf>
    <xf numFmtId="0" fontId="26" fillId="2" borderId="49" xfId="0" applyFont="1" applyFill="1" applyBorder="1" applyAlignment="1" applyProtection="1">
      <alignment horizontal="center" vertical="center" wrapText="1"/>
      <protection locked="0"/>
    </xf>
    <xf numFmtId="0" fontId="26" fillId="0" borderId="36" xfId="0" applyFont="1" applyBorder="1" applyAlignment="1" applyProtection="1">
      <alignment horizontal="center" vertical="center" wrapText="1"/>
      <protection hidden="1"/>
    </xf>
    <xf numFmtId="0" fontId="26" fillId="0" borderId="37" xfId="0" applyFont="1" applyBorder="1" applyAlignment="1" applyProtection="1">
      <alignment horizontal="center" vertical="center" wrapText="1"/>
      <protection hidden="1"/>
    </xf>
    <xf numFmtId="0" fontId="26" fillId="2" borderId="36" xfId="0" applyFont="1" applyFill="1" applyBorder="1" applyAlignment="1" applyProtection="1">
      <alignment horizontal="center" vertical="top" wrapText="1"/>
      <protection locked="0"/>
    </xf>
    <xf numFmtId="0" fontId="26" fillId="2" borderId="37" xfId="0" applyFont="1" applyFill="1" applyBorder="1" applyAlignment="1" applyProtection="1">
      <alignment horizontal="center" vertical="top"/>
      <protection locked="0"/>
    </xf>
    <xf numFmtId="0" fontId="25" fillId="0" borderId="34" xfId="0" applyFont="1" applyBorder="1" applyAlignment="1" applyProtection="1">
      <alignment horizontal="center" vertical="top" wrapText="1"/>
      <protection hidden="1"/>
    </xf>
    <xf numFmtId="0" fontId="25" fillId="0" borderId="9" xfId="0" applyFont="1" applyBorder="1" applyAlignment="1" applyProtection="1">
      <alignment horizontal="center" vertical="top" wrapText="1"/>
      <protection hidden="1"/>
    </xf>
    <xf numFmtId="0" fontId="26" fillId="0" borderId="34" xfId="0" applyFont="1" applyBorder="1" applyAlignment="1" applyProtection="1">
      <alignment horizontal="left" vertical="top"/>
      <protection hidden="1"/>
    </xf>
    <xf numFmtId="0" fontId="26" fillId="0" borderId="9" xfId="0" applyFont="1" applyBorder="1" applyAlignment="1" applyProtection="1">
      <alignment horizontal="left" vertical="top"/>
      <protection hidden="1"/>
    </xf>
    <xf numFmtId="0" fontId="26" fillId="0" borderId="30" xfId="0" applyFont="1" applyBorder="1" applyAlignment="1" applyProtection="1">
      <alignment horizontal="justify" vertical="top" wrapText="1"/>
      <protection hidden="1"/>
    </xf>
    <xf numFmtId="0" fontId="26" fillId="2" borderId="34"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protection locked="0"/>
    </xf>
    <xf numFmtId="0" fontId="26" fillId="2" borderId="36" xfId="0" applyFont="1" applyFill="1" applyBorder="1" applyAlignment="1" applyProtection="1">
      <alignment horizontal="center" vertical="center" wrapText="1"/>
      <protection locked="0"/>
    </xf>
    <xf numFmtId="0" fontId="26" fillId="2" borderId="37" xfId="0" applyFont="1" applyFill="1" applyBorder="1" applyAlignment="1" applyProtection="1">
      <alignment horizontal="center" vertical="center" wrapText="1"/>
      <protection locked="0"/>
    </xf>
    <xf numFmtId="0" fontId="26" fillId="0" borderId="16" xfId="0" applyFont="1" applyBorder="1" applyAlignment="1" applyProtection="1">
      <alignment horizontal="justify" vertical="top" wrapText="1"/>
      <protection hidden="1"/>
    </xf>
    <xf numFmtId="0" fontId="35" fillId="0" borderId="0" xfId="0" applyFont="1" applyAlignment="1" applyProtection="1">
      <alignment horizontal="center" vertical="center" wrapText="1"/>
      <protection hidden="1"/>
    </xf>
    <xf numFmtId="0" fontId="25" fillId="0" borderId="0" xfId="0" applyFont="1" applyAlignment="1" applyProtection="1">
      <alignment horizontal="justify" vertical="center" wrapText="1"/>
      <protection hidden="1"/>
    </xf>
    <xf numFmtId="0" fontId="26" fillId="0" borderId="0" xfId="0" applyFont="1" applyAlignment="1" applyProtection="1">
      <alignment horizontal="justify" vertical="center" wrapText="1"/>
      <protection hidden="1"/>
    </xf>
    <xf numFmtId="0" fontId="26" fillId="0" borderId="0" xfId="52" applyFont="1" applyAlignment="1" applyProtection="1">
      <alignment horizontal="left" vertical="center" wrapText="1"/>
      <protection hidden="1"/>
    </xf>
    <xf numFmtId="0" fontId="27" fillId="0" borderId="0" xfId="0" applyFont="1" applyAlignment="1" applyProtection="1">
      <alignment horizontal="left" vertical="center"/>
      <protection hidden="1"/>
    </xf>
    <xf numFmtId="0" fontId="25" fillId="0" borderId="0" xfId="52" applyFont="1" applyAlignment="1" applyProtection="1">
      <alignment horizontal="left" vertical="center" wrapText="1"/>
      <protection hidden="1"/>
    </xf>
    <xf numFmtId="0" fontId="27" fillId="0" borderId="0" xfId="0" applyFont="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5" fillId="0" borderId="34"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2" fillId="0" borderId="0" xfId="0" applyFont="1" applyAlignment="1" applyProtection="1">
      <alignment horizontal="center" vertical="center"/>
      <protection hidden="1"/>
    </xf>
    <xf numFmtId="0" fontId="26" fillId="0" borderId="30" xfId="0" applyFont="1" applyBorder="1" applyAlignment="1" applyProtection="1">
      <alignment horizontal="justify" vertical="center" wrapText="1"/>
      <protection hidden="1"/>
    </xf>
    <xf numFmtId="0" fontId="26" fillId="0" borderId="34"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35" fillId="0" borderId="0" xfId="42" applyFont="1" applyAlignment="1" applyProtection="1">
      <alignment horizontal="center" vertical="top" wrapText="1"/>
      <protection hidden="1"/>
    </xf>
    <xf numFmtId="0" fontId="25" fillId="0" borderId="0" xfId="42" applyFont="1" applyAlignment="1" applyProtection="1">
      <alignment horizontal="center" vertical="center" wrapText="1"/>
      <protection hidden="1"/>
    </xf>
    <xf numFmtId="0" fontId="25" fillId="0" borderId="0" xfId="42" applyFont="1" applyAlignment="1" applyProtection="1">
      <alignment horizontal="justify" vertical="center" wrapText="1"/>
      <protection hidden="1"/>
    </xf>
    <xf numFmtId="0" fontId="26" fillId="0" borderId="34" xfId="42" applyFont="1" applyBorder="1" applyAlignment="1" applyProtection="1">
      <alignment horizontal="center" vertical="center" wrapText="1"/>
      <protection hidden="1"/>
    </xf>
    <xf numFmtId="0" fontId="26" fillId="0" borderId="9" xfId="42" applyFont="1" applyBorder="1" applyAlignment="1" applyProtection="1">
      <alignment horizontal="center" vertical="center" wrapText="1"/>
      <protection hidden="1"/>
    </xf>
    <xf numFmtId="0" fontId="26" fillId="0" borderId="31" xfId="42" applyFont="1" applyBorder="1" applyAlignment="1" applyProtection="1">
      <alignment horizontal="left" vertical="center" wrapText="1"/>
      <protection hidden="1"/>
    </xf>
    <xf numFmtId="0" fontId="26" fillId="0" borderId="30" xfId="42" quotePrefix="1" applyFont="1" applyBorder="1" applyAlignment="1" applyProtection="1">
      <alignment horizontal="justify" vertical="top" wrapText="1"/>
      <protection hidden="1"/>
    </xf>
    <xf numFmtId="0" fontId="26" fillId="0" borderId="30" xfId="42" applyFont="1" applyBorder="1" applyAlignment="1" applyProtection="1">
      <alignment horizontal="justify" vertical="top" wrapText="1"/>
      <protection hidden="1"/>
    </xf>
    <xf numFmtId="0" fontId="25" fillId="0" borderId="10" xfId="42" applyFont="1" applyBorder="1" applyAlignment="1" applyProtection="1">
      <alignment horizontal="center" vertical="center" wrapText="1"/>
      <protection hidden="1"/>
    </xf>
    <xf numFmtId="0" fontId="25" fillId="0" borderId="12" xfId="42" applyFont="1" applyBorder="1" applyAlignment="1" applyProtection="1">
      <alignment horizontal="center" vertical="center" wrapText="1"/>
      <protection hidden="1"/>
    </xf>
    <xf numFmtId="0" fontId="25" fillId="0" borderId="34" xfId="42" applyFont="1" applyBorder="1" applyAlignment="1" applyProtection="1">
      <alignment horizontal="center" vertical="center" wrapText="1"/>
      <protection hidden="1"/>
    </xf>
    <xf numFmtId="0" fontId="25" fillId="0" borderId="9" xfId="42" applyFont="1" applyBorder="1" applyAlignment="1" applyProtection="1">
      <alignment horizontal="center" vertical="center" wrapText="1"/>
      <protection hidden="1"/>
    </xf>
    <xf numFmtId="0" fontId="32" fillId="0" borderId="0" xfId="42" applyFont="1" applyAlignment="1" applyProtection="1">
      <alignment horizontal="center" vertical="center" wrapText="1"/>
      <protection hidden="1"/>
    </xf>
    <xf numFmtId="0" fontId="27" fillId="0" borderId="0" xfId="42" applyFont="1" applyAlignment="1" applyProtection="1">
      <alignment horizontal="center" vertical="center"/>
      <protection hidden="1"/>
    </xf>
    <xf numFmtId="0" fontId="29" fillId="0" borderId="0" xfId="42" applyFont="1" applyAlignment="1" applyProtection="1">
      <alignment horizontal="center" vertical="center"/>
      <protection hidden="1"/>
    </xf>
    <xf numFmtId="0" fontId="27" fillId="0" borderId="0" xfId="42" applyFont="1" applyAlignment="1" applyProtection="1">
      <alignment horizontal="center" vertical="center" wrapText="1"/>
      <protection hidden="1"/>
    </xf>
    <xf numFmtId="0" fontId="29" fillId="0" borderId="0" xfId="42" applyFont="1" applyAlignment="1" applyProtection="1">
      <alignment horizontal="center" vertical="center" wrapText="1"/>
      <protection hidden="1"/>
    </xf>
    <xf numFmtId="0" fontId="26" fillId="0" borderId="30" xfId="42" applyFont="1" applyBorder="1" applyAlignment="1" applyProtection="1">
      <alignment horizontal="justify" vertical="center" wrapText="1"/>
      <protection hidden="1"/>
    </xf>
    <xf numFmtId="0" fontId="26" fillId="0" borderId="10" xfId="42" applyFont="1" applyBorder="1" applyAlignment="1" applyProtection="1">
      <alignment horizontal="center" vertical="center" wrapText="1"/>
      <protection hidden="1"/>
    </xf>
    <xf numFmtId="0" fontId="26" fillId="0" borderId="12" xfId="42" applyFont="1" applyBorder="1" applyAlignment="1" applyProtection="1">
      <alignment horizontal="center" vertical="center" wrapText="1"/>
      <protection hidden="1"/>
    </xf>
    <xf numFmtId="0" fontId="28" fillId="0" borderId="0" xfId="0" applyFont="1" applyAlignment="1" applyProtection="1">
      <alignment horizontal="left" vertical="center" wrapText="1"/>
      <protection hidden="1"/>
    </xf>
    <xf numFmtId="0" fontId="26" fillId="0" borderId="16" xfId="0" applyFont="1" applyBorder="1" applyAlignment="1" applyProtection="1">
      <alignment horizontal="center" vertical="center" wrapText="1"/>
      <protection hidden="1"/>
    </xf>
    <xf numFmtId="0" fontId="63" fillId="0" borderId="30" xfId="0" applyFont="1" applyBorder="1" applyAlignment="1" applyProtection="1">
      <alignment horizontal="left" vertical="top" wrapText="1"/>
      <protection hidden="1"/>
    </xf>
    <xf numFmtId="0" fontId="71" fillId="15" borderId="36" xfId="51" applyFont="1" applyFill="1" applyBorder="1" applyAlignment="1" applyProtection="1">
      <alignment horizontal="left" vertical="center" wrapText="1"/>
      <protection hidden="1"/>
    </xf>
    <xf numFmtId="0" fontId="71" fillId="15" borderId="31" xfId="51" applyFont="1" applyFill="1" applyBorder="1" applyAlignment="1" applyProtection="1">
      <alignment horizontal="left" vertical="center" wrapText="1"/>
      <protection hidden="1"/>
    </xf>
    <xf numFmtId="0" fontId="63" fillId="16" borderId="0" xfId="0" applyFont="1" applyFill="1" applyAlignment="1" applyProtection="1">
      <alignment horizontal="center" vertical="center"/>
      <protection hidden="1"/>
    </xf>
    <xf numFmtId="0" fontId="65" fillId="0" borderId="0" xfId="0" applyFont="1" applyAlignment="1" applyProtection="1">
      <alignment horizontal="center" vertical="center"/>
      <protection hidden="1"/>
    </xf>
    <xf numFmtId="0" fontId="63" fillId="0" borderId="0" xfId="0" applyFont="1" applyAlignment="1" applyProtection="1">
      <alignment horizontal="justify" vertical="center" wrapText="1"/>
      <protection hidden="1"/>
    </xf>
    <xf numFmtId="0" fontId="30" fillId="0" borderId="0" xfId="0" applyFont="1" applyAlignment="1" applyProtection="1">
      <alignment horizontal="left" vertical="top" wrapText="1"/>
      <protection hidden="1"/>
    </xf>
    <xf numFmtId="0" fontId="26" fillId="0" borderId="0" xfId="0" applyFont="1" applyAlignment="1" applyProtection="1">
      <alignment horizontal="center" vertical="center"/>
      <protection hidden="1"/>
    </xf>
    <xf numFmtId="0" fontId="26" fillId="0" borderId="30" xfId="0" applyFont="1" applyBorder="1" applyAlignment="1" applyProtection="1">
      <alignment horizontal="center" vertical="center"/>
      <protection hidden="1"/>
    </xf>
    <xf numFmtId="0" fontId="45" fillId="0" borderId="0" xfId="0" applyFont="1" applyAlignment="1" applyProtection="1">
      <alignment horizontal="left" vertical="top" wrapText="1"/>
      <protection hidden="1"/>
    </xf>
    <xf numFmtId="0" fontId="26" fillId="0" borderId="16" xfId="0" applyFont="1" applyBorder="1" applyAlignment="1" applyProtection="1">
      <alignment horizontal="left" vertical="top" wrapText="1"/>
      <protection hidden="1"/>
    </xf>
    <xf numFmtId="0" fontId="26" fillId="0" borderId="41" xfId="0" applyFont="1" applyBorder="1" applyAlignment="1" applyProtection="1">
      <alignment horizontal="left" vertical="top" wrapText="1"/>
      <protection hidden="1"/>
    </xf>
    <xf numFmtId="0" fontId="74" fillId="0" borderId="0" xfId="0" applyFont="1" applyAlignment="1" applyProtection="1">
      <alignment horizontal="left" vertical="top" wrapText="1"/>
      <protection hidden="1"/>
    </xf>
    <xf numFmtId="0" fontId="76" fillId="14" borderId="16" xfId="0" applyFont="1" applyFill="1" applyBorder="1" applyAlignment="1" applyProtection="1">
      <alignment horizontal="center" vertical="center"/>
      <protection hidden="1"/>
    </xf>
    <xf numFmtId="0" fontId="25" fillId="0" borderId="36" xfId="0" applyFont="1" applyBorder="1" applyAlignment="1" applyProtection="1">
      <alignment horizontal="left" vertical="center" wrapText="1"/>
      <protection hidden="1"/>
    </xf>
    <xf numFmtId="0" fontId="25" fillId="0" borderId="31" xfId="0" applyFont="1" applyBorder="1" applyAlignment="1" applyProtection="1">
      <alignment horizontal="left" vertical="center" wrapText="1"/>
      <protection hidden="1"/>
    </xf>
    <xf numFmtId="0" fontId="25" fillId="0" borderId="37" xfId="0" applyFont="1" applyBorder="1" applyAlignment="1" applyProtection="1">
      <alignment horizontal="left" vertical="center" wrapText="1"/>
      <protection hidden="1"/>
    </xf>
    <xf numFmtId="0" fontId="46" fillId="0" borderId="0" xfId="0" applyFont="1" applyAlignment="1" applyProtection="1">
      <alignment horizontal="center" vertical="center" wrapText="1"/>
      <protection hidden="1"/>
    </xf>
    <xf numFmtId="0" fontId="25" fillId="0" borderId="0" xfId="46" applyFont="1" applyAlignment="1" applyProtection="1">
      <alignment horizontal="center" vertical="center" wrapText="1"/>
      <protection hidden="1"/>
    </xf>
    <xf numFmtId="0" fontId="26" fillId="0" borderId="0" xfId="46" applyFont="1" applyAlignment="1" applyProtection="1">
      <alignment horizontal="left" vertical="top" wrapText="1"/>
      <protection hidden="1"/>
    </xf>
    <xf numFmtId="0" fontId="63" fillId="0" borderId="16" xfId="0" applyFont="1" applyBorder="1" applyAlignment="1">
      <alignment horizontal="center" vertical="center" wrapText="1"/>
    </xf>
    <xf numFmtId="0" fontId="87" fillId="0" borderId="0" xfId="0" applyFont="1" applyAlignment="1" applyProtection="1">
      <alignment horizontal="center" vertical="center" wrapText="1"/>
      <protection hidden="1"/>
    </xf>
    <xf numFmtId="0" fontId="32" fillId="0" borderId="0" xfId="0" applyFont="1" applyAlignment="1" applyProtection="1">
      <alignment horizontal="left" vertical="top" wrapText="1"/>
      <protection hidden="1"/>
    </xf>
    <xf numFmtId="0" fontId="25" fillId="0" borderId="0" xfId="0" applyFont="1" applyAlignment="1" applyProtection="1">
      <alignment vertical="center"/>
      <protection hidden="1"/>
    </xf>
    <xf numFmtId="0" fontId="60" fillId="0" borderId="31" xfId="0" applyFont="1" applyBorder="1" applyAlignment="1">
      <alignment horizontal="justify" vertical="top"/>
    </xf>
    <xf numFmtId="0" fontId="25" fillId="17" borderId="0" xfId="0" applyFont="1" applyFill="1" applyAlignment="1" applyProtection="1">
      <alignment horizontal="justify" vertical="top" wrapText="1"/>
      <protection locked="0"/>
    </xf>
    <xf numFmtId="0" fontId="37" fillId="0" borderId="16" xfId="0" applyFont="1" applyBorder="1" applyAlignment="1" applyProtection="1">
      <alignment horizontal="center" vertical="center" wrapText="1"/>
      <protection hidden="1"/>
    </xf>
    <xf numFmtId="0" fontId="26" fillId="2" borderId="16" xfId="0" applyFont="1" applyFill="1" applyBorder="1" applyAlignment="1" applyProtection="1">
      <alignment horizontal="left" vertical="top" wrapText="1"/>
      <protection locked="0"/>
    </xf>
    <xf numFmtId="0" fontId="29" fillId="2" borderId="16" xfId="0" applyFont="1" applyFill="1" applyBorder="1" applyAlignment="1" applyProtection="1">
      <alignment horizontal="left" vertical="top" wrapText="1"/>
      <protection locked="0"/>
    </xf>
    <xf numFmtId="0" fontId="26" fillId="2" borderId="34" xfId="0" applyFont="1" applyFill="1" applyBorder="1" applyAlignment="1" applyProtection="1">
      <alignment horizontal="left" vertical="top" wrapText="1"/>
      <protection locked="0"/>
    </xf>
    <xf numFmtId="0" fontId="26" fillId="2" borderId="9" xfId="0" applyFont="1" applyFill="1" applyBorder="1" applyAlignment="1" applyProtection="1">
      <alignment horizontal="left" vertical="top" wrapText="1"/>
      <protection locked="0"/>
    </xf>
    <xf numFmtId="0" fontId="29" fillId="2" borderId="34" xfId="0" applyFont="1" applyFill="1" applyBorder="1" applyAlignment="1" applyProtection="1">
      <alignment horizontal="left" vertical="top" wrapText="1"/>
      <protection locked="0"/>
    </xf>
    <xf numFmtId="0" fontId="29" fillId="2" borderId="9" xfId="0" applyFont="1" applyFill="1" applyBorder="1" applyAlignment="1" applyProtection="1">
      <alignment horizontal="left" vertical="top" wrapText="1"/>
      <protection locked="0"/>
    </xf>
    <xf numFmtId="0" fontId="4" fillId="0" borderId="34" xfId="37" applyFont="1" applyBorder="1" applyAlignment="1" applyProtection="1">
      <alignment horizontal="center" vertical="center" wrapText="1"/>
      <protection hidden="1"/>
    </xf>
    <xf numFmtId="0" fontId="4" fillId="0" borderId="3" xfId="37" applyFont="1" applyBorder="1" applyAlignment="1" applyProtection="1">
      <alignment horizontal="center" vertical="center" wrapText="1"/>
      <protection hidden="1"/>
    </xf>
    <xf numFmtId="0" fontId="4" fillId="0" borderId="9" xfId="37" applyFont="1" applyBorder="1" applyAlignment="1" applyProtection="1">
      <alignment horizontal="center" vertical="center" wrapText="1"/>
      <protection hidden="1"/>
    </xf>
    <xf numFmtId="0" fontId="63" fillId="10" borderId="34" xfId="37" applyFont="1" applyFill="1" applyBorder="1" applyAlignment="1" applyProtection="1">
      <alignment horizontal="left" vertical="center" wrapText="1"/>
      <protection hidden="1"/>
    </xf>
    <xf numFmtId="0" fontId="63" fillId="10" borderId="3" xfId="37" applyFont="1" applyFill="1" applyBorder="1" applyAlignment="1" applyProtection="1">
      <alignment horizontal="left" vertical="center" wrapText="1"/>
      <protection hidden="1"/>
    </xf>
    <xf numFmtId="0" fontId="63" fillId="10" borderId="9" xfId="37" applyFont="1" applyFill="1" applyBorder="1" applyAlignment="1" applyProtection="1">
      <alignment horizontal="left" vertical="center" wrapText="1"/>
      <protection hidden="1"/>
    </xf>
    <xf numFmtId="0" fontId="80" fillId="0" borderId="34" xfId="37" applyFont="1" applyBorder="1" applyAlignment="1" applyProtection="1">
      <alignment horizontal="left" vertical="center" wrapText="1"/>
      <protection hidden="1"/>
    </xf>
    <xf numFmtId="0" fontId="80" fillId="0" borderId="3" xfId="37" applyFont="1" applyBorder="1" applyAlignment="1" applyProtection="1">
      <alignment horizontal="left" vertical="center" wrapText="1"/>
      <protection hidden="1"/>
    </xf>
    <xf numFmtId="0" fontId="80" fillId="0" borderId="9" xfId="37" applyFont="1" applyBorder="1" applyAlignment="1" applyProtection="1">
      <alignment horizontal="left" vertical="center" wrapText="1"/>
      <protection hidden="1"/>
    </xf>
    <xf numFmtId="0" fontId="4" fillId="0" borderId="34" xfId="0" applyFont="1" applyBorder="1" applyAlignment="1" applyProtection="1">
      <alignment horizontal="justify" vertical="top" wrapText="1"/>
      <protection hidden="1"/>
    </xf>
    <xf numFmtId="0" fontId="4" fillId="0" borderId="3" xfId="0" applyFont="1" applyBorder="1" applyAlignment="1" applyProtection="1">
      <alignment horizontal="justify" vertical="top" wrapText="1"/>
      <protection hidden="1"/>
    </xf>
    <xf numFmtId="0" fontId="4" fillId="0" borderId="9" xfId="0" applyFont="1" applyBorder="1" applyAlignment="1" applyProtection="1">
      <alignment horizontal="justify" vertical="top" wrapText="1"/>
      <protection hidden="1"/>
    </xf>
    <xf numFmtId="0" fontId="63" fillId="10" borderId="34" xfId="38" applyFont="1" applyFill="1" applyBorder="1" applyAlignment="1" applyProtection="1">
      <alignment horizontal="left" vertical="center" wrapText="1"/>
      <protection hidden="1"/>
    </xf>
    <xf numFmtId="0" fontId="63" fillId="10" borderId="3" xfId="38" applyFont="1" applyFill="1" applyBorder="1" applyAlignment="1" applyProtection="1">
      <alignment horizontal="left" vertical="center" wrapText="1"/>
      <protection hidden="1"/>
    </xf>
    <xf numFmtId="0" fontId="63" fillId="10" borderId="9" xfId="38" applyFont="1" applyFill="1" applyBorder="1" applyAlignment="1" applyProtection="1">
      <alignment horizontal="left" vertical="center" wrapText="1"/>
      <protection hidden="1"/>
    </xf>
    <xf numFmtId="0" fontId="63" fillId="9" borderId="34" xfId="37" applyFont="1" applyFill="1" applyBorder="1" applyAlignment="1" applyProtection="1">
      <alignment horizontal="left" vertical="center" wrapText="1"/>
      <protection hidden="1"/>
    </xf>
    <xf numFmtId="0" fontId="63" fillId="9" borderId="3" xfId="37" applyFont="1" applyFill="1" applyBorder="1" applyAlignment="1" applyProtection="1">
      <alignment horizontal="left" vertical="center" wrapText="1"/>
      <protection hidden="1"/>
    </xf>
    <xf numFmtId="0" fontId="63" fillId="9" borderId="9" xfId="37" applyFont="1" applyFill="1" applyBorder="1" applyAlignment="1" applyProtection="1">
      <alignment horizontal="left" vertical="center" wrapText="1"/>
      <protection hidden="1"/>
    </xf>
    <xf numFmtId="0" fontId="63" fillId="0" borderId="34" xfId="37" applyFont="1" applyBorder="1" applyAlignment="1" applyProtection="1">
      <alignment horizontal="left" vertical="center" wrapText="1"/>
      <protection hidden="1"/>
    </xf>
    <xf numFmtId="0" fontId="63" fillId="0" borderId="3" xfId="37" applyFont="1" applyBorder="1" applyAlignment="1" applyProtection="1">
      <alignment horizontal="left" vertical="center" wrapText="1"/>
      <protection hidden="1"/>
    </xf>
    <xf numFmtId="0" fontId="63" fillId="0" borderId="9" xfId="37" applyFont="1" applyBorder="1" applyAlignment="1" applyProtection="1">
      <alignment horizontal="left" vertical="center" wrapText="1"/>
      <protection hidden="1"/>
    </xf>
    <xf numFmtId="0" fontId="63" fillId="10" borderId="16" xfId="37"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9" xfId="38" applyFont="1" applyBorder="1" applyAlignment="1">
      <alignment horizontal="left" vertical="top" wrapText="1"/>
    </xf>
    <xf numFmtId="0" fontId="4" fillId="0" borderId="34" xfId="37" applyFont="1" applyBorder="1" applyAlignment="1" applyProtection="1">
      <alignment horizontal="left" vertical="center"/>
      <protection hidden="1"/>
    </xf>
    <xf numFmtId="0" fontId="4" fillId="0" borderId="3" xfId="37" applyFont="1" applyBorder="1" applyAlignment="1" applyProtection="1">
      <alignment horizontal="left" vertical="center"/>
      <protection hidden="1"/>
    </xf>
    <xf numFmtId="0" fontId="4" fillId="0" borderId="9" xfId="37" applyFont="1" applyBorder="1" applyAlignment="1" applyProtection="1">
      <alignment horizontal="left" vertical="center"/>
      <protection hidden="1"/>
    </xf>
    <xf numFmtId="0" fontId="4" fillId="0" borderId="0" xfId="52" applyAlignment="1" applyProtection="1">
      <alignment horizontal="left" vertical="center" wrapText="1"/>
      <protection hidden="1"/>
    </xf>
    <xf numFmtId="0" fontId="83" fillId="0" borderId="30" xfId="37" applyFont="1" applyBorder="1" applyAlignment="1" applyProtection="1">
      <alignment horizontal="center" vertical="center" wrapText="1"/>
      <protection hidden="1"/>
    </xf>
    <xf numFmtId="0" fontId="65" fillId="0" borderId="32" xfId="51" applyFont="1" applyBorder="1" applyAlignment="1" applyProtection="1">
      <alignment horizontal="center" vertical="center" wrapText="1"/>
      <protection hidden="1"/>
    </xf>
    <xf numFmtId="0" fontId="65" fillId="0" borderId="0" xfId="51" applyFont="1" applyAlignment="1" applyProtection="1">
      <alignment horizontal="center" vertical="center" wrapText="1"/>
      <protection hidden="1"/>
    </xf>
    <xf numFmtId="0" fontId="63" fillId="16" borderId="0" xfId="37" applyFont="1" applyFill="1" applyAlignment="1" applyProtection="1">
      <alignment horizontal="center" vertical="center"/>
      <protection hidden="1"/>
    </xf>
    <xf numFmtId="0" fontId="63" fillId="0" borderId="0" xfId="37" applyFont="1" applyAlignment="1" applyProtection="1">
      <alignment horizontal="justify" vertical="center" wrapText="1"/>
      <protection hidden="1"/>
    </xf>
    <xf numFmtId="0" fontId="63" fillId="0" borderId="0" xfId="52" applyFont="1" applyAlignment="1" applyProtection="1">
      <alignment horizontal="left" vertical="center" wrapText="1"/>
      <protection hidden="1"/>
    </xf>
    <xf numFmtId="0" fontId="35" fillId="0" borderId="30" xfId="0" applyFont="1" applyBorder="1" applyAlignment="1" applyProtection="1">
      <alignment horizontal="left" vertical="top" wrapText="1"/>
      <protection hidden="1"/>
    </xf>
    <xf numFmtId="0" fontId="38" fillId="0" borderId="30" xfId="35" applyFont="1" applyBorder="1" applyAlignment="1" applyProtection="1">
      <alignment horizontal="justify" vertical="top" wrapText="1"/>
      <protection hidden="1"/>
    </xf>
    <xf numFmtId="0" fontId="38" fillId="0" borderId="0" xfId="35" applyFont="1" applyAlignment="1" applyProtection="1">
      <alignment horizontal="left" vertical="top"/>
      <protection hidden="1"/>
    </xf>
    <xf numFmtId="0" fontId="38" fillId="0" borderId="30" xfId="35" applyFont="1" applyBorder="1" applyAlignment="1" applyProtection="1">
      <alignment horizontal="left" vertical="top" wrapText="1" indent="5"/>
      <protection hidden="1"/>
    </xf>
    <xf numFmtId="0" fontId="38" fillId="0" borderId="0" xfId="35" applyFont="1" applyAlignment="1" applyProtection="1">
      <alignment horizontal="justify" vertical="top" wrapText="1"/>
      <protection hidden="1"/>
    </xf>
    <xf numFmtId="0" fontId="38" fillId="0" borderId="0" xfId="35" applyFont="1" applyAlignment="1" applyProtection="1">
      <alignment horizontal="justify" vertical="top"/>
      <protection hidden="1"/>
    </xf>
    <xf numFmtId="0" fontId="37" fillId="0" borderId="0" xfId="35" applyFont="1" applyAlignment="1" applyProtection="1">
      <alignment horizontal="justify"/>
      <protection hidden="1"/>
    </xf>
    <xf numFmtId="0" fontId="62" fillId="0" borderId="0" xfId="0" applyFont="1" applyAlignment="1">
      <alignment horizontal="left" vertical="center"/>
    </xf>
    <xf numFmtId="0" fontId="54" fillId="0" borderId="0" xfId="35" applyFont="1" applyAlignment="1" applyProtection="1">
      <alignment horizontal="justify" vertical="top" wrapText="1"/>
      <protection hidden="1"/>
    </xf>
    <xf numFmtId="0" fontId="38" fillId="0" borderId="0" xfId="35" applyFont="1" applyAlignment="1" applyProtection="1">
      <alignment horizontal="left" vertical="top" wrapText="1" indent="5"/>
      <protection hidden="1"/>
    </xf>
    <xf numFmtId="0" fontId="49" fillId="0" borderId="48" xfId="35" applyFont="1" applyBorder="1" applyAlignment="1" applyProtection="1">
      <alignment horizontal="center" vertical="center"/>
      <protection hidden="1"/>
    </xf>
    <xf numFmtId="0" fontId="49" fillId="0" borderId="63" xfId="35" applyFont="1" applyBorder="1" applyAlignment="1" applyProtection="1">
      <alignment horizontal="center" vertical="center"/>
      <protection hidden="1"/>
    </xf>
    <xf numFmtId="0" fontId="49" fillId="0" borderId="49" xfId="35" applyFont="1" applyBorder="1" applyAlignment="1" applyProtection="1">
      <alignment horizontal="center" vertical="center"/>
      <protection hidden="1"/>
    </xf>
    <xf numFmtId="0" fontId="38" fillId="0" borderId="29" xfId="35" applyFont="1" applyBorder="1" applyAlignment="1" applyProtection="1">
      <alignment horizontal="justify" vertical="top" wrapText="1"/>
      <protection hidden="1"/>
    </xf>
    <xf numFmtId="0" fontId="38" fillId="0" borderId="55" xfId="35" applyFont="1" applyBorder="1" applyAlignment="1" applyProtection="1">
      <alignment horizontal="justify" vertical="top" wrapText="1"/>
      <protection hidden="1"/>
    </xf>
    <xf numFmtId="0" fontId="38" fillId="0" borderId="65" xfId="35" applyFont="1" applyBorder="1" applyAlignment="1" applyProtection="1">
      <alignment horizontal="justify" vertical="top" wrapText="1"/>
      <protection hidden="1"/>
    </xf>
    <xf numFmtId="0" fontId="38" fillId="0" borderId="57" xfId="35" applyFont="1" applyBorder="1" applyAlignment="1" applyProtection="1">
      <alignment horizontal="justify" vertical="top" wrapText="1"/>
      <protection hidden="1"/>
    </xf>
    <xf numFmtId="0" fontId="59" fillId="0" borderId="0" xfId="0" applyFont="1" applyAlignment="1">
      <alignment horizontal="left" vertical="top"/>
    </xf>
    <xf numFmtId="0" fontId="30" fillId="0" borderId="0" xfId="35" applyFont="1" applyAlignment="1" applyProtection="1">
      <alignment horizontal="center" vertical="center"/>
      <protection hidden="1"/>
    </xf>
    <xf numFmtId="0" fontId="38" fillId="0" borderId="0" xfId="35" applyFont="1" applyAlignment="1" applyProtection="1">
      <alignment horizontal="justify"/>
      <protection hidden="1"/>
    </xf>
    <xf numFmtId="0" fontId="37" fillId="0" borderId="0" xfId="35" applyFont="1" applyAlignment="1" applyProtection="1">
      <alignment horizontal="center" vertical="top"/>
      <protection hidden="1"/>
    </xf>
    <xf numFmtId="0" fontId="59" fillId="0" borderId="0" xfId="0" applyFont="1" applyAlignment="1" applyProtection="1">
      <alignment horizontal="center" vertical="center" wrapText="1"/>
      <protection hidden="1"/>
    </xf>
    <xf numFmtId="0" fontId="37" fillId="5" borderId="0" xfId="35" applyFont="1" applyFill="1" applyAlignment="1" applyProtection="1">
      <alignment horizontal="center" vertical="top"/>
      <protection hidden="1"/>
    </xf>
    <xf numFmtId="0" fontId="38" fillId="0" borderId="0" xfId="35" applyFont="1" applyAlignment="1" applyProtection="1">
      <alignment horizontal="center" vertical="top"/>
      <protection hidden="1"/>
    </xf>
    <xf numFmtId="0" fontId="38" fillId="0" borderId="0" xfId="35" applyFont="1" applyAlignment="1" applyProtection="1">
      <alignment horizontal="center" vertical="top" wrapText="1"/>
      <protection hidden="1"/>
    </xf>
    <xf numFmtId="0" fontId="59" fillId="0" borderId="0" xfId="0" applyFont="1" applyAlignment="1" applyProtection="1">
      <alignment horizontal="center" vertical="top"/>
      <protection hidden="1"/>
    </xf>
    <xf numFmtId="0" fontId="81" fillId="15" borderId="32" xfId="51" applyFont="1" applyFill="1" applyBorder="1" applyAlignment="1" applyProtection="1">
      <alignment horizontal="center" vertical="center" wrapText="1"/>
      <protection hidden="1"/>
    </xf>
    <xf numFmtId="0" fontId="81" fillId="15" borderId="0" xfId="51" applyFont="1" applyFill="1" applyAlignment="1" applyProtection="1">
      <alignment horizontal="center" vertical="center" wrapText="1"/>
      <protection hidden="1"/>
    </xf>
    <xf numFmtId="0" fontId="63" fillId="16" borderId="0" xfId="0" applyFont="1" applyFill="1" applyAlignment="1" applyProtection="1">
      <alignment horizontal="center" vertical="justify" wrapText="1"/>
      <protection hidden="1"/>
    </xf>
    <xf numFmtId="0" fontId="63" fillId="0" borderId="0" xfId="0" applyFont="1" applyAlignment="1" applyProtection="1">
      <alignment horizontal="left" vertical="center" wrapText="1"/>
      <protection hidden="1"/>
    </xf>
    <xf numFmtId="0" fontId="4" fillId="0" borderId="0" xfId="52" applyAlignment="1" applyProtection="1">
      <alignment horizontal="left" vertical="center"/>
      <protection hidden="1"/>
    </xf>
    <xf numFmtId="0" fontId="4" fillId="0" borderId="0" xfId="0" applyFont="1" applyAlignment="1" applyProtection="1">
      <alignment horizontal="left" vertical="top" wrapText="1"/>
      <protection hidden="1"/>
    </xf>
    <xf numFmtId="0" fontId="75" fillId="0" borderId="0" xfId="0" applyFont="1" applyAlignment="1" applyProtection="1">
      <alignment horizontal="left" vertical="top" wrapText="1"/>
      <protection hidden="1"/>
    </xf>
    <xf numFmtId="0" fontId="61" fillId="0" borderId="0" xfId="0" applyFont="1" applyAlignment="1">
      <alignment horizontal="left"/>
    </xf>
    <xf numFmtId="0" fontId="61" fillId="0" borderId="31" xfId="0" applyFont="1" applyBorder="1" applyAlignment="1">
      <alignment horizontal="left"/>
    </xf>
    <xf numFmtId="0" fontId="4" fillId="0" borderId="0" xfId="0" applyFont="1" applyAlignment="1" applyProtection="1">
      <alignment vertical="top" wrapText="1"/>
      <protection hidden="1"/>
    </xf>
    <xf numFmtId="0" fontId="4" fillId="0" borderId="16" xfId="0" applyFont="1" applyBorder="1" applyAlignment="1" applyProtection="1">
      <alignment horizontal="left" vertical="top" wrapText="1"/>
      <protection hidden="1"/>
    </xf>
    <xf numFmtId="0" fontId="4" fillId="0" borderId="40" xfId="0" applyFont="1" applyBorder="1" applyAlignment="1" applyProtection="1">
      <alignment horizontal="left" vertical="center" wrapText="1"/>
      <protection hidden="1"/>
    </xf>
    <xf numFmtId="0" fontId="4" fillId="0" borderId="41"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2" borderId="10"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0" borderId="33" xfId="0" applyFont="1" applyBorder="1" applyAlignment="1" applyProtection="1">
      <alignment horizontal="justify" vertical="top" wrapText="1"/>
      <protection hidden="1"/>
    </xf>
    <xf numFmtId="0" fontId="4" fillId="0" borderId="30" xfId="0" applyFont="1" applyBorder="1" applyAlignment="1" applyProtection="1">
      <alignment horizontal="justify" vertical="top" wrapText="1"/>
      <protection hidden="1"/>
    </xf>
    <xf numFmtId="0" fontId="4" fillId="0" borderId="45" xfId="0" applyFont="1" applyBorder="1" applyAlignment="1" applyProtection="1">
      <alignment horizontal="justify" vertical="top" wrapText="1"/>
      <protection hidden="1"/>
    </xf>
    <xf numFmtId="0" fontId="63" fillId="0" borderId="10" xfId="0" applyFont="1" applyBorder="1" applyAlignment="1" applyProtection="1">
      <alignment horizontal="center" vertical="center" wrapText="1"/>
      <protection hidden="1"/>
    </xf>
    <xf numFmtId="0" fontId="63" fillId="0" borderId="12" xfId="0" applyFont="1" applyBorder="1" applyAlignment="1" applyProtection="1">
      <alignment horizontal="center" vertical="center" wrapText="1"/>
      <protection hidden="1"/>
    </xf>
    <xf numFmtId="0" fontId="63" fillId="0" borderId="36" xfId="0" applyFont="1" applyBorder="1" applyAlignment="1" applyProtection="1">
      <alignment horizontal="left" vertical="top" wrapText="1"/>
      <protection hidden="1"/>
    </xf>
    <xf numFmtId="0" fontId="63" fillId="0" borderId="31" xfId="0" applyFont="1" applyBorder="1" applyAlignment="1" applyProtection="1">
      <alignment horizontal="left" vertical="top" wrapText="1"/>
      <protection hidden="1"/>
    </xf>
    <xf numFmtId="0" fontId="63" fillId="0" borderId="37" xfId="0" applyFont="1" applyBorder="1" applyAlignment="1" applyProtection="1">
      <alignment horizontal="left" vertical="top" wrapText="1"/>
      <protection hidden="1"/>
    </xf>
    <xf numFmtId="0" fontId="63" fillId="0" borderId="33" xfId="0" applyFont="1" applyBorder="1" applyAlignment="1" applyProtection="1">
      <alignment horizontal="left" vertical="top" wrapText="1"/>
      <protection hidden="1"/>
    </xf>
    <xf numFmtId="0" fontId="63" fillId="0" borderId="45" xfId="0" applyFont="1" applyBorder="1" applyAlignment="1" applyProtection="1">
      <alignment horizontal="left" vertical="top" wrapText="1"/>
      <protection hidden="1"/>
    </xf>
    <xf numFmtId="0" fontId="63" fillId="0" borderId="34" xfId="0" applyFont="1" applyBorder="1" applyAlignment="1" applyProtection="1">
      <alignment horizontal="left" vertical="top" wrapText="1"/>
      <protection hidden="1"/>
    </xf>
    <xf numFmtId="0" fontId="63" fillId="0" borderId="3" xfId="0" applyFont="1" applyBorder="1" applyAlignment="1" applyProtection="1">
      <alignment horizontal="left" vertical="top" wrapText="1"/>
      <protection hidden="1"/>
    </xf>
    <xf numFmtId="0" fontId="63" fillId="0" borderId="9" xfId="0" applyFont="1" applyBorder="1" applyAlignment="1" applyProtection="1">
      <alignment horizontal="left" vertical="top" wrapText="1"/>
      <protection hidden="1"/>
    </xf>
    <xf numFmtId="0" fontId="63" fillId="0" borderId="34" xfId="0" applyFont="1" applyBorder="1" applyAlignment="1" applyProtection="1">
      <alignment horizontal="left" vertical="center" wrapText="1"/>
      <protection hidden="1"/>
    </xf>
    <xf numFmtId="0" fontId="63" fillId="0" borderId="3" xfId="0" applyFont="1" applyBorder="1" applyAlignment="1" applyProtection="1">
      <alignment horizontal="left" vertical="center" wrapText="1"/>
      <protection hidden="1"/>
    </xf>
    <xf numFmtId="0" fontId="63" fillId="0" borderId="9" xfId="0" applyFont="1" applyBorder="1" applyAlignment="1" applyProtection="1">
      <alignment horizontal="left" vertical="center" wrapText="1"/>
      <protection hidden="1"/>
    </xf>
    <xf numFmtId="0" fontId="62" fillId="0" borderId="16" xfId="37" applyFont="1" applyBorder="1" applyAlignment="1" applyProtection="1">
      <alignment horizontal="left" vertical="center" wrapText="1"/>
      <protection hidden="1"/>
    </xf>
    <xf numFmtId="0" fontId="4" fillId="2" borderId="34"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4" fillId="2" borderId="9" xfId="0" applyFont="1" applyFill="1"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48" xfId="0" applyFont="1" applyBorder="1" applyAlignment="1" applyProtection="1">
      <alignment horizontal="left" vertical="center"/>
      <protection hidden="1"/>
    </xf>
    <xf numFmtId="0" fontId="4" fillId="0" borderId="63" xfId="0" applyFont="1" applyBorder="1" applyAlignment="1" applyProtection="1">
      <alignment horizontal="left" vertical="center"/>
      <protection hidden="1"/>
    </xf>
    <xf numFmtId="0" fontId="4" fillId="0" borderId="49" xfId="0" applyFont="1" applyBorder="1" applyAlignment="1" applyProtection="1">
      <alignment horizontal="left" vertical="center"/>
      <protection hidden="1"/>
    </xf>
    <xf numFmtId="0" fontId="4" fillId="0" borderId="39" xfId="0" applyFont="1" applyBorder="1" applyAlignment="1" applyProtection="1">
      <alignment horizontal="left" vertical="center" wrapText="1"/>
      <protection hidden="1"/>
    </xf>
    <xf numFmtId="0" fontId="4" fillId="0" borderId="44" xfId="0" applyFont="1" applyBorder="1" applyAlignment="1" applyProtection="1">
      <alignment horizontal="left" vertical="center" wrapText="1"/>
      <protection hidden="1"/>
    </xf>
    <xf numFmtId="0" fontId="4" fillId="0" borderId="65" xfId="0"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0" fontId="4" fillId="0" borderId="0" xfId="0" applyFont="1" applyAlignment="1" applyProtection="1">
      <alignment horizontal="justify" vertical="center" wrapText="1"/>
      <protection hidden="1"/>
    </xf>
    <xf numFmtId="0" fontId="4" fillId="0" borderId="0" xfId="0" applyFont="1" applyAlignment="1" applyProtection="1">
      <alignment horizontal="center" vertical="top" wrapText="1"/>
      <protection hidden="1"/>
    </xf>
    <xf numFmtId="0" fontId="63" fillId="0" borderId="0" xfId="0" applyFont="1" applyAlignment="1" applyProtection="1">
      <alignment horizontal="left" vertical="top" wrapText="1"/>
      <protection hidden="1"/>
    </xf>
    <xf numFmtId="0" fontId="63" fillId="0" borderId="0" xfId="0" applyFont="1" applyAlignment="1" applyProtection="1">
      <alignment vertical="top" wrapText="1"/>
      <protection hidden="1"/>
    </xf>
    <xf numFmtId="0" fontId="63" fillId="0" borderId="0" xfId="0" applyFont="1" applyAlignment="1" applyProtection="1">
      <alignment horizontal="center" vertical="top" wrapText="1"/>
      <protection hidden="1"/>
    </xf>
    <xf numFmtId="0" fontId="26" fillId="2" borderId="16" xfId="0" applyFont="1" applyFill="1" applyBorder="1" applyAlignment="1" applyProtection="1">
      <alignment horizontal="left" vertical="center" wrapText="1"/>
      <protection locked="0"/>
    </xf>
    <xf numFmtId="0" fontId="25" fillId="0" borderId="16" xfId="0" applyFont="1" applyBorder="1" applyAlignment="1" applyProtection="1">
      <alignment horizontal="center" vertical="center" wrapText="1"/>
      <protection hidden="1"/>
    </xf>
    <xf numFmtId="0" fontId="26" fillId="2" borderId="16" xfId="0" applyFont="1" applyFill="1" applyBorder="1" applyAlignment="1" applyProtection="1">
      <alignment horizontal="right" vertical="top" wrapText="1"/>
      <protection locked="0"/>
    </xf>
    <xf numFmtId="0" fontId="26" fillId="0" borderId="16" xfId="0" applyFont="1" applyBorder="1" applyAlignment="1" applyProtection="1">
      <alignment horizontal="justify" vertical="center" wrapText="1"/>
      <protection hidden="1"/>
    </xf>
    <xf numFmtId="0" fontId="26" fillId="2" borderId="40" xfId="0" applyFont="1" applyFill="1" applyBorder="1" applyAlignment="1" applyProtection="1">
      <alignment horizontal="left" vertical="top" wrapText="1"/>
      <protection locked="0"/>
    </xf>
    <xf numFmtId="0" fontId="26" fillId="2" borderId="39" xfId="0" applyFont="1" applyFill="1" applyBorder="1" applyAlignment="1" applyProtection="1">
      <alignment horizontal="left" vertical="top" wrapText="1"/>
      <protection locked="0"/>
    </xf>
    <xf numFmtId="0" fontId="25" fillId="0" borderId="16" xfId="0" applyFont="1" applyBorder="1" applyAlignment="1" applyProtection="1">
      <alignment horizontal="left" vertical="center"/>
      <protection hidden="1"/>
    </xf>
    <xf numFmtId="0" fontId="26" fillId="2" borderId="3" xfId="0" applyFont="1" applyFill="1" applyBorder="1" applyAlignment="1" applyProtection="1">
      <alignment horizontal="center" vertical="top" wrapText="1"/>
      <protection locked="0"/>
    </xf>
    <xf numFmtId="0" fontId="26" fillId="2" borderId="9" xfId="0" applyFont="1" applyFill="1" applyBorder="1" applyAlignment="1" applyProtection="1">
      <alignment horizontal="center" vertical="top" wrapText="1"/>
      <protection locked="0"/>
    </xf>
    <xf numFmtId="0" fontId="26" fillId="2" borderId="41" xfId="0" applyFont="1" applyFill="1" applyBorder="1" applyAlignment="1" applyProtection="1">
      <alignment horizontal="left" vertical="top" wrapText="1"/>
      <protection locked="0"/>
    </xf>
    <xf numFmtId="0" fontId="89" fillId="0" borderId="0" xfId="0" applyFont="1" applyAlignment="1" applyProtection="1">
      <alignment horizontal="left" vertical="center"/>
      <protection hidden="1"/>
    </xf>
    <xf numFmtId="0" fontId="26" fillId="2" borderId="3" xfId="0" applyFont="1" applyFill="1" applyBorder="1" applyAlignment="1" applyProtection="1">
      <alignment horizontal="left" vertical="top" wrapText="1"/>
      <protection locked="0"/>
    </xf>
    <xf numFmtId="0" fontId="25" fillId="0" borderId="3" xfId="0" applyFont="1" applyBorder="1" applyAlignment="1" applyProtection="1">
      <alignment horizontal="center" vertical="center" wrapText="1"/>
      <protection hidden="1"/>
    </xf>
    <xf numFmtId="0" fontId="37" fillId="0" borderId="16" xfId="52" applyFont="1" applyBorder="1" applyAlignment="1" applyProtection="1">
      <alignment horizontal="center" vertical="center" wrapText="1"/>
      <protection hidden="1"/>
    </xf>
    <xf numFmtId="0" fontId="26" fillId="2" borderId="16" xfId="0" applyFont="1" applyFill="1" applyBorder="1" applyAlignment="1" applyProtection="1">
      <alignment horizontal="center" vertical="center"/>
      <protection locked="0"/>
    </xf>
    <xf numFmtId="0" fontId="26" fillId="2" borderId="16" xfId="0" applyFont="1" applyFill="1" applyBorder="1" applyAlignment="1" applyProtection="1">
      <alignment horizontal="center"/>
      <protection locked="0"/>
    </xf>
    <xf numFmtId="0" fontId="28" fillId="0" borderId="31" xfId="0" applyFont="1" applyBorder="1" applyAlignment="1" applyProtection="1">
      <alignment horizontal="left" vertical="top" wrapText="1"/>
      <protection hidden="1"/>
    </xf>
    <xf numFmtId="0" fontId="25" fillId="0" borderId="0" xfId="0" applyFont="1" applyAlignment="1" applyProtection="1">
      <alignment horizontal="left"/>
      <protection hidden="1"/>
    </xf>
    <xf numFmtId="174" fontId="25" fillId="0" borderId="0" xfId="49" applyNumberFormat="1" applyFont="1" applyAlignment="1" applyProtection="1">
      <alignment horizontal="left" vertical="center" wrapText="1"/>
      <protection hidden="1"/>
    </xf>
    <xf numFmtId="0" fontId="35" fillId="0" borderId="30" xfId="0" applyFont="1" applyBorder="1" applyAlignment="1" applyProtection="1">
      <alignment horizontal="right" vertical="top"/>
      <protection hidden="1"/>
    </xf>
    <xf numFmtId="0" fontId="35" fillId="0" borderId="0" xfId="0" applyFont="1" applyAlignment="1" applyProtection="1">
      <alignment horizontal="center" vertical="top" wrapText="1"/>
      <protection hidden="1"/>
    </xf>
    <xf numFmtId="0" fontId="25" fillId="0" borderId="0" xfId="0" applyFont="1" applyAlignment="1" applyProtection="1">
      <alignment horizontal="center"/>
      <protection hidden="1"/>
    </xf>
    <xf numFmtId="0" fontId="26" fillId="0" borderId="0" xfId="0" applyFont="1" applyAlignment="1" applyProtection="1">
      <alignment horizontal="left"/>
      <protection hidden="1"/>
    </xf>
    <xf numFmtId="0" fontId="35" fillId="0" borderId="30" xfId="0" applyFont="1" applyBorder="1" applyAlignment="1" applyProtection="1">
      <alignment horizontal="left" vertical="top"/>
      <protection hidden="1"/>
    </xf>
    <xf numFmtId="0" fontId="55" fillId="0" borderId="3" xfId="0" applyFont="1" applyBorder="1" applyAlignment="1">
      <alignment horizontal="left" vertical="top" wrapText="1"/>
    </xf>
    <xf numFmtId="0" fontId="55" fillId="0" borderId="9" xfId="0" applyFont="1" applyBorder="1" applyAlignment="1">
      <alignment horizontal="left" vertical="top" wrapText="1"/>
    </xf>
    <xf numFmtId="0" fontId="54" fillId="0" borderId="0" xfId="0" applyFont="1" applyAlignment="1">
      <alignment horizontal="left"/>
    </xf>
    <xf numFmtId="0" fontId="55" fillId="0" borderId="0" xfId="0" applyFont="1" applyAlignment="1">
      <alignment horizontal="left" vertical="top" wrapText="1"/>
    </xf>
    <xf numFmtId="0" fontId="54" fillId="0" borderId="0" xfId="0" applyFont="1" applyAlignment="1">
      <alignment horizontal="center" vertical="top" wrapText="1"/>
    </xf>
    <xf numFmtId="0" fontId="54" fillId="0" borderId="0" xfId="0" applyFont="1" applyAlignment="1">
      <alignment horizontal="right"/>
    </xf>
    <xf numFmtId="0" fontId="55" fillId="0" borderId="0" xfId="0" quotePrefix="1" applyFont="1" applyAlignment="1">
      <alignment horizontal="left" vertical="top" wrapText="1"/>
    </xf>
    <xf numFmtId="0" fontId="56" fillId="0" borderId="0" xfId="0" applyFont="1" applyAlignment="1">
      <alignment horizontal="center" vertical="top" wrapText="1"/>
    </xf>
    <xf numFmtId="0" fontId="53" fillId="0" borderId="0" xfId="0" applyFont="1" applyAlignment="1">
      <alignment horizontal="left"/>
    </xf>
    <xf numFmtId="0" fontId="1" fillId="11" borderId="0" xfId="0" applyFont="1" applyFill="1" applyAlignment="1" applyProtection="1">
      <alignment horizontal="left" vertical="top" wrapText="1"/>
      <protection locked="0"/>
    </xf>
    <xf numFmtId="0" fontId="55" fillId="11" borderId="0" xfId="0" applyFont="1" applyFill="1" applyAlignment="1" applyProtection="1">
      <alignment horizontal="left" vertical="top" wrapText="1"/>
      <protection locked="0"/>
    </xf>
    <xf numFmtId="0" fontId="25" fillId="0" borderId="0" xfId="0" applyFont="1" applyAlignment="1" applyProtection="1">
      <alignment horizontal="center" wrapText="1"/>
      <protection hidden="1"/>
    </xf>
    <xf numFmtId="0" fontId="25" fillId="0" borderId="16" xfId="0" applyFont="1" applyBorder="1" applyAlignment="1" applyProtection="1">
      <alignment horizontal="justify" vertical="top" wrapText="1"/>
      <protection hidden="1"/>
    </xf>
    <xf numFmtId="0" fontId="26" fillId="0" borderId="34" xfId="0" applyFont="1" applyBorder="1" applyAlignment="1" applyProtection="1">
      <alignment horizontal="center" vertical="top" wrapText="1"/>
      <protection hidden="1"/>
    </xf>
    <xf numFmtId="0" fontId="26" fillId="0" borderId="3" xfId="0" applyFont="1" applyBorder="1" applyAlignment="1" applyProtection="1">
      <alignment horizontal="center" vertical="top" wrapText="1"/>
      <protection hidden="1"/>
    </xf>
    <xf numFmtId="0" fontId="26" fillId="0" borderId="9" xfId="0" applyFont="1" applyBorder="1" applyAlignment="1" applyProtection="1">
      <alignment horizontal="center" vertical="top" wrapText="1"/>
      <protection hidden="1"/>
    </xf>
    <xf numFmtId="0" fontId="26" fillId="0" borderId="29" xfId="38" applyFont="1" applyBorder="1" applyAlignment="1" applyProtection="1">
      <alignment horizontal="left" vertical="center" indent="2"/>
      <protection hidden="1"/>
    </xf>
    <xf numFmtId="0" fontId="26" fillId="0" borderId="0" xfId="47" applyFont="1" applyAlignment="1" applyProtection="1">
      <alignment horizontal="justify" vertical="top" wrapText="1"/>
      <protection hidden="1"/>
    </xf>
    <xf numFmtId="0" fontId="26" fillId="0" borderId="0" xfId="47" applyFont="1" applyAlignment="1" applyProtection="1">
      <alignment horizontal="left" vertical="top" wrapText="1"/>
      <protection hidden="1"/>
    </xf>
    <xf numFmtId="173" fontId="25" fillId="0" borderId="0" xfId="47" applyNumberFormat="1" applyFont="1" applyAlignment="1" applyProtection="1">
      <alignment horizontal="left" vertical="center"/>
      <protection hidden="1"/>
    </xf>
    <xf numFmtId="0" fontId="26" fillId="0" borderId="0" xfId="47" applyFont="1" applyAlignment="1" applyProtection="1">
      <alignment horizontal="left" vertical="center" wrapText="1"/>
      <protection hidden="1"/>
    </xf>
    <xf numFmtId="175" fontId="25" fillId="0" borderId="0" xfId="34" applyNumberFormat="1" applyFont="1" applyAlignment="1" applyProtection="1">
      <alignment horizontal="left" vertical="center"/>
      <protection hidden="1"/>
    </xf>
    <xf numFmtId="0" fontId="26" fillId="0" borderId="47" xfId="38" applyFont="1" applyBorder="1" applyAlignment="1" applyProtection="1">
      <alignment horizontal="left" vertical="center" indent="2"/>
      <protection hidden="1"/>
    </xf>
    <xf numFmtId="0" fontId="26" fillId="0" borderId="71" xfId="38" applyFont="1" applyBorder="1" applyAlignment="1" applyProtection="1">
      <alignment horizontal="left" vertical="center" indent="2"/>
      <protection hidden="1"/>
    </xf>
    <xf numFmtId="0" fontId="26" fillId="2" borderId="29" xfId="38" applyFont="1" applyFill="1" applyBorder="1" applyAlignment="1" applyProtection="1">
      <alignment horizontal="left" vertical="center"/>
      <protection locked="0"/>
    </xf>
    <xf numFmtId="0" fontId="26" fillId="0" borderId="0" xfId="38" applyFont="1" applyAlignment="1" applyProtection="1">
      <alignment horizontal="left" vertical="center" indent="2"/>
      <protection hidden="1"/>
    </xf>
    <xf numFmtId="0" fontId="26" fillId="0" borderId="0" xfId="47" applyFont="1" applyAlignment="1" applyProtection="1">
      <alignment horizontal="left" vertical="center"/>
      <protection hidden="1"/>
    </xf>
    <xf numFmtId="0" fontId="26" fillId="0" borderId="0" xfId="37" applyFont="1" applyAlignment="1" applyProtection="1">
      <alignment horizontal="left" vertical="top" wrapText="1"/>
      <protection hidden="1"/>
    </xf>
    <xf numFmtId="0" fontId="26" fillId="0" borderId="29" xfId="38" applyFont="1" applyBorder="1" applyAlignment="1" applyProtection="1">
      <alignment horizontal="left" vertical="center"/>
      <protection hidden="1"/>
    </xf>
    <xf numFmtId="0" fontId="26" fillId="0" borderId="0" xfId="37" applyFont="1" applyAlignment="1" applyProtection="1">
      <alignment horizontal="justify" vertical="top" wrapText="1"/>
      <protection hidden="1"/>
    </xf>
    <xf numFmtId="0" fontId="59" fillId="0" borderId="0" xfId="47" applyFont="1" applyAlignment="1" applyProtection="1">
      <alignment horizontal="justify" vertical="top" wrapText="1"/>
      <protection hidden="1"/>
    </xf>
    <xf numFmtId="0" fontId="4" fillId="0" borderId="0" xfId="47" applyFont="1" applyAlignment="1" applyProtection="1">
      <alignment horizontal="justify" vertical="top" wrapText="1"/>
      <protection hidden="1"/>
    </xf>
    <xf numFmtId="0" fontId="41" fillId="0" borderId="0" xfId="47" applyFont="1" applyAlignment="1" applyProtection="1">
      <alignment horizontal="left" vertical="top" wrapText="1"/>
      <protection hidden="1"/>
    </xf>
    <xf numFmtId="0" fontId="25" fillId="0" borderId="0" xfId="37" applyFont="1" applyAlignment="1" applyProtection="1">
      <alignment horizontal="justify" vertical="top"/>
      <protection hidden="1"/>
    </xf>
    <xf numFmtId="0" fontId="26" fillId="0" borderId="0" xfId="47" applyFont="1" applyAlignment="1" applyProtection="1">
      <alignment horizontal="left" vertical="top"/>
      <protection hidden="1"/>
    </xf>
    <xf numFmtId="0" fontId="25" fillId="0" borderId="0" xfId="47" applyFont="1" applyAlignment="1" applyProtection="1">
      <alignment horizontal="justify" vertical="top" wrapText="1"/>
      <protection hidden="1"/>
    </xf>
    <xf numFmtId="0" fontId="26" fillId="0" borderId="0" xfId="38" applyFont="1" applyAlignment="1" applyProtection="1">
      <alignment horizontal="justify" vertical="top" wrapText="1"/>
      <protection hidden="1"/>
    </xf>
    <xf numFmtId="0" fontId="26" fillId="0" borderId="0" xfId="0" applyFont="1" applyAlignment="1" applyProtection="1">
      <alignment horizontal="justify" vertical="top"/>
      <protection hidden="1"/>
    </xf>
    <xf numFmtId="0" fontId="25" fillId="7" borderId="34" xfId="47" applyFont="1" applyFill="1" applyBorder="1" applyAlignment="1" applyProtection="1">
      <alignment horizontal="left" vertical="center"/>
      <protection hidden="1"/>
    </xf>
    <xf numFmtId="0" fontId="25" fillId="7" borderId="3" xfId="47" applyFont="1" applyFill="1" applyBorder="1" applyAlignment="1" applyProtection="1">
      <alignment horizontal="left" vertical="center"/>
      <protection hidden="1"/>
    </xf>
    <xf numFmtId="0" fontId="25" fillId="7" borderId="9" xfId="47" applyFont="1" applyFill="1" applyBorder="1" applyAlignment="1" applyProtection="1">
      <alignment horizontal="left" vertical="center"/>
      <protection hidden="1"/>
    </xf>
    <xf numFmtId="0" fontId="29" fillId="0" borderId="0" xfId="47" applyFont="1" applyAlignment="1" applyProtection="1">
      <alignment horizontal="left" vertical="top" wrapText="1"/>
      <protection hidden="1"/>
    </xf>
    <xf numFmtId="0" fontId="32" fillId="0" borderId="0" xfId="47" applyFont="1" applyAlignment="1" applyProtection="1">
      <alignment horizontal="center" vertical="center"/>
      <protection hidden="1"/>
    </xf>
    <xf numFmtId="0" fontId="25" fillId="2" borderId="0" xfId="47" applyFont="1" applyFill="1" applyAlignment="1" applyProtection="1">
      <alignment horizontal="left" vertical="center"/>
      <protection locked="0"/>
    </xf>
    <xf numFmtId="0" fontId="25" fillId="0" borderId="0" xfId="47" applyFont="1" applyAlignment="1" applyProtection="1">
      <alignment horizontal="center" vertical="center"/>
      <protection hidden="1"/>
    </xf>
    <xf numFmtId="0" fontId="25" fillId="0" borderId="0" xfId="47" applyFont="1" applyAlignment="1" applyProtection="1">
      <alignment horizontal="justify" vertical="top"/>
      <protection hidden="1"/>
    </xf>
    <xf numFmtId="37" fontId="26" fillId="2" borderId="16" xfId="23" applyNumberFormat="1" applyFont="1" applyFill="1" applyBorder="1" applyAlignment="1" applyProtection="1">
      <alignment horizontal="left" vertical="center"/>
      <protection locked="0"/>
    </xf>
    <xf numFmtId="0" fontId="26" fillId="0" borderId="34" xfId="47" applyFont="1" applyBorder="1" applyAlignment="1" applyProtection="1">
      <alignment horizontal="justify" vertical="top" wrapText="1"/>
      <protection hidden="1"/>
    </xf>
    <xf numFmtId="0" fontId="26" fillId="0" borderId="3" xfId="47" applyFont="1" applyBorder="1" applyAlignment="1" applyProtection="1">
      <alignment horizontal="justify" vertical="top" wrapText="1"/>
      <protection hidden="1"/>
    </xf>
    <xf numFmtId="0" fontId="26" fillId="0" borderId="9" xfId="47" applyFont="1" applyBorder="1" applyAlignment="1" applyProtection="1">
      <alignment horizontal="justify" vertical="top" wrapText="1"/>
      <protection hidden="1"/>
    </xf>
    <xf numFmtId="0" fontId="26" fillId="0" borderId="34" xfId="47" applyFont="1" applyBorder="1" applyAlignment="1" applyProtection="1">
      <alignment horizontal="left" vertical="center"/>
      <protection hidden="1"/>
    </xf>
    <xf numFmtId="0" fontId="26" fillId="0" borderId="3" xfId="47" applyFont="1" applyBorder="1" applyAlignment="1" applyProtection="1">
      <alignment horizontal="left" vertical="center"/>
      <protection hidden="1"/>
    </xf>
    <xf numFmtId="0" fontId="26" fillId="2" borderId="16" xfId="47" applyFont="1" applyFill="1" applyBorder="1" applyAlignment="1" applyProtection="1">
      <alignment horizontal="left" vertical="top" wrapText="1"/>
      <protection locked="0"/>
    </xf>
    <xf numFmtId="0" fontId="26" fillId="2" borderId="34" xfId="47" applyFont="1" applyFill="1" applyBorder="1" applyAlignment="1" applyProtection="1">
      <alignment horizontal="left" vertical="center"/>
      <protection locked="0"/>
    </xf>
    <xf numFmtId="0" fontId="26" fillId="2" borderId="9" xfId="47" applyFont="1" applyFill="1" applyBorder="1" applyAlignment="1" applyProtection="1">
      <alignment horizontal="left" vertical="center"/>
      <protection locked="0"/>
    </xf>
    <xf numFmtId="14" fontId="26" fillId="0" borderId="0" xfId="47" applyNumberFormat="1" applyFont="1" applyAlignment="1" applyProtection="1">
      <alignment horizontal="center" vertical="center" wrapText="1"/>
      <protection hidden="1"/>
    </xf>
    <xf numFmtId="0" fontId="26" fillId="0" borderId="0" xfId="47" applyFont="1" applyAlignment="1" applyProtection="1">
      <alignment horizontal="justify" vertical="top"/>
      <protection hidden="1"/>
    </xf>
    <xf numFmtId="0" fontId="26" fillId="0" borderId="0" xfId="47" applyFont="1" applyAlignment="1" applyProtection="1">
      <alignment horizontal="center"/>
      <protection hidden="1"/>
    </xf>
    <xf numFmtId="0" fontId="26" fillId="2" borderId="29" xfId="38" applyFont="1" applyFill="1" applyBorder="1" applyAlignment="1" applyProtection="1">
      <alignment horizontal="left" vertical="center" wrapText="1"/>
      <protection locked="0"/>
    </xf>
    <xf numFmtId="0" fontId="26" fillId="0" borderId="0" xfId="47" applyFont="1" applyAlignment="1" applyProtection="1">
      <alignment horizontal="center" vertical="top" wrapText="1"/>
      <protection hidden="1"/>
    </xf>
    <xf numFmtId="0" fontId="26" fillId="0" borderId="0" xfId="37" applyFont="1" applyAlignment="1" applyProtection="1">
      <alignment horizontal="center" vertical="center" wrapText="1"/>
      <protection hidden="1"/>
    </xf>
    <xf numFmtId="0" fontId="62" fillId="0" borderId="34" xfId="0" applyFont="1" applyBorder="1" applyAlignment="1" applyProtection="1">
      <alignment horizontal="center" vertical="top" wrapText="1"/>
      <protection hidden="1"/>
    </xf>
    <xf numFmtId="0" fontId="62" fillId="0" borderId="9" xfId="0" applyFont="1" applyBorder="1" applyAlignment="1" applyProtection="1">
      <alignment horizontal="center" vertical="top" wrapText="1"/>
      <protection hidden="1"/>
    </xf>
    <xf numFmtId="0" fontId="26" fillId="0" borderId="47" xfId="47" applyFont="1" applyBorder="1" applyAlignment="1" applyProtection="1">
      <alignment horizontal="center" vertical="top" wrapText="1"/>
      <protection hidden="1"/>
    </xf>
    <xf numFmtId="0" fontId="25" fillId="0" borderId="0" xfId="47" applyFont="1" applyAlignment="1" applyProtection="1">
      <alignment horizontal="justify" vertical="center"/>
      <protection hidden="1"/>
    </xf>
    <xf numFmtId="0" fontId="18" fillId="0" borderId="14" xfId="37" applyFont="1" applyBorder="1" applyAlignment="1" applyProtection="1">
      <alignment horizontal="left" vertical="top" wrapText="1"/>
      <protection hidden="1"/>
    </xf>
    <xf numFmtId="0" fontId="20" fillId="0" borderId="46" xfId="37" applyBorder="1" applyAlignment="1" applyProtection="1">
      <alignment horizontal="left" vertical="top" wrapText="1"/>
      <protection hidden="1"/>
    </xf>
    <xf numFmtId="0" fontId="20" fillId="0" borderId="2" xfId="37" applyBorder="1" applyAlignment="1" applyProtection="1">
      <alignment horizontal="left" vertical="top" wrapText="1"/>
      <protection hidden="1"/>
    </xf>
    <xf numFmtId="0" fontId="20" fillId="0" borderId="74" xfId="37" applyBorder="1" applyAlignment="1" applyProtection="1">
      <alignment horizontal="left" vertical="top" wrapText="1"/>
      <protection hidden="1"/>
    </xf>
    <xf numFmtId="164" fontId="6" fillId="2" borderId="46" xfId="23" applyFont="1" applyFill="1" applyBorder="1" applyAlignment="1" applyProtection="1">
      <alignment horizontal="right" vertical="center"/>
      <protection hidden="1"/>
    </xf>
    <xf numFmtId="164" fontId="6" fillId="2" borderId="74" xfId="23" applyFont="1" applyFill="1" applyBorder="1" applyAlignment="1" applyProtection="1">
      <alignment horizontal="right" vertical="center"/>
      <protection hidden="1"/>
    </xf>
    <xf numFmtId="0" fontId="6" fillId="0" borderId="7" xfId="50" applyFont="1" applyBorder="1" applyAlignment="1" applyProtection="1">
      <alignment horizontal="left" vertical="top" wrapText="1"/>
      <protection hidden="1"/>
    </xf>
    <xf numFmtId="0" fontId="6" fillId="0" borderId="0" xfId="50" applyFont="1" applyAlignment="1" applyProtection="1">
      <alignment horizontal="left" vertical="top" wrapText="1"/>
      <protection hidden="1"/>
    </xf>
    <xf numFmtId="0" fontId="6" fillId="0" borderId="8" xfId="50" applyFont="1" applyBorder="1" applyAlignment="1" applyProtection="1">
      <alignment horizontal="left" vertical="top" wrapText="1"/>
      <protection hidden="1"/>
    </xf>
    <xf numFmtId="2" fontId="16" fillId="2" borderId="46" xfId="50" applyNumberFormat="1" applyFont="1" applyFill="1" applyBorder="1" applyAlignment="1" applyProtection="1">
      <alignment horizontal="right" vertical="center"/>
      <protection hidden="1"/>
    </xf>
    <xf numFmtId="2" fontId="16" fillId="2" borderId="74" xfId="50" applyNumberFormat="1" applyFont="1" applyFill="1" applyBorder="1" applyAlignment="1" applyProtection="1">
      <alignment horizontal="right" vertical="center"/>
      <protection hidden="1"/>
    </xf>
    <xf numFmtId="0" fontId="6" fillId="0" borderId="75" xfId="50" applyFont="1" applyBorder="1" applyAlignment="1" applyProtection="1">
      <alignment horizontal="left" vertical="center"/>
      <protection hidden="1"/>
    </xf>
    <xf numFmtId="0" fontId="6" fillId="0" borderId="5" xfId="50" applyFont="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29_First Envelope - R2_Vol-III" xfId="46" xr:uid="{00000000-0005-0000-0000-00002E000000}"/>
    <cellStyle name="Normal_Annexures TW 04 2" xfId="47" xr:uid="{00000000-0005-0000-0000-00002F000000}"/>
    <cellStyle name="Normal_Attach 3(JV)" xfId="48" xr:uid="{00000000-0005-0000-0000-000030000000}"/>
    <cellStyle name="Normal_Attacments TW 04_SE-Vol-III" xfId="49" xr:uid="{00000000-0005-0000-0000-000031000000}"/>
    <cellStyle name="Normal_Entertainment Form 2" xfId="50" xr:uid="{00000000-0005-0000-0000-000032000000}"/>
    <cellStyle name="Normal_Price_Schedules for Insulator Package Rev-01" xfId="51" xr:uid="{00000000-0005-0000-0000-000033000000}"/>
    <cellStyle name="Normal_PRICE-SCHE Bihar-Rev-2-corrections" xfId="52" xr:uid="{00000000-0005-0000-0000-000034000000}"/>
    <cellStyle name="Normal_PRICE-SCHE Bihar-Rev-2-corrections_Annexures TW 04" xfId="53" xr:uid="{00000000-0005-0000-0000-000035000000}"/>
    <cellStyle name="Normal_SE-Vol-III" xfId="54" xr:uid="{00000000-0005-0000-0000-000036000000}"/>
    <cellStyle name="Normal_Sheet1 2" xfId="55" xr:uid="{00000000-0005-0000-0000-000037000000}"/>
    <cellStyle name="Percent 2" xfId="56" xr:uid="{00000000-0005-0000-0000-000038000000}"/>
    <cellStyle name="Popis" xfId="57" xr:uid="{00000000-0005-0000-0000-000039000000}"/>
    <cellStyle name="Sledovaný hypertextový odkaz" xfId="58" xr:uid="{00000000-0005-0000-0000-00003A000000}"/>
    <cellStyle name="Standard_BS14" xfId="59" xr:uid="{00000000-0005-0000-0000-00003B000000}"/>
  </cellStyles>
  <dxfs count="71">
    <dxf>
      <fill>
        <patternFill patternType="darkHorizontal"/>
      </fill>
    </dxf>
    <dxf>
      <font>
        <condense val="0"/>
        <extend val="0"/>
        <color auto="1"/>
      </font>
    </dxf>
    <dxf>
      <font>
        <strike/>
      </font>
    </dxf>
    <dxf>
      <font>
        <strike/>
      </font>
    </dxf>
    <dxf>
      <font>
        <strike/>
      </font>
    </dxf>
    <dxf>
      <font>
        <strike/>
        <condense val="0"/>
        <extend val="0"/>
      </font>
    </dxf>
    <dxf>
      <font>
        <strike/>
        <condense val="0"/>
        <extend val="0"/>
      </font>
    </dxf>
    <dxf>
      <font>
        <strike/>
        <condense val="0"/>
        <extend val="0"/>
      </font>
    </dxf>
    <dxf>
      <font>
        <strike/>
        <condense val="0"/>
        <extend val="0"/>
      </font>
    </dxf>
    <dxf>
      <font>
        <strike/>
        <condense val="0"/>
        <extend val="0"/>
      </font>
    </dxf>
    <dxf>
      <font>
        <u val="none"/>
        <color theme="0" tint="-0.34998626667073579"/>
      </font>
      <fill>
        <patternFill patternType="solid">
          <fgColor theme="0" tint="-0.34998626667073579"/>
          <bgColor theme="0" tint="-0.34998626667073579"/>
        </patternFill>
      </fill>
      <border>
        <left/>
        <right/>
        <top/>
        <bottom/>
      </border>
    </dxf>
    <dxf>
      <font>
        <color theme="0" tint="-0.34998626667073579"/>
      </font>
      <fill>
        <patternFill>
          <fgColor theme="0" tint="-0.34998626667073579"/>
          <bgColor theme="0" tint="-0.34998626667073579"/>
        </patternFill>
      </fill>
      <border>
        <left/>
        <right/>
        <top/>
        <bottom/>
      </border>
    </dxf>
    <dxf>
      <font>
        <strike/>
      </font>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dxf>
    <dxf>
      <font>
        <strike val="0"/>
        <condense val="0"/>
        <extend val="0"/>
        <color indexed="9"/>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auto="1"/>
      </font>
      <border>
        <left style="thin">
          <color indexed="64"/>
        </left>
        <right style="thin">
          <color indexed="64"/>
        </right>
        <top style="thin">
          <color indexed="64"/>
        </top>
        <bottom style="thin">
          <color indexed="64"/>
        </bottom>
      </border>
    </dxf>
    <dxf>
      <font>
        <strike val="0"/>
        <condense val="0"/>
        <extend val="0"/>
        <color indexed="9"/>
      </font>
      <fill>
        <patternFill patternType="none">
          <bgColor indexed="65"/>
        </patternFill>
      </fill>
      <border>
        <left/>
        <right/>
        <top/>
        <bottom/>
      </border>
    </dxf>
    <dxf>
      <font>
        <condense val="0"/>
        <extend val="0"/>
        <color auto="1"/>
      </font>
      <fill>
        <patternFill>
          <bgColor indexed="42"/>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solid">
          <bgColor indexed="42"/>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auto="1"/>
      </font>
      <fill>
        <patternFill patternType="solid">
          <bgColor indexed="42"/>
        </patternFill>
      </fill>
    </dxf>
    <dxf>
      <font>
        <condense val="0"/>
        <extend val="0"/>
        <color indexed="9"/>
      </font>
    </dxf>
    <dxf>
      <font>
        <condense val="0"/>
        <extend val="0"/>
        <color indexed="9"/>
      </font>
    </dxf>
    <dxf>
      <font>
        <strike/>
        <condense val="0"/>
        <extend val="0"/>
        <color auto="1"/>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ndense val="0"/>
        <extend val="0"/>
        <color auto="1"/>
      </font>
    </dxf>
    <dxf>
      <font>
        <condense val="0"/>
        <extend val="0"/>
        <color auto="1"/>
      </font>
    </dxf>
    <dxf>
      <font>
        <color indexed="13"/>
      </font>
    </dxf>
    <dxf>
      <font>
        <color indexed="9"/>
      </font>
    </dxf>
    <dxf>
      <font>
        <strike val="0"/>
        <condense val="0"/>
        <extend val="0"/>
        <color auto="1"/>
      </font>
    </dxf>
    <dxf>
      <font>
        <strike val="0"/>
        <condense val="0"/>
        <extend val="0"/>
        <color auto="1"/>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font>
    </dxf>
    <dxf>
      <font>
        <strike/>
        <condense val="0"/>
        <extend val="0"/>
        <color auto="1"/>
      </font>
    </dxf>
    <dxf>
      <font>
        <strike/>
        <condense val="0"/>
        <extend val="0"/>
      </font>
    </dxf>
    <dxf>
      <font>
        <condense val="0"/>
        <extend val="0"/>
        <color indexed="9"/>
      </font>
      <fill>
        <patternFill patternType="none">
          <bgColor indexed="65"/>
        </patternFill>
      </fill>
      <border>
        <left/>
        <right/>
        <top/>
        <bottom/>
      </border>
    </dxf>
    <dxf>
      <font>
        <condense val="0"/>
        <extend val="0"/>
        <color auto="1"/>
      </font>
      <fill>
        <patternFill>
          <bgColor indexed="42"/>
        </patternFill>
      </fill>
    </dxf>
    <dxf>
      <font>
        <condense val="0"/>
        <extend val="0"/>
        <color indexed="9"/>
      </font>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lor indexed="8"/>
        <name val="Cambria"/>
        <scheme val="none"/>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s>
  <tableStyles count="0" defaultTableStyle="TableStyleMedium9" defaultPivotStyle="PivotStyleLight16"/>
  <colors>
    <mruColors>
      <color rgb="FF6BF983"/>
      <color rgb="FFB4DE86"/>
      <color rgb="FF66FF99"/>
      <color rgb="FFCCFF99"/>
      <color rgb="FF99FF99"/>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styles" Target="styles.xml"/><Relationship Id="rId45"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microsoft.com/office/2017/06/relationships/rdRichValue" Target="richData/rdrichvalue.xml"/><Relationship Id="rId20" Type="http://schemas.openxmlformats.org/officeDocument/2006/relationships/worksheet" Target="worksheets/sheet20.xml"/><Relationship Id="rId4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F$21"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F$22" lockText="1" noThreeD="1"/>
</file>

<file path=xl/ctrlProps/ctrlProp41.xml><?xml version="1.0" encoding="utf-8"?>
<formControlPr xmlns="http://schemas.microsoft.com/office/spreadsheetml/2009/9/main" objectType="CheckBox" fmlaLink="$F$22" lockText="1" noThreeD="1"/>
</file>

<file path=xl/ctrlProps/ctrlProp42.xml><?xml version="1.0" encoding="utf-8"?>
<formControlPr xmlns="http://schemas.microsoft.com/office/spreadsheetml/2009/9/main" objectType="CheckBox" fmlaLink="$F$22" lockText="1" noThreeD="1"/>
</file>

<file path=xl/ctrlProps/ctrlProp43.xml><?xml version="1.0" encoding="utf-8"?>
<formControlPr xmlns="http://schemas.microsoft.com/office/spreadsheetml/2009/9/main" objectType="CheckBox" fmlaLink="$F$30" lockText="1" noThreeD="1"/>
</file>

<file path=xl/ctrlProps/ctrlProp44.xml><?xml version="1.0" encoding="utf-8"?>
<formControlPr xmlns="http://schemas.microsoft.com/office/spreadsheetml/2009/9/main" objectType="Radio" checked="Checked" firstButton="1" fmlaLink="$H$72"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CheckBox" fmlaLink="$M$18" lockText="1" noThreeD="1"/>
</file>

<file path=xl/ctrlProps/ctrlProp47.xml><?xml version="1.0" encoding="utf-8"?>
<formControlPr xmlns="http://schemas.microsoft.com/office/spreadsheetml/2009/9/main" objectType="CheckBox" checked="Checked" fmlaLink="$M$20" lockText="1" noThreeD="1"/>
</file>

<file path=xl/ctrlProps/ctrlProp48.xml><?xml version="1.0" encoding="utf-8"?>
<formControlPr xmlns="http://schemas.microsoft.com/office/spreadsheetml/2009/9/main" objectType="Radio" checked="Checked" firstButton="1" fmlaLink="$G$6"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9'!A1"/></Relationships>
</file>

<file path=xl/drawings/_rels/drawing11.xml.rels><?xml version="1.0" encoding="UTF-8" standalone="yes"?>
<Relationships xmlns="http://schemas.openxmlformats.org/package/2006/relationships"><Relationship Id="rId1" Type="http://schemas.openxmlformats.org/officeDocument/2006/relationships/hyperlink" Target="#'Attach 10'!A1"/></Relationships>
</file>

<file path=xl/drawings/_rels/drawing12.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3.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5.xml.rels><?xml version="1.0" encoding="UTF-8" standalone="yes"?>
<Relationships xmlns="http://schemas.openxmlformats.org/package/2006/relationships"><Relationship Id="rId2" Type="http://schemas.openxmlformats.org/officeDocument/2006/relationships/hyperlink" Target="#'Attach 14'!Print_Area"/><Relationship Id="rId1" Type="http://schemas.openxmlformats.org/officeDocument/2006/relationships/hyperlink" Target="#'Attach 15'!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4 IP'!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5'!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xml.rels><?xml version="1.0" encoding="UTF-8" standalone="yes"?>
<Relationships xmlns="http://schemas.openxmlformats.org/package/2006/relationships"><Relationship Id="rId1" Type="http://schemas.openxmlformats.org/officeDocument/2006/relationships/hyperlink" Target="#'Attach 3(JV)'!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8'!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9'!A1"/></Relationships>
</file>

<file path=xl/drawings/_rels/drawing25.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3 (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6.xml.rels><?xml version="1.0" encoding="UTF-8" standalone="yes"?>
<Relationships xmlns="http://schemas.openxmlformats.org/package/2006/relationships"><Relationship Id="rId1" Type="http://schemas.openxmlformats.org/officeDocument/2006/relationships/hyperlink" Target="#'Attach 5'!A1"/></Relationships>
</file>

<file path=xl/drawings/_rels/drawing7.xml.rels><?xml version="1.0" encoding="UTF-8" standalone="yes"?>
<Relationships xmlns="http://schemas.openxmlformats.org/package/2006/relationships"><Relationship Id="rId1" Type="http://schemas.openxmlformats.org/officeDocument/2006/relationships/hyperlink" Target="#'Attach 6'!A1"/></Relationships>
</file>

<file path=xl/drawings/_rels/drawing8.xml.rels><?xml version="1.0" encoding="UTF-8" standalone="yes"?>
<Relationships xmlns="http://schemas.openxmlformats.org/package/2006/relationships"><Relationship Id="rId1" Type="http://schemas.openxmlformats.org/officeDocument/2006/relationships/hyperlink" Target="#'Attach 6'!A1"/></Relationships>
</file>

<file path=xl/drawings/_rels/drawing9.xml.rels><?xml version="1.0" encoding="UTF-8" standalone="yes"?>
<Relationships xmlns="http://schemas.openxmlformats.org/package/2006/relationships"><Relationship Id="rId1" Type="http://schemas.openxmlformats.org/officeDocument/2006/relationships/hyperlink" Target="#'Attach 9'!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2939</xdr:colOff>
      <xdr:row>14</xdr:row>
      <xdr:rowOff>26982</xdr:rowOff>
    </xdr:from>
    <xdr:to>
      <xdr:col>4</xdr:col>
      <xdr:colOff>884941</xdr:colOff>
      <xdr:row>16</xdr:row>
      <xdr:rowOff>62364</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000-000002080000}"/>
            </a:ext>
          </a:extLst>
        </xdr:cNvPr>
        <xdr:cNvSpPr txBox="1">
          <a:spLocks noChangeArrowheads="1"/>
        </xdr:cNvSpPr>
      </xdr:nvSpPr>
      <xdr:spPr bwMode="auto">
        <a:xfrm>
          <a:off x="1095774" y="5138732"/>
          <a:ext cx="7676751" cy="428833"/>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xdr:from>
      <xdr:col>3</xdr:col>
      <xdr:colOff>2317750</xdr:colOff>
      <xdr:row>17</xdr:row>
      <xdr:rowOff>31748</xdr:rowOff>
    </xdr:from>
    <xdr:to>
      <xdr:col>4</xdr:col>
      <xdr:colOff>1250950</xdr:colOff>
      <xdr:row>20</xdr:row>
      <xdr:rowOff>178855</xdr:rowOff>
    </xdr:to>
    <xdr:pic>
      <xdr:nvPicPr>
        <xdr:cNvPr id="4" name="Picture 15">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47417" y="3439581"/>
          <a:ext cx="2298700" cy="835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xdr:colOff>
      <xdr:row>17</xdr:row>
      <xdr:rowOff>42332</xdr:rowOff>
    </xdr:from>
    <xdr:to>
      <xdr:col>3</xdr:col>
      <xdr:colOff>1820332</xdr:colOff>
      <xdr:row>20</xdr:row>
      <xdr:rowOff>158751</xdr:rowOff>
    </xdr:to>
    <xdr:pic>
      <xdr:nvPicPr>
        <xdr:cNvPr id="5" name="Picture 16">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1079501" y="3450165"/>
          <a:ext cx="5270498" cy="80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294946" name="Group 1">
          <a:hlinkClick xmlns:r="http://schemas.openxmlformats.org/officeDocument/2006/relationships" r:id="rId1" tooltip="Click for Next Attachment"/>
          <a:extLst>
            <a:ext uri="{FF2B5EF4-FFF2-40B4-BE49-F238E27FC236}">
              <a16:creationId xmlns:a16="http://schemas.microsoft.com/office/drawing/2014/main" id="{00000000-0008-0000-0900-000022800400}"/>
            </a:ext>
          </a:extLst>
        </xdr:cNvPr>
        <xdr:cNvGrpSpPr>
          <a:grpSpLocks/>
        </xdr:cNvGrpSpPr>
      </xdr:nvGrpSpPr>
      <xdr:grpSpPr bwMode="auto">
        <a:xfrm>
          <a:off x="7829550" y="47625"/>
          <a:ext cx="1104900" cy="742950"/>
          <a:chOff x="738" y="5"/>
          <a:chExt cx="116" cy="73"/>
        </a:xfrm>
      </xdr:grpSpPr>
      <xdr:sp macro="" textlink="">
        <xdr:nvSpPr>
          <xdr:cNvPr id="294947" name="AutoShape 2">
            <a:extLst>
              <a:ext uri="{FF2B5EF4-FFF2-40B4-BE49-F238E27FC236}">
                <a16:creationId xmlns:a16="http://schemas.microsoft.com/office/drawing/2014/main" id="{00000000-0008-0000-0900-00002380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38100</xdr:colOff>
      <xdr:row>0</xdr:row>
      <xdr:rowOff>133350</xdr:rowOff>
    </xdr:from>
    <xdr:to>
      <xdr:col>8</xdr:col>
      <xdr:colOff>180975</xdr:colOff>
      <xdr:row>2</xdr:row>
      <xdr:rowOff>533400</xdr:rowOff>
    </xdr:to>
    <xdr:grpSp>
      <xdr:nvGrpSpPr>
        <xdr:cNvPr id="258772" name="Group 1">
          <a:hlinkClick xmlns:r="http://schemas.openxmlformats.org/officeDocument/2006/relationships" r:id="rId1" tooltip="Click for Next Attachment"/>
          <a:extLst>
            <a:ext uri="{FF2B5EF4-FFF2-40B4-BE49-F238E27FC236}">
              <a16:creationId xmlns:a16="http://schemas.microsoft.com/office/drawing/2014/main" id="{00000000-0008-0000-0A00-0000D4F20300}"/>
            </a:ext>
          </a:extLst>
        </xdr:cNvPr>
        <xdr:cNvGrpSpPr>
          <a:grpSpLocks/>
        </xdr:cNvGrpSpPr>
      </xdr:nvGrpSpPr>
      <xdr:grpSpPr bwMode="auto">
        <a:xfrm>
          <a:off x="9715500" y="133350"/>
          <a:ext cx="3038475" cy="876300"/>
          <a:chOff x="738" y="5"/>
          <a:chExt cx="116" cy="73"/>
        </a:xfrm>
      </xdr:grpSpPr>
      <xdr:sp macro="" textlink="">
        <xdr:nvSpPr>
          <xdr:cNvPr id="258773" name="AutoShape 2">
            <a:extLst>
              <a:ext uri="{FF2B5EF4-FFF2-40B4-BE49-F238E27FC236}">
                <a16:creationId xmlns:a16="http://schemas.microsoft.com/office/drawing/2014/main" id="{00000000-0008-0000-0A00-0000D5F2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9210675" y="4"/>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9</xdr:col>
      <xdr:colOff>533400</xdr:colOff>
      <xdr:row>2</xdr:row>
      <xdr:rowOff>285750</xdr:rowOff>
    </xdr:to>
    <xdr:grpSp>
      <xdr:nvGrpSpPr>
        <xdr:cNvPr id="269921" name="Group 1">
          <a:hlinkClick xmlns:r="http://schemas.openxmlformats.org/officeDocument/2006/relationships" r:id="rId1" tooltip="Click for Next Attachment"/>
          <a:extLst>
            <a:ext uri="{FF2B5EF4-FFF2-40B4-BE49-F238E27FC236}">
              <a16:creationId xmlns:a16="http://schemas.microsoft.com/office/drawing/2014/main" id="{00000000-0008-0000-0C00-0000611E0400}"/>
            </a:ext>
          </a:extLst>
        </xdr:cNvPr>
        <xdr:cNvGrpSpPr>
          <a:grpSpLocks/>
        </xdr:cNvGrpSpPr>
      </xdr:nvGrpSpPr>
      <xdr:grpSpPr bwMode="auto">
        <a:xfrm>
          <a:off x="10125075" y="19050"/>
          <a:ext cx="2124075" cy="742950"/>
          <a:chOff x="738" y="5"/>
          <a:chExt cx="116" cy="73"/>
        </a:xfrm>
      </xdr:grpSpPr>
      <xdr:sp macro="" textlink="">
        <xdr:nvSpPr>
          <xdr:cNvPr id="269922" name="AutoShape 2">
            <a:extLst>
              <a:ext uri="{FF2B5EF4-FFF2-40B4-BE49-F238E27FC236}">
                <a16:creationId xmlns:a16="http://schemas.microsoft.com/office/drawing/2014/main" id="{00000000-0008-0000-0C00-0000621E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C00-000003340000}"/>
              </a:ext>
            </a:extLst>
          </xdr:cNvPr>
          <xdr:cNvSpPr txBox="1">
            <a:spLocks noChangeArrowheads="1"/>
          </xdr:cNvSpPr>
        </xdr:nvSpPr>
        <xdr:spPr bwMode="auto">
          <a:xfrm>
            <a:off x="753" y="23"/>
            <a:ext cx="98" cy="43"/>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0</xdr:row>
      <xdr:rowOff>85725</xdr:rowOff>
    </xdr:from>
    <xdr:to>
      <xdr:col>7</xdr:col>
      <xdr:colOff>685800</xdr:colOff>
      <xdr:row>2</xdr:row>
      <xdr:rowOff>371475</xdr:rowOff>
    </xdr:to>
    <xdr:grpSp>
      <xdr:nvGrpSpPr>
        <xdr:cNvPr id="271148" name="Group 1">
          <a:hlinkClick xmlns:r="http://schemas.openxmlformats.org/officeDocument/2006/relationships" r:id="rId1" tooltip="Click for Next Attachment"/>
          <a:extLst>
            <a:ext uri="{FF2B5EF4-FFF2-40B4-BE49-F238E27FC236}">
              <a16:creationId xmlns:a16="http://schemas.microsoft.com/office/drawing/2014/main" id="{00000000-0008-0000-0D00-00002C230400}"/>
            </a:ext>
          </a:extLst>
        </xdr:cNvPr>
        <xdr:cNvGrpSpPr>
          <a:grpSpLocks/>
        </xdr:cNvGrpSpPr>
      </xdr:nvGrpSpPr>
      <xdr:grpSpPr bwMode="auto">
        <a:xfrm>
          <a:off x="7917656" y="85725"/>
          <a:ext cx="1293019" cy="738188"/>
          <a:chOff x="753" y="8"/>
          <a:chExt cx="116" cy="73"/>
        </a:xfrm>
      </xdr:grpSpPr>
      <xdr:sp macro="" textlink="">
        <xdr:nvSpPr>
          <xdr:cNvPr id="271150" name="AutoShape 2">
            <a:extLst>
              <a:ext uri="{FF2B5EF4-FFF2-40B4-BE49-F238E27FC236}">
                <a16:creationId xmlns:a16="http://schemas.microsoft.com/office/drawing/2014/main" id="{00000000-0008-0000-0D00-00002E230400}"/>
              </a:ext>
            </a:extLst>
          </xdr:cNvPr>
          <xdr:cNvSpPr>
            <a:spLocks noChangeArrowheads="1"/>
          </xdr:cNvSpPr>
        </xdr:nvSpPr>
        <xdr:spPr bwMode="auto">
          <a:xfrm>
            <a:off x="753" y="8"/>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D00-000003380000}"/>
              </a:ext>
            </a:extLst>
          </xdr:cNvPr>
          <xdr:cNvSpPr txBox="1">
            <a:spLocks noChangeArrowheads="1"/>
          </xdr:cNvSpPr>
        </xdr:nvSpPr>
        <xdr:spPr bwMode="auto">
          <a:xfrm>
            <a:off x="760" y="25"/>
            <a:ext cx="97"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154305</xdr:colOff>
      <xdr:row>29</xdr:row>
      <xdr:rowOff>79001</xdr:rowOff>
    </xdr:from>
    <xdr:to>
      <xdr:col>4</xdr:col>
      <xdr:colOff>742337</xdr:colOff>
      <xdr:row>30</xdr:row>
      <xdr:rowOff>15052</xdr:rowOff>
    </xdr:to>
    <xdr:sp macro="" textlink="">
      <xdr:nvSpPr>
        <xdr:cNvPr id="9236" name="Text Box 20">
          <a:extLst>
            <a:ext uri="{FF2B5EF4-FFF2-40B4-BE49-F238E27FC236}">
              <a16:creationId xmlns:a16="http://schemas.microsoft.com/office/drawing/2014/main" id="{00000000-0008-0000-0D00-00001424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933450</xdr:colOff>
          <xdr:row>29</xdr:row>
          <xdr:rowOff>38100</xdr:rowOff>
        </xdr:from>
        <xdr:to>
          <xdr:col>4</xdr:col>
          <xdr:colOff>1152525</xdr:colOff>
          <xdr:row>30</xdr:row>
          <xdr:rowOff>9525</xdr:rowOff>
        </xdr:to>
        <xdr:sp macro="" textlink="">
          <xdr:nvSpPr>
            <xdr:cNvPr id="46246" name="Check Box 1190" hidden="1">
              <a:extLst>
                <a:ext uri="{63B3BB69-23CF-44E3-9099-C40C66FF867C}">
                  <a14:compatExt spid="_x0000_s46246"/>
                </a:ext>
                <a:ext uri="{FF2B5EF4-FFF2-40B4-BE49-F238E27FC236}">
                  <a16:creationId xmlns:a16="http://schemas.microsoft.com/office/drawing/2014/main" id="{00000000-0008-0000-0D00-0000A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685800</xdr:colOff>
      <xdr:row>0</xdr:row>
      <xdr:rowOff>228600</xdr:rowOff>
    </xdr:from>
    <xdr:to>
      <xdr:col>5</xdr:col>
      <xdr:colOff>2200275</xdr:colOff>
      <xdr:row>2</xdr:row>
      <xdr:rowOff>466725</xdr:rowOff>
    </xdr:to>
    <xdr:grpSp>
      <xdr:nvGrpSpPr>
        <xdr:cNvPr id="291069" name="Group 1">
          <a:hlinkClick xmlns:r="http://schemas.openxmlformats.org/officeDocument/2006/relationships" r:id="rId1" tooltip="Click for Next Attachment"/>
          <a:extLst>
            <a:ext uri="{FF2B5EF4-FFF2-40B4-BE49-F238E27FC236}">
              <a16:creationId xmlns:a16="http://schemas.microsoft.com/office/drawing/2014/main" id="{00000000-0008-0000-0E00-0000FD700400}"/>
            </a:ext>
          </a:extLst>
        </xdr:cNvPr>
        <xdr:cNvGrpSpPr>
          <a:grpSpLocks/>
        </xdr:cNvGrpSpPr>
      </xdr:nvGrpSpPr>
      <xdr:grpSpPr bwMode="auto">
        <a:xfrm>
          <a:off x="8896350" y="228600"/>
          <a:ext cx="0" cy="704850"/>
          <a:chOff x="919" y="4"/>
          <a:chExt cx="116" cy="73"/>
        </a:xfrm>
      </xdr:grpSpPr>
      <xdr:sp macro="" textlink="">
        <xdr:nvSpPr>
          <xdr:cNvPr id="291073" name="AutoShape 2">
            <a:extLst>
              <a:ext uri="{FF2B5EF4-FFF2-40B4-BE49-F238E27FC236}">
                <a16:creationId xmlns:a16="http://schemas.microsoft.com/office/drawing/2014/main" id="{00000000-0008-0000-0E00-00000171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8896350" y="2115464400"/>
            <a:ext cx="0" cy="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5</xdr:col>
      <xdr:colOff>0</xdr:colOff>
      <xdr:row>0</xdr:row>
      <xdr:rowOff>66675</xdr:rowOff>
    </xdr:from>
    <xdr:to>
      <xdr:col>11</xdr:col>
      <xdr:colOff>209550</xdr:colOff>
      <xdr:row>2</xdr:row>
      <xdr:rowOff>523875</xdr:rowOff>
    </xdr:to>
    <xdr:grpSp>
      <xdr:nvGrpSpPr>
        <xdr:cNvPr id="291070" name="Group 1">
          <a:hlinkClick xmlns:r="http://schemas.openxmlformats.org/officeDocument/2006/relationships" r:id="rId1" tooltip="Click for Next Attachment"/>
          <a:extLst>
            <a:ext uri="{FF2B5EF4-FFF2-40B4-BE49-F238E27FC236}">
              <a16:creationId xmlns:a16="http://schemas.microsoft.com/office/drawing/2014/main" id="{00000000-0008-0000-0E00-0000FE700400}"/>
            </a:ext>
          </a:extLst>
        </xdr:cNvPr>
        <xdr:cNvGrpSpPr>
          <a:grpSpLocks/>
        </xdr:cNvGrpSpPr>
      </xdr:nvGrpSpPr>
      <xdr:grpSpPr bwMode="auto">
        <a:xfrm>
          <a:off x="8905875" y="66675"/>
          <a:ext cx="2031206" cy="933450"/>
          <a:chOff x="919" y="4"/>
          <a:chExt cx="116" cy="73"/>
        </a:xfrm>
      </xdr:grpSpPr>
      <xdr:sp macro="" textlink="">
        <xdr:nvSpPr>
          <xdr:cNvPr id="291071" name="AutoShape 2">
            <a:extLst>
              <a:ext uri="{FF2B5EF4-FFF2-40B4-BE49-F238E27FC236}">
                <a16:creationId xmlns:a16="http://schemas.microsoft.com/office/drawing/2014/main" id="{00000000-0008-0000-0E00-0000FF7004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314325</xdr:rowOff>
    </xdr:to>
    <xdr:grpSp>
      <xdr:nvGrpSpPr>
        <xdr:cNvPr id="272993" name="Group 1">
          <a:hlinkClick xmlns:r="http://schemas.openxmlformats.org/officeDocument/2006/relationships" r:id="rId1" tooltip="Click for Next Attachment"/>
          <a:extLst>
            <a:ext uri="{FF2B5EF4-FFF2-40B4-BE49-F238E27FC236}">
              <a16:creationId xmlns:a16="http://schemas.microsoft.com/office/drawing/2014/main" id="{00000000-0008-0000-0F00-0000612A0400}"/>
            </a:ext>
          </a:extLst>
        </xdr:cNvPr>
        <xdr:cNvGrpSpPr>
          <a:grpSpLocks/>
        </xdr:cNvGrpSpPr>
      </xdr:nvGrpSpPr>
      <xdr:grpSpPr bwMode="auto">
        <a:xfrm>
          <a:off x="7705725" y="47625"/>
          <a:ext cx="1104900" cy="857250"/>
          <a:chOff x="738" y="5"/>
          <a:chExt cx="116" cy="73"/>
        </a:xfrm>
      </xdr:grpSpPr>
      <xdr:sp macro="" textlink="">
        <xdr:nvSpPr>
          <xdr:cNvPr id="272994" name="AutoShape 2">
            <a:extLst>
              <a:ext uri="{FF2B5EF4-FFF2-40B4-BE49-F238E27FC236}">
                <a16:creationId xmlns:a16="http://schemas.microsoft.com/office/drawing/2014/main" id="{00000000-0008-0000-0F00-0000622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hlinkClick xmlns:r="http://schemas.openxmlformats.org/officeDocument/2006/relationships" r:id="rId2" tooltip="Click for Next Attachment"/>
            <a:extLst>
              <a:ext uri="{FF2B5EF4-FFF2-40B4-BE49-F238E27FC236}">
                <a16:creationId xmlns:a16="http://schemas.microsoft.com/office/drawing/2014/main" id="{00000000-0008-0000-0F00-0000034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400050</xdr:rowOff>
    </xdr:to>
    <xdr:grpSp>
      <xdr:nvGrpSpPr>
        <xdr:cNvPr id="274017" name="Group 857">
          <a:extLst>
            <a:ext uri="{FF2B5EF4-FFF2-40B4-BE49-F238E27FC236}">
              <a16:creationId xmlns:a16="http://schemas.microsoft.com/office/drawing/2014/main" id="{00000000-0008-0000-1000-0000612E0400}"/>
            </a:ext>
          </a:extLst>
        </xdr:cNvPr>
        <xdr:cNvGrpSpPr>
          <a:grpSpLocks/>
        </xdr:cNvGrpSpPr>
      </xdr:nvGrpSpPr>
      <xdr:grpSpPr bwMode="auto">
        <a:xfrm>
          <a:off x="7677150" y="47625"/>
          <a:ext cx="1104900" cy="923925"/>
          <a:chOff x="761" y="5"/>
          <a:chExt cx="116" cy="86"/>
        </a:xfrm>
      </xdr:grpSpPr>
      <xdr:sp macro="" textlink="">
        <xdr:nvSpPr>
          <xdr:cNvPr id="274018" name="AutoShape 2">
            <a:hlinkClick xmlns:r="http://schemas.openxmlformats.org/officeDocument/2006/relationships" r:id="rId1" tooltip="Click here for next Attachment"/>
            <a:extLst>
              <a:ext uri="{FF2B5EF4-FFF2-40B4-BE49-F238E27FC236}">
                <a16:creationId xmlns:a16="http://schemas.microsoft.com/office/drawing/2014/main" id="{00000000-0008-0000-1000-0000622E0400}"/>
              </a:ext>
            </a:extLst>
          </xdr:cNvPr>
          <xdr:cNvSpPr>
            <a:spLocks noChangeArrowheads="1"/>
          </xdr:cNvSpPr>
        </xdr:nvSpPr>
        <xdr:spPr bwMode="auto">
          <a:xfrm>
            <a:off x="761" y="5"/>
            <a:ext cx="116" cy="8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74 h 21600"/>
              <a:gd name="T14" fmla="*/ 18807 w 21600"/>
              <a:gd name="T15" fmla="*/ 1632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000-000004000000}"/>
              </a:ext>
            </a:extLst>
          </xdr:cNvPr>
          <xdr:cNvSpPr txBox="1">
            <a:spLocks noChangeArrowheads="1"/>
          </xdr:cNvSpPr>
        </xdr:nvSpPr>
        <xdr:spPr bwMode="auto">
          <a:xfrm>
            <a:off x="776" y="26"/>
            <a:ext cx="98" cy="65"/>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295275</xdr:colOff>
      <xdr:row>0</xdr:row>
      <xdr:rowOff>209550</xdr:rowOff>
    </xdr:from>
    <xdr:to>
      <xdr:col>17</xdr:col>
      <xdr:colOff>400050</xdr:colOff>
      <xdr:row>2</xdr:row>
      <xdr:rowOff>161925</xdr:rowOff>
    </xdr:to>
    <xdr:grpSp>
      <xdr:nvGrpSpPr>
        <xdr:cNvPr id="289325" name="Group 1">
          <a:hlinkClick xmlns:r="http://schemas.openxmlformats.org/officeDocument/2006/relationships" r:id="rId1" tooltip="Click for Next Attachment"/>
          <a:extLst>
            <a:ext uri="{FF2B5EF4-FFF2-40B4-BE49-F238E27FC236}">
              <a16:creationId xmlns:a16="http://schemas.microsoft.com/office/drawing/2014/main" id="{00000000-0008-0000-1100-00002D6A0400}"/>
            </a:ext>
          </a:extLst>
        </xdr:cNvPr>
        <xdr:cNvGrpSpPr>
          <a:grpSpLocks/>
        </xdr:cNvGrpSpPr>
      </xdr:nvGrpSpPr>
      <xdr:grpSpPr bwMode="auto">
        <a:xfrm>
          <a:off x="7048500" y="209550"/>
          <a:ext cx="1323975" cy="695325"/>
          <a:chOff x="738" y="5"/>
          <a:chExt cx="116" cy="73"/>
        </a:xfrm>
      </xdr:grpSpPr>
      <xdr:sp macro="" textlink="">
        <xdr:nvSpPr>
          <xdr:cNvPr id="289332" name="AutoShape 2">
            <a:extLst>
              <a:ext uri="{FF2B5EF4-FFF2-40B4-BE49-F238E27FC236}">
                <a16:creationId xmlns:a16="http://schemas.microsoft.com/office/drawing/2014/main" id="{00000000-0008-0000-1100-000034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6" name="Group 1">
          <a:hlinkClick xmlns:r="http://schemas.openxmlformats.org/officeDocument/2006/relationships" r:id="rId1" tooltip="Click for Next Attachment"/>
          <a:extLst>
            <a:ext uri="{FF2B5EF4-FFF2-40B4-BE49-F238E27FC236}">
              <a16:creationId xmlns:a16="http://schemas.microsoft.com/office/drawing/2014/main" id="{00000000-0008-0000-1100-00002E6A0400}"/>
            </a:ext>
          </a:extLst>
        </xdr:cNvPr>
        <xdr:cNvGrpSpPr>
          <a:grpSpLocks/>
        </xdr:cNvGrpSpPr>
      </xdr:nvGrpSpPr>
      <xdr:grpSpPr bwMode="auto">
        <a:xfrm>
          <a:off x="7048500" y="209550"/>
          <a:ext cx="1323975" cy="695325"/>
          <a:chOff x="738" y="5"/>
          <a:chExt cx="116" cy="73"/>
        </a:xfrm>
      </xdr:grpSpPr>
      <xdr:sp macro="" textlink="">
        <xdr:nvSpPr>
          <xdr:cNvPr id="289330" name="AutoShape 2">
            <a:extLst>
              <a:ext uri="{FF2B5EF4-FFF2-40B4-BE49-F238E27FC236}">
                <a16:creationId xmlns:a16="http://schemas.microsoft.com/office/drawing/2014/main" id="{00000000-0008-0000-1100-000032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100-000007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9</xdr:col>
      <xdr:colOff>295275</xdr:colOff>
      <xdr:row>0</xdr:row>
      <xdr:rowOff>209550</xdr:rowOff>
    </xdr:from>
    <xdr:to>
      <xdr:col>17</xdr:col>
      <xdr:colOff>400050</xdr:colOff>
      <xdr:row>2</xdr:row>
      <xdr:rowOff>161925</xdr:rowOff>
    </xdr:to>
    <xdr:grpSp>
      <xdr:nvGrpSpPr>
        <xdr:cNvPr id="289327" name="Group 1">
          <a:hlinkClick xmlns:r="http://schemas.openxmlformats.org/officeDocument/2006/relationships" r:id="rId1" tooltip="Click for Next Attachment"/>
          <a:extLst>
            <a:ext uri="{FF2B5EF4-FFF2-40B4-BE49-F238E27FC236}">
              <a16:creationId xmlns:a16="http://schemas.microsoft.com/office/drawing/2014/main" id="{00000000-0008-0000-1100-00002F6A0400}"/>
            </a:ext>
          </a:extLst>
        </xdr:cNvPr>
        <xdr:cNvGrpSpPr>
          <a:grpSpLocks/>
        </xdr:cNvGrpSpPr>
      </xdr:nvGrpSpPr>
      <xdr:grpSpPr bwMode="auto">
        <a:xfrm>
          <a:off x="7048500" y="209550"/>
          <a:ext cx="1323975" cy="695325"/>
          <a:chOff x="738" y="5"/>
          <a:chExt cx="116" cy="73"/>
        </a:xfrm>
      </xdr:grpSpPr>
      <xdr:sp macro="" textlink="">
        <xdr:nvSpPr>
          <xdr:cNvPr id="289328" name="AutoShape 2">
            <a:extLst>
              <a:ext uri="{FF2B5EF4-FFF2-40B4-BE49-F238E27FC236}">
                <a16:creationId xmlns:a16="http://schemas.microsoft.com/office/drawing/2014/main" id="{00000000-0008-0000-1100-0000306A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 name="Text Box 3">
            <a:extLst>
              <a:ext uri="{FF2B5EF4-FFF2-40B4-BE49-F238E27FC236}">
                <a16:creationId xmlns:a16="http://schemas.microsoft.com/office/drawing/2014/main" id="{00000000-0008-0000-1100-00000A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1123950</xdr:colOff>
          <xdr:row>73</xdr:row>
          <xdr:rowOff>190500</xdr:rowOff>
        </xdr:from>
        <xdr:to>
          <xdr:col>1</xdr:col>
          <xdr:colOff>2124075</xdr:colOff>
          <xdr:row>74</xdr:row>
          <xdr:rowOff>180975</xdr:rowOff>
        </xdr:to>
        <xdr:sp macro="" textlink="">
          <xdr:nvSpPr>
            <xdr:cNvPr id="287746" name="Option Button 2" hidden="1">
              <a:extLst>
                <a:ext uri="{63B3BB69-23CF-44E3-9099-C40C66FF867C}">
                  <a14:compatExt spid="_x0000_s287746"/>
                </a:ext>
                <a:ext uri="{FF2B5EF4-FFF2-40B4-BE49-F238E27FC236}">
                  <a16:creationId xmlns:a16="http://schemas.microsoft.com/office/drawing/2014/main" id="{00000000-0008-0000-12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73</xdr:row>
          <xdr:rowOff>190500</xdr:rowOff>
        </xdr:from>
        <xdr:to>
          <xdr:col>3</xdr:col>
          <xdr:colOff>923925</xdr:colOff>
          <xdr:row>74</xdr:row>
          <xdr:rowOff>180975</xdr:rowOff>
        </xdr:to>
        <xdr:sp macro="" textlink="">
          <xdr:nvSpPr>
            <xdr:cNvPr id="287747" name="Option Button 3" hidden="1">
              <a:extLst>
                <a:ext uri="{63B3BB69-23CF-44E3-9099-C40C66FF867C}">
                  <a14:compatExt spid="_x0000_s287747"/>
                </a:ext>
                <a:ext uri="{FF2B5EF4-FFF2-40B4-BE49-F238E27FC236}">
                  <a16:creationId xmlns:a16="http://schemas.microsoft.com/office/drawing/2014/main" id="{00000000-0008-0000-12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12</xdr:col>
      <xdr:colOff>161925</xdr:colOff>
      <xdr:row>0</xdr:row>
      <xdr:rowOff>38100</xdr:rowOff>
    </xdr:from>
    <xdr:to>
      <xdr:col>15</xdr:col>
      <xdr:colOff>180975</xdr:colOff>
      <xdr:row>2</xdr:row>
      <xdr:rowOff>314325</xdr:rowOff>
    </xdr:to>
    <xdr:grpSp>
      <xdr:nvGrpSpPr>
        <xdr:cNvPr id="276065" name="Group 1">
          <a:hlinkClick xmlns:r="http://schemas.openxmlformats.org/officeDocument/2006/relationships" r:id="rId1" tooltip="Click for Next Attachment"/>
          <a:extLst>
            <a:ext uri="{FF2B5EF4-FFF2-40B4-BE49-F238E27FC236}">
              <a16:creationId xmlns:a16="http://schemas.microsoft.com/office/drawing/2014/main" id="{00000000-0008-0000-1300-000061360400}"/>
            </a:ext>
          </a:extLst>
        </xdr:cNvPr>
        <xdr:cNvGrpSpPr>
          <a:grpSpLocks/>
        </xdr:cNvGrpSpPr>
      </xdr:nvGrpSpPr>
      <xdr:grpSpPr bwMode="auto">
        <a:xfrm>
          <a:off x="10067925" y="38100"/>
          <a:ext cx="0" cy="876300"/>
          <a:chOff x="738" y="5"/>
          <a:chExt cx="116" cy="73"/>
        </a:xfrm>
      </xdr:grpSpPr>
      <xdr:sp macro="" textlink="">
        <xdr:nvSpPr>
          <xdr:cNvPr id="276066" name="AutoShape 2">
            <a:extLst>
              <a:ext uri="{FF2B5EF4-FFF2-40B4-BE49-F238E27FC236}">
                <a16:creationId xmlns:a16="http://schemas.microsoft.com/office/drawing/2014/main" id="{00000000-0008-0000-1300-00006236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300-000003440000}"/>
              </a:ext>
            </a:extLst>
          </xdr:cNvPr>
          <xdr:cNvSpPr txBox="1">
            <a:spLocks noChangeArrowheads="1"/>
          </xdr:cNvSpPr>
        </xdr:nvSpPr>
        <xdr:spPr bwMode="auto">
          <a:xfrm>
            <a:off x="753" y="23"/>
            <a:ext cx="99"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28575</xdr:rowOff>
    </xdr:from>
    <xdr:to>
      <xdr:col>10</xdr:col>
      <xdr:colOff>123825</xdr:colOff>
      <xdr:row>0</xdr:row>
      <xdr:rowOff>828675</xdr:rowOff>
    </xdr:to>
    <xdr:grpSp>
      <xdr:nvGrpSpPr>
        <xdr:cNvPr id="281163" name="Group 1">
          <a:hlinkClick xmlns:r="http://schemas.openxmlformats.org/officeDocument/2006/relationships" r:id="rId1"/>
          <a:extLst>
            <a:ext uri="{FF2B5EF4-FFF2-40B4-BE49-F238E27FC236}">
              <a16:creationId xmlns:a16="http://schemas.microsoft.com/office/drawing/2014/main" id="{00000000-0008-0000-0100-00004B4A0400}"/>
            </a:ext>
          </a:extLst>
        </xdr:cNvPr>
        <xdr:cNvGrpSpPr>
          <a:grpSpLocks/>
        </xdr:cNvGrpSpPr>
      </xdr:nvGrpSpPr>
      <xdr:grpSpPr bwMode="auto">
        <a:xfrm>
          <a:off x="6691313" y="28575"/>
          <a:ext cx="0" cy="676275"/>
          <a:chOff x="738" y="5"/>
          <a:chExt cx="84" cy="73"/>
        </a:xfrm>
      </xdr:grpSpPr>
      <xdr:sp macro="" textlink="">
        <xdr:nvSpPr>
          <xdr:cNvPr id="281164" name="AutoShape 2">
            <a:extLst>
              <a:ext uri="{FF2B5EF4-FFF2-40B4-BE49-F238E27FC236}">
                <a16:creationId xmlns:a16="http://schemas.microsoft.com/office/drawing/2014/main" id="{00000000-0008-0000-0100-00004C4A0400}"/>
              </a:ext>
            </a:extLst>
          </xdr:cNvPr>
          <xdr:cNvSpPr>
            <a:spLocks noChangeArrowheads="1"/>
          </xdr:cNvSpPr>
        </xdr:nvSpPr>
        <xdr:spPr bwMode="auto">
          <a:xfrm>
            <a:off x="738" y="5"/>
            <a:ext cx="84"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43 w 21600"/>
              <a:gd name="T13" fmla="*/ 5326 h 21600"/>
              <a:gd name="T14" fmla="*/ 18771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hlinkClick xmlns:r="http://schemas.openxmlformats.org/officeDocument/2006/relationships" r:id="rId1" tooltip="Click for Next Attachment"/>
            <a:extLst>
              <a:ext uri="{FF2B5EF4-FFF2-40B4-BE49-F238E27FC236}">
                <a16:creationId xmlns:a16="http://schemas.microsoft.com/office/drawing/2014/main" id="{00000000-0008-0000-0100-000007000000}"/>
              </a:ext>
            </a:extLst>
          </xdr:cNvPr>
          <xdr:cNvSpPr txBox="1">
            <a:spLocks noChangeArrowheads="1"/>
          </xdr:cNvSpPr>
        </xdr:nvSpPr>
        <xdr:spPr bwMode="auto">
          <a:xfrm>
            <a:off x="753" y="25"/>
            <a:ext cx="68" cy="40"/>
          </a:xfrm>
          <a:prstGeom prst="rect">
            <a:avLst/>
          </a:prstGeom>
          <a:noFill/>
          <a:ln w="9525">
            <a:noFill/>
            <a:miter lim="800000"/>
            <a:headEnd/>
            <a:tailEnd/>
          </a:ln>
        </xdr:spPr>
        <xdr:txBody>
          <a:bodyPr vertOverflow="clip" wrap="square" lIns="27432" tIns="27432" rIns="27432" bIns="27432" anchor="ctr" upright="1"/>
          <a:lstStyle/>
          <a:p>
            <a:pPr algn="ctr" rtl="1">
              <a:lnSpc>
                <a:spcPts val="10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40</xdr:col>
          <xdr:colOff>0</xdr:colOff>
          <xdr:row>21</xdr:row>
          <xdr:rowOff>28575</xdr:rowOff>
        </xdr:from>
        <xdr:to>
          <xdr:col>41</xdr:col>
          <xdr:colOff>438150</xdr:colOff>
          <xdr:row>22</xdr:row>
          <xdr:rowOff>38100</xdr:rowOff>
        </xdr:to>
        <xdr:sp macro="" textlink="">
          <xdr:nvSpPr>
            <xdr:cNvPr id="65189" name="DTPicker21" hidden="1">
              <a:extLst>
                <a:ext uri="{63B3BB69-23CF-44E3-9099-C40C66FF867C}">
                  <a14:compatExt spid="_x0000_s65189"/>
                </a:ext>
                <a:ext uri="{FF2B5EF4-FFF2-40B4-BE49-F238E27FC236}">
                  <a16:creationId xmlns:a16="http://schemas.microsoft.com/office/drawing/2014/main" id="{00000000-0008-0000-0100-0000A5F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10</xdr:col>
      <xdr:colOff>161925</xdr:colOff>
      <xdr:row>0</xdr:row>
      <xdr:rowOff>38100</xdr:rowOff>
    </xdr:from>
    <xdr:to>
      <xdr:col>12</xdr:col>
      <xdr:colOff>47625</xdr:colOff>
      <xdr:row>2</xdr:row>
      <xdr:rowOff>504825</xdr:rowOff>
    </xdr:to>
    <xdr:grpSp>
      <xdr:nvGrpSpPr>
        <xdr:cNvPr id="277089" name="Group 95">
          <a:extLst>
            <a:ext uri="{FF2B5EF4-FFF2-40B4-BE49-F238E27FC236}">
              <a16:creationId xmlns:a16="http://schemas.microsoft.com/office/drawing/2014/main" id="{00000000-0008-0000-1400-0000613A0400}"/>
            </a:ext>
          </a:extLst>
        </xdr:cNvPr>
        <xdr:cNvGrpSpPr>
          <a:grpSpLocks/>
        </xdr:cNvGrpSpPr>
      </xdr:nvGrpSpPr>
      <xdr:grpSpPr bwMode="auto">
        <a:xfrm>
          <a:off x="7263342" y="38100"/>
          <a:ext cx="1113366" cy="964142"/>
          <a:chOff x="760" y="4"/>
          <a:chExt cx="116" cy="99"/>
        </a:xfrm>
      </xdr:grpSpPr>
      <xdr:sp macro="" textlink="">
        <xdr:nvSpPr>
          <xdr:cNvPr id="277090" name="AutoShape 2">
            <a:hlinkClick xmlns:r="http://schemas.openxmlformats.org/officeDocument/2006/relationships" r:id="rId1" tooltip="Click here for next Attachment"/>
            <a:extLst>
              <a:ext uri="{FF2B5EF4-FFF2-40B4-BE49-F238E27FC236}">
                <a16:creationId xmlns:a16="http://schemas.microsoft.com/office/drawing/2014/main" id="{00000000-0008-0000-1400-0000623A0400}"/>
              </a:ext>
            </a:extLst>
          </xdr:cNvPr>
          <xdr:cNvSpPr>
            <a:spLocks noChangeArrowheads="1"/>
          </xdr:cNvSpPr>
        </xdr:nvSpPr>
        <xdr:spPr bwMode="auto">
          <a:xfrm>
            <a:off x="760" y="4"/>
            <a:ext cx="116" cy="99"/>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236 h 21600"/>
              <a:gd name="T14" fmla="*/ 18807 w 21600"/>
              <a:gd name="T15" fmla="*/ 1636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400-000004000000}"/>
              </a:ext>
            </a:extLst>
          </xdr:cNvPr>
          <xdr:cNvSpPr txBox="1">
            <a:spLocks noChangeArrowheads="1"/>
          </xdr:cNvSpPr>
        </xdr:nvSpPr>
        <xdr:spPr bwMode="auto">
          <a:xfrm>
            <a:off x="775" y="28"/>
            <a:ext cx="98" cy="74"/>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638175</xdr:rowOff>
    </xdr:to>
    <xdr:grpSp>
      <xdr:nvGrpSpPr>
        <xdr:cNvPr id="279137" name="Group 5">
          <a:extLst>
            <a:ext uri="{FF2B5EF4-FFF2-40B4-BE49-F238E27FC236}">
              <a16:creationId xmlns:a16="http://schemas.microsoft.com/office/drawing/2014/main" id="{00000000-0008-0000-1500-000061420400}"/>
            </a:ext>
          </a:extLst>
        </xdr:cNvPr>
        <xdr:cNvGrpSpPr>
          <a:grpSpLocks/>
        </xdr:cNvGrpSpPr>
      </xdr:nvGrpSpPr>
      <xdr:grpSpPr bwMode="auto">
        <a:xfrm>
          <a:off x="7486650" y="390525"/>
          <a:ext cx="1371600" cy="657225"/>
          <a:chOff x="675" y="24"/>
          <a:chExt cx="144" cy="83"/>
        </a:xfrm>
      </xdr:grpSpPr>
      <xdr:sp macro="" textlink="">
        <xdr:nvSpPr>
          <xdr:cNvPr id="279138" name="AutoShape 2">
            <a:hlinkClick xmlns:r="http://schemas.openxmlformats.org/officeDocument/2006/relationships" r:id="rId1" tooltip="Click here for next Attachment"/>
            <a:extLst>
              <a:ext uri="{FF2B5EF4-FFF2-40B4-BE49-F238E27FC236}">
                <a16:creationId xmlns:a16="http://schemas.microsoft.com/office/drawing/2014/main" id="{00000000-0008-0000-1500-00006242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5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561975</xdr:colOff>
      <xdr:row>19</xdr:row>
      <xdr:rowOff>1352550</xdr:rowOff>
    </xdr:from>
    <xdr:to>
      <xdr:col>15</xdr:col>
      <xdr:colOff>152400</xdr:colOff>
      <xdr:row>19</xdr:row>
      <xdr:rowOff>1371600</xdr:rowOff>
    </xdr:to>
    <xdr:cxnSp macro="">
      <xdr:nvCxnSpPr>
        <xdr:cNvPr id="90859" name="Straight Arrow Connector 2">
          <a:extLst>
            <a:ext uri="{FF2B5EF4-FFF2-40B4-BE49-F238E27FC236}">
              <a16:creationId xmlns:a16="http://schemas.microsoft.com/office/drawing/2014/main" id="{00000000-0008-0000-1600-0000EB620100}"/>
            </a:ext>
          </a:extLst>
        </xdr:cNvPr>
        <xdr:cNvCxnSpPr>
          <a:cxnSpLocks noChangeShapeType="1"/>
        </xdr:cNvCxnSpPr>
      </xdr:nvCxnSpPr>
      <xdr:spPr bwMode="auto">
        <a:xfrm flipH="1">
          <a:off x="8486775" y="7381875"/>
          <a:ext cx="200025" cy="19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0</xdr:col>
          <xdr:colOff>400050</xdr:colOff>
          <xdr:row>16</xdr:row>
          <xdr:rowOff>123825</xdr:rowOff>
        </xdr:from>
        <xdr:to>
          <xdr:col>1</xdr:col>
          <xdr:colOff>95250</xdr:colOff>
          <xdr:row>17</xdr:row>
          <xdr:rowOff>276225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16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400050</xdr:colOff>
          <xdr:row>18</xdr:row>
          <xdr:rowOff>171450</xdr:rowOff>
        </xdr:from>
        <xdr:to>
          <xdr:col>1</xdr:col>
          <xdr:colOff>95250</xdr:colOff>
          <xdr:row>19</xdr:row>
          <xdr:rowOff>276225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16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3</xdr:row>
      <xdr:rowOff>0</xdr:rowOff>
    </xdr:to>
    <xdr:grpSp>
      <xdr:nvGrpSpPr>
        <xdr:cNvPr id="285059" name="Group 5">
          <a:extLst>
            <a:ext uri="{FF2B5EF4-FFF2-40B4-BE49-F238E27FC236}">
              <a16:creationId xmlns:a16="http://schemas.microsoft.com/office/drawing/2014/main" id="{00000000-0008-0000-1700-000083590400}"/>
            </a:ext>
          </a:extLst>
        </xdr:cNvPr>
        <xdr:cNvGrpSpPr>
          <a:grpSpLocks/>
        </xdr:cNvGrpSpPr>
      </xdr:nvGrpSpPr>
      <xdr:grpSpPr bwMode="auto">
        <a:xfrm>
          <a:off x="7086600" y="390525"/>
          <a:ext cx="1371600" cy="1781175"/>
          <a:chOff x="675" y="24"/>
          <a:chExt cx="144" cy="83"/>
        </a:xfrm>
      </xdr:grpSpPr>
      <xdr:sp macro="" textlink="">
        <xdr:nvSpPr>
          <xdr:cNvPr id="285060" name="AutoShape 2">
            <a:hlinkClick xmlns:r="http://schemas.openxmlformats.org/officeDocument/2006/relationships" r:id="rId1" tooltip="Click here for next Attachment"/>
            <a:extLst>
              <a:ext uri="{FF2B5EF4-FFF2-40B4-BE49-F238E27FC236}">
                <a16:creationId xmlns:a16="http://schemas.microsoft.com/office/drawing/2014/main" id="{00000000-0008-0000-1700-00008459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7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142875</xdr:colOff>
      <xdr:row>1</xdr:row>
      <xdr:rowOff>38100</xdr:rowOff>
    </xdr:from>
    <xdr:to>
      <xdr:col>12</xdr:col>
      <xdr:colOff>295275</xdr:colOff>
      <xdr:row>2</xdr:row>
      <xdr:rowOff>628650</xdr:rowOff>
    </xdr:to>
    <xdr:grpSp>
      <xdr:nvGrpSpPr>
        <xdr:cNvPr id="282113" name="Group 5">
          <a:extLst>
            <a:ext uri="{FF2B5EF4-FFF2-40B4-BE49-F238E27FC236}">
              <a16:creationId xmlns:a16="http://schemas.microsoft.com/office/drawing/2014/main" id="{00000000-0008-0000-1800-0000014E0400}"/>
            </a:ext>
          </a:extLst>
        </xdr:cNvPr>
        <xdr:cNvGrpSpPr>
          <a:grpSpLocks/>
        </xdr:cNvGrpSpPr>
      </xdr:nvGrpSpPr>
      <xdr:grpSpPr bwMode="auto">
        <a:xfrm>
          <a:off x="6896100" y="390525"/>
          <a:ext cx="1371600" cy="800100"/>
          <a:chOff x="675" y="24"/>
          <a:chExt cx="144" cy="83"/>
        </a:xfrm>
      </xdr:grpSpPr>
      <xdr:sp macro="" textlink="">
        <xdr:nvSpPr>
          <xdr:cNvPr id="282114" name="AutoShape 2">
            <a:hlinkClick xmlns:r="http://schemas.openxmlformats.org/officeDocument/2006/relationships" r:id="rId1" tooltip="Click here for next Attachment"/>
            <a:extLst>
              <a:ext uri="{FF2B5EF4-FFF2-40B4-BE49-F238E27FC236}">
                <a16:creationId xmlns:a16="http://schemas.microsoft.com/office/drawing/2014/main" id="{00000000-0008-0000-1800-0000024E0400}"/>
              </a:ext>
            </a:extLst>
          </xdr:cNvPr>
          <xdr:cNvSpPr>
            <a:spLocks noChangeArrowheads="1"/>
          </xdr:cNvSpPr>
        </xdr:nvSpPr>
        <xdr:spPr bwMode="auto">
          <a:xfrm>
            <a:off x="675" y="24"/>
            <a:ext cx="144" cy="8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00 w 21600"/>
              <a:gd name="T13" fmla="*/ 5205 h 21600"/>
              <a:gd name="T14" fmla="*/ 18750 w 21600"/>
              <a:gd name="T15" fmla="*/ 16395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1" tooltip="Click here for next Attachment"/>
            <a:extLst>
              <a:ext uri="{FF2B5EF4-FFF2-40B4-BE49-F238E27FC236}">
                <a16:creationId xmlns:a16="http://schemas.microsoft.com/office/drawing/2014/main" id="{00000000-0008-0000-1800-000004000000}"/>
              </a:ext>
            </a:extLst>
          </xdr:cNvPr>
          <xdr:cNvSpPr txBox="1">
            <a:spLocks noChangeArrowheads="1"/>
          </xdr:cNvSpPr>
        </xdr:nvSpPr>
        <xdr:spPr bwMode="auto">
          <a:xfrm>
            <a:off x="694" y="44"/>
            <a:ext cx="121" cy="6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23</xdr:row>
      <xdr:rowOff>47625</xdr:rowOff>
    </xdr:from>
    <xdr:to>
      <xdr:col>6</xdr:col>
      <xdr:colOff>0</xdr:colOff>
      <xdr:row>26</xdr:row>
      <xdr:rowOff>133350</xdr:rowOff>
    </xdr:to>
    <xdr:grpSp>
      <xdr:nvGrpSpPr>
        <xdr:cNvPr id="280494" name="Group 5">
          <a:hlinkClick xmlns:r="http://schemas.openxmlformats.org/officeDocument/2006/relationships" r:id="rId1" tooltip="Back to Cover Page"/>
          <a:extLst>
            <a:ext uri="{FF2B5EF4-FFF2-40B4-BE49-F238E27FC236}">
              <a16:creationId xmlns:a16="http://schemas.microsoft.com/office/drawing/2014/main" id="{00000000-0008-0000-1900-0000AE470400}"/>
            </a:ext>
          </a:extLst>
        </xdr:cNvPr>
        <xdr:cNvGrpSpPr>
          <a:grpSpLocks/>
        </xdr:cNvGrpSpPr>
      </xdr:nvGrpSpPr>
      <xdr:grpSpPr bwMode="auto">
        <a:xfrm>
          <a:off x="7991475" y="3790950"/>
          <a:ext cx="0" cy="781050"/>
          <a:chOff x="762" y="5"/>
          <a:chExt cx="116" cy="73"/>
        </a:xfrm>
      </xdr:grpSpPr>
      <xdr:sp macro="" textlink="">
        <xdr:nvSpPr>
          <xdr:cNvPr id="280498" name="AutoShape 2">
            <a:extLst>
              <a:ext uri="{FF2B5EF4-FFF2-40B4-BE49-F238E27FC236}">
                <a16:creationId xmlns:a16="http://schemas.microsoft.com/office/drawing/2014/main" id="{00000000-0008-0000-1900-0000B24704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991475" y="-18870126737700"/>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twoCellAnchor>
    <xdr:from>
      <xdr:col>2</xdr:col>
      <xdr:colOff>276225</xdr:colOff>
      <xdr:row>20</xdr:row>
      <xdr:rowOff>733425</xdr:rowOff>
    </xdr:from>
    <xdr:to>
      <xdr:col>3</xdr:col>
      <xdr:colOff>866775</xdr:colOff>
      <xdr:row>20</xdr:row>
      <xdr:rowOff>733425</xdr:rowOff>
    </xdr:to>
    <xdr:cxnSp macro="">
      <xdr:nvCxnSpPr>
        <xdr:cNvPr id="280495" name="Straight Arrow Connector 5">
          <a:extLst>
            <a:ext uri="{FF2B5EF4-FFF2-40B4-BE49-F238E27FC236}">
              <a16:creationId xmlns:a16="http://schemas.microsoft.com/office/drawing/2014/main" id="{00000000-0008-0000-1900-0000AF470400}"/>
            </a:ext>
          </a:extLst>
        </xdr:cNvPr>
        <xdr:cNvCxnSpPr>
          <a:cxnSpLocks noChangeShapeType="1"/>
        </xdr:cNvCxnSpPr>
      </xdr:nvCxnSpPr>
      <xdr:spPr bwMode="auto">
        <a:xfrm>
          <a:off x="1895475" y="5810250"/>
          <a:ext cx="1571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lgn="ctr">
              <a:solidFill>
                <a:srgbClr val="000000"/>
              </a:solidFill>
              <a:round/>
              <a:headEnd/>
              <a:tailEnd type="arrow" w="med" len="med"/>
            </a14:hiddenLine>
          </a:ext>
        </a:extLst>
      </xdr:spPr>
    </xdr:cxnSp>
    <xdr:clientData/>
  </xdr:twoCellAnchor>
  <mc:AlternateContent xmlns:mc="http://schemas.openxmlformats.org/markup-compatibility/2006">
    <mc:Choice xmlns:a14="http://schemas.microsoft.com/office/drawing/2010/main" Requires="a14">
      <xdr:twoCellAnchor editAs="oneCell">
        <xdr:from>
          <xdr:col>1</xdr:col>
          <xdr:colOff>38100</xdr:colOff>
          <xdr:row>5</xdr:row>
          <xdr:rowOff>47625</xdr:rowOff>
        </xdr:from>
        <xdr:to>
          <xdr:col>2</xdr:col>
          <xdr:colOff>247650</xdr:colOff>
          <xdr:row>5</xdr:row>
          <xdr:rowOff>285750</xdr:rowOff>
        </xdr:to>
        <xdr:sp macro="" textlink="">
          <xdr:nvSpPr>
            <xdr:cNvPr id="62465" name="Option Button 1" descr="Domestic Bidder" hidden="1">
              <a:extLst>
                <a:ext uri="{63B3BB69-23CF-44E3-9099-C40C66FF867C}">
                  <a14:compatExt spid="_x0000_s62465"/>
                </a:ext>
                <a:ext uri="{FF2B5EF4-FFF2-40B4-BE49-F238E27FC236}">
                  <a16:creationId xmlns:a16="http://schemas.microsoft.com/office/drawing/2014/main" id="{00000000-0008-0000-19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Domestic Bidder</a:t>
              </a:r>
            </a:p>
          </xdr:txBody>
        </xdr:sp>
        <xdr:clientData fLocksWithSheet="0"/>
      </xdr:twoCellAnchor>
    </mc:Choice>
    <mc:Fallback/>
  </mc:AlternateContent>
  <xdr:twoCellAnchor editAs="absolute">
    <xdr:from>
      <xdr:col>40</xdr:col>
      <xdr:colOff>218440</xdr:colOff>
      <xdr:row>53</xdr:row>
      <xdr:rowOff>312207</xdr:rowOff>
    </xdr:from>
    <xdr:to>
      <xdr:col>40</xdr:col>
      <xdr:colOff>970570</xdr:colOff>
      <xdr:row>53</xdr:row>
      <xdr:rowOff>519925</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8223250" y="15546917"/>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b="1" u="sng"/>
            <a:t>Currency</a:t>
          </a:r>
        </a:p>
      </xdr:txBody>
    </xdr:sp>
    <xdr:clientData/>
  </xdr:twoCellAnchor>
  <xdr:twoCellAnchor editAs="absolute">
    <xdr:from>
      <xdr:col>41</xdr:col>
      <xdr:colOff>234526</xdr:colOff>
      <xdr:row>53</xdr:row>
      <xdr:rowOff>361314</xdr:rowOff>
    </xdr:from>
    <xdr:to>
      <xdr:col>41</xdr:col>
      <xdr:colOff>1034975</xdr:colOff>
      <xdr:row>53</xdr:row>
      <xdr:rowOff>538919</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9313333" y="15599834"/>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b="1" u="sng"/>
            <a:t>Amount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9</xdr:col>
      <xdr:colOff>390525</xdr:colOff>
      <xdr:row>2</xdr:row>
      <xdr:rowOff>314325</xdr:rowOff>
    </xdr:to>
    <xdr:grpSp>
      <xdr:nvGrpSpPr>
        <xdr:cNvPr id="261729" name="Group 3">
          <a:hlinkClick xmlns:r="http://schemas.openxmlformats.org/officeDocument/2006/relationships" r:id="rId1" tooltip="Click for Next Attachment"/>
          <a:extLst>
            <a:ext uri="{FF2B5EF4-FFF2-40B4-BE49-F238E27FC236}">
              <a16:creationId xmlns:a16="http://schemas.microsoft.com/office/drawing/2014/main" id="{00000000-0008-0000-0200-000061FE0300}"/>
            </a:ext>
          </a:extLst>
        </xdr:cNvPr>
        <xdr:cNvGrpSpPr>
          <a:grpSpLocks/>
        </xdr:cNvGrpSpPr>
      </xdr:nvGrpSpPr>
      <xdr:grpSpPr bwMode="auto">
        <a:xfrm>
          <a:off x="7896225" y="47625"/>
          <a:ext cx="3009900" cy="771525"/>
          <a:chOff x="738" y="5"/>
          <a:chExt cx="116" cy="73"/>
        </a:xfrm>
      </xdr:grpSpPr>
      <xdr:sp macro="" textlink="">
        <xdr:nvSpPr>
          <xdr:cNvPr id="261730" name="AutoShape 1">
            <a:extLst>
              <a:ext uri="{FF2B5EF4-FFF2-40B4-BE49-F238E27FC236}">
                <a16:creationId xmlns:a16="http://schemas.microsoft.com/office/drawing/2014/main" id="{00000000-0008-0000-0200-000062FE03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200-00000210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142875</xdr:colOff>
      <xdr:row>2</xdr:row>
      <xdr:rowOff>571500</xdr:rowOff>
    </xdr:to>
    <xdr:grpSp>
      <xdr:nvGrpSpPr>
        <xdr:cNvPr id="286505" name="Group 1">
          <a:hlinkClick xmlns:r="http://schemas.openxmlformats.org/officeDocument/2006/relationships" r:id="rId1" tooltip="Click for Next Attachment"/>
          <a:extLst>
            <a:ext uri="{FF2B5EF4-FFF2-40B4-BE49-F238E27FC236}">
              <a16:creationId xmlns:a16="http://schemas.microsoft.com/office/drawing/2014/main" id="{00000000-0008-0000-0300-0000295F0400}"/>
            </a:ext>
          </a:extLst>
        </xdr:cNvPr>
        <xdr:cNvGrpSpPr>
          <a:grpSpLocks/>
        </xdr:cNvGrpSpPr>
      </xdr:nvGrpSpPr>
      <xdr:grpSpPr bwMode="auto">
        <a:xfrm>
          <a:off x="8848725" y="200025"/>
          <a:ext cx="1352550" cy="876300"/>
          <a:chOff x="738" y="5"/>
          <a:chExt cx="116" cy="73"/>
        </a:xfrm>
      </xdr:grpSpPr>
      <xdr:sp macro="" textlink="">
        <xdr:nvSpPr>
          <xdr:cNvPr id="286512" name="AutoShape 2">
            <a:extLst>
              <a:ext uri="{FF2B5EF4-FFF2-40B4-BE49-F238E27FC236}">
                <a16:creationId xmlns:a16="http://schemas.microsoft.com/office/drawing/2014/main" id="{00000000-0008-0000-0300-0000305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195263</xdr:colOff>
          <xdr:row>19</xdr:row>
          <xdr:rowOff>121444</xdr:rowOff>
        </xdr:from>
        <xdr:to>
          <xdr:col>7</xdr:col>
          <xdr:colOff>80975</xdr:colOff>
          <xdr:row>636</xdr:row>
          <xdr:rowOff>140494</xdr:rowOff>
        </xdr:to>
        <xdr:grpSp>
          <xdr:nvGrpSpPr>
            <xdr:cNvPr id="286506" name="Group 1166">
              <a:extLst>
                <a:ext uri="{FF2B5EF4-FFF2-40B4-BE49-F238E27FC236}">
                  <a16:creationId xmlns:a16="http://schemas.microsoft.com/office/drawing/2014/main" id="{00000000-0008-0000-0300-00002A5F0400}"/>
                </a:ext>
              </a:extLst>
            </xdr:cNvPr>
            <xdr:cNvGrpSpPr>
              <a:grpSpLocks/>
            </xdr:cNvGrpSpPr>
          </xdr:nvGrpSpPr>
          <xdr:grpSpPr bwMode="auto">
            <a:xfrm>
              <a:off x="4548188" y="8570119"/>
              <a:ext cx="1933587" cy="8943975"/>
              <a:chOff x="495" y="0"/>
              <a:chExt cx="6476540" cy="8943975"/>
            </a:xfrm>
          </xdr:grpSpPr>
          <xdr:sp macro="" textlink="">
            <xdr:nvSpPr>
              <xdr:cNvPr id="65949" name="Check Box 413" hidden="1">
                <a:extLst>
                  <a:ext uri="{63B3BB69-23CF-44E3-9099-C40C66FF867C}">
                    <a14:compatExt spid="_x0000_s65949"/>
                  </a:ext>
                  <a:ext uri="{FF2B5EF4-FFF2-40B4-BE49-F238E27FC236}">
                    <a16:creationId xmlns:a16="http://schemas.microsoft.com/office/drawing/2014/main" id="{00000000-0008-0000-0300-00009D010100}"/>
                  </a:ext>
                </a:extLst>
              </xdr:cNvPr>
              <xdr:cNvSpPr/>
            </xdr:nvSpPr>
            <xdr:spPr bwMode="auto">
              <a:xfrm>
                <a:off x="6382807" y="8943975"/>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950" name="Check Box 414" hidden="1">
                <a:extLst>
                  <a:ext uri="{63B3BB69-23CF-44E3-9099-C40C66FF867C}">
                    <a14:compatExt spid="_x0000_s65950"/>
                  </a:ext>
                  <a:ext uri="{FF2B5EF4-FFF2-40B4-BE49-F238E27FC236}">
                    <a16:creationId xmlns:a16="http://schemas.microsoft.com/office/drawing/2014/main" id="{00000000-0008-0000-0300-00009E010100}"/>
                  </a:ext>
                </a:extLst>
              </xdr:cNvPr>
              <xdr:cNvSpPr/>
            </xdr:nvSpPr>
            <xdr:spPr bwMode="auto">
              <a:xfrm>
                <a:off x="6473096" y="8943975"/>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951" name="Check Box 415" hidden="1">
                <a:extLst>
                  <a:ext uri="{63B3BB69-23CF-44E3-9099-C40C66FF867C}">
                    <a14:compatExt spid="_x0000_s65951"/>
                  </a:ext>
                  <a:ext uri="{FF2B5EF4-FFF2-40B4-BE49-F238E27FC236}">
                    <a16:creationId xmlns:a16="http://schemas.microsoft.com/office/drawing/2014/main" id="{00000000-0008-0000-0300-00009F010100}"/>
                  </a:ext>
                </a:extLst>
              </xdr:cNvPr>
              <xdr:cNvSpPr/>
            </xdr:nvSpPr>
            <xdr:spPr bwMode="auto">
              <a:xfrm>
                <a:off x="6406799" y="8943975"/>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65952" name="Check Box 416" hidden="1">
                <a:extLst>
                  <a:ext uri="{63B3BB69-23CF-44E3-9099-C40C66FF867C}">
                    <a14:compatExt spid="_x0000_s65952"/>
                  </a:ext>
                  <a:ext uri="{FF2B5EF4-FFF2-40B4-BE49-F238E27FC236}">
                    <a16:creationId xmlns:a16="http://schemas.microsoft.com/office/drawing/2014/main" id="{00000000-0008-0000-0300-0000A0010100}"/>
                  </a:ext>
                </a:extLst>
              </xdr:cNvPr>
              <xdr:cNvSpPr/>
            </xdr:nvSpPr>
            <xdr:spPr bwMode="auto">
              <a:xfrm>
                <a:off x="6476935" y="894397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953" name="Check Box 417" hidden="1">
                <a:extLst>
                  <a:ext uri="{63B3BB69-23CF-44E3-9099-C40C66FF867C}">
                    <a14:compatExt spid="_x0000_s65953"/>
                  </a:ext>
                  <a:ext uri="{FF2B5EF4-FFF2-40B4-BE49-F238E27FC236}">
                    <a16:creationId xmlns:a16="http://schemas.microsoft.com/office/drawing/2014/main" id="{00000000-0008-0000-0300-0000A1010100}"/>
                  </a:ext>
                </a:extLst>
              </xdr:cNvPr>
              <xdr:cNvSpPr/>
            </xdr:nvSpPr>
            <xdr:spPr bwMode="auto">
              <a:xfrm>
                <a:off x="6448548" y="8943975"/>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954" name="Check Box 418" hidden="1">
                <a:extLst>
                  <a:ext uri="{63B3BB69-23CF-44E3-9099-C40C66FF867C}">
                    <a14:compatExt spid="_x0000_s65954"/>
                  </a:ext>
                  <a:ext uri="{FF2B5EF4-FFF2-40B4-BE49-F238E27FC236}">
                    <a16:creationId xmlns:a16="http://schemas.microsoft.com/office/drawing/2014/main" id="{00000000-0008-0000-0300-0000A2010100}"/>
                  </a:ext>
                </a:extLst>
              </xdr:cNvPr>
              <xdr:cNvSpPr/>
            </xdr:nvSpPr>
            <xdr:spPr bwMode="auto">
              <a:xfrm>
                <a:off x="495"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223838</xdr:colOff>
          <xdr:row>19</xdr:row>
          <xdr:rowOff>121444</xdr:rowOff>
        </xdr:from>
        <xdr:to>
          <xdr:col>9</xdr:col>
          <xdr:colOff>163758</xdr:colOff>
          <xdr:row>636</xdr:row>
          <xdr:rowOff>140494</xdr:rowOff>
        </xdr:to>
        <xdr:grpSp>
          <xdr:nvGrpSpPr>
            <xdr:cNvPr id="286507" name="Group 1167">
              <a:extLst>
                <a:ext uri="{FF2B5EF4-FFF2-40B4-BE49-F238E27FC236}">
                  <a16:creationId xmlns:a16="http://schemas.microsoft.com/office/drawing/2014/main" id="{00000000-0008-0000-0300-00002B5F0400}"/>
                </a:ext>
              </a:extLst>
            </xdr:cNvPr>
            <xdr:cNvGrpSpPr>
              <a:grpSpLocks/>
            </xdr:cNvGrpSpPr>
          </xdr:nvGrpSpPr>
          <xdr:grpSpPr bwMode="auto">
            <a:xfrm>
              <a:off x="6624638" y="8570119"/>
              <a:ext cx="1968745" cy="8943975"/>
              <a:chOff x="720" y="0"/>
              <a:chExt cx="8581360" cy="8943975"/>
            </a:xfrm>
          </xdr:grpSpPr>
          <xdr:sp macro="" textlink="">
            <xdr:nvSpPr>
              <xdr:cNvPr id="65955" name="Check Box 419" hidden="1">
                <a:extLst>
                  <a:ext uri="{63B3BB69-23CF-44E3-9099-C40C66FF867C}">
                    <a14:compatExt spid="_x0000_s65955"/>
                  </a:ext>
                  <a:ext uri="{FF2B5EF4-FFF2-40B4-BE49-F238E27FC236}">
                    <a16:creationId xmlns:a16="http://schemas.microsoft.com/office/drawing/2014/main" id="{00000000-0008-0000-0300-0000A3010100}"/>
                  </a:ext>
                </a:extLst>
              </xdr:cNvPr>
              <xdr:cNvSpPr/>
            </xdr:nvSpPr>
            <xdr:spPr bwMode="auto">
              <a:xfrm>
                <a:off x="8527874" y="894397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956" name="Check Box 420" hidden="1">
                <a:extLst>
                  <a:ext uri="{63B3BB69-23CF-44E3-9099-C40C66FF867C}">
                    <a14:compatExt spid="_x0000_s65956"/>
                  </a:ext>
                  <a:ext uri="{FF2B5EF4-FFF2-40B4-BE49-F238E27FC236}">
                    <a16:creationId xmlns:a16="http://schemas.microsoft.com/office/drawing/2014/main" id="{00000000-0008-0000-0300-0000A4010100}"/>
                  </a:ext>
                </a:extLst>
              </xdr:cNvPr>
              <xdr:cNvSpPr/>
            </xdr:nvSpPr>
            <xdr:spPr bwMode="auto">
              <a:xfrm>
                <a:off x="8580332" y="894397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957" name="Check Box 421" hidden="1">
                <a:extLst>
                  <a:ext uri="{63B3BB69-23CF-44E3-9099-C40C66FF867C}">
                    <a14:compatExt spid="_x0000_s65957"/>
                  </a:ext>
                  <a:ext uri="{FF2B5EF4-FFF2-40B4-BE49-F238E27FC236}">
                    <a16:creationId xmlns:a16="http://schemas.microsoft.com/office/drawing/2014/main" id="{00000000-0008-0000-0300-0000A5010100}"/>
                  </a:ext>
                </a:extLst>
              </xdr:cNvPr>
              <xdr:cNvSpPr/>
            </xdr:nvSpPr>
            <xdr:spPr bwMode="auto">
              <a:xfrm>
                <a:off x="8533087" y="894397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65958" name="Check Box 422" hidden="1">
                <a:extLst>
                  <a:ext uri="{63B3BB69-23CF-44E3-9099-C40C66FF867C}">
                    <a14:compatExt spid="_x0000_s65958"/>
                  </a:ext>
                  <a:ext uri="{FF2B5EF4-FFF2-40B4-BE49-F238E27FC236}">
                    <a16:creationId xmlns:a16="http://schemas.microsoft.com/office/drawing/2014/main" id="{00000000-0008-0000-0300-0000A6010100}"/>
                  </a:ext>
                </a:extLst>
              </xdr:cNvPr>
              <xdr:cNvSpPr/>
            </xdr:nvSpPr>
            <xdr:spPr bwMode="auto">
              <a:xfrm>
                <a:off x="8581980" y="894397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959" name="Check Box 423" hidden="1">
                <a:extLst>
                  <a:ext uri="{63B3BB69-23CF-44E3-9099-C40C66FF867C}">
                    <a14:compatExt spid="_x0000_s65959"/>
                  </a:ext>
                  <a:ext uri="{FF2B5EF4-FFF2-40B4-BE49-F238E27FC236}">
                    <a16:creationId xmlns:a16="http://schemas.microsoft.com/office/drawing/2014/main" id="{00000000-0008-0000-0300-0000A7010100}"/>
                  </a:ext>
                </a:extLst>
              </xdr:cNvPr>
              <xdr:cNvSpPr/>
            </xdr:nvSpPr>
            <xdr:spPr bwMode="auto">
              <a:xfrm>
                <a:off x="8565996" y="894397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960" name="Check Box 424" hidden="1">
                <a:extLst>
                  <a:ext uri="{63B3BB69-23CF-44E3-9099-C40C66FF867C}">
                    <a14:compatExt spid="_x0000_s65960"/>
                  </a:ext>
                  <a:ext uri="{FF2B5EF4-FFF2-40B4-BE49-F238E27FC236}">
                    <a16:creationId xmlns:a16="http://schemas.microsoft.com/office/drawing/2014/main" id="{00000000-0008-0000-0300-0000A8010100}"/>
                  </a:ext>
                </a:extLst>
              </xdr:cNvPr>
              <xdr:cNvSpPr/>
            </xdr:nvSpPr>
            <xdr:spPr bwMode="auto">
              <a:xfrm>
                <a:off x="720"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195263</xdr:colOff>
          <xdr:row>19</xdr:row>
          <xdr:rowOff>121444</xdr:rowOff>
        </xdr:from>
        <xdr:to>
          <xdr:col>7</xdr:col>
          <xdr:colOff>80977</xdr:colOff>
          <xdr:row>636</xdr:row>
          <xdr:rowOff>140494</xdr:rowOff>
        </xdr:to>
        <xdr:grpSp>
          <xdr:nvGrpSpPr>
            <xdr:cNvPr id="286508" name="Group 1045">
              <a:extLst>
                <a:ext uri="{FF2B5EF4-FFF2-40B4-BE49-F238E27FC236}">
                  <a16:creationId xmlns:a16="http://schemas.microsoft.com/office/drawing/2014/main" id="{00000000-0008-0000-0300-00002C5F0400}"/>
                </a:ext>
              </a:extLst>
            </xdr:cNvPr>
            <xdr:cNvGrpSpPr>
              <a:grpSpLocks/>
            </xdr:cNvGrpSpPr>
          </xdr:nvGrpSpPr>
          <xdr:grpSpPr bwMode="auto">
            <a:xfrm>
              <a:off x="4548188" y="8570119"/>
              <a:ext cx="1933589" cy="8943975"/>
              <a:chOff x="488" y="0"/>
              <a:chExt cx="6476547" cy="8943975"/>
            </a:xfrm>
          </xdr:grpSpPr>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0300-000065000100}"/>
                  </a:ext>
                </a:extLst>
              </xdr:cNvPr>
              <xdr:cNvSpPr/>
            </xdr:nvSpPr>
            <xdr:spPr bwMode="auto">
              <a:xfrm>
                <a:off x="6382807" y="8943975"/>
                <a:ext cx="6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638" name="Check Box 102" hidden="1">
                <a:extLst>
                  <a:ext uri="{63B3BB69-23CF-44E3-9099-C40C66FF867C}">
                    <a14:compatExt spid="_x0000_s65638"/>
                  </a:ext>
                  <a:ext uri="{FF2B5EF4-FFF2-40B4-BE49-F238E27FC236}">
                    <a16:creationId xmlns:a16="http://schemas.microsoft.com/office/drawing/2014/main" id="{00000000-0008-0000-0300-000066000100}"/>
                  </a:ext>
                </a:extLst>
              </xdr:cNvPr>
              <xdr:cNvSpPr/>
            </xdr:nvSpPr>
            <xdr:spPr bwMode="auto">
              <a:xfrm>
                <a:off x="6473096" y="8943975"/>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639" name="Check Box 103" hidden="1">
                <a:extLst>
                  <a:ext uri="{63B3BB69-23CF-44E3-9099-C40C66FF867C}">
                    <a14:compatExt spid="_x0000_s65639"/>
                  </a:ext>
                  <a:ext uri="{FF2B5EF4-FFF2-40B4-BE49-F238E27FC236}">
                    <a16:creationId xmlns:a16="http://schemas.microsoft.com/office/drawing/2014/main" id="{00000000-0008-0000-0300-000067000100}"/>
                  </a:ext>
                </a:extLst>
              </xdr:cNvPr>
              <xdr:cNvSpPr/>
            </xdr:nvSpPr>
            <xdr:spPr bwMode="auto">
              <a:xfrm>
                <a:off x="6405841" y="8943975"/>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0300-000068000100}"/>
                  </a:ext>
                </a:extLst>
              </xdr:cNvPr>
              <xdr:cNvSpPr/>
            </xdr:nvSpPr>
            <xdr:spPr bwMode="auto">
              <a:xfrm>
                <a:off x="6476935" y="894397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651" name="Check Box 115" hidden="1">
                <a:extLst>
                  <a:ext uri="{63B3BB69-23CF-44E3-9099-C40C66FF867C}">
                    <a14:compatExt spid="_x0000_s65651"/>
                  </a:ext>
                  <a:ext uri="{FF2B5EF4-FFF2-40B4-BE49-F238E27FC236}">
                    <a16:creationId xmlns:a16="http://schemas.microsoft.com/office/drawing/2014/main" id="{00000000-0008-0000-0300-000073000100}"/>
                  </a:ext>
                </a:extLst>
              </xdr:cNvPr>
              <xdr:cNvSpPr/>
            </xdr:nvSpPr>
            <xdr:spPr bwMode="auto">
              <a:xfrm>
                <a:off x="6448548" y="8943975"/>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0300-000071000100}"/>
                  </a:ext>
                </a:extLst>
              </xdr:cNvPr>
              <xdr:cNvSpPr/>
            </xdr:nvSpPr>
            <xdr:spPr bwMode="auto">
              <a:xfrm>
                <a:off x="6423597" y="8943975"/>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sp macro="" textlink="">
            <xdr:nvSpPr>
              <xdr:cNvPr id="97299" name="Check Box 1043" hidden="1">
                <a:extLst>
                  <a:ext uri="{63B3BB69-23CF-44E3-9099-C40C66FF867C}">
                    <a14:compatExt spid="_x0000_s97299"/>
                  </a:ext>
                  <a:ext uri="{FF2B5EF4-FFF2-40B4-BE49-F238E27FC236}">
                    <a16:creationId xmlns:a16="http://schemas.microsoft.com/office/drawing/2014/main" id="{00000000-0008-0000-0300-0000137C0100}"/>
                  </a:ext>
                </a:extLst>
              </xdr:cNvPr>
              <xdr:cNvSpPr/>
            </xdr:nvSpPr>
            <xdr:spPr bwMode="auto">
              <a:xfrm>
                <a:off x="488"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Construction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223838</xdr:colOff>
          <xdr:row>19</xdr:row>
          <xdr:rowOff>121444</xdr:rowOff>
        </xdr:from>
        <xdr:to>
          <xdr:col>9</xdr:col>
          <xdr:colOff>163760</xdr:colOff>
          <xdr:row>636</xdr:row>
          <xdr:rowOff>140494</xdr:rowOff>
        </xdr:to>
        <xdr:grpSp>
          <xdr:nvGrpSpPr>
            <xdr:cNvPr id="286509" name="Group 1046">
              <a:extLst>
                <a:ext uri="{FF2B5EF4-FFF2-40B4-BE49-F238E27FC236}">
                  <a16:creationId xmlns:a16="http://schemas.microsoft.com/office/drawing/2014/main" id="{00000000-0008-0000-0300-00002D5F0400}"/>
                </a:ext>
              </a:extLst>
            </xdr:cNvPr>
            <xdr:cNvGrpSpPr>
              <a:grpSpLocks/>
            </xdr:cNvGrpSpPr>
          </xdr:nvGrpSpPr>
          <xdr:grpSpPr bwMode="auto">
            <a:xfrm>
              <a:off x="6624638" y="8570119"/>
              <a:ext cx="1968747" cy="8943975"/>
              <a:chOff x="711" y="0"/>
              <a:chExt cx="8581369" cy="8943975"/>
            </a:xfrm>
          </xdr:grpSpPr>
          <xdr:sp macro="" textlink="">
            <xdr:nvSpPr>
              <xdr:cNvPr id="65740" name="Check Box 204" hidden="1">
                <a:extLst>
                  <a:ext uri="{63B3BB69-23CF-44E3-9099-C40C66FF867C}">
                    <a14:compatExt spid="_x0000_s65740"/>
                  </a:ext>
                  <a:ext uri="{FF2B5EF4-FFF2-40B4-BE49-F238E27FC236}">
                    <a16:creationId xmlns:a16="http://schemas.microsoft.com/office/drawing/2014/main" id="{00000000-0008-0000-0300-0000CC000100}"/>
                  </a:ext>
                </a:extLst>
              </xdr:cNvPr>
              <xdr:cNvSpPr/>
            </xdr:nvSpPr>
            <xdr:spPr bwMode="auto">
              <a:xfrm>
                <a:off x="8527874" y="894397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65741" name="Check Box 205" hidden="1">
                <a:extLst>
                  <a:ext uri="{63B3BB69-23CF-44E3-9099-C40C66FF867C}">
                    <a14:compatExt spid="_x0000_s65741"/>
                  </a:ext>
                  <a:ext uri="{FF2B5EF4-FFF2-40B4-BE49-F238E27FC236}">
                    <a16:creationId xmlns:a16="http://schemas.microsoft.com/office/drawing/2014/main" id="{00000000-0008-0000-0300-0000CD000100}"/>
                  </a:ext>
                </a:extLst>
              </xdr:cNvPr>
              <xdr:cNvSpPr/>
            </xdr:nvSpPr>
            <xdr:spPr bwMode="auto">
              <a:xfrm>
                <a:off x="8580332" y="894397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5742" name="Check Box 206" hidden="1">
                <a:extLst>
                  <a:ext uri="{63B3BB69-23CF-44E3-9099-C40C66FF867C}">
                    <a14:compatExt spid="_x0000_s65742"/>
                  </a:ext>
                  <a:ext uri="{FF2B5EF4-FFF2-40B4-BE49-F238E27FC236}">
                    <a16:creationId xmlns:a16="http://schemas.microsoft.com/office/drawing/2014/main" id="{00000000-0008-0000-0300-0000CE000100}"/>
                  </a:ext>
                </a:extLst>
              </xdr:cNvPr>
              <xdr:cNvSpPr/>
            </xdr:nvSpPr>
            <xdr:spPr bwMode="auto">
              <a:xfrm>
                <a:off x="8533087" y="894397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65743" name="Check Box 207" hidden="1">
                <a:extLst>
                  <a:ext uri="{63B3BB69-23CF-44E3-9099-C40C66FF867C}">
                    <a14:compatExt spid="_x0000_s65743"/>
                  </a:ext>
                  <a:ext uri="{FF2B5EF4-FFF2-40B4-BE49-F238E27FC236}">
                    <a16:creationId xmlns:a16="http://schemas.microsoft.com/office/drawing/2014/main" id="{00000000-0008-0000-0300-0000CF000100}"/>
                  </a:ext>
                </a:extLst>
              </xdr:cNvPr>
              <xdr:cNvSpPr/>
            </xdr:nvSpPr>
            <xdr:spPr bwMode="auto">
              <a:xfrm>
                <a:off x="8581980" y="894397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65744" name="Check Box 208" hidden="1">
                <a:extLst>
                  <a:ext uri="{63B3BB69-23CF-44E3-9099-C40C66FF867C}">
                    <a14:compatExt spid="_x0000_s65744"/>
                  </a:ext>
                  <a:ext uri="{FF2B5EF4-FFF2-40B4-BE49-F238E27FC236}">
                    <a16:creationId xmlns:a16="http://schemas.microsoft.com/office/drawing/2014/main" id="{00000000-0008-0000-0300-0000D0000100}"/>
                  </a:ext>
                </a:extLst>
              </xdr:cNvPr>
              <xdr:cNvSpPr/>
            </xdr:nvSpPr>
            <xdr:spPr bwMode="auto">
              <a:xfrm>
                <a:off x="8565996" y="894397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65745" name="Check Box 209" hidden="1">
                <a:extLst>
                  <a:ext uri="{63B3BB69-23CF-44E3-9099-C40C66FF867C}">
                    <a14:compatExt spid="_x0000_s65745"/>
                  </a:ext>
                  <a:ext uri="{FF2B5EF4-FFF2-40B4-BE49-F238E27FC236}">
                    <a16:creationId xmlns:a16="http://schemas.microsoft.com/office/drawing/2014/main" id="{00000000-0008-0000-0300-0000D1000100}"/>
                  </a:ext>
                </a:extLst>
              </xdr:cNvPr>
              <xdr:cNvSpPr/>
            </xdr:nvSpPr>
            <xdr:spPr bwMode="auto">
              <a:xfrm>
                <a:off x="8556119" y="8943975"/>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sp macro="" textlink="">
            <xdr:nvSpPr>
              <xdr:cNvPr id="97300" name="Check Box 1044" hidden="1">
                <a:extLst>
                  <a:ext uri="{63B3BB69-23CF-44E3-9099-C40C66FF867C}">
                    <a14:compatExt spid="_x0000_s97300"/>
                  </a:ext>
                  <a:ext uri="{FF2B5EF4-FFF2-40B4-BE49-F238E27FC236}">
                    <a16:creationId xmlns:a16="http://schemas.microsoft.com/office/drawing/2014/main" id="{00000000-0008-0000-0300-0000147C0100}"/>
                  </a:ext>
                </a:extLst>
              </xdr:cNvPr>
              <xdr:cNvSpPr/>
            </xdr:nvSpPr>
            <xdr:spPr bwMode="auto">
              <a:xfrm>
                <a:off x="711"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Construction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195263</xdr:colOff>
          <xdr:row>19</xdr:row>
          <xdr:rowOff>121444</xdr:rowOff>
        </xdr:from>
        <xdr:to>
          <xdr:col>6</xdr:col>
          <xdr:colOff>769136</xdr:colOff>
          <xdr:row>636</xdr:row>
          <xdr:rowOff>140494</xdr:rowOff>
        </xdr:to>
        <xdr:grpSp>
          <xdr:nvGrpSpPr>
            <xdr:cNvPr id="286510" name="Group 1166">
              <a:extLst>
                <a:ext uri="{FF2B5EF4-FFF2-40B4-BE49-F238E27FC236}">
                  <a16:creationId xmlns:a16="http://schemas.microsoft.com/office/drawing/2014/main" id="{00000000-0008-0000-0300-00002E5F0400}"/>
                </a:ext>
              </a:extLst>
            </xdr:cNvPr>
            <xdr:cNvGrpSpPr>
              <a:grpSpLocks/>
            </xdr:cNvGrpSpPr>
          </xdr:nvGrpSpPr>
          <xdr:grpSpPr bwMode="auto">
            <a:xfrm>
              <a:off x="4548188" y="8570119"/>
              <a:ext cx="1631148" cy="8943975"/>
              <a:chOff x="502" y="0"/>
              <a:chExt cx="6171737" cy="8943975"/>
            </a:xfrm>
          </xdr:grpSpPr>
          <xdr:sp macro="" textlink="">
            <xdr:nvSpPr>
              <xdr:cNvPr id="257240" name="Check Box 3288" hidden="1">
                <a:extLst>
                  <a:ext uri="{63B3BB69-23CF-44E3-9099-C40C66FF867C}">
                    <a14:compatExt spid="_x0000_s257240"/>
                  </a:ext>
                  <a:ext uri="{FF2B5EF4-FFF2-40B4-BE49-F238E27FC236}">
                    <a16:creationId xmlns:a16="http://schemas.microsoft.com/office/drawing/2014/main" id="{00000000-0008-0000-0300-0000D8EC0300}"/>
                  </a:ext>
                </a:extLst>
              </xdr:cNvPr>
              <xdr:cNvSpPr/>
            </xdr:nvSpPr>
            <xdr:spPr bwMode="auto">
              <a:xfrm>
                <a:off x="6111003" y="8943975"/>
                <a:ext cx="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57241" name="Check Box 3289" hidden="1">
                <a:extLst>
                  <a:ext uri="{63B3BB69-23CF-44E3-9099-C40C66FF867C}">
                    <a14:compatExt spid="_x0000_s257241"/>
                  </a:ext>
                  <a:ext uri="{FF2B5EF4-FFF2-40B4-BE49-F238E27FC236}">
                    <a16:creationId xmlns:a16="http://schemas.microsoft.com/office/drawing/2014/main" id="{00000000-0008-0000-0300-0000D9EC0300}"/>
                  </a:ext>
                </a:extLst>
              </xdr:cNvPr>
              <xdr:cNvSpPr/>
            </xdr:nvSpPr>
            <xdr:spPr bwMode="auto">
              <a:xfrm>
                <a:off x="6169646" y="8943975"/>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57242" name="Check Box 3290" hidden="1">
                <a:extLst>
                  <a:ext uri="{63B3BB69-23CF-44E3-9099-C40C66FF867C}">
                    <a14:compatExt spid="_x0000_s257242"/>
                  </a:ext>
                  <a:ext uri="{FF2B5EF4-FFF2-40B4-BE49-F238E27FC236}">
                    <a16:creationId xmlns:a16="http://schemas.microsoft.com/office/drawing/2014/main" id="{00000000-0008-0000-0300-0000DAEC0300}"/>
                  </a:ext>
                </a:extLst>
              </xdr:cNvPr>
              <xdr:cNvSpPr/>
            </xdr:nvSpPr>
            <xdr:spPr bwMode="auto">
              <a:xfrm>
                <a:off x="6126580" y="8943975"/>
                <a:ext cx="11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 </a:t>
                </a:r>
              </a:p>
            </xdr:txBody>
          </xdr:sp>
          <xdr:sp macro="" textlink="">
            <xdr:nvSpPr>
              <xdr:cNvPr id="257243" name="Check Box 3291" hidden="1">
                <a:extLst>
                  <a:ext uri="{63B3BB69-23CF-44E3-9099-C40C66FF867C}">
                    <a14:compatExt spid="_x0000_s257243"/>
                  </a:ext>
                  <a:ext uri="{FF2B5EF4-FFF2-40B4-BE49-F238E27FC236}">
                    <a16:creationId xmlns:a16="http://schemas.microsoft.com/office/drawing/2014/main" id="{00000000-0008-0000-0300-0000DBEC0300}"/>
                  </a:ext>
                </a:extLst>
              </xdr:cNvPr>
              <xdr:cNvSpPr/>
            </xdr:nvSpPr>
            <xdr:spPr bwMode="auto">
              <a:xfrm>
                <a:off x="6172144" y="8943975"/>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57244" name="Check Box 3292" hidden="1">
                <a:extLst>
                  <a:ext uri="{63B3BB69-23CF-44E3-9099-C40C66FF867C}">
                    <a14:compatExt spid="_x0000_s257244"/>
                  </a:ext>
                  <a:ext uri="{FF2B5EF4-FFF2-40B4-BE49-F238E27FC236}">
                    <a16:creationId xmlns:a16="http://schemas.microsoft.com/office/drawing/2014/main" id="{00000000-0008-0000-0300-0000DCEC0300}"/>
                  </a:ext>
                </a:extLst>
              </xdr:cNvPr>
              <xdr:cNvSpPr/>
            </xdr:nvSpPr>
            <xdr:spPr bwMode="auto">
              <a:xfrm>
                <a:off x="6153684" y="894397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57245" name="Check Box 3293" hidden="1">
                <a:extLst>
                  <a:ext uri="{63B3BB69-23CF-44E3-9099-C40C66FF867C}">
                    <a14:compatExt spid="_x0000_s257245"/>
                  </a:ext>
                  <a:ext uri="{FF2B5EF4-FFF2-40B4-BE49-F238E27FC236}">
                    <a16:creationId xmlns:a16="http://schemas.microsoft.com/office/drawing/2014/main" id="{00000000-0008-0000-0300-0000DDEC0300}"/>
                  </a:ext>
                </a:extLst>
              </xdr:cNvPr>
              <xdr:cNvSpPr/>
            </xdr:nvSpPr>
            <xdr:spPr bwMode="auto">
              <a:xfrm>
                <a:off x="502" y="0"/>
                <a:ext cx="14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223838</xdr:colOff>
          <xdr:row>19</xdr:row>
          <xdr:rowOff>121444</xdr:rowOff>
        </xdr:from>
        <xdr:to>
          <xdr:col>9</xdr:col>
          <xdr:colOff>163758</xdr:colOff>
          <xdr:row>636</xdr:row>
          <xdr:rowOff>140494</xdr:rowOff>
        </xdr:to>
        <xdr:grpSp>
          <xdr:nvGrpSpPr>
            <xdr:cNvPr id="286511" name="Group 1167">
              <a:extLst>
                <a:ext uri="{FF2B5EF4-FFF2-40B4-BE49-F238E27FC236}">
                  <a16:creationId xmlns:a16="http://schemas.microsoft.com/office/drawing/2014/main" id="{00000000-0008-0000-0300-00002F5F0400}"/>
                </a:ext>
              </a:extLst>
            </xdr:cNvPr>
            <xdr:cNvGrpSpPr>
              <a:grpSpLocks/>
            </xdr:cNvGrpSpPr>
          </xdr:nvGrpSpPr>
          <xdr:grpSpPr bwMode="auto">
            <a:xfrm>
              <a:off x="6624638" y="8570119"/>
              <a:ext cx="1968745" cy="8943975"/>
              <a:chOff x="720" y="0"/>
              <a:chExt cx="8581360" cy="8943975"/>
            </a:xfrm>
          </xdr:grpSpPr>
          <xdr:sp macro="" textlink="">
            <xdr:nvSpPr>
              <xdr:cNvPr id="257246" name="Check Box 3294" hidden="1">
                <a:extLst>
                  <a:ext uri="{63B3BB69-23CF-44E3-9099-C40C66FF867C}">
                    <a14:compatExt spid="_x0000_s257246"/>
                  </a:ext>
                  <a:ext uri="{FF2B5EF4-FFF2-40B4-BE49-F238E27FC236}">
                    <a16:creationId xmlns:a16="http://schemas.microsoft.com/office/drawing/2014/main" id="{00000000-0008-0000-0300-0000DEEC0300}"/>
                  </a:ext>
                </a:extLst>
              </xdr:cNvPr>
              <xdr:cNvSpPr/>
            </xdr:nvSpPr>
            <xdr:spPr bwMode="auto">
              <a:xfrm>
                <a:off x="8527874" y="894397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257247" name="Check Box 3295" hidden="1">
                <a:extLst>
                  <a:ext uri="{63B3BB69-23CF-44E3-9099-C40C66FF867C}">
                    <a14:compatExt spid="_x0000_s257247"/>
                  </a:ext>
                  <a:ext uri="{FF2B5EF4-FFF2-40B4-BE49-F238E27FC236}">
                    <a16:creationId xmlns:a16="http://schemas.microsoft.com/office/drawing/2014/main" id="{00000000-0008-0000-0300-0000DFEC0300}"/>
                  </a:ext>
                </a:extLst>
              </xdr:cNvPr>
              <xdr:cNvSpPr/>
            </xdr:nvSpPr>
            <xdr:spPr bwMode="auto">
              <a:xfrm>
                <a:off x="8580332" y="894397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257248" name="Check Box 3296" hidden="1">
                <a:extLst>
                  <a:ext uri="{63B3BB69-23CF-44E3-9099-C40C66FF867C}">
                    <a14:compatExt spid="_x0000_s257248"/>
                  </a:ext>
                  <a:ext uri="{FF2B5EF4-FFF2-40B4-BE49-F238E27FC236}">
                    <a16:creationId xmlns:a16="http://schemas.microsoft.com/office/drawing/2014/main" id="{00000000-0008-0000-0300-0000E0EC0300}"/>
                  </a:ext>
                </a:extLst>
              </xdr:cNvPr>
              <xdr:cNvSpPr/>
            </xdr:nvSpPr>
            <xdr:spPr bwMode="auto">
              <a:xfrm>
                <a:off x="8533087" y="894397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257249" name="Check Box 3297" hidden="1">
                <a:extLst>
                  <a:ext uri="{63B3BB69-23CF-44E3-9099-C40C66FF867C}">
                    <a14:compatExt spid="_x0000_s257249"/>
                  </a:ext>
                  <a:ext uri="{FF2B5EF4-FFF2-40B4-BE49-F238E27FC236}">
                    <a16:creationId xmlns:a16="http://schemas.microsoft.com/office/drawing/2014/main" id="{00000000-0008-0000-0300-0000E1EC0300}"/>
                  </a:ext>
                </a:extLst>
              </xdr:cNvPr>
              <xdr:cNvSpPr/>
            </xdr:nvSpPr>
            <xdr:spPr bwMode="auto">
              <a:xfrm>
                <a:off x="8581980" y="894397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257250" name="Check Box 3298" hidden="1">
                <a:extLst>
                  <a:ext uri="{63B3BB69-23CF-44E3-9099-C40C66FF867C}">
                    <a14:compatExt spid="_x0000_s257250"/>
                  </a:ext>
                  <a:ext uri="{FF2B5EF4-FFF2-40B4-BE49-F238E27FC236}">
                    <a16:creationId xmlns:a16="http://schemas.microsoft.com/office/drawing/2014/main" id="{00000000-0008-0000-0300-0000E2EC0300}"/>
                  </a:ext>
                </a:extLst>
              </xdr:cNvPr>
              <xdr:cNvSpPr/>
            </xdr:nvSpPr>
            <xdr:spPr bwMode="auto">
              <a:xfrm>
                <a:off x="8565996" y="894397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Erection &amp; Comm.</a:t>
                </a:r>
              </a:p>
            </xdr:txBody>
          </xdr:sp>
          <xdr:sp macro="" textlink="">
            <xdr:nvSpPr>
              <xdr:cNvPr id="257251" name="Check Box 3299" hidden="1">
                <a:extLst>
                  <a:ext uri="{63B3BB69-23CF-44E3-9099-C40C66FF867C}">
                    <a14:compatExt spid="_x0000_s257251"/>
                  </a:ext>
                  <a:ext uri="{FF2B5EF4-FFF2-40B4-BE49-F238E27FC236}">
                    <a16:creationId xmlns:a16="http://schemas.microsoft.com/office/drawing/2014/main" id="{00000000-0008-0000-0300-0000E3EC0300}"/>
                  </a:ext>
                </a:extLst>
              </xdr:cNvPr>
              <xdr:cNvSpPr/>
            </xdr:nvSpPr>
            <xdr:spPr bwMode="auto">
              <a:xfrm>
                <a:off x="720"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Erection &amp; Commissioing</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228600</xdr:colOff>
      <xdr:row>0</xdr:row>
      <xdr:rowOff>38100</xdr:rowOff>
    </xdr:from>
    <xdr:to>
      <xdr:col>12</xdr:col>
      <xdr:colOff>85725</xdr:colOff>
      <xdr:row>2</xdr:row>
      <xdr:rowOff>657225</xdr:rowOff>
    </xdr:to>
    <xdr:grpSp>
      <xdr:nvGrpSpPr>
        <xdr:cNvPr id="263777" name="Group 1140">
          <a:extLst>
            <a:ext uri="{FF2B5EF4-FFF2-40B4-BE49-F238E27FC236}">
              <a16:creationId xmlns:a16="http://schemas.microsoft.com/office/drawing/2014/main" id="{00000000-0008-0000-0400-000061060400}"/>
            </a:ext>
          </a:extLst>
        </xdr:cNvPr>
        <xdr:cNvGrpSpPr>
          <a:grpSpLocks/>
        </xdr:cNvGrpSpPr>
      </xdr:nvGrpSpPr>
      <xdr:grpSpPr bwMode="auto">
        <a:xfrm>
          <a:off x="11287125" y="38100"/>
          <a:ext cx="1685925" cy="1085850"/>
          <a:chOff x="1025" y="4"/>
          <a:chExt cx="154" cy="84"/>
        </a:xfrm>
      </xdr:grpSpPr>
      <xdr:sp macro="" textlink="">
        <xdr:nvSpPr>
          <xdr:cNvPr id="263778" name="AutoShape 2">
            <a:hlinkClick xmlns:r="http://schemas.openxmlformats.org/officeDocument/2006/relationships" r:id="rId1" tooltip="Click here for next Attachment"/>
            <a:extLst>
              <a:ext uri="{FF2B5EF4-FFF2-40B4-BE49-F238E27FC236}">
                <a16:creationId xmlns:a16="http://schemas.microsoft.com/office/drawing/2014/main" id="{00000000-0008-0000-0400-000062060400}"/>
              </a:ext>
            </a:extLst>
          </xdr:cNvPr>
          <xdr:cNvSpPr>
            <a:spLocks noChangeArrowheads="1"/>
          </xdr:cNvSpPr>
        </xdr:nvSpPr>
        <xdr:spPr bwMode="auto">
          <a:xfrm>
            <a:off x="1025" y="4"/>
            <a:ext cx="154" cy="8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66 w 21600"/>
              <a:gd name="T13" fmla="*/ 5400 h 21600"/>
              <a:gd name="T14" fmla="*/ 1879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4385" name="Text Box 3">
            <a:hlinkClick xmlns:r="http://schemas.openxmlformats.org/officeDocument/2006/relationships" r:id="rId1" tooltip="Click here for next Attachment"/>
            <a:extLst>
              <a:ext uri="{FF2B5EF4-FFF2-40B4-BE49-F238E27FC236}">
                <a16:creationId xmlns:a16="http://schemas.microsoft.com/office/drawing/2014/main" id="{00000000-0008-0000-0400-000071D40000}"/>
              </a:ext>
            </a:extLst>
          </xdr:cNvPr>
          <xdr:cNvSpPr txBox="1">
            <a:spLocks noChangeArrowheads="1"/>
          </xdr:cNvSpPr>
        </xdr:nvSpPr>
        <xdr:spPr bwMode="auto">
          <a:xfrm>
            <a:off x="1052" y="22"/>
            <a:ext cx="108" cy="41"/>
          </a:xfrm>
          <a:prstGeom prst="rect">
            <a:avLst/>
          </a:prstGeom>
          <a:noFill/>
          <a:ln>
            <a:noFill/>
          </a:ln>
        </xdr:spPr>
        <xdr:txBody>
          <a:bodyPr vertOverflow="clip" wrap="square" lIns="27432" tIns="27432" rIns="27432" bIns="27432" anchor="ctr"/>
          <a:lstStyle/>
          <a:p>
            <a:pPr algn="ctr" rtl="0">
              <a:lnSpc>
                <a:spcPts val="1000"/>
              </a:lnSpc>
              <a:defRPr sz="1000"/>
            </a:pPr>
            <a:r>
              <a:rPr lang="en-US" sz="1000" b="0" i="0" u="none" strike="noStrike" baseline="0">
                <a:solidFill>
                  <a:srgbClr val="000000"/>
                </a:solidFill>
                <a:latin typeface="Book Antiqua"/>
              </a:rPr>
              <a:t>Click for Next Attachment</a:t>
            </a:r>
            <a:endParaRPr lang="en-US"/>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123825</xdr:colOff>
      <xdr:row>0</xdr:row>
      <xdr:rowOff>57150</xdr:rowOff>
    </xdr:from>
    <xdr:to>
      <xdr:col>8</xdr:col>
      <xdr:colOff>19050</xdr:colOff>
      <xdr:row>2</xdr:row>
      <xdr:rowOff>381000</xdr:rowOff>
    </xdr:to>
    <xdr:grpSp>
      <xdr:nvGrpSpPr>
        <xdr:cNvPr id="265004" name="Group 1147">
          <a:extLst>
            <a:ext uri="{FF2B5EF4-FFF2-40B4-BE49-F238E27FC236}">
              <a16:creationId xmlns:a16="http://schemas.microsoft.com/office/drawing/2014/main" id="{00000000-0008-0000-0500-00002C0B0400}"/>
            </a:ext>
          </a:extLst>
        </xdr:cNvPr>
        <xdr:cNvGrpSpPr>
          <a:grpSpLocks/>
        </xdr:cNvGrpSpPr>
      </xdr:nvGrpSpPr>
      <xdr:grpSpPr bwMode="auto">
        <a:xfrm>
          <a:off x="7610475" y="57150"/>
          <a:ext cx="1114425" cy="714375"/>
          <a:chOff x="768" y="6"/>
          <a:chExt cx="117" cy="75"/>
        </a:xfrm>
      </xdr:grpSpPr>
      <xdr:sp macro="" textlink="">
        <xdr:nvSpPr>
          <xdr:cNvPr id="265006" name="AutoShape 2">
            <a:hlinkClick xmlns:r="http://schemas.openxmlformats.org/officeDocument/2006/relationships" r:id="rId1" tooltip="Click here for next Attachment"/>
            <a:extLst>
              <a:ext uri="{FF2B5EF4-FFF2-40B4-BE49-F238E27FC236}">
                <a16:creationId xmlns:a16="http://schemas.microsoft.com/office/drawing/2014/main" id="{00000000-0008-0000-0500-00002E0B0400}"/>
              </a:ext>
            </a:extLst>
          </xdr:cNvPr>
          <xdr:cNvSpPr>
            <a:spLocks noChangeArrowheads="1"/>
          </xdr:cNvSpPr>
        </xdr:nvSpPr>
        <xdr:spPr bwMode="auto">
          <a:xfrm>
            <a:off x="768" y="6"/>
            <a:ext cx="117" cy="75"/>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23 w 21600"/>
              <a:gd name="T13" fmla="*/ 5184 h 21600"/>
              <a:gd name="T14" fmla="*/ 18831 w 21600"/>
              <a:gd name="T15" fmla="*/ 1641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5417" name="Text Box 3">
            <a:hlinkClick xmlns:r="http://schemas.openxmlformats.org/officeDocument/2006/relationships" r:id="rId1" tooltip="Click here for next Attachment"/>
            <a:extLst>
              <a:ext uri="{FF2B5EF4-FFF2-40B4-BE49-F238E27FC236}">
                <a16:creationId xmlns:a16="http://schemas.microsoft.com/office/drawing/2014/main" id="{00000000-0008-0000-0500-000079D80000}"/>
              </a:ext>
            </a:extLst>
          </xdr:cNvPr>
          <xdr:cNvSpPr txBox="1">
            <a:spLocks noChangeArrowheads="1"/>
          </xdr:cNvSpPr>
        </xdr:nvSpPr>
        <xdr:spPr bwMode="auto">
          <a:xfrm>
            <a:off x="783" y="26"/>
            <a:ext cx="98" cy="40"/>
          </a:xfrm>
          <a:prstGeom prst="rect">
            <a:avLst/>
          </a:prstGeom>
          <a:noFill/>
          <a:ln>
            <a:noFill/>
          </a:ln>
        </xdr:spPr>
        <xdr:txBody>
          <a:bodyPr vertOverflow="clip" wrap="square" lIns="27432" tIns="27432" rIns="27432" bIns="27432" anchor="ctr"/>
          <a:lstStyle/>
          <a:p>
            <a:pPr algn="ctr" rtl="0">
              <a:defRPr sz="1000"/>
            </a:pPr>
            <a:r>
              <a:rPr lang="en-US" sz="1000" b="0" i="0" u="none" strike="noStrike" baseline="0">
                <a:solidFill>
                  <a:srgbClr val="000000"/>
                </a:solidFill>
                <a:latin typeface="Book Antiqua"/>
              </a:rPr>
              <a:t>Click for Next Attachment</a:t>
            </a:r>
            <a:endParaRPr lang="en-US"/>
          </a:p>
        </xdr:txBody>
      </xdr:sp>
    </xdr:grpSp>
    <xdr:clientData/>
  </xdr:twoCellAnchor>
  <xdr:twoCellAnchor>
    <xdr:from>
      <xdr:col>3</xdr:col>
      <xdr:colOff>104775</xdr:colOff>
      <xdr:row>20</xdr:row>
      <xdr:rowOff>125506</xdr:rowOff>
    </xdr:from>
    <xdr:to>
      <xdr:col>4</xdr:col>
      <xdr:colOff>1371943</xdr:colOff>
      <xdr:row>21</xdr:row>
      <xdr:rowOff>153730</xdr:rowOff>
    </xdr:to>
    <xdr:sp macro="" textlink="">
      <xdr:nvSpPr>
        <xdr:cNvPr id="9236" name="Text Box 20">
          <a:extLst>
            <a:ext uri="{FF2B5EF4-FFF2-40B4-BE49-F238E27FC236}">
              <a16:creationId xmlns:a16="http://schemas.microsoft.com/office/drawing/2014/main" id="{00000000-0008-0000-0500-000014240000}"/>
            </a:ext>
          </a:extLst>
        </xdr:cNvPr>
        <xdr:cNvSpPr txBox="1">
          <a:spLocks noChangeArrowheads="1"/>
        </xdr:cNvSpPr>
      </xdr:nvSpPr>
      <xdr:spPr bwMode="auto">
        <a:xfrm>
          <a:off x="4687981" y="6893859"/>
          <a:ext cx="2084556" cy="22993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1885950</xdr:colOff>
          <xdr:row>20</xdr:row>
          <xdr:rowOff>85725</xdr:rowOff>
        </xdr:from>
        <xdr:to>
          <xdr:col>3</xdr:col>
          <xdr:colOff>123825</xdr:colOff>
          <xdr:row>21</xdr:row>
          <xdr:rowOff>228600</xdr:rowOff>
        </xdr:to>
        <xdr:sp macro="" textlink="">
          <xdr:nvSpPr>
            <xdr:cNvPr id="55393" name="Check Box 1121" hidden="1">
              <a:extLst>
                <a:ext uri="{63B3BB69-23CF-44E3-9099-C40C66FF867C}">
                  <a14:compatExt spid="_x0000_s55393"/>
                </a:ext>
                <a:ext uri="{FF2B5EF4-FFF2-40B4-BE49-F238E27FC236}">
                  <a16:creationId xmlns:a16="http://schemas.microsoft.com/office/drawing/2014/main" id="{00000000-0008-0000-0500-00006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523875</xdr:colOff>
      <xdr:row>2</xdr:row>
      <xdr:rowOff>342900</xdr:rowOff>
    </xdr:to>
    <xdr:grpSp>
      <xdr:nvGrpSpPr>
        <xdr:cNvPr id="266028" name="Group 1">
          <a:hlinkClick xmlns:r="http://schemas.openxmlformats.org/officeDocument/2006/relationships" r:id="rId1" tooltip="Click for Next Attachment"/>
          <a:extLst>
            <a:ext uri="{FF2B5EF4-FFF2-40B4-BE49-F238E27FC236}">
              <a16:creationId xmlns:a16="http://schemas.microsoft.com/office/drawing/2014/main" id="{00000000-0008-0000-0600-00002C0F0400}"/>
            </a:ext>
          </a:extLst>
        </xdr:cNvPr>
        <xdr:cNvGrpSpPr>
          <a:grpSpLocks/>
        </xdr:cNvGrpSpPr>
      </xdr:nvGrpSpPr>
      <xdr:grpSpPr bwMode="auto">
        <a:xfrm>
          <a:off x="7515225" y="47625"/>
          <a:ext cx="1133475" cy="695325"/>
          <a:chOff x="738" y="5"/>
          <a:chExt cx="116" cy="73"/>
        </a:xfrm>
      </xdr:grpSpPr>
      <xdr:sp macro="" textlink="">
        <xdr:nvSpPr>
          <xdr:cNvPr id="266030" name="AutoShape 2">
            <a:extLst>
              <a:ext uri="{FF2B5EF4-FFF2-40B4-BE49-F238E27FC236}">
                <a16:creationId xmlns:a16="http://schemas.microsoft.com/office/drawing/2014/main" id="{00000000-0008-0000-0600-00002E0F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600-00000324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921820</xdr:colOff>
      <xdr:row>22</xdr:row>
      <xdr:rowOff>0</xdr:rowOff>
    </xdr:to>
    <xdr:sp macro="" textlink="">
      <xdr:nvSpPr>
        <xdr:cNvPr id="2" name="Text Box 20">
          <a:extLst>
            <a:ext uri="{FF2B5EF4-FFF2-40B4-BE49-F238E27FC236}">
              <a16:creationId xmlns:a16="http://schemas.microsoft.com/office/drawing/2014/main" id="{00000000-0008-0000-0600-000002000000}"/>
            </a:ext>
          </a:extLst>
        </xdr:cNvPr>
        <xdr:cNvSpPr txBox="1">
          <a:spLocks noChangeArrowheads="1"/>
        </xdr:cNvSpPr>
      </xdr:nvSpPr>
      <xdr:spPr bwMode="auto">
        <a:xfrm>
          <a:off x="4636994" y="6577853"/>
          <a:ext cx="2083734" cy="224118"/>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1609725</xdr:colOff>
          <xdr:row>21</xdr:row>
          <xdr:rowOff>19050</xdr:rowOff>
        </xdr:from>
        <xdr:to>
          <xdr:col>3</xdr:col>
          <xdr:colOff>361950</xdr:colOff>
          <xdr:row>28</xdr:row>
          <xdr:rowOff>9525</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6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0</xdr:colOff>
      <xdr:row>0</xdr:row>
      <xdr:rowOff>47625</xdr:rowOff>
    </xdr:from>
    <xdr:to>
      <xdr:col>7</xdr:col>
      <xdr:colOff>523875</xdr:colOff>
      <xdr:row>2</xdr:row>
      <xdr:rowOff>342900</xdr:rowOff>
    </xdr:to>
    <xdr:grpSp>
      <xdr:nvGrpSpPr>
        <xdr:cNvPr id="267052" name="Group 1">
          <a:hlinkClick xmlns:r="http://schemas.openxmlformats.org/officeDocument/2006/relationships" r:id="rId1" tooltip="Click for Next Attachment"/>
          <a:extLst>
            <a:ext uri="{FF2B5EF4-FFF2-40B4-BE49-F238E27FC236}">
              <a16:creationId xmlns:a16="http://schemas.microsoft.com/office/drawing/2014/main" id="{00000000-0008-0000-0700-00002C130400}"/>
            </a:ext>
          </a:extLst>
        </xdr:cNvPr>
        <xdr:cNvGrpSpPr>
          <a:grpSpLocks/>
        </xdr:cNvGrpSpPr>
      </xdr:nvGrpSpPr>
      <xdr:grpSpPr bwMode="auto">
        <a:xfrm>
          <a:off x="7400925" y="47625"/>
          <a:ext cx="1133475" cy="695325"/>
          <a:chOff x="738" y="5"/>
          <a:chExt cx="116" cy="73"/>
        </a:xfrm>
      </xdr:grpSpPr>
      <xdr:sp macro="" textlink="">
        <xdr:nvSpPr>
          <xdr:cNvPr id="267054" name="AutoShape 2">
            <a:extLst>
              <a:ext uri="{FF2B5EF4-FFF2-40B4-BE49-F238E27FC236}">
                <a16:creationId xmlns:a16="http://schemas.microsoft.com/office/drawing/2014/main" id="{00000000-0008-0000-0700-00002E1304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753" y="23"/>
            <a:ext cx="97"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0</xdr:rowOff>
    </xdr:from>
    <xdr:to>
      <xdr:col>4</xdr:col>
      <xdr:colOff>923706</xdr:colOff>
      <xdr:row>22</xdr:row>
      <xdr:rowOff>0</xdr:rowOff>
    </xdr:to>
    <xdr:sp macro="" textlink="">
      <xdr:nvSpPr>
        <xdr:cNvPr id="5" name="Text Box 20">
          <a:extLst>
            <a:ext uri="{FF2B5EF4-FFF2-40B4-BE49-F238E27FC236}">
              <a16:creationId xmlns:a16="http://schemas.microsoft.com/office/drawing/2014/main" id="{00000000-0008-0000-0700-000005000000}"/>
            </a:ext>
          </a:extLst>
        </xdr:cNvPr>
        <xdr:cNvSpPr txBox="1">
          <a:spLocks noChangeArrowheads="1"/>
        </xdr:cNvSpPr>
      </xdr:nvSpPr>
      <xdr:spPr bwMode="auto">
        <a:xfrm>
          <a:off x="4638675" y="8201025"/>
          <a:ext cx="2104806"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1619250</xdr:colOff>
          <xdr:row>21</xdr:row>
          <xdr:rowOff>28575</xdr:rowOff>
        </xdr:from>
        <xdr:to>
          <xdr:col>3</xdr:col>
          <xdr:colOff>161925</xdr:colOff>
          <xdr:row>21</xdr:row>
          <xdr:rowOff>209550</xdr:rowOff>
        </xdr:to>
        <xdr:sp macro="" textlink="">
          <xdr:nvSpPr>
            <xdr:cNvPr id="262145" name="Check Box 1" hidden="1">
              <a:extLst>
                <a:ext uri="{63B3BB69-23CF-44E3-9099-C40C66FF867C}">
                  <a14:compatExt spid="_x0000_s262145"/>
                </a:ext>
                <a:ext uri="{FF2B5EF4-FFF2-40B4-BE49-F238E27FC236}">
                  <a16:creationId xmlns:a16="http://schemas.microsoft.com/office/drawing/2014/main" id="{00000000-0008-0000-0700-00000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6</xdr:col>
      <xdr:colOff>0</xdr:colOff>
      <xdr:row>0</xdr:row>
      <xdr:rowOff>47625</xdr:rowOff>
    </xdr:from>
    <xdr:to>
      <xdr:col>7</xdr:col>
      <xdr:colOff>581025</xdr:colOff>
      <xdr:row>2</xdr:row>
      <xdr:rowOff>371475</xdr:rowOff>
    </xdr:to>
    <xdr:grpSp>
      <xdr:nvGrpSpPr>
        <xdr:cNvPr id="268076" name="Group 1248">
          <a:extLst>
            <a:ext uri="{FF2B5EF4-FFF2-40B4-BE49-F238E27FC236}">
              <a16:creationId xmlns:a16="http://schemas.microsoft.com/office/drawing/2014/main" id="{00000000-0008-0000-0800-00002C170400}"/>
            </a:ext>
          </a:extLst>
        </xdr:cNvPr>
        <xdr:cNvGrpSpPr>
          <a:grpSpLocks/>
        </xdr:cNvGrpSpPr>
      </xdr:nvGrpSpPr>
      <xdr:grpSpPr bwMode="auto">
        <a:xfrm>
          <a:off x="7515225" y="47625"/>
          <a:ext cx="1190625" cy="723900"/>
          <a:chOff x="731" y="5"/>
          <a:chExt cx="125" cy="76"/>
        </a:xfrm>
      </xdr:grpSpPr>
      <xdr:sp macro="" textlink="">
        <xdr:nvSpPr>
          <xdr:cNvPr id="268078" name="AutoShape 2">
            <a:hlinkClick xmlns:r="http://schemas.openxmlformats.org/officeDocument/2006/relationships" r:id="rId1"/>
            <a:extLst>
              <a:ext uri="{FF2B5EF4-FFF2-40B4-BE49-F238E27FC236}">
                <a16:creationId xmlns:a16="http://schemas.microsoft.com/office/drawing/2014/main" id="{00000000-0008-0000-0800-00002E170400}"/>
              </a:ext>
            </a:extLst>
          </xdr:cNvPr>
          <xdr:cNvSpPr>
            <a:spLocks noChangeArrowheads="1"/>
          </xdr:cNvSpPr>
        </xdr:nvSpPr>
        <xdr:spPr bwMode="auto">
          <a:xfrm>
            <a:off x="731" y="5"/>
            <a:ext cx="125" cy="76"/>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283 w 21600"/>
              <a:gd name="T13" fmla="*/ 5400 h 21600"/>
              <a:gd name="T14" fmla="*/ 18835 w 21600"/>
              <a:gd name="T15" fmla="*/ 16200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hlinkClick xmlns:r="http://schemas.openxmlformats.org/officeDocument/2006/relationships" r:id="rId1" tooltip="Click for Next Attachment"/>
            <a:extLst>
              <a:ext uri="{FF2B5EF4-FFF2-40B4-BE49-F238E27FC236}">
                <a16:creationId xmlns:a16="http://schemas.microsoft.com/office/drawing/2014/main" id="{00000000-0008-0000-0800-000003280000}"/>
              </a:ext>
            </a:extLst>
          </xdr:cNvPr>
          <xdr:cNvSpPr txBox="1">
            <a:spLocks noChangeArrowheads="1"/>
          </xdr:cNvSpPr>
        </xdr:nvSpPr>
        <xdr:spPr bwMode="auto">
          <a:xfrm>
            <a:off x="747" y="19"/>
            <a:ext cx="106" cy="4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1304926</xdr:colOff>
      <xdr:row>21</xdr:row>
      <xdr:rowOff>28575</xdr:rowOff>
    </xdr:from>
    <xdr:to>
      <xdr:col>4</xdr:col>
      <xdr:colOff>2257130</xdr:colOff>
      <xdr:row>22</xdr:row>
      <xdr:rowOff>0</xdr:rowOff>
    </xdr:to>
    <xdr:sp macro="" textlink="">
      <xdr:nvSpPr>
        <xdr:cNvPr id="2" name="Text Box 15">
          <a:extLst>
            <a:ext uri="{FF2B5EF4-FFF2-40B4-BE49-F238E27FC236}">
              <a16:creationId xmlns:a16="http://schemas.microsoft.com/office/drawing/2014/main" id="{00000000-0008-0000-0800-000002000000}"/>
            </a:ext>
          </a:extLst>
        </xdr:cNvPr>
        <xdr:cNvSpPr txBox="1">
          <a:spLocks noChangeArrowheads="1"/>
        </xdr:cNvSpPr>
      </xdr:nvSpPr>
      <xdr:spPr bwMode="auto">
        <a:xfrm>
          <a:off x="4248151" y="5934075"/>
          <a:ext cx="2381250" cy="180975"/>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2247900</xdr:colOff>
          <xdr:row>21</xdr:row>
          <xdr:rowOff>85725</xdr:rowOff>
        </xdr:from>
        <xdr:to>
          <xdr:col>4</xdr:col>
          <xdr:colOff>2495550</xdr:colOff>
          <xdr:row>21</xdr:row>
          <xdr:rowOff>266700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8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19.0.1\c&amp;m\Users\60003210\AppData\Local\Temp\Rar$DI00.750\01_1st%20Envelope-%20Attachments_RT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3B037C\G2%20data\Users\Dell\AppData\Local\Temp\Rar$DI16.992\First%20Envelope%20-%20R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3B037C\G2%20data\Users\60001290\Desktop\Copy%20of%2001_1st_Envelope%20(Bid%20Form%20and%20Attachments)_REV%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19.0.1\c&amp;m\pendrive%20CS1\ann\dhramjagrah\tri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19.0.1\c&amp;m\satendra\Ringanwada\Base\12-First%20Envelope_Vol-III%20(Re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19.0.1\c&amp;m\01_Current%20PROJECTS\79_Series%20Reactor-SS34\Document\Subject%20package\Vol-III\01_First%20Envelope%20Attachments%20and%20Bid%20Form_SS3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19.0.1\c&amp;m\Users\60003099\Desktop\1._First%20Envelope%20Bid%20form%20and%20Attacments%20Vol-III%20SS09_Rev_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19.0.1\c&amp;m\mondal\01_1st_Envelope%20(Bid%20Form%20and%20Attachments)-SS02%20Kama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3 (QR)_Old"/>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5">
          <cell r="D15">
            <v>0</v>
          </cell>
        </row>
      </sheetData>
      <sheetData sheetId="3">
        <row r="1">
          <cell r="AT1">
            <v>0</v>
          </cell>
        </row>
        <row r="7">
          <cell r="E7" t="str">
            <v>To: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2_"/>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ow r="7">
          <cell r="A7" t="str">
            <v>Bidder’s Name and Address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sheetData sheetId="2">
        <row r="11">
          <cell r="D11" t="str">
            <v>BB</v>
          </cell>
        </row>
      </sheetData>
      <sheetData sheetId="3">
        <row r="7">
          <cell r="A7" t="str">
            <v>Bidder’s Name and Address (Lead Partner)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15"/>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9</v>
    <v>9</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drawing" Target="../drawings/drawing1.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2.bin"/><Relationship Id="rId7" Type="http://schemas.openxmlformats.org/officeDocument/2006/relationships/drawing" Target="../drawings/drawing10.xml"/><Relationship Id="rId2" Type="http://schemas.openxmlformats.org/officeDocument/2006/relationships/printerSettings" Target="../printerSettings/printerSettings301.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5" Type="http://schemas.openxmlformats.org/officeDocument/2006/relationships/printerSettings" Target="../printerSettings/printerSettings304.bin"/><Relationship Id="rId4" Type="http://schemas.openxmlformats.org/officeDocument/2006/relationships/printerSettings" Target="../printerSettings/printerSettings303.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13.bin"/><Relationship Id="rId3" Type="http://schemas.openxmlformats.org/officeDocument/2006/relationships/printerSettings" Target="../printerSettings/printerSettings308.bin"/><Relationship Id="rId7" Type="http://schemas.openxmlformats.org/officeDocument/2006/relationships/printerSettings" Target="../printerSettings/printerSettings312.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printerSettings" Target="../printerSettings/printerSettings311.bin"/><Relationship Id="rId11" Type="http://schemas.openxmlformats.org/officeDocument/2006/relationships/drawing" Target="../drawings/drawing11.xml"/><Relationship Id="rId5" Type="http://schemas.openxmlformats.org/officeDocument/2006/relationships/printerSettings" Target="../printerSettings/printerSettings310.bin"/><Relationship Id="rId10" Type="http://schemas.openxmlformats.org/officeDocument/2006/relationships/printerSettings" Target="../printerSettings/printerSettings315.bin"/><Relationship Id="rId4" Type="http://schemas.openxmlformats.org/officeDocument/2006/relationships/printerSettings" Target="../printerSettings/printerSettings309.bin"/><Relationship Id="rId9" Type="http://schemas.openxmlformats.org/officeDocument/2006/relationships/printerSettings" Target="../printerSettings/printerSettings31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26" Type="http://schemas.openxmlformats.org/officeDocument/2006/relationships/printerSettings" Target="../printerSettings/printerSettings348.bin"/><Relationship Id="rId21" Type="http://schemas.openxmlformats.org/officeDocument/2006/relationships/printerSettings" Target="../printerSettings/printerSettings343.bin"/><Relationship Id="rId34" Type="http://schemas.openxmlformats.org/officeDocument/2006/relationships/printerSettings" Target="../printerSettings/printerSettings356.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5" Type="http://schemas.openxmlformats.org/officeDocument/2006/relationships/printerSettings" Target="../printerSettings/printerSettings347.bin"/><Relationship Id="rId33" Type="http://schemas.openxmlformats.org/officeDocument/2006/relationships/printerSettings" Target="../printerSettings/printerSettings355.bin"/><Relationship Id="rId38" Type="http://schemas.openxmlformats.org/officeDocument/2006/relationships/drawing" Target="../drawings/drawing12.xml"/><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29" Type="http://schemas.openxmlformats.org/officeDocument/2006/relationships/printerSettings" Target="../printerSettings/printerSettings351.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24" Type="http://schemas.openxmlformats.org/officeDocument/2006/relationships/printerSettings" Target="../printerSettings/printerSettings346.bin"/><Relationship Id="rId32" Type="http://schemas.openxmlformats.org/officeDocument/2006/relationships/printerSettings" Target="../printerSettings/printerSettings354.bin"/><Relationship Id="rId37" Type="http://schemas.openxmlformats.org/officeDocument/2006/relationships/printerSettings" Target="../printerSettings/printerSettings359.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23" Type="http://schemas.openxmlformats.org/officeDocument/2006/relationships/printerSettings" Target="../printerSettings/printerSettings345.bin"/><Relationship Id="rId28" Type="http://schemas.openxmlformats.org/officeDocument/2006/relationships/printerSettings" Target="../printerSettings/printerSettings350.bin"/><Relationship Id="rId36" Type="http://schemas.openxmlformats.org/officeDocument/2006/relationships/printerSettings" Target="../printerSettings/printerSettings358.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31" Type="http://schemas.openxmlformats.org/officeDocument/2006/relationships/printerSettings" Target="../printerSettings/printerSettings353.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printerSettings" Target="../printerSettings/printerSettings344.bin"/><Relationship Id="rId27" Type="http://schemas.openxmlformats.org/officeDocument/2006/relationships/printerSettings" Target="../printerSettings/printerSettings349.bin"/><Relationship Id="rId30" Type="http://schemas.openxmlformats.org/officeDocument/2006/relationships/printerSettings" Target="../printerSettings/printerSettings352.bin"/><Relationship Id="rId35" Type="http://schemas.openxmlformats.org/officeDocument/2006/relationships/printerSettings" Target="../printerSettings/printerSettings357.bin"/><Relationship Id="rId8" Type="http://schemas.openxmlformats.org/officeDocument/2006/relationships/printerSettings" Target="../printerSettings/printerSettings330.bin"/><Relationship Id="rId3" Type="http://schemas.openxmlformats.org/officeDocument/2006/relationships/printerSettings" Target="../printerSettings/printerSettings325.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72.bin"/><Relationship Id="rId18" Type="http://schemas.openxmlformats.org/officeDocument/2006/relationships/printerSettings" Target="../printerSettings/printerSettings377.bin"/><Relationship Id="rId26" Type="http://schemas.openxmlformats.org/officeDocument/2006/relationships/printerSettings" Target="../printerSettings/printerSettings385.bin"/><Relationship Id="rId39" Type="http://schemas.openxmlformats.org/officeDocument/2006/relationships/vmlDrawing" Target="../drawings/vmlDrawing7.vml"/><Relationship Id="rId21" Type="http://schemas.openxmlformats.org/officeDocument/2006/relationships/printerSettings" Target="../printerSettings/printerSettings380.bin"/><Relationship Id="rId34" Type="http://schemas.openxmlformats.org/officeDocument/2006/relationships/printerSettings" Target="../printerSettings/printerSettings393.bin"/><Relationship Id="rId7" Type="http://schemas.openxmlformats.org/officeDocument/2006/relationships/printerSettings" Target="../printerSettings/printerSettings366.bin"/><Relationship Id="rId12" Type="http://schemas.openxmlformats.org/officeDocument/2006/relationships/printerSettings" Target="../printerSettings/printerSettings371.bin"/><Relationship Id="rId17" Type="http://schemas.openxmlformats.org/officeDocument/2006/relationships/printerSettings" Target="../printerSettings/printerSettings376.bin"/><Relationship Id="rId25" Type="http://schemas.openxmlformats.org/officeDocument/2006/relationships/printerSettings" Target="../printerSettings/printerSettings384.bin"/><Relationship Id="rId33" Type="http://schemas.openxmlformats.org/officeDocument/2006/relationships/printerSettings" Target="../printerSettings/printerSettings392.bin"/><Relationship Id="rId38" Type="http://schemas.openxmlformats.org/officeDocument/2006/relationships/drawing" Target="../drawings/drawing13.xml"/><Relationship Id="rId2" Type="http://schemas.openxmlformats.org/officeDocument/2006/relationships/printerSettings" Target="../printerSettings/printerSettings361.bin"/><Relationship Id="rId16" Type="http://schemas.openxmlformats.org/officeDocument/2006/relationships/printerSettings" Target="../printerSettings/printerSettings375.bin"/><Relationship Id="rId20" Type="http://schemas.openxmlformats.org/officeDocument/2006/relationships/printerSettings" Target="../printerSettings/printerSettings379.bin"/><Relationship Id="rId29" Type="http://schemas.openxmlformats.org/officeDocument/2006/relationships/printerSettings" Target="../printerSettings/printerSettings388.bin"/><Relationship Id="rId1" Type="http://schemas.openxmlformats.org/officeDocument/2006/relationships/printerSettings" Target="../printerSettings/printerSettings360.bin"/><Relationship Id="rId6" Type="http://schemas.openxmlformats.org/officeDocument/2006/relationships/printerSettings" Target="../printerSettings/printerSettings365.bin"/><Relationship Id="rId11" Type="http://schemas.openxmlformats.org/officeDocument/2006/relationships/printerSettings" Target="../printerSettings/printerSettings370.bin"/><Relationship Id="rId24" Type="http://schemas.openxmlformats.org/officeDocument/2006/relationships/printerSettings" Target="../printerSettings/printerSettings383.bin"/><Relationship Id="rId32" Type="http://schemas.openxmlformats.org/officeDocument/2006/relationships/printerSettings" Target="../printerSettings/printerSettings391.bin"/><Relationship Id="rId37" Type="http://schemas.openxmlformats.org/officeDocument/2006/relationships/printerSettings" Target="../printerSettings/printerSettings396.bin"/><Relationship Id="rId40" Type="http://schemas.openxmlformats.org/officeDocument/2006/relationships/ctrlProp" Target="../ctrlProps/ctrlProp43.xml"/><Relationship Id="rId5" Type="http://schemas.openxmlformats.org/officeDocument/2006/relationships/printerSettings" Target="../printerSettings/printerSettings364.bin"/><Relationship Id="rId15" Type="http://schemas.openxmlformats.org/officeDocument/2006/relationships/printerSettings" Target="../printerSettings/printerSettings374.bin"/><Relationship Id="rId23" Type="http://schemas.openxmlformats.org/officeDocument/2006/relationships/printerSettings" Target="../printerSettings/printerSettings382.bin"/><Relationship Id="rId28" Type="http://schemas.openxmlformats.org/officeDocument/2006/relationships/printerSettings" Target="../printerSettings/printerSettings387.bin"/><Relationship Id="rId36" Type="http://schemas.openxmlformats.org/officeDocument/2006/relationships/printerSettings" Target="../printerSettings/printerSettings395.bin"/><Relationship Id="rId10" Type="http://schemas.openxmlformats.org/officeDocument/2006/relationships/printerSettings" Target="../printerSettings/printerSettings369.bin"/><Relationship Id="rId19" Type="http://schemas.openxmlformats.org/officeDocument/2006/relationships/printerSettings" Target="../printerSettings/printerSettings378.bin"/><Relationship Id="rId31" Type="http://schemas.openxmlformats.org/officeDocument/2006/relationships/printerSettings" Target="../printerSettings/printerSettings390.bin"/><Relationship Id="rId4" Type="http://schemas.openxmlformats.org/officeDocument/2006/relationships/printerSettings" Target="../printerSettings/printerSettings363.bin"/><Relationship Id="rId9" Type="http://schemas.openxmlformats.org/officeDocument/2006/relationships/printerSettings" Target="../printerSettings/printerSettings368.bin"/><Relationship Id="rId14" Type="http://schemas.openxmlformats.org/officeDocument/2006/relationships/printerSettings" Target="../printerSettings/printerSettings373.bin"/><Relationship Id="rId22" Type="http://schemas.openxmlformats.org/officeDocument/2006/relationships/printerSettings" Target="../printerSettings/printerSettings381.bin"/><Relationship Id="rId27" Type="http://schemas.openxmlformats.org/officeDocument/2006/relationships/printerSettings" Target="../printerSettings/printerSettings386.bin"/><Relationship Id="rId30" Type="http://schemas.openxmlformats.org/officeDocument/2006/relationships/printerSettings" Target="../printerSettings/printerSettings389.bin"/><Relationship Id="rId35" Type="http://schemas.openxmlformats.org/officeDocument/2006/relationships/printerSettings" Target="../printerSettings/printerSettings394.bin"/><Relationship Id="rId8" Type="http://schemas.openxmlformats.org/officeDocument/2006/relationships/printerSettings" Target="../printerSettings/printerSettings367.bin"/><Relationship Id="rId3" Type="http://schemas.openxmlformats.org/officeDocument/2006/relationships/printerSettings" Target="../printerSettings/printerSettings362.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04.bin"/><Relationship Id="rId13" Type="http://schemas.openxmlformats.org/officeDocument/2006/relationships/printerSettings" Target="../printerSettings/printerSettings409.bin"/><Relationship Id="rId18" Type="http://schemas.openxmlformats.org/officeDocument/2006/relationships/printerSettings" Target="../printerSettings/printerSettings414.bin"/><Relationship Id="rId3" Type="http://schemas.openxmlformats.org/officeDocument/2006/relationships/printerSettings" Target="../printerSettings/printerSettings399.bin"/><Relationship Id="rId21" Type="http://schemas.openxmlformats.org/officeDocument/2006/relationships/printerSettings" Target="../printerSettings/printerSettings417.bin"/><Relationship Id="rId7" Type="http://schemas.openxmlformats.org/officeDocument/2006/relationships/printerSettings" Target="../printerSettings/printerSettings403.bin"/><Relationship Id="rId12" Type="http://schemas.openxmlformats.org/officeDocument/2006/relationships/printerSettings" Target="../printerSettings/printerSettings408.bin"/><Relationship Id="rId17" Type="http://schemas.openxmlformats.org/officeDocument/2006/relationships/printerSettings" Target="../printerSettings/printerSettings413.bin"/><Relationship Id="rId2" Type="http://schemas.openxmlformats.org/officeDocument/2006/relationships/printerSettings" Target="../printerSettings/printerSettings398.bin"/><Relationship Id="rId16" Type="http://schemas.openxmlformats.org/officeDocument/2006/relationships/printerSettings" Target="../printerSettings/printerSettings412.bin"/><Relationship Id="rId20" Type="http://schemas.openxmlformats.org/officeDocument/2006/relationships/printerSettings" Target="../printerSettings/printerSettings416.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11" Type="http://schemas.openxmlformats.org/officeDocument/2006/relationships/printerSettings" Target="../printerSettings/printerSettings407.bin"/><Relationship Id="rId5" Type="http://schemas.openxmlformats.org/officeDocument/2006/relationships/printerSettings" Target="../printerSettings/printerSettings401.bin"/><Relationship Id="rId15" Type="http://schemas.openxmlformats.org/officeDocument/2006/relationships/printerSettings" Target="../printerSettings/printerSettings411.bin"/><Relationship Id="rId10" Type="http://schemas.openxmlformats.org/officeDocument/2006/relationships/printerSettings" Target="../printerSettings/printerSettings406.bin"/><Relationship Id="rId19" Type="http://schemas.openxmlformats.org/officeDocument/2006/relationships/printerSettings" Target="../printerSettings/printerSettings415.bin"/><Relationship Id="rId4" Type="http://schemas.openxmlformats.org/officeDocument/2006/relationships/printerSettings" Target="../printerSettings/printerSettings400.bin"/><Relationship Id="rId9" Type="http://schemas.openxmlformats.org/officeDocument/2006/relationships/printerSettings" Target="../printerSettings/printerSettings405.bin"/><Relationship Id="rId14" Type="http://schemas.openxmlformats.org/officeDocument/2006/relationships/printerSettings" Target="../printerSettings/printerSettings410.bin"/><Relationship Id="rId22"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21" Type="http://schemas.openxmlformats.org/officeDocument/2006/relationships/printerSettings" Target="../printerSettings/printerSettings438.bin"/><Relationship Id="rId34" Type="http://schemas.openxmlformats.org/officeDocument/2006/relationships/printerSettings" Target="../printerSettings/printerSettings451.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33" Type="http://schemas.openxmlformats.org/officeDocument/2006/relationships/printerSettings" Target="../printerSettings/printerSettings450.bin"/><Relationship Id="rId38" Type="http://schemas.openxmlformats.org/officeDocument/2006/relationships/drawing" Target="../drawings/drawing15.xml"/><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29" Type="http://schemas.openxmlformats.org/officeDocument/2006/relationships/printerSettings" Target="../printerSettings/printerSettings446.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32" Type="http://schemas.openxmlformats.org/officeDocument/2006/relationships/printerSettings" Target="../printerSettings/printerSettings449.bin"/><Relationship Id="rId37" Type="http://schemas.openxmlformats.org/officeDocument/2006/relationships/printerSettings" Target="../printerSettings/printerSettings454.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printerSettings" Target="../printerSettings/printerSettings445.bin"/><Relationship Id="rId36" Type="http://schemas.openxmlformats.org/officeDocument/2006/relationships/printerSettings" Target="../printerSettings/printerSettings453.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31" Type="http://schemas.openxmlformats.org/officeDocument/2006/relationships/printerSettings" Target="../printerSettings/printerSettings448.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 Id="rId30" Type="http://schemas.openxmlformats.org/officeDocument/2006/relationships/printerSettings" Target="../printerSettings/printerSettings447.bin"/><Relationship Id="rId35" Type="http://schemas.openxmlformats.org/officeDocument/2006/relationships/printerSettings" Target="../printerSettings/printerSettings452.bin"/><Relationship Id="rId8" Type="http://schemas.openxmlformats.org/officeDocument/2006/relationships/printerSettings" Target="../printerSettings/printerSettings425.bin"/><Relationship Id="rId3" Type="http://schemas.openxmlformats.org/officeDocument/2006/relationships/printerSettings" Target="../printerSettings/printerSettings420.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467.bin"/><Relationship Id="rId18" Type="http://schemas.openxmlformats.org/officeDocument/2006/relationships/printerSettings" Target="../printerSettings/printerSettings472.bin"/><Relationship Id="rId26" Type="http://schemas.openxmlformats.org/officeDocument/2006/relationships/printerSettings" Target="../printerSettings/printerSettings480.bin"/><Relationship Id="rId3" Type="http://schemas.openxmlformats.org/officeDocument/2006/relationships/printerSettings" Target="../printerSettings/printerSettings457.bin"/><Relationship Id="rId21" Type="http://schemas.openxmlformats.org/officeDocument/2006/relationships/printerSettings" Target="../printerSettings/printerSettings475.bin"/><Relationship Id="rId34" Type="http://schemas.openxmlformats.org/officeDocument/2006/relationships/printerSettings" Target="../printerSettings/printerSettings488.bin"/><Relationship Id="rId7" Type="http://schemas.openxmlformats.org/officeDocument/2006/relationships/printerSettings" Target="../printerSettings/printerSettings461.bin"/><Relationship Id="rId12" Type="http://schemas.openxmlformats.org/officeDocument/2006/relationships/printerSettings" Target="../printerSettings/printerSettings466.bin"/><Relationship Id="rId17" Type="http://schemas.openxmlformats.org/officeDocument/2006/relationships/printerSettings" Target="../printerSettings/printerSettings471.bin"/><Relationship Id="rId25" Type="http://schemas.openxmlformats.org/officeDocument/2006/relationships/printerSettings" Target="../printerSettings/printerSettings479.bin"/><Relationship Id="rId33" Type="http://schemas.openxmlformats.org/officeDocument/2006/relationships/printerSettings" Target="../printerSettings/printerSettings487.bin"/><Relationship Id="rId2" Type="http://schemas.openxmlformats.org/officeDocument/2006/relationships/printerSettings" Target="../printerSettings/printerSettings456.bin"/><Relationship Id="rId16" Type="http://schemas.openxmlformats.org/officeDocument/2006/relationships/printerSettings" Target="../printerSettings/printerSettings470.bin"/><Relationship Id="rId20" Type="http://schemas.openxmlformats.org/officeDocument/2006/relationships/printerSettings" Target="../printerSettings/printerSettings474.bin"/><Relationship Id="rId29" Type="http://schemas.openxmlformats.org/officeDocument/2006/relationships/printerSettings" Target="../printerSettings/printerSettings483.bin"/><Relationship Id="rId1" Type="http://schemas.openxmlformats.org/officeDocument/2006/relationships/printerSettings" Target="../printerSettings/printerSettings455.bin"/><Relationship Id="rId6" Type="http://schemas.openxmlformats.org/officeDocument/2006/relationships/printerSettings" Target="../printerSettings/printerSettings460.bin"/><Relationship Id="rId11" Type="http://schemas.openxmlformats.org/officeDocument/2006/relationships/printerSettings" Target="../printerSettings/printerSettings465.bin"/><Relationship Id="rId24" Type="http://schemas.openxmlformats.org/officeDocument/2006/relationships/printerSettings" Target="../printerSettings/printerSettings478.bin"/><Relationship Id="rId32" Type="http://schemas.openxmlformats.org/officeDocument/2006/relationships/printerSettings" Target="../printerSettings/printerSettings486.bin"/><Relationship Id="rId5" Type="http://schemas.openxmlformats.org/officeDocument/2006/relationships/printerSettings" Target="../printerSettings/printerSettings459.bin"/><Relationship Id="rId15" Type="http://schemas.openxmlformats.org/officeDocument/2006/relationships/printerSettings" Target="../printerSettings/printerSettings469.bin"/><Relationship Id="rId23" Type="http://schemas.openxmlformats.org/officeDocument/2006/relationships/printerSettings" Target="../printerSettings/printerSettings477.bin"/><Relationship Id="rId28" Type="http://schemas.openxmlformats.org/officeDocument/2006/relationships/printerSettings" Target="../printerSettings/printerSettings482.bin"/><Relationship Id="rId10" Type="http://schemas.openxmlformats.org/officeDocument/2006/relationships/printerSettings" Target="../printerSettings/printerSettings464.bin"/><Relationship Id="rId19" Type="http://schemas.openxmlformats.org/officeDocument/2006/relationships/printerSettings" Target="../printerSettings/printerSettings473.bin"/><Relationship Id="rId31" Type="http://schemas.openxmlformats.org/officeDocument/2006/relationships/printerSettings" Target="../printerSettings/printerSettings485.bin"/><Relationship Id="rId4" Type="http://schemas.openxmlformats.org/officeDocument/2006/relationships/printerSettings" Target="../printerSettings/printerSettings458.bin"/><Relationship Id="rId9" Type="http://schemas.openxmlformats.org/officeDocument/2006/relationships/printerSettings" Target="../printerSettings/printerSettings463.bin"/><Relationship Id="rId14" Type="http://schemas.openxmlformats.org/officeDocument/2006/relationships/printerSettings" Target="../printerSettings/printerSettings468.bin"/><Relationship Id="rId22" Type="http://schemas.openxmlformats.org/officeDocument/2006/relationships/printerSettings" Target="../printerSettings/printerSettings476.bin"/><Relationship Id="rId27" Type="http://schemas.openxmlformats.org/officeDocument/2006/relationships/printerSettings" Target="../printerSettings/printerSettings481.bin"/><Relationship Id="rId30" Type="http://schemas.openxmlformats.org/officeDocument/2006/relationships/printerSettings" Target="../printerSettings/printerSettings484.bin"/><Relationship Id="rId35" Type="http://schemas.openxmlformats.org/officeDocument/2006/relationships/drawing" Target="../drawings/drawing16.xml"/><Relationship Id="rId8" Type="http://schemas.openxmlformats.org/officeDocument/2006/relationships/printerSettings" Target="../printerSettings/printerSettings462.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01.bin"/><Relationship Id="rId18" Type="http://schemas.openxmlformats.org/officeDocument/2006/relationships/printerSettings" Target="../printerSettings/printerSettings506.bin"/><Relationship Id="rId26" Type="http://schemas.openxmlformats.org/officeDocument/2006/relationships/printerSettings" Target="../printerSettings/printerSettings514.bin"/><Relationship Id="rId3" Type="http://schemas.openxmlformats.org/officeDocument/2006/relationships/printerSettings" Target="../printerSettings/printerSettings491.bin"/><Relationship Id="rId21" Type="http://schemas.openxmlformats.org/officeDocument/2006/relationships/printerSettings" Target="../printerSettings/printerSettings509.bin"/><Relationship Id="rId34" Type="http://schemas.openxmlformats.org/officeDocument/2006/relationships/printerSettings" Target="../printerSettings/printerSettings522.bin"/><Relationship Id="rId7" Type="http://schemas.openxmlformats.org/officeDocument/2006/relationships/printerSettings" Target="../printerSettings/printerSettings495.bin"/><Relationship Id="rId12" Type="http://schemas.openxmlformats.org/officeDocument/2006/relationships/printerSettings" Target="../printerSettings/printerSettings500.bin"/><Relationship Id="rId17" Type="http://schemas.openxmlformats.org/officeDocument/2006/relationships/printerSettings" Target="../printerSettings/printerSettings505.bin"/><Relationship Id="rId25" Type="http://schemas.openxmlformats.org/officeDocument/2006/relationships/printerSettings" Target="../printerSettings/printerSettings513.bin"/><Relationship Id="rId33" Type="http://schemas.openxmlformats.org/officeDocument/2006/relationships/printerSettings" Target="../printerSettings/printerSettings521.bin"/><Relationship Id="rId2" Type="http://schemas.openxmlformats.org/officeDocument/2006/relationships/printerSettings" Target="../printerSettings/printerSettings490.bin"/><Relationship Id="rId16" Type="http://schemas.openxmlformats.org/officeDocument/2006/relationships/printerSettings" Target="../printerSettings/printerSettings504.bin"/><Relationship Id="rId20" Type="http://schemas.openxmlformats.org/officeDocument/2006/relationships/printerSettings" Target="../printerSettings/printerSettings508.bin"/><Relationship Id="rId29" Type="http://schemas.openxmlformats.org/officeDocument/2006/relationships/printerSettings" Target="../printerSettings/printerSettings517.bin"/><Relationship Id="rId1" Type="http://schemas.openxmlformats.org/officeDocument/2006/relationships/printerSettings" Target="../printerSettings/printerSettings489.bin"/><Relationship Id="rId6" Type="http://schemas.openxmlformats.org/officeDocument/2006/relationships/printerSettings" Target="../printerSettings/printerSettings494.bin"/><Relationship Id="rId11" Type="http://schemas.openxmlformats.org/officeDocument/2006/relationships/printerSettings" Target="../printerSettings/printerSettings499.bin"/><Relationship Id="rId24" Type="http://schemas.openxmlformats.org/officeDocument/2006/relationships/printerSettings" Target="../printerSettings/printerSettings512.bin"/><Relationship Id="rId32" Type="http://schemas.openxmlformats.org/officeDocument/2006/relationships/printerSettings" Target="../printerSettings/printerSettings520.bin"/><Relationship Id="rId5" Type="http://schemas.openxmlformats.org/officeDocument/2006/relationships/printerSettings" Target="../printerSettings/printerSettings493.bin"/><Relationship Id="rId15" Type="http://schemas.openxmlformats.org/officeDocument/2006/relationships/printerSettings" Target="../printerSettings/printerSettings503.bin"/><Relationship Id="rId23" Type="http://schemas.openxmlformats.org/officeDocument/2006/relationships/printerSettings" Target="../printerSettings/printerSettings511.bin"/><Relationship Id="rId28" Type="http://schemas.openxmlformats.org/officeDocument/2006/relationships/printerSettings" Target="../printerSettings/printerSettings516.bin"/><Relationship Id="rId10" Type="http://schemas.openxmlformats.org/officeDocument/2006/relationships/printerSettings" Target="../printerSettings/printerSettings498.bin"/><Relationship Id="rId19" Type="http://schemas.openxmlformats.org/officeDocument/2006/relationships/printerSettings" Target="../printerSettings/printerSettings507.bin"/><Relationship Id="rId31" Type="http://schemas.openxmlformats.org/officeDocument/2006/relationships/printerSettings" Target="../printerSettings/printerSettings519.bin"/><Relationship Id="rId4" Type="http://schemas.openxmlformats.org/officeDocument/2006/relationships/printerSettings" Target="../printerSettings/printerSettings492.bin"/><Relationship Id="rId9" Type="http://schemas.openxmlformats.org/officeDocument/2006/relationships/printerSettings" Target="../printerSettings/printerSettings497.bin"/><Relationship Id="rId14" Type="http://schemas.openxmlformats.org/officeDocument/2006/relationships/printerSettings" Target="../printerSettings/printerSettings502.bin"/><Relationship Id="rId22" Type="http://schemas.openxmlformats.org/officeDocument/2006/relationships/printerSettings" Target="../printerSettings/printerSettings510.bin"/><Relationship Id="rId27" Type="http://schemas.openxmlformats.org/officeDocument/2006/relationships/printerSettings" Target="../printerSettings/printerSettings515.bin"/><Relationship Id="rId30" Type="http://schemas.openxmlformats.org/officeDocument/2006/relationships/printerSettings" Target="../printerSettings/printerSettings518.bin"/><Relationship Id="rId35" Type="http://schemas.openxmlformats.org/officeDocument/2006/relationships/drawing" Target="../drawings/drawing17.xml"/><Relationship Id="rId8" Type="http://schemas.openxmlformats.org/officeDocument/2006/relationships/printerSettings" Target="../printerSettings/printerSettings496.bin"/></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printerSettings" Target="../printerSettings/printerSettings525.bin"/><Relationship Id="rId7" Type="http://schemas.openxmlformats.org/officeDocument/2006/relationships/printerSettings" Target="../printerSettings/printerSettings529.bin"/><Relationship Id="rId2" Type="http://schemas.openxmlformats.org/officeDocument/2006/relationships/printerSettings" Target="../printerSettings/printerSettings524.bin"/><Relationship Id="rId1" Type="http://schemas.openxmlformats.org/officeDocument/2006/relationships/printerSettings" Target="../printerSettings/printerSettings523.bin"/><Relationship Id="rId6" Type="http://schemas.openxmlformats.org/officeDocument/2006/relationships/printerSettings" Target="../printerSettings/printerSettings528.bin"/><Relationship Id="rId11" Type="http://schemas.openxmlformats.org/officeDocument/2006/relationships/ctrlProp" Target="../ctrlProps/ctrlProp45.xml"/><Relationship Id="rId5" Type="http://schemas.openxmlformats.org/officeDocument/2006/relationships/printerSettings" Target="../printerSettings/printerSettings527.bin"/><Relationship Id="rId10" Type="http://schemas.openxmlformats.org/officeDocument/2006/relationships/ctrlProp" Target="../ctrlProps/ctrlProp44.xml"/><Relationship Id="rId4" Type="http://schemas.openxmlformats.org/officeDocument/2006/relationships/printerSettings" Target="../printerSettings/printerSettings526.bin"/><Relationship Id="rId9"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0.bin"/><Relationship Id="rId18" Type="http://schemas.openxmlformats.org/officeDocument/2006/relationships/printerSettings" Target="../printerSettings/printerSettings55.bin"/><Relationship Id="rId26" Type="http://schemas.openxmlformats.org/officeDocument/2006/relationships/printerSettings" Target="../printerSettings/printerSettings63.bin"/><Relationship Id="rId3" Type="http://schemas.openxmlformats.org/officeDocument/2006/relationships/printerSettings" Target="../printerSettings/printerSettings40.bin"/><Relationship Id="rId21" Type="http://schemas.openxmlformats.org/officeDocument/2006/relationships/printerSettings" Target="../printerSettings/printerSettings58.bin"/><Relationship Id="rId34" Type="http://schemas.openxmlformats.org/officeDocument/2006/relationships/control" Target="../activeX/activeX1.xml"/><Relationship Id="rId7" Type="http://schemas.openxmlformats.org/officeDocument/2006/relationships/printerSettings" Target="../printerSettings/printerSettings44.bin"/><Relationship Id="rId12" Type="http://schemas.openxmlformats.org/officeDocument/2006/relationships/printerSettings" Target="../printerSettings/printerSettings49.bin"/><Relationship Id="rId17" Type="http://schemas.openxmlformats.org/officeDocument/2006/relationships/printerSettings" Target="../printerSettings/printerSettings54.bin"/><Relationship Id="rId25" Type="http://schemas.openxmlformats.org/officeDocument/2006/relationships/printerSettings" Target="../printerSettings/printerSettings62.bin"/><Relationship Id="rId33" Type="http://schemas.openxmlformats.org/officeDocument/2006/relationships/vmlDrawing" Target="../drawings/vmlDrawing1.vml"/><Relationship Id="rId2" Type="http://schemas.openxmlformats.org/officeDocument/2006/relationships/printerSettings" Target="../printerSettings/printerSettings39.bin"/><Relationship Id="rId16" Type="http://schemas.openxmlformats.org/officeDocument/2006/relationships/printerSettings" Target="../printerSettings/printerSettings53.bin"/><Relationship Id="rId20" Type="http://schemas.openxmlformats.org/officeDocument/2006/relationships/printerSettings" Target="../printerSettings/printerSettings57.bin"/><Relationship Id="rId29" Type="http://schemas.openxmlformats.org/officeDocument/2006/relationships/printerSettings" Target="../printerSettings/printerSettings66.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11" Type="http://schemas.openxmlformats.org/officeDocument/2006/relationships/printerSettings" Target="../printerSettings/printerSettings48.bin"/><Relationship Id="rId24" Type="http://schemas.openxmlformats.org/officeDocument/2006/relationships/printerSettings" Target="../printerSettings/printerSettings61.bin"/><Relationship Id="rId32" Type="http://schemas.openxmlformats.org/officeDocument/2006/relationships/drawing" Target="../drawings/drawing2.xml"/><Relationship Id="rId5" Type="http://schemas.openxmlformats.org/officeDocument/2006/relationships/printerSettings" Target="../printerSettings/printerSettings42.bin"/><Relationship Id="rId15" Type="http://schemas.openxmlformats.org/officeDocument/2006/relationships/printerSettings" Target="../printerSettings/printerSettings52.bin"/><Relationship Id="rId23" Type="http://schemas.openxmlformats.org/officeDocument/2006/relationships/printerSettings" Target="../printerSettings/printerSettings60.bin"/><Relationship Id="rId28" Type="http://schemas.openxmlformats.org/officeDocument/2006/relationships/printerSettings" Target="../printerSettings/printerSettings65.bin"/><Relationship Id="rId10" Type="http://schemas.openxmlformats.org/officeDocument/2006/relationships/printerSettings" Target="../printerSettings/printerSettings47.bin"/><Relationship Id="rId19" Type="http://schemas.openxmlformats.org/officeDocument/2006/relationships/printerSettings" Target="../printerSettings/printerSettings56.bin"/><Relationship Id="rId31" Type="http://schemas.openxmlformats.org/officeDocument/2006/relationships/printerSettings" Target="../printerSettings/printerSettings68.bin"/><Relationship Id="rId4" Type="http://schemas.openxmlformats.org/officeDocument/2006/relationships/printerSettings" Target="../printerSettings/printerSettings41.bin"/><Relationship Id="rId9" Type="http://schemas.openxmlformats.org/officeDocument/2006/relationships/printerSettings" Target="../printerSettings/printerSettings46.bin"/><Relationship Id="rId14" Type="http://schemas.openxmlformats.org/officeDocument/2006/relationships/printerSettings" Target="../printerSettings/printerSettings51.bin"/><Relationship Id="rId22" Type="http://schemas.openxmlformats.org/officeDocument/2006/relationships/printerSettings" Target="../printerSettings/printerSettings59.bin"/><Relationship Id="rId27" Type="http://schemas.openxmlformats.org/officeDocument/2006/relationships/printerSettings" Target="../printerSettings/printerSettings64.bin"/><Relationship Id="rId30" Type="http://schemas.openxmlformats.org/officeDocument/2006/relationships/printerSettings" Target="../printerSettings/printerSettings67.bin"/><Relationship Id="rId35" Type="http://schemas.openxmlformats.org/officeDocument/2006/relationships/image" Target="../media/image3.emf"/><Relationship Id="rId8" Type="http://schemas.openxmlformats.org/officeDocument/2006/relationships/printerSettings" Target="../printerSettings/printerSettings45.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542.bin"/><Relationship Id="rId18" Type="http://schemas.openxmlformats.org/officeDocument/2006/relationships/printerSettings" Target="../printerSettings/printerSettings547.bin"/><Relationship Id="rId26" Type="http://schemas.openxmlformats.org/officeDocument/2006/relationships/printerSettings" Target="../printerSettings/printerSettings555.bin"/><Relationship Id="rId21" Type="http://schemas.openxmlformats.org/officeDocument/2006/relationships/printerSettings" Target="../printerSettings/printerSettings550.bin"/><Relationship Id="rId34" Type="http://schemas.openxmlformats.org/officeDocument/2006/relationships/printerSettings" Target="../printerSettings/printerSettings563.bin"/><Relationship Id="rId7" Type="http://schemas.openxmlformats.org/officeDocument/2006/relationships/printerSettings" Target="../printerSettings/printerSettings536.bin"/><Relationship Id="rId12" Type="http://schemas.openxmlformats.org/officeDocument/2006/relationships/printerSettings" Target="../printerSettings/printerSettings541.bin"/><Relationship Id="rId17" Type="http://schemas.openxmlformats.org/officeDocument/2006/relationships/printerSettings" Target="../printerSettings/printerSettings546.bin"/><Relationship Id="rId25" Type="http://schemas.openxmlformats.org/officeDocument/2006/relationships/printerSettings" Target="../printerSettings/printerSettings554.bin"/><Relationship Id="rId33" Type="http://schemas.openxmlformats.org/officeDocument/2006/relationships/printerSettings" Target="../printerSettings/printerSettings562.bin"/><Relationship Id="rId38" Type="http://schemas.openxmlformats.org/officeDocument/2006/relationships/drawing" Target="../drawings/drawing19.xml"/><Relationship Id="rId2" Type="http://schemas.openxmlformats.org/officeDocument/2006/relationships/printerSettings" Target="../printerSettings/printerSettings531.bin"/><Relationship Id="rId16" Type="http://schemas.openxmlformats.org/officeDocument/2006/relationships/printerSettings" Target="../printerSettings/printerSettings545.bin"/><Relationship Id="rId20" Type="http://schemas.openxmlformats.org/officeDocument/2006/relationships/printerSettings" Target="../printerSettings/printerSettings549.bin"/><Relationship Id="rId29" Type="http://schemas.openxmlformats.org/officeDocument/2006/relationships/printerSettings" Target="../printerSettings/printerSettings558.bin"/><Relationship Id="rId1" Type="http://schemas.openxmlformats.org/officeDocument/2006/relationships/printerSettings" Target="../printerSettings/printerSettings530.bin"/><Relationship Id="rId6" Type="http://schemas.openxmlformats.org/officeDocument/2006/relationships/printerSettings" Target="../printerSettings/printerSettings535.bin"/><Relationship Id="rId11" Type="http://schemas.openxmlformats.org/officeDocument/2006/relationships/printerSettings" Target="../printerSettings/printerSettings540.bin"/><Relationship Id="rId24" Type="http://schemas.openxmlformats.org/officeDocument/2006/relationships/printerSettings" Target="../printerSettings/printerSettings553.bin"/><Relationship Id="rId32" Type="http://schemas.openxmlformats.org/officeDocument/2006/relationships/printerSettings" Target="../printerSettings/printerSettings561.bin"/><Relationship Id="rId37" Type="http://schemas.openxmlformats.org/officeDocument/2006/relationships/printerSettings" Target="../printerSettings/printerSettings566.bin"/><Relationship Id="rId5" Type="http://schemas.openxmlformats.org/officeDocument/2006/relationships/printerSettings" Target="../printerSettings/printerSettings534.bin"/><Relationship Id="rId15" Type="http://schemas.openxmlformats.org/officeDocument/2006/relationships/printerSettings" Target="../printerSettings/printerSettings544.bin"/><Relationship Id="rId23" Type="http://schemas.openxmlformats.org/officeDocument/2006/relationships/printerSettings" Target="../printerSettings/printerSettings552.bin"/><Relationship Id="rId28" Type="http://schemas.openxmlformats.org/officeDocument/2006/relationships/printerSettings" Target="../printerSettings/printerSettings557.bin"/><Relationship Id="rId36" Type="http://schemas.openxmlformats.org/officeDocument/2006/relationships/printerSettings" Target="../printerSettings/printerSettings565.bin"/><Relationship Id="rId10" Type="http://schemas.openxmlformats.org/officeDocument/2006/relationships/printerSettings" Target="../printerSettings/printerSettings539.bin"/><Relationship Id="rId19" Type="http://schemas.openxmlformats.org/officeDocument/2006/relationships/printerSettings" Target="../printerSettings/printerSettings548.bin"/><Relationship Id="rId31" Type="http://schemas.openxmlformats.org/officeDocument/2006/relationships/printerSettings" Target="../printerSettings/printerSettings560.bin"/><Relationship Id="rId4" Type="http://schemas.openxmlformats.org/officeDocument/2006/relationships/printerSettings" Target="../printerSettings/printerSettings533.bin"/><Relationship Id="rId9" Type="http://schemas.openxmlformats.org/officeDocument/2006/relationships/printerSettings" Target="../printerSettings/printerSettings538.bin"/><Relationship Id="rId14" Type="http://schemas.openxmlformats.org/officeDocument/2006/relationships/printerSettings" Target="../printerSettings/printerSettings543.bin"/><Relationship Id="rId22" Type="http://schemas.openxmlformats.org/officeDocument/2006/relationships/printerSettings" Target="../printerSettings/printerSettings551.bin"/><Relationship Id="rId27" Type="http://schemas.openxmlformats.org/officeDocument/2006/relationships/printerSettings" Target="../printerSettings/printerSettings556.bin"/><Relationship Id="rId30" Type="http://schemas.openxmlformats.org/officeDocument/2006/relationships/printerSettings" Target="../printerSettings/printerSettings559.bin"/><Relationship Id="rId35" Type="http://schemas.openxmlformats.org/officeDocument/2006/relationships/printerSettings" Target="../printerSettings/printerSettings564.bin"/><Relationship Id="rId8" Type="http://schemas.openxmlformats.org/officeDocument/2006/relationships/printerSettings" Target="../printerSettings/printerSettings537.bin"/><Relationship Id="rId3" Type="http://schemas.openxmlformats.org/officeDocument/2006/relationships/printerSettings" Target="../printerSettings/printerSettings53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74.bin"/><Relationship Id="rId13" Type="http://schemas.openxmlformats.org/officeDocument/2006/relationships/printerSettings" Target="../printerSettings/printerSettings579.bin"/><Relationship Id="rId18" Type="http://schemas.openxmlformats.org/officeDocument/2006/relationships/printerSettings" Target="../printerSettings/printerSettings584.bin"/><Relationship Id="rId26" Type="http://schemas.openxmlformats.org/officeDocument/2006/relationships/printerSettings" Target="../printerSettings/printerSettings592.bin"/><Relationship Id="rId3" Type="http://schemas.openxmlformats.org/officeDocument/2006/relationships/printerSettings" Target="../printerSettings/printerSettings569.bin"/><Relationship Id="rId21" Type="http://schemas.openxmlformats.org/officeDocument/2006/relationships/printerSettings" Target="../printerSettings/printerSettings587.bin"/><Relationship Id="rId7" Type="http://schemas.openxmlformats.org/officeDocument/2006/relationships/printerSettings" Target="../printerSettings/printerSettings573.bin"/><Relationship Id="rId12" Type="http://schemas.openxmlformats.org/officeDocument/2006/relationships/printerSettings" Target="../printerSettings/printerSettings578.bin"/><Relationship Id="rId17" Type="http://schemas.openxmlformats.org/officeDocument/2006/relationships/printerSettings" Target="../printerSettings/printerSettings583.bin"/><Relationship Id="rId25" Type="http://schemas.openxmlformats.org/officeDocument/2006/relationships/printerSettings" Target="../printerSettings/printerSettings591.bin"/><Relationship Id="rId2" Type="http://schemas.openxmlformats.org/officeDocument/2006/relationships/printerSettings" Target="../printerSettings/printerSettings568.bin"/><Relationship Id="rId16" Type="http://schemas.openxmlformats.org/officeDocument/2006/relationships/printerSettings" Target="../printerSettings/printerSettings582.bin"/><Relationship Id="rId20" Type="http://schemas.openxmlformats.org/officeDocument/2006/relationships/printerSettings" Target="../printerSettings/printerSettings586.bin"/><Relationship Id="rId29" Type="http://schemas.openxmlformats.org/officeDocument/2006/relationships/printerSettings" Target="../printerSettings/printerSettings595.bin"/><Relationship Id="rId1" Type="http://schemas.openxmlformats.org/officeDocument/2006/relationships/printerSettings" Target="../printerSettings/printerSettings567.bin"/><Relationship Id="rId6" Type="http://schemas.openxmlformats.org/officeDocument/2006/relationships/printerSettings" Target="../printerSettings/printerSettings572.bin"/><Relationship Id="rId11" Type="http://schemas.openxmlformats.org/officeDocument/2006/relationships/printerSettings" Target="../printerSettings/printerSettings577.bin"/><Relationship Id="rId24" Type="http://schemas.openxmlformats.org/officeDocument/2006/relationships/printerSettings" Target="../printerSettings/printerSettings590.bin"/><Relationship Id="rId32" Type="http://schemas.openxmlformats.org/officeDocument/2006/relationships/drawing" Target="../drawings/drawing20.xml"/><Relationship Id="rId5" Type="http://schemas.openxmlformats.org/officeDocument/2006/relationships/printerSettings" Target="../printerSettings/printerSettings571.bin"/><Relationship Id="rId15" Type="http://schemas.openxmlformats.org/officeDocument/2006/relationships/printerSettings" Target="../printerSettings/printerSettings581.bin"/><Relationship Id="rId23" Type="http://schemas.openxmlformats.org/officeDocument/2006/relationships/printerSettings" Target="../printerSettings/printerSettings589.bin"/><Relationship Id="rId28" Type="http://schemas.openxmlformats.org/officeDocument/2006/relationships/printerSettings" Target="../printerSettings/printerSettings594.bin"/><Relationship Id="rId10" Type="http://schemas.openxmlformats.org/officeDocument/2006/relationships/printerSettings" Target="../printerSettings/printerSettings576.bin"/><Relationship Id="rId19" Type="http://schemas.openxmlformats.org/officeDocument/2006/relationships/printerSettings" Target="../printerSettings/printerSettings585.bin"/><Relationship Id="rId31" Type="http://schemas.openxmlformats.org/officeDocument/2006/relationships/printerSettings" Target="../printerSettings/printerSettings597.bin"/><Relationship Id="rId4" Type="http://schemas.openxmlformats.org/officeDocument/2006/relationships/printerSettings" Target="../printerSettings/printerSettings570.bin"/><Relationship Id="rId9" Type="http://schemas.openxmlformats.org/officeDocument/2006/relationships/printerSettings" Target="../printerSettings/printerSettings575.bin"/><Relationship Id="rId14" Type="http://schemas.openxmlformats.org/officeDocument/2006/relationships/printerSettings" Target="../printerSettings/printerSettings580.bin"/><Relationship Id="rId22" Type="http://schemas.openxmlformats.org/officeDocument/2006/relationships/printerSettings" Target="../printerSettings/printerSettings588.bin"/><Relationship Id="rId27" Type="http://schemas.openxmlformats.org/officeDocument/2006/relationships/printerSettings" Target="../printerSettings/printerSettings593.bin"/><Relationship Id="rId30" Type="http://schemas.openxmlformats.org/officeDocument/2006/relationships/printerSettings" Target="../printerSettings/printerSettings596.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605.bin"/><Relationship Id="rId13" Type="http://schemas.openxmlformats.org/officeDocument/2006/relationships/printerSettings" Target="../printerSettings/printerSettings610.bin"/><Relationship Id="rId18" Type="http://schemas.openxmlformats.org/officeDocument/2006/relationships/printerSettings" Target="../printerSettings/printerSettings615.bin"/><Relationship Id="rId26" Type="http://schemas.openxmlformats.org/officeDocument/2006/relationships/printerSettings" Target="../printerSettings/printerSettings623.bin"/><Relationship Id="rId3" Type="http://schemas.openxmlformats.org/officeDocument/2006/relationships/printerSettings" Target="../printerSettings/printerSettings600.bin"/><Relationship Id="rId21" Type="http://schemas.openxmlformats.org/officeDocument/2006/relationships/printerSettings" Target="../printerSettings/printerSettings618.bin"/><Relationship Id="rId7" Type="http://schemas.openxmlformats.org/officeDocument/2006/relationships/printerSettings" Target="../printerSettings/printerSettings604.bin"/><Relationship Id="rId12" Type="http://schemas.openxmlformats.org/officeDocument/2006/relationships/printerSettings" Target="../printerSettings/printerSettings609.bin"/><Relationship Id="rId17" Type="http://schemas.openxmlformats.org/officeDocument/2006/relationships/printerSettings" Target="../printerSettings/printerSettings614.bin"/><Relationship Id="rId25" Type="http://schemas.openxmlformats.org/officeDocument/2006/relationships/printerSettings" Target="../printerSettings/printerSettings622.bin"/><Relationship Id="rId2" Type="http://schemas.openxmlformats.org/officeDocument/2006/relationships/printerSettings" Target="../printerSettings/printerSettings599.bin"/><Relationship Id="rId16" Type="http://schemas.openxmlformats.org/officeDocument/2006/relationships/printerSettings" Target="../printerSettings/printerSettings613.bin"/><Relationship Id="rId20" Type="http://schemas.openxmlformats.org/officeDocument/2006/relationships/printerSettings" Target="../printerSettings/printerSettings617.bin"/><Relationship Id="rId29" Type="http://schemas.openxmlformats.org/officeDocument/2006/relationships/printerSettings" Target="../printerSettings/printerSettings626.bin"/><Relationship Id="rId1" Type="http://schemas.openxmlformats.org/officeDocument/2006/relationships/printerSettings" Target="../printerSettings/printerSettings598.bin"/><Relationship Id="rId6" Type="http://schemas.openxmlformats.org/officeDocument/2006/relationships/printerSettings" Target="../printerSettings/printerSettings603.bin"/><Relationship Id="rId11" Type="http://schemas.openxmlformats.org/officeDocument/2006/relationships/printerSettings" Target="../printerSettings/printerSettings608.bin"/><Relationship Id="rId24" Type="http://schemas.openxmlformats.org/officeDocument/2006/relationships/printerSettings" Target="../printerSettings/printerSettings621.bin"/><Relationship Id="rId32" Type="http://schemas.openxmlformats.org/officeDocument/2006/relationships/drawing" Target="../drawings/drawing21.xml"/><Relationship Id="rId5" Type="http://schemas.openxmlformats.org/officeDocument/2006/relationships/printerSettings" Target="../printerSettings/printerSettings602.bin"/><Relationship Id="rId15" Type="http://schemas.openxmlformats.org/officeDocument/2006/relationships/printerSettings" Target="../printerSettings/printerSettings612.bin"/><Relationship Id="rId23" Type="http://schemas.openxmlformats.org/officeDocument/2006/relationships/printerSettings" Target="../printerSettings/printerSettings620.bin"/><Relationship Id="rId28" Type="http://schemas.openxmlformats.org/officeDocument/2006/relationships/printerSettings" Target="../printerSettings/printerSettings625.bin"/><Relationship Id="rId10" Type="http://schemas.openxmlformats.org/officeDocument/2006/relationships/printerSettings" Target="../printerSettings/printerSettings607.bin"/><Relationship Id="rId19" Type="http://schemas.openxmlformats.org/officeDocument/2006/relationships/printerSettings" Target="../printerSettings/printerSettings616.bin"/><Relationship Id="rId31" Type="http://schemas.openxmlformats.org/officeDocument/2006/relationships/printerSettings" Target="../printerSettings/printerSettings628.bin"/><Relationship Id="rId4" Type="http://schemas.openxmlformats.org/officeDocument/2006/relationships/printerSettings" Target="../printerSettings/printerSettings601.bin"/><Relationship Id="rId9" Type="http://schemas.openxmlformats.org/officeDocument/2006/relationships/printerSettings" Target="../printerSettings/printerSettings606.bin"/><Relationship Id="rId14" Type="http://schemas.openxmlformats.org/officeDocument/2006/relationships/printerSettings" Target="../printerSettings/printerSettings611.bin"/><Relationship Id="rId22" Type="http://schemas.openxmlformats.org/officeDocument/2006/relationships/printerSettings" Target="../printerSettings/printerSettings619.bin"/><Relationship Id="rId27" Type="http://schemas.openxmlformats.org/officeDocument/2006/relationships/printerSettings" Target="../printerSettings/printerSettings624.bin"/><Relationship Id="rId30" Type="http://schemas.openxmlformats.org/officeDocument/2006/relationships/printerSettings" Target="../printerSettings/printerSettings62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36.bin"/><Relationship Id="rId13" Type="http://schemas.openxmlformats.org/officeDocument/2006/relationships/printerSettings" Target="../printerSettings/printerSettings641.bin"/><Relationship Id="rId18" Type="http://schemas.openxmlformats.org/officeDocument/2006/relationships/printerSettings" Target="../printerSettings/printerSettings646.bin"/><Relationship Id="rId3" Type="http://schemas.openxmlformats.org/officeDocument/2006/relationships/printerSettings" Target="../printerSettings/printerSettings631.bin"/><Relationship Id="rId21" Type="http://schemas.openxmlformats.org/officeDocument/2006/relationships/printerSettings" Target="../printerSettings/printerSettings649.bin"/><Relationship Id="rId7" Type="http://schemas.openxmlformats.org/officeDocument/2006/relationships/printerSettings" Target="../printerSettings/printerSettings635.bin"/><Relationship Id="rId12" Type="http://schemas.openxmlformats.org/officeDocument/2006/relationships/printerSettings" Target="../printerSettings/printerSettings640.bin"/><Relationship Id="rId17" Type="http://schemas.openxmlformats.org/officeDocument/2006/relationships/printerSettings" Target="../printerSettings/printerSettings645.bin"/><Relationship Id="rId25" Type="http://schemas.openxmlformats.org/officeDocument/2006/relationships/ctrlProp" Target="../ctrlProps/ctrlProp47.xml"/><Relationship Id="rId2" Type="http://schemas.openxmlformats.org/officeDocument/2006/relationships/printerSettings" Target="../printerSettings/printerSettings630.bin"/><Relationship Id="rId16" Type="http://schemas.openxmlformats.org/officeDocument/2006/relationships/printerSettings" Target="../printerSettings/printerSettings644.bin"/><Relationship Id="rId20" Type="http://schemas.openxmlformats.org/officeDocument/2006/relationships/printerSettings" Target="../printerSettings/printerSettings648.bin"/><Relationship Id="rId1" Type="http://schemas.openxmlformats.org/officeDocument/2006/relationships/printerSettings" Target="../printerSettings/printerSettings629.bin"/><Relationship Id="rId6" Type="http://schemas.openxmlformats.org/officeDocument/2006/relationships/printerSettings" Target="../printerSettings/printerSettings634.bin"/><Relationship Id="rId11" Type="http://schemas.openxmlformats.org/officeDocument/2006/relationships/printerSettings" Target="../printerSettings/printerSettings639.bin"/><Relationship Id="rId24" Type="http://schemas.openxmlformats.org/officeDocument/2006/relationships/ctrlProp" Target="../ctrlProps/ctrlProp46.xml"/><Relationship Id="rId5" Type="http://schemas.openxmlformats.org/officeDocument/2006/relationships/printerSettings" Target="../printerSettings/printerSettings633.bin"/><Relationship Id="rId15" Type="http://schemas.openxmlformats.org/officeDocument/2006/relationships/printerSettings" Target="../printerSettings/printerSettings643.bin"/><Relationship Id="rId23" Type="http://schemas.openxmlformats.org/officeDocument/2006/relationships/vmlDrawing" Target="../drawings/vmlDrawing9.vml"/><Relationship Id="rId10" Type="http://schemas.openxmlformats.org/officeDocument/2006/relationships/printerSettings" Target="../printerSettings/printerSettings638.bin"/><Relationship Id="rId19" Type="http://schemas.openxmlformats.org/officeDocument/2006/relationships/printerSettings" Target="../printerSettings/printerSettings647.bin"/><Relationship Id="rId4" Type="http://schemas.openxmlformats.org/officeDocument/2006/relationships/printerSettings" Target="../printerSettings/printerSettings632.bin"/><Relationship Id="rId9" Type="http://schemas.openxmlformats.org/officeDocument/2006/relationships/printerSettings" Target="../printerSettings/printerSettings637.bin"/><Relationship Id="rId14" Type="http://schemas.openxmlformats.org/officeDocument/2006/relationships/printerSettings" Target="../printerSettings/printerSettings642.bin"/><Relationship Id="rId22"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57.bin"/><Relationship Id="rId13" Type="http://schemas.openxmlformats.org/officeDocument/2006/relationships/printerSettings" Target="../printerSettings/printerSettings662.bin"/><Relationship Id="rId3" Type="http://schemas.openxmlformats.org/officeDocument/2006/relationships/printerSettings" Target="../printerSettings/printerSettings652.bin"/><Relationship Id="rId7" Type="http://schemas.openxmlformats.org/officeDocument/2006/relationships/printerSettings" Target="../printerSettings/printerSettings656.bin"/><Relationship Id="rId12" Type="http://schemas.openxmlformats.org/officeDocument/2006/relationships/printerSettings" Target="../printerSettings/printerSettings661.bin"/><Relationship Id="rId17" Type="http://schemas.openxmlformats.org/officeDocument/2006/relationships/drawing" Target="../drawings/drawing23.xml"/><Relationship Id="rId2" Type="http://schemas.openxmlformats.org/officeDocument/2006/relationships/printerSettings" Target="../printerSettings/printerSettings651.bin"/><Relationship Id="rId16" Type="http://schemas.openxmlformats.org/officeDocument/2006/relationships/printerSettings" Target="../printerSettings/printerSettings665.bin"/><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5" Type="http://schemas.openxmlformats.org/officeDocument/2006/relationships/printerSettings" Target="../printerSettings/printerSettings654.bin"/><Relationship Id="rId15" Type="http://schemas.openxmlformats.org/officeDocument/2006/relationships/printerSettings" Target="../printerSettings/printerSettings664.bin"/><Relationship Id="rId10" Type="http://schemas.openxmlformats.org/officeDocument/2006/relationships/printerSettings" Target="../printerSettings/printerSettings659.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printerSettings" Target="../printerSettings/printerSettings663.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3.bin"/><Relationship Id="rId13" Type="http://schemas.openxmlformats.org/officeDocument/2006/relationships/printerSettings" Target="../printerSettings/printerSettings678.bin"/><Relationship Id="rId18" Type="http://schemas.openxmlformats.org/officeDocument/2006/relationships/drawing" Target="../drawings/drawing24.xml"/><Relationship Id="rId3" Type="http://schemas.openxmlformats.org/officeDocument/2006/relationships/printerSettings" Target="../printerSettings/printerSettings668.bin"/><Relationship Id="rId7" Type="http://schemas.openxmlformats.org/officeDocument/2006/relationships/printerSettings" Target="../printerSettings/printerSettings672.bin"/><Relationship Id="rId12" Type="http://schemas.openxmlformats.org/officeDocument/2006/relationships/printerSettings" Target="../printerSettings/printerSettings677.bin"/><Relationship Id="rId17" Type="http://schemas.openxmlformats.org/officeDocument/2006/relationships/printerSettings" Target="../printerSettings/printerSettings682.bin"/><Relationship Id="rId2" Type="http://schemas.openxmlformats.org/officeDocument/2006/relationships/printerSettings" Target="../printerSettings/printerSettings667.bin"/><Relationship Id="rId16" Type="http://schemas.openxmlformats.org/officeDocument/2006/relationships/printerSettings" Target="../printerSettings/printerSettings681.bin"/><Relationship Id="rId1" Type="http://schemas.openxmlformats.org/officeDocument/2006/relationships/printerSettings" Target="../printerSettings/printerSettings666.bin"/><Relationship Id="rId6" Type="http://schemas.openxmlformats.org/officeDocument/2006/relationships/printerSettings" Target="../printerSettings/printerSettings671.bin"/><Relationship Id="rId11" Type="http://schemas.openxmlformats.org/officeDocument/2006/relationships/printerSettings" Target="../printerSettings/printerSettings676.bin"/><Relationship Id="rId5" Type="http://schemas.openxmlformats.org/officeDocument/2006/relationships/printerSettings" Target="../printerSettings/printerSettings670.bin"/><Relationship Id="rId15" Type="http://schemas.openxmlformats.org/officeDocument/2006/relationships/printerSettings" Target="../printerSettings/printerSettings680.bin"/><Relationship Id="rId10" Type="http://schemas.openxmlformats.org/officeDocument/2006/relationships/printerSettings" Target="../printerSettings/printerSettings675.bin"/><Relationship Id="rId4" Type="http://schemas.openxmlformats.org/officeDocument/2006/relationships/printerSettings" Target="../printerSettings/printerSettings669.bin"/><Relationship Id="rId9" Type="http://schemas.openxmlformats.org/officeDocument/2006/relationships/printerSettings" Target="../printerSettings/printerSettings674.bin"/><Relationship Id="rId14" Type="http://schemas.openxmlformats.org/officeDocument/2006/relationships/printerSettings" Target="../printerSettings/printerSettings679.bin"/></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695.bin"/><Relationship Id="rId18" Type="http://schemas.openxmlformats.org/officeDocument/2006/relationships/printerSettings" Target="../printerSettings/printerSettings700.bin"/><Relationship Id="rId26" Type="http://schemas.openxmlformats.org/officeDocument/2006/relationships/printerSettings" Target="../printerSettings/printerSettings708.bin"/><Relationship Id="rId3" Type="http://schemas.openxmlformats.org/officeDocument/2006/relationships/printerSettings" Target="../printerSettings/printerSettings685.bin"/><Relationship Id="rId21" Type="http://schemas.openxmlformats.org/officeDocument/2006/relationships/printerSettings" Target="../printerSettings/printerSettings703.bin"/><Relationship Id="rId34" Type="http://schemas.openxmlformats.org/officeDocument/2006/relationships/ctrlProp" Target="../ctrlProps/ctrlProp48.xml"/><Relationship Id="rId7" Type="http://schemas.openxmlformats.org/officeDocument/2006/relationships/printerSettings" Target="../printerSettings/printerSettings689.bin"/><Relationship Id="rId12" Type="http://schemas.openxmlformats.org/officeDocument/2006/relationships/printerSettings" Target="../printerSettings/printerSettings694.bin"/><Relationship Id="rId17" Type="http://schemas.openxmlformats.org/officeDocument/2006/relationships/printerSettings" Target="../printerSettings/printerSettings699.bin"/><Relationship Id="rId25" Type="http://schemas.openxmlformats.org/officeDocument/2006/relationships/printerSettings" Target="../printerSettings/printerSettings707.bin"/><Relationship Id="rId33" Type="http://schemas.openxmlformats.org/officeDocument/2006/relationships/vmlDrawing" Target="../drawings/vmlDrawing10.vml"/><Relationship Id="rId2" Type="http://schemas.openxmlformats.org/officeDocument/2006/relationships/printerSettings" Target="../printerSettings/printerSettings684.bin"/><Relationship Id="rId16" Type="http://schemas.openxmlformats.org/officeDocument/2006/relationships/printerSettings" Target="../printerSettings/printerSettings698.bin"/><Relationship Id="rId20" Type="http://schemas.openxmlformats.org/officeDocument/2006/relationships/printerSettings" Target="../printerSettings/printerSettings702.bin"/><Relationship Id="rId29" Type="http://schemas.openxmlformats.org/officeDocument/2006/relationships/printerSettings" Target="../printerSettings/printerSettings711.bin"/><Relationship Id="rId1" Type="http://schemas.openxmlformats.org/officeDocument/2006/relationships/printerSettings" Target="../printerSettings/printerSettings683.bin"/><Relationship Id="rId6" Type="http://schemas.openxmlformats.org/officeDocument/2006/relationships/printerSettings" Target="../printerSettings/printerSettings688.bin"/><Relationship Id="rId11" Type="http://schemas.openxmlformats.org/officeDocument/2006/relationships/printerSettings" Target="../printerSettings/printerSettings693.bin"/><Relationship Id="rId24" Type="http://schemas.openxmlformats.org/officeDocument/2006/relationships/printerSettings" Target="../printerSettings/printerSettings706.bin"/><Relationship Id="rId32" Type="http://schemas.openxmlformats.org/officeDocument/2006/relationships/drawing" Target="../drawings/drawing25.xml"/><Relationship Id="rId5" Type="http://schemas.openxmlformats.org/officeDocument/2006/relationships/printerSettings" Target="../printerSettings/printerSettings687.bin"/><Relationship Id="rId15" Type="http://schemas.openxmlformats.org/officeDocument/2006/relationships/printerSettings" Target="../printerSettings/printerSettings697.bin"/><Relationship Id="rId23" Type="http://schemas.openxmlformats.org/officeDocument/2006/relationships/printerSettings" Target="../printerSettings/printerSettings705.bin"/><Relationship Id="rId28" Type="http://schemas.openxmlformats.org/officeDocument/2006/relationships/printerSettings" Target="../printerSettings/printerSettings710.bin"/><Relationship Id="rId10" Type="http://schemas.openxmlformats.org/officeDocument/2006/relationships/printerSettings" Target="../printerSettings/printerSettings692.bin"/><Relationship Id="rId19" Type="http://schemas.openxmlformats.org/officeDocument/2006/relationships/printerSettings" Target="../printerSettings/printerSettings701.bin"/><Relationship Id="rId31" Type="http://schemas.openxmlformats.org/officeDocument/2006/relationships/printerSettings" Target="../printerSettings/printerSettings713.bin"/><Relationship Id="rId4" Type="http://schemas.openxmlformats.org/officeDocument/2006/relationships/printerSettings" Target="../printerSettings/printerSettings686.bin"/><Relationship Id="rId9" Type="http://schemas.openxmlformats.org/officeDocument/2006/relationships/printerSettings" Target="../printerSettings/printerSettings691.bin"/><Relationship Id="rId14" Type="http://schemas.openxmlformats.org/officeDocument/2006/relationships/printerSettings" Target="../printerSettings/printerSettings696.bin"/><Relationship Id="rId22" Type="http://schemas.openxmlformats.org/officeDocument/2006/relationships/printerSettings" Target="../printerSettings/printerSettings704.bin"/><Relationship Id="rId27" Type="http://schemas.openxmlformats.org/officeDocument/2006/relationships/printerSettings" Target="../printerSettings/printerSettings709.bin"/><Relationship Id="rId30" Type="http://schemas.openxmlformats.org/officeDocument/2006/relationships/printerSettings" Target="../printerSettings/printerSettings712.bin"/><Relationship Id="rId8" Type="http://schemas.openxmlformats.org/officeDocument/2006/relationships/printerSettings" Target="../printerSettings/printerSettings690.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721.bin"/><Relationship Id="rId13" Type="http://schemas.openxmlformats.org/officeDocument/2006/relationships/printerSettings" Target="../printerSettings/printerSettings726.bin"/><Relationship Id="rId18" Type="http://schemas.openxmlformats.org/officeDocument/2006/relationships/printerSettings" Target="../printerSettings/printerSettings731.bin"/><Relationship Id="rId26" Type="http://schemas.openxmlformats.org/officeDocument/2006/relationships/printerSettings" Target="../printerSettings/printerSettings739.bin"/><Relationship Id="rId3" Type="http://schemas.openxmlformats.org/officeDocument/2006/relationships/printerSettings" Target="../printerSettings/printerSettings716.bin"/><Relationship Id="rId21" Type="http://schemas.openxmlformats.org/officeDocument/2006/relationships/printerSettings" Target="../printerSettings/printerSettings734.bin"/><Relationship Id="rId7" Type="http://schemas.openxmlformats.org/officeDocument/2006/relationships/printerSettings" Target="../printerSettings/printerSettings720.bin"/><Relationship Id="rId12" Type="http://schemas.openxmlformats.org/officeDocument/2006/relationships/printerSettings" Target="../printerSettings/printerSettings725.bin"/><Relationship Id="rId17" Type="http://schemas.openxmlformats.org/officeDocument/2006/relationships/printerSettings" Target="../printerSettings/printerSettings730.bin"/><Relationship Id="rId25" Type="http://schemas.openxmlformats.org/officeDocument/2006/relationships/printerSettings" Target="../printerSettings/printerSettings738.bin"/><Relationship Id="rId2" Type="http://schemas.openxmlformats.org/officeDocument/2006/relationships/printerSettings" Target="../printerSettings/printerSettings715.bin"/><Relationship Id="rId16" Type="http://schemas.openxmlformats.org/officeDocument/2006/relationships/printerSettings" Target="../printerSettings/printerSettings729.bin"/><Relationship Id="rId20" Type="http://schemas.openxmlformats.org/officeDocument/2006/relationships/printerSettings" Target="../printerSettings/printerSettings733.bin"/><Relationship Id="rId29" Type="http://schemas.openxmlformats.org/officeDocument/2006/relationships/printerSettings" Target="../printerSettings/printerSettings742.bin"/><Relationship Id="rId1" Type="http://schemas.openxmlformats.org/officeDocument/2006/relationships/printerSettings" Target="../printerSettings/printerSettings714.bin"/><Relationship Id="rId6" Type="http://schemas.openxmlformats.org/officeDocument/2006/relationships/printerSettings" Target="../printerSettings/printerSettings719.bin"/><Relationship Id="rId11" Type="http://schemas.openxmlformats.org/officeDocument/2006/relationships/printerSettings" Target="../printerSettings/printerSettings724.bin"/><Relationship Id="rId24" Type="http://schemas.openxmlformats.org/officeDocument/2006/relationships/printerSettings" Target="../printerSettings/printerSettings737.bin"/><Relationship Id="rId5" Type="http://schemas.openxmlformats.org/officeDocument/2006/relationships/printerSettings" Target="../printerSettings/printerSettings718.bin"/><Relationship Id="rId15" Type="http://schemas.openxmlformats.org/officeDocument/2006/relationships/printerSettings" Target="../printerSettings/printerSettings728.bin"/><Relationship Id="rId23" Type="http://schemas.openxmlformats.org/officeDocument/2006/relationships/printerSettings" Target="../printerSettings/printerSettings736.bin"/><Relationship Id="rId28" Type="http://schemas.openxmlformats.org/officeDocument/2006/relationships/printerSettings" Target="../printerSettings/printerSettings741.bin"/><Relationship Id="rId10" Type="http://schemas.openxmlformats.org/officeDocument/2006/relationships/printerSettings" Target="../printerSettings/printerSettings723.bin"/><Relationship Id="rId19" Type="http://schemas.openxmlformats.org/officeDocument/2006/relationships/printerSettings" Target="../printerSettings/printerSettings732.bin"/><Relationship Id="rId31" Type="http://schemas.openxmlformats.org/officeDocument/2006/relationships/printerSettings" Target="../printerSettings/printerSettings744.bin"/><Relationship Id="rId4" Type="http://schemas.openxmlformats.org/officeDocument/2006/relationships/printerSettings" Target="../printerSettings/printerSettings717.bin"/><Relationship Id="rId9" Type="http://schemas.openxmlformats.org/officeDocument/2006/relationships/printerSettings" Target="../printerSettings/printerSettings722.bin"/><Relationship Id="rId14" Type="http://schemas.openxmlformats.org/officeDocument/2006/relationships/printerSettings" Target="../printerSettings/printerSettings727.bin"/><Relationship Id="rId22" Type="http://schemas.openxmlformats.org/officeDocument/2006/relationships/printerSettings" Target="../printerSettings/printerSettings735.bin"/><Relationship Id="rId27" Type="http://schemas.openxmlformats.org/officeDocument/2006/relationships/printerSettings" Target="../printerSettings/printerSettings740.bin"/><Relationship Id="rId30" Type="http://schemas.openxmlformats.org/officeDocument/2006/relationships/printerSettings" Target="../printerSettings/printerSettings74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6.bin"/><Relationship Id="rId13" Type="http://schemas.openxmlformats.org/officeDocument/2006/relationships/printerSettings" Target="../printerSettings/printerSettings81.bin"/><Relationship Id="rId18" Type="http://schemas.openxmlformats.org/officeDocument/2006/relationships/printerSettings" Target="../printerSettings/printerSettings86.bin"/><Relationship Id="rId26" Type="http://schemas.openxmlformats.org/officeDocument/2006/relationships/printerSettings" Target="../printerSettings/printerSettings94.bin"/><Relationship Id="rId3" Type="http://schemas.openxmlformats.org/officeDocument/2006/relationships/printerSettings" Target="../printerSettings/printerSettings71.bin"/><Relationship Id="rId21" Type="http://schemas.openxmlformats.org/officeDocument/2006/relationships/printerSettings" Target="../printerSettings/printerSettings89.bin"/><Relationship Id="rId7" Type="http://schemas.openxmlformats.org/officeDocument/2006/relationships/printerSettings" Target="../printerSettings/printerSettings75.bin"/><Relationship Id="rId12" Type="http://schemas.openxmlformats.org/officeDocument/2006/relationships/printerSettings" Target="../printerSettings/printerSettings80.bin"/><Relationship Id="rId17" Type="http://schemas.openxmlformats.org/officeDocument/2006/relationships/printerSettings" Target="../printerSettings/printerSettings85.bin"/><Relationship Id="rId25" Type="http://schemas.openxmlformats.org/officeDocument/2006/relationships/printerSettings" Target="../printerSettings/printerSettings93.bin"/><Relationship Id="rId2" Type="http://schemas.openxmlformats.org/officeDocument/2006/relationships/printerSettings" Target="../printerSettings/printerSettings70.bin"/><Relationship Id="rId16" Type="http://schemas.openxmlformats.org/officeDocument/2006/relationships/printerSettings" Target="../printerSettings/printerSettings84.bin"/><Relationship Id="rId20" Type="http://schemas.openxmlformats.org/officeDocument/2006/relationships/printerSettings" Target="../printerSettings/printerSettings88.bin"/><Relationship Id="rId29" Type="http://schemas.openxmlformats.org/officeDocument/2006/relationships/printerSettings" Target="../printerSettings/printerSettings97.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11" Type="http://schemas.openxmlformats.org/officeDocument/2006/relationships/printerSettings" Target="../printerSettings/printerSettings79.bin"/><Relationship Id="rId24" Type="http://schemas.openxmlformats.org/officeDocument/2006/relationships/printerSettings" Target="../printerSettings/printerSettings92.bin"/><Relationship Id="rId32" Type="http://schemas.openxmlformats.org/officeDocument/2006/relationships/drawing" Target="../drawings/drawing3.xml"/><Relationship Id="rId5" Type="http://schemas.openxmlformats.org/officeDocument/2006/relationships/printerSettings" Target="../printerSettings/printerSettings73.bin"/><Relationship Id="rId15" Type="http://schemas.openxmlformats.org/officeDocument/2006/relationships/printerSettings" Target="../printerSettings/printerSettings83.bin"/><Relationship Id="rId23" Type="http://schemas.openxmlformats.org/officeDocument/2006/relationships/printerSettings" Target="../printerSettings/printerSettings91.bin"/><Relationship Id="rId28" Type="http://schemas.openxmlformats.org/officeDocument/2006/relationships/printerSettings" Target="../printerSettings/printerSettings96.bin"/><Relationship Id="rId10" Type="http://schemas.openxmlformats.org/officeDocument/2006/relationships/printerSettings" Target="../printerSettings/printerSettings78.bin"/><Relationship Id="rId19" Type="http://schemas.openxmlformats.org/officeDocument/2006/relationships/printerSettings" Target="../printerSettings/printerSettings87.bin"/><Relationship Id="rId31" Type="http://schemas.openxmlformats.org/officeDocument/2006/relationships/printerSettings" Target="../printerSettings/printerSettings99.bin"/><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 Id="rId14" Type="http://schemas.openxmlformats.org/officeDocument/2006/relationships/printerSettings" Target="../printerSettings/printerSettings82.bin"/><Relationship Id="rId22" Type="http://schemas.openxmlformats.org/officeDocument/2006/relationships/printerSettings" Target="../printerSettings/printerSettings90.bin"/><Relationship Id="rId27" Type="http://schemas.openxmlformats.org/officeDocument/2006/relationships/printerSettings" Target="../printerSettings/printerSettings95.bin"/><Relationship Id="rId30" Type="http://schemas.openxmlformats.org/officeDocument/2006/relationships/printerSettings" Target="../printerSettings/printerSettings98.bin"/></Relationships>
</file>

<file path=xl/worksheets/_rels/sheet4.xml.rels><?xml version="1.0" encoding="UTF-8" standalone="yes"?>
<Relationships xmlns="http://schemas.openxmlformats.org/package/2006/relationships"><Relationship Id="rId26" Type="http://schemas.openxmlformats.org/officeDocument/2006/relationships/printerSettings" Target="../printerSettings/printerSettings125.bin"/><Relationship Id="rId21" Type="http://schemas.openxmlformats.org/officeDocument/2006/relationships/printerSettings" Target="../printerSettings/printerSettings120.bin"/><Relationship Id="rId42" Type="http://schemas.openxmlformats.org/officeDocument/2006/relationships/ctrlProp" Target="../ctrlProps/ctrlProp9.xml"/><Relationship Id="rId47" Type="http://schemas.openxmlformats.org/officeDocument/2006/relationships/ctrlProp" Target="../ctrlProps/ctrlProp14.xml"/><Relationship Id="rId63" Type="http://schemas.openxmlformats.org/officeDocument/2006/relationships/ctrlProp" Target="../ctrlProps/ctrlProp30.xml"/><Relationship Id="rId68" Type="http://schemas.openxmlformats.org/officeDocument/2006/relationships/ctrlProp" Target="../ctrlProps/ctrlProp35.xml"/><Relationship Id="rId7" Type="http://schemas.openxmlformats.org/officeDocument/2006/relationships/printerSettings" Target="../printerSettings/printerSettings106.bin"/><Relationship Id="rId71" Type="http://schemas.openxmlformats.org/officeDocument/2006/relationships/ctrlProp" Target="../ctrlProps/ctrlProp38.xml"/><Relationship Id="rId2" Type="http://schemas.openxmlformats.org/officeDocument/2006/relationships/printerSettings" Target="../printerSettings/printerSettings101.bin"/><Relationship Id="rId16" Type="http://schemas.openxmlformats.org/officeDocument/2006/relationships/printerSettings" Target="../printerSettings/printerSettings115.bin"/><Relationship Id="rId29" Type="http://schemas.openxmlformats.org/officeDocument/2006/relationships/printerSettings" Target="../printerSettings/printerSettings128.bin"/><Relationship Id="rId11" Type="http://schemas.openxmlformats.org/officeDocument/2006/relationships/printerSettings" Target="../printerSettings/printerSettings110.bin"/><Relationship Id="rId24" Type="http://schemas.openxmlformats.org/officeDocument/2006/relationships/printerSettings" Target="../printerSettings/printerSettings123.bin"/><Relationship Id="rId32" Type="http://schemas.openxmlformats.org/officeDocument/2006/relationships/drawing" Target="../drawings/drawing4.xml"/><Relationship Id="rId37" Type="http://schemas.openxmlformats.org/officeDocument/2006/relationships/ctrlProp" Target="../ctrlProps/ctrlProp4.xml"/><Relationship Id="rId40" Type="http://schemas.openxmlformats.org/officeDocument/2006/relationships/ctrlProp" Target="../ctrlProps/ctrlProp7.xml"/><Relationship Id="rId45" Type="http://schemas.openxmlformats.org/officeDocument/2006/relationships/ctrlProp" Target="../ctrlProps/ctrlProp12.xml"/><Relationship Id="rId53" Type="http://schemas.openxmlformats.org/officeDocument/2006/relationships/ctrlProp" Target="../ctrlProps/ctrlProp20.xml"/><Relationship Id="rId58" Type="http://schemas.openxmlformats.org/officeDocument/2006/relationships/ctrlProp" Target="../ctrlProps/ctrlProp25.xml"/><Relationship Id="rId66" Type="http://schemas.openxmlformats.org/officeDocument/2006/relationships/ctrlProp" Target="../ctrlProps/ctrlProp33.xml"/><Relationship Id="rId5" Type="http://schemas.openxmlformats.org/officeDocument/2006/relationships/printerSettings" Target="../printerSettings/printerSettings104.bin"/><Relationship Id="rId61" Type="http://schemas.openxmlformats.org/officeDocument/2006/relationships/ctrlProp" Target="../ctrlProps/ctrlProp28.xml"/><Relationship Id="rId19" Type="http://schemas.openxmlformats.org/officeDocument/2006/relationships/printerSettings" Target="../printerSettings/printerSettings118.bin"/><Relationship Id="rId14" Type="http://schemas.openxmlformats.org/officeDocument/2006/relationships/printerSettings" Target="../printerSettings/printerSettings113.bin"/><Relationship Id="rId22" Type="http://schemas.openxmlformats.org/officeDocument/2006/relationships/printerSettings" Target="../printerSettings/printerSettings121.bin"/><Relationship Id="rId27" Type="http://schemas.openxmlformats.org/officeDocument/2006/relationships/printerSettings" Target="../printerSettings/printerSettings126.bin"/><Relationship Id="rId30" Type="http://schemas.openxmlformats.org/officeDocument/2006/relationships/printerSettings" Target="../printerSettings/printerSettings129.bin"/><Relationship Id="rId35" Type="http://schemas.openxmlformats.org/officeDocument/2006/relationships/ctrlProp" Target="../ctrlProps/ctrlProp2.xml"/><Relationship Id="rId43" Type="http://schemas.openxmlformats.org/officeDocument/2006/relationships/ctrlProp" Target="../ctrlProps/ctrlProp10.xml"/><Relationship Id="rId48" Type="http://schemas.openxmlformats.org/officeDocument/2006/relationships/ctrlProp" Target="../ctrlProps/ctrlProp15.xml"/><Relationship Id="rId56" Type="http://schemas.openxmlformats.org/officeDocument/2006/relationships/ctrlProp" Target="../ctrlProps/ctrlProp23.xml"/><Relationship Id="rId64" Type="http://schemas.openxmlformats.org/officeDocument/2006/relationships/ctrlProp" Target="../ctrlProps/ctrlProp31.xml"/><Relationship Id="rId69" Type="http://schemas.openxmlformats.org/officeDocument/2006/relationships/ctrlProp" Target="../ctrlProps/ctrlProp36.xml"/><Relationship Id="rId8" Type="http://schemas.openxmlformats.org/officeDocument/2006/relationships/printerSettings" Target="../printerSettings/printerSettings107.bin"/><Relationship Id="rId51" Type="http://schemas.openxmlformats.org/officeDocument/2006/relationships/ctrlProp" Target="../ctrlProps/ctrlProp18.xml"/><Relationship Id="rId3" Type="http://schemas.openxmlformats.org/officeDocument/2006/relationships/printerSettings" Target="../printerSettings/printerSettings102.bin"/><Relationship Id="rId12" Type="http://schemas.openxmlformats.org/officeDocument/2006/relationships/printerSettings" Target="../printerSettings/printerSettings111.bin"/><Relationship Id="rId17" Type="http://schemas.openxmlformats.org/officeDocument/2006/relationships/printerSettings" Target="../printerSettings/printerSettings116.bin"/><Relationship Id="rId25" Type="http://schemas.openxmlformats.org/officeDocument/2006/relationships/printerSettings" Target="../printerSettings/printerSettings124.bin"/><Relationship Id="rId33" Type="http://schemas.openxmlformats.org/officeDocument/2006/relationships/vmlDrawing" Target="../drawings/vmlDrawing2.vml"/><Relationship Id="rId38" Type="http://schemas.openxmlformats.org/officeDocument/2006/relationships/ctrlProp" Target="../ctrlProps/ctrlProp5.xml"/><Relationship Id="rId46" Type="http://schemas.openxmlformats.org/officeDocument/2006/relationships/ctrlProp" Target="../ctrlProps/ctrlProp13.xml"/><Relationship Id="rId59" Type="http://schemas.openxmlformats.org/officeDocument/2006/relationships/ctrlProp" Target="../ctrlProps/ctrlProp26.xml"/><Relationship Id="rId67" Type="http://schemas.openxmlformats.org/officeDocument/2006/relationships/ctrlProp" Target="../ctrlProps/ctrlProp34.xml"/><Relationship Id="rId20" Type="http://schemas.openxmlformats.org/officeDocument/2006/relationships/printerSettings" Target="../printerSettings/printerSettings119.bin"/><Relationship Id="rId41" Type="http://schemas.openxmlformats.org/officeDocument/2006/relationships/ctrlProp" Target="../ctrlProps/ctrlProp8.xml"/><Relationship Id="rId54" Type="http://schemas.openxmlformats.org/officeDocument/2006/relationships/ctrlProp" Target="../ctrlProps/ctrlProp21.xml"/><Relationship Id="rId62" Type="http://schemas.openxmlformats.org/officeDocument/2006/relationships/ctrlProp" Target="../ctrlProps/ctrlProp29.xml"/><Relationship Id="rId70" Type="http://schemas.openxmlformats.org/officeDocument/2006/relationships/ctrlProp" Target="../ctrlProps/ctrlProp37.xml"/><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5" Type="http://schemas.openxmlformats.org/officeDocument/2006/relationships/printerSettings" Target="../printerSettings/printerSettings114.bin"/><Relationship Id="rId23" Type="http://schemas.openxmlformats.org/officeDocument/2006/relationships/printerSettings" Target="../printerSettings/printerSettings122.bin"/><Relationship Id="rId28" Type="http://schemas.openxmlformats.org/officeDocument/2006/relationships/printerSettings" Target="../printerSettings/printerSettings127.bin"/><Relationship Id="rId36" Type="http://schemas.openxmlformats.org/officeDocument/2006/relationships/ctrlProp" Target="../ctrlProps/ctrlProp3.xml"/><Relationship Id="rId49" Type="http://schemas.openxmlformats.org/officeDocument/2006/relationships/ctrlProp" Target="../ctrlProps/ctrlProp16.xml"/><Relationship Id="rId57" Type="http://schemas.openxmlformats.org/officeDocument/2006/relationships/ctrlProp" Target="../ctrlProps/ctrlProp24.xml"/><Relationship Id="rId10" Type="http://schemas.openxmlformats.org/officeDocument/2006/relationships/printerSettings" Target="../printerSettings/printerSettings109.bin"/><Relationship Id="rId31" Type="http://schemas.openxmlformats.org/officeDocument/2006/relationships/printerSettings" Target="../printerSettings/printerSettings130.bin"/><Relationship Id="rId44" Type="http://schemas.openxmlformats.org/officeDocument/2006/relationships/ctrlProp" Target="../ctrlProps/ctrlProp11.xml"/><Relationship Id="rId52" Type="http://schemas.openxmlformats.org/officeDocument/2006/relationships/ctrlProp" Target="../ctrlProps/ctrlProp19.xml"/><Relationship Id="rId60" Type="http://schemas.openxmlformats.org/officeDocument/2006/relationships/ctrlProp" Target="../ctrlProps/ctrlProp27.xml"/><Relationship Id="rId65" Type="http://schemas.openxmlformats.org/officeDocument/2006/relationships/ctrlProp" Target="../ctrlProps/ctrlProp32.xml"/><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3" Type="http://schemas.openxmlformats.org/officeDocument/2006/relationships/printerSettings" Target="../printerSettings/printerSettings112.bin"/><Relationship Id="rId18" Type="http://schemas.openxmlformats.org/officeDocument/2006/relationships/printerSettings" Target="../printerSettings/printerSettings117.bin"/><Relationship Id="rId39" Type="http://schemas.openxmlformats.org/officeDocument/2006/relationships/ctrlProp" Target="../ctrlProps/ctrlProp6.xml"/><Relationship Id="rId34" Type="http://schemas.openxmlformats.org/officeDocument/2006/relationships/ctrlProp" Target="../ctrlProps/ctrlProp1.xml"/><Relationship Id="rId50" Type="http://schemas.openxmlformats.org/officeDocument/2006/relationships/ctrlProp" Target="../ctrlProps/ctrlProp17.xml"/><Relationship Id="rId55"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43.bin"/><Relationship Id="rId18" Type="http://schemas.openxmlformats.org/officeDocument/2006/relationships/printerSettings" Target="../printerSettings/printerSettings148.bin"/><Relationship Id="rId26" Type="http://schemas.openxmlformats.org/officeDocument/2006/relationships/printerSettings" Target="../printerSettings/printerSettings156.bin"/><Relationship Id="rId21" Type="http://schemas.openxmlformats.org/officeDocument/2006/relationships/printerSettings" Target="../printerSettings/printerSettings151.bin"/><Relationship Id="rId34" Type="http://schemas.openxmlformats.org/officeDocument/2006/relationships/printerSettings" Target="../printerSettings/printerSettings164.bin"/><Relationship Id="rId7" Type="http://schemas.openxmlformats.org/officeDocument/2006/relationships/printerSettings" Target="../printerSettings/printerSettings137.bin"/><Relationship Id="rId12" Type="http://schemas.openxmlformats.org/officeDocument/2006/relationships/printerSettings" Target="../printerSettings/printerSettings142.bin"/><Relationship Id="rId17" Type="http://schemas.openxmlformats.org/officeDocument/2006/relationships/printerSettings" Target="../printerSettings/printerSettings147.bin"/><Relationship Id="rId25" Type="http://schemas.openxmlformats.org/officeDocument/2006/relationships/printerSettings" Target="../printerSettings/printerSettings155.bin"/><Relationship Id="rId33" Type="http://schemas.openxmlformats.org/officeDocument/2006/relationships/printerSettings" Target="../printerSettings/printerSettings163.bin"/><Relationship Id="rId38" Type="http://schemas.openxmlformats.org/officeDocument/2006/relationships/drawing" Target="../drawings/drawing5.xml"/><Relationship Id="rId2" Type="http://schemas.openxmlformats.org/officeDocument/2006/relationships/printerSettings" Target="../printerSettings/printerSettings132.bin"/><Relationship Id="rId16" Type="http://schemas.openxmlformats.org/officeDocument/2006/relationships/printerSettings" Target="../printerSettings/printerSettings146.bin"/><Relationship Id="rId20" Type="http://schemas.openxmlformats.org/officeDocument/2006/relationships/printerSettings" Target="../printerSettings/printerSettings150.bin"/><Relationship Id="rId29" Type="http://schemas.openxmlformats.org/officeDocument/2006/relationships/printerSettings" Target="../printerSettings/printerSettings159.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11" Type="http://schemas.openxmlformats.org/officeDocument/2006/relationships/printerSettings" Target="../printerSettings/printerSettings141.bin"/><Relationship Id="rId24" Type="http://schemas.openxmlformats.org/officeDocument/2006/relationships/printerSettings" Target="../printerSettings/printerSettings154.bin"/><Relationship Id="rId32" Type="http://schemas.openxmlformats.org/officeDocument/2006/relationships/printerSettings" Target="../printerSettings/printerSettings162.bin"/><Relationship Id="rId37" Type="http://schemas.openxmlformats.org/officeDocument/2006/relationships/printerSettings" Target="../printerSettings/printerSettings167.bin"/><Relationship Id="rId5" Type="http://schemas.openxmlformats.org/officeDocument/2006/relationships/printerSettings" Target="../printerSettings/printerSettings135.bin"/><Relationship Id="rId15" Type="http://schemas.openxmlformats.org/officeDocument/2006/relationships/printerSettings" Target="../printerSettings/printerSettings145.bin"/><Relationship Id="rId23" Type="http://schemas.openxmlformats.org/officeDocument/2006/relationships/printerSettings" Target="../printerSettings/printerSettings153.bin"/><Relationship Id="rId28" Type="http://schemas.openxmlformats.org/officeDocument/2006/relationships/printerSettings" Target="../printerSettings/printerSettings158.bin"/><Relationship Id="rId36" Type="http://schemas.openxmlformats.org/officeDocument/2006/relationships/printerSettings" Target="../printerSettings/printerSettings166.bin"/><Relationship Id="rId10" Type="http://schemas.openxmlformats.org/officeDocument/2006/relationships/printerSettings" Target="../printerSettings/printerSettings140.bin"/><Relationship Id="rId19" Type="http://schemas.openxmlformats.org/officeDocument/2006/relationships/printerSettings" Target="../printerSettings/printerSettings149.bin"/><Relationship Id="rId31" Type="http://schemas.openxmlformats.org/officeDocument/2006/relationships/printerSettings" Target="../printerSettings/printerSettings161.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 Id="rId14" Type="http://schemas.openxmlformats.org/officeDocument/2006/relationships/printerSettings" Target="../printerSettings/printerSettings144.bin"/><Relationship Id="rId22" Type="http://schemas.openxmlformats.org/officeDocument/2006/relationships/printerSettings" Target="../printerSettings/printerSettings152.bin"/><Relationship Id="rId27" Type="http://schemas.openxmlformats.org/officeDocument/2006/relationships/printerSettings" Target="../printerSettings/printerSettings157.bin"/><Relationship Id="rId30" Type="http://schemas.openxmlformats.org/officeDocument/2006/relationships/printerSettings" Target="../printerSettings/printerSettings160.bin"/><Relationship Id="rId35" Type="http://schemas.openxmlformats.org/officeDocument/2006/relationships/printerSettings" Target="../printerSettings/printerSettings165.bin"/><Relationship Id="rId8" Type="http://schemas.openxmlformats.org/officeDocument/2006/relationships/printerSettings" Target="../printerSettings/printerSettings138.bin"/><Relationship Id="rId3" Type="http://schemas.openxmlformats.org/officeDocument/2006/relationships/printerSettings" Target="../printerSettings/printerSettings133.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0.bin"/><Relationship Id="rId18" Type="http://schemas.openxmlformats.org/officeDocument/2006/relationships/printerSettings" Target="../printerSettings/printerSettings185.bin"/><Relationship Id="rId26" Type="http://schemas.openxmlformats.org/officeDocument/2006/relationships/printerSettings" Target="../printerSettings/printerSettings193.bin"/><Relationship Id="rId39" Type="http://schemas.openxmlformats.org/officeDocument/2006/relationships/vmlDrawing" Target="../drawings/vmlDrawing3.vml"/><Relationship Id="rId21" Type="http://schemas.openxmlformats.org/officeDocument/2006/relationships/printerSettings" Target="../printerSettings/printerSettings188.bin"/><Relationship Id="rId34" Type="http://schemas.openxmlformats.org/officeDocument/2006/relationships/printerSettings" Target="../printerSettings/printerSettings201.bin"/><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17" Type="http://schemas.openxmlformats.org/officeDocument/2006/relationships/printerSettings" Target="../printerSettings/printerSettings184.bin"/><Relationship Id="rId25" Type="http://schemas.openxmlformats.org/officeDocument/2006/relationships/printerSettings" Target="../printerSettings/printerSettings192.bin"/><Relationship Id="rId33" Type="http://schemas.openxmlformats.org/officeDocument/2006/relationships/printerSettings" Target="../printerSettings/printerSettings200.bin"/><Relationship Id="rId38" Type="http://schemas.openxmlformats.org/officeDocument/2006/relationships/drawing" Target="../drawings/drawing6.xml"/><Relationship Id="rId2" Type="http://schemas.openxmlformats.org/officeDocument/2006/relationships/printerSettings" Target="../printerSettings/printerSettings169.bin"/><Relationship Id="rId16" Type="http://schemas.openxmlformats.org/officeDocument/2006/relationships/printerSettings" Target="../printerSettings/printerSettings183.bin"/><Relationship Id="rId20" Type="http://schemas.openxmlformats.org/officeDocument/2006/relationships/printerSettings" Target="../printerSettings/printerSettings187.bin"/><Relationship Id="rId29" Type="http://schemas.openxmlformats.org/officeDocument/2006/relationships/printerSettings" Target="../printerSettings/printerSettings196.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24" Type="http://schemas.openxmlformats.org/officeDocument/2006/relationships/printerSettings" Target="../printerSettings/printerSettings191.bin"/><Relationship Id="rId32" Type="http://schemas.openxmlformats.org/officeDocument/2006/relationships/printerSettings" Target="../printerSettings/printerSettings199.bin"/><Relationship Id="rId37" Type="http://schemas.openxmlformats.org/officeDocument/2006/relationships/printerSettings" Target="../printerSettings/printerSettings204.bin"/><Relationship Id="rId40" Type="http://schemas.openxmlformats.org/officeDocument/2006/relationships/ctrlProp" Target="../ctrlProps/ctrlProp39.xml"/><Relationship Id="rId5" Type="http://schemas.openxmlformats.org/officeDocument/2006/relationships/printerSettings" Target="../printerSettings/printerSettings172.bin"/><Relationship Id="rId15" Type="http://schemas.openxmlformats.org/officeDocument/2006/relationships/printerSettings" Target="../printerSettings/printerSettings182.bin"/><Relationship Id="rId23" Type="http://schemas.openxmlformats.org/officeDocument/2006/relationships/printerSettings" Target="../printerSettings/printerSettings190.bin"/><Relationship Id="rId28" Type="http://schemas.openxmlformats.org/officeDocument/2006/relationships/printerSettings" Target="../printerSettings/printerSettings195.bin"/><Relationship Id="rId36" Type="http://schemas.openxmlformats.org/officeDocument/2006/relationships/printerSettings" Target="../printerSettings/printerSettings203.bin"/><Relationship Id="rId10" Type="http://schemas.openxmlformats.org/officeDocument/2006/relationships/printerSettings" Target="../printerSettings/printerSettings177.bin"/><Relationship Id="rId19" Type="http://schemas.openxmlformats.org/officeDocument/2006/relationships/printerSettings" Target="../printerSettings/printerSettings186.bin"/><Relationship Id="rId31" Type="http://schemas.openxmlformats.org/officeDocument/2006/relationships/printerSettings" Target="../printerSettings/printerSettings198.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 Id="rId22" Type="http://schemas.openxmlformats.org/officeDocument/2006/relationships/printerSettings" Target="../printerSettings/printerSettings189.bin"/><Relationship Id="rId27" Type="http://schemas.openxmlformats.org/officeDocument/2006/relationships/printerSettings" Target="../printerSettings/printerSettings194.bin"/><Relationship Id="rId30" Type="http://schemas.openxmlformats.org/officeDocument/2006/relationships/printerSettings" Target="../printerSettings/printerSettings197.bin"/><Relationship Id="rId35" Type="http://schemas.openxmlformats.org/officeDocument/2006/relationships/printerSettings" Target="../printerSettings/printerSettings202.bin"/><Relationship Id="rId8" Type="http://schemas.openxmlformats.org/officeDocument/2006/relationships/printerSettings" Target="../printerSettings/printerSettings175.bin"/><Relationship Id="rId3" Type="http://schemas.openxmlformats.org/officeDocument/2006/relationships/printerSettings" Target="../printerSettings/printerSettings17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17.bin"/><Relationship Id="rId18" Type="http://schemas.openxmlformats.org/officeDocument/2006/relationships/printerSettings" Target="../printerSettings/printerSettings222.bin"/><Relationship Id="rId26" Type="http://schemas.openxmlformats.org/officeDocument/2006/relationships/printerSettings" Target="../printerSettings/printerSettings230.bin"/><Relationship Id="rId39" Type="http://schemas.openxmlformats.org/officeDocument/2006/relationships/vmlDrawing" Target="../drawings/vmlDrawing4.vml"/><Relationship Id="rId21" Type="http://schemas.openxmlformats.org/officeDocument/2006/relationships/printerSettings" Target="../printerSettings/printerSettings225.bin"/><Relationship Id="rId34" Type="http://schemas.openxmlformats.org/officeDocument/2006/relationships/printerSettings" Target="../printerSettings/printerSettings238.bin"/><Relationship Id="rId7" Type="http://schemas.openxmlformats.org/officeDocument/2006/relationships/printerSettings" Target="../printerSettings/printerSettings211.bin"/><Relationship Id="rId12" Type="http://schemas.openxmlformats.org/officeDocument/2006/relationships/printerSettings" Target="../printerSettings/printerSettings216.bin"/><Relationship Id="rId17" Type="http://schemas.openxmlformats.org/officeDocument/2006/relationships/printerSettings" Target="../printerSettings/printerSettings221.bin"/><Relationship Id="rId25" Type="http://schemas.openxmlformats.org/officeDocument/2006/relationships/printerSettings" Target="../printerSettings/printerSettings229.bin"/><Relationship Id="rId33" Type="http://schemas.openxmlformats.org/officeDocument/2006/relationships/printerSettings" Target="../printerSettings/printerSettings237.bin"/><Relationship Id="rId38" Type="http://schemas.openxmlformats.org/officeDocument/2006/relationships/drawing" Target="../drawings/drawing7.xml"/><Relationship Id="rId2" Type="http://schemas.openxmlformats.org/officeDocument/2006/relationships/printerSettings" Target="../printerSettings/printerSettings206.bin"/><Relationship Id="rId16" Type="http://schemas.openxmlformats.org/officeDocument/2006/relationships/printerSettings" Target="../printerSettings/printerSettings220.bin"/><Relationship Id="rId20" Type="http://schemas.openxmlformats.org/officeDocument/2006/relationships/printerSettings" Target="../printerSettings/printerSettings224.bin"/><Relationship Id="rId29" Type="http://schemas.openxmlformats.org/officeDocument/2006/relationships/printerSettings" Target="../printerSettings/printerSettings233.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11" Type="http://schemas.openxmlformats.org/officeDocument/2006/relationships/printerSettings" Target="../printerSettings/printerSettings215.bin"/><Relationship Id="rId24" Type="http://schemas.openxmlformats.org/officeDocument/2006/relationships/printerSettings" Target="../printerSettings/printerSettings228.bin"/><Relationship Id="rId32" Type="http://schemas.openxmlformats.org/officeDocument/2006/relationships/printerSettings" Target="../printerSettings/printerSettings236.bin"/><Relationship Id="rId37" Type="http://schemas.openxmlformats.org/officeDocument/2006/relationships/printerSettings" Target="../printerSettings/printerSettings241.bin"/><Relationship Id="rId40" Type="http://schemas.openxmlformats.org/officeDocument/2006/relationships/ctrlProp" Target="../ctrlProps/ctrlProp40.xml"/><Relationship Id="rId5" Type="http://schemas.openxmlformats.org/officeDocument/2006/relationships/printerSettings" Target="../printerSettings/printerSettings209.bin"/><Relationship Id="rId15" Type="http://schemas.openxmlformats.org/officeDocument/2006/relationships/printerSettings" Target="../printerSettings/printerSettings219.bin"/><Relationship Id="rId23" Type="http://schemas.openxmlformats.org/officeDocument/2006/relationships/printerSettings" Target="../printerSettings/printerSettings227.bin"/><Relationship Id="rId28" Type="http://schemas.openxmlformats.org/officeDocument/2006/relationships/printerSettings" Target="../printerSettings/printerSettings232.bin"/><Relationship Id="rId36" Type="http://schemas.openxmlformats.org/officeDocument/2006/relationships/printerSettings" Target="../printerSettings/printerSettings240.bin"/><Relationship Id="rId10" Type="http://schemas.openxmlformats.org/officeDocument/2006/relationships/printerSettings" Target="../printerSettings/printerSettings214.bin"/><Relationship Id="rId19" Type="http://schemas.openxmlformats.org/officeDocument/2006/relationships/printerSettings" Target="../printerSettings/printerSettings223.bin"/><Relationship Id="rId31" Type="http://schemas.openxmlformats.org/officeDocument/2006/relationships/printerSettings" Target="../printerSettings/printerSettings235.bin"/><Relationship Id="rId4" Type="http://schemas.openxmlformats.org/officeDocument/2006/relationships/printerSettings" Target="../printerSettings/printerSettings208.bin"/><Relationship Id="rId9" Type="http://schemas.openxmlformats.org/officeDocument/2006/relationships/printerSettings" Target="../printerSettings/printerSettings213.bin"/><Relationship Id="rId14" Type="http://schemas.openxmlformats.org/officeDocument/2006/relationships/printerSettings" Target="../printerSettings/printerSettings218.bin"/><Relationship Id="rId22" Type="http://schemas.openxmlformats.org/officeDocument/2006/relationships/printerSettings" Target="../printerSettings/printerSettings226.bin"/><Relationship Id="rId27" Type="http://schemas.openxmlformats.org/officeDocument/2006/relationships/printerSettings" Target="../printerSettings/printerSettings231.bin"/><Relationship Id="rId30" Type="http://schemas.openxmlformats.org/officeDocument/2006/relationships/printerSettings" Target="../printerSettings/printerSettings234.bin"/><Relationship Id="rId35" Type="http://schemas.openxmlformats.org/officeDocument/2006/relationships/printerSettings" Target="../printerSettings/printerSettings239.bin"/><Relationship Id="rId8" Type="http://schemas.openxmlformats.org/officeDocument/2006/relationships/printerSettings" Target="../printerSettings/printerSettings212.bin"/><Relationship Id="rId3" Type="http://schemas.openxmlformats.org/officeDocument/2006/relationships/printerSettings" Target="../printerSettings/printerSettings207.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21" Type="http://schemas.openxmlformats.org/officeDocument/2006/relationships/printerSettings" Target="../printerSettings/printerSettings262.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0" Type="http://schemas.openxmlformats.org/officeDocument/2006/relationships/printerSettings" Target="../printerSettings/printerSettings261.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24" Type="http://schemas.openxmlformats.org/officeDocument/2006/relationships/ctrlProp" Target="../ctrlProps/ctrlProp41.xml"/><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23" Type="http://schemas.openxmlformats.org/officeDocument/2006/relationships/vmlDrawing" Target="../drawings/vmlDrawing5.vml"/><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 Id="rId2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26" Type="http://schemas.openxmlformats.org/officeDocument/2006/relationships/printerSettings" Target="../printerSettings/printerSettings288.bin"/><Relationship Id="rId39" Type="http://schemas.openxmlformats.org/officeDocument/2006/relationships/vmlDrawing" Target="../drawings/vmlDrawing6.vml"/><Relationship Id="rId21" Type="http://schemas.openxmlformats.org/officeDocument/2006/relationships/printerSettings" Target="../printerSettings/printerSettings283.bin"/><Relationship Id="rId34" Type="http://schemas.openxmlformats.org/officeDocument/2006/relationships/printerSettings" Target="../printerSettings/printerSettings296.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5" Type="http://schemas.openxmlformats.org/officeDocument/2006/relationships/printerSettings" Target="../printerSettings/printerSettings287.bin"/><Relationship Id="rId33" Type="http://schemas.openxmlformats.org/officeDocument/2006/relationships/printerSettings" Target="../printerSettings/printerSettings295.bin"/><Relationship Id="rId38" Type="http://schemas.openxmlformats.org/officeDocument/2006/relationships/drawing" Target="../drawings/drawing9.xml"/><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29" Type="http://schemas.openxmlformats.org/officeDocument/2006/relationships/printerSettings" Target="../printerSettings/printerSettings291.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24" Type="http://schemas.openxmlformats.org/officeDocument/2006/relationships/printerSettings" Target="../printerSettings/printerSettings286.bin"/><Relationship Id="rId32" Type="http://schemas.openxmlformats.org/officeDocument/2006/relationships/printerSettings" Target="../printerSettings/printerSettings294.bin"/><Relationship Id="rId37" Type="http://schemas.openxmlformats.org/officeDocument/2006/relationships/printerSettings" Target="../printerSettings/printerSettings299.bin"/><Relationship Id="rId40" Type="http://schemas.openxmlformats.org/officeDocument/2006/relationships/ctrlProp" Target="../ctrlProps/ctrlProp42.xml"/><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23" Type="http://schemas.openxmlformats.org/officeDocument/2006/relationships/printerSettings" Target="../printerSettings/printerSettings285.bin"/><Relationship Id="rId28" Type="http://schemas.openxmlformats.org/officeDocument/2006/relationships/printerSettings" Target="../printerSettings/printerSettings290.bin"/><Relationship Id="rId36" Type="http://schemas.openxmlformats.org/officeDocument/2006/relationships/printerSettings" Target="../printerSettings/printerSettings298.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31" Type="http://schemas.openxmlformats.org/officeDocument/2006/relationships/printerSettings" Target="../printerSettings/printerSettings293.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 Id="rId22" Type="http://schemas.openxmlformats.org/officeDocument/2006/relationships/printerSettings" Target="../printerSettings/printerSettings284.bin"/><Relationship Id="rId27" Type="http://schemas.openxmlformats.org/officeDocument/2006/relationships/printerSettings" Target="../printerSettings/printerSettings289.bin"/><Relationship Id="rId30" Type="http://schemas.openxmlformats.org/officeDocument/2006/relationships/printerSettings" Target="../printerSettings/printerSettings292.bin"/><Relationship Id="rId35" Type="http://schemas.openxmlformats.org/officeDocument/2006/relationships/printerSettings" Target="../printerSettings/printerSettings297.bin"/><Relationship Id="rId8" Type="http://schemas.openxmlformats.org/officeDocument/2006/relationships/printerSettings" Target="../printerSettings/printerSettings270.bin"/><Relationship Id="rId3" Type="http://schemas.openxmlformats.org/officeDocument/2006/relationships/printerSettings" Target="../printerSettings/printerSettings26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37"/>
  </sheetPr>
  <dimension ref="A1:J22"/>
  <sheetViews>
    <sheetView showGridLines="0" view="pageBreakPreview" zoomScale="90" zoomScaleNormal="100" zoomScaleSheetLayoutView="90" workbookViewId="0">
      <selection activeCell="I20" sqref="I20"/>
    </sheetView>
  </sheetViews>
  <sheetFormatPr defaultColWidth="9.140625" defaultRowHeight="15.75"/>
  <cols>
    <col min="1" max="1" width="9.85546875" style="56" customWidth="1"/>
    <col min="2" max="2" width="6.28515625" style="56" customWidth="1"/>
    <col min="3" max="3" width="51.7109375" style="56" customWidth="1"/>
    <col min="4" max="4" width="50.42578125" style="56" customWidth="1"/>
    <col min="5" max="5" width="20.28515625" style="56" customWidth="1"/>
    <col min="6" max="6" width="9.85546875" style="56" customWidth="1"/>
    <col min="7" max="9" width="9.140625" style="56"/>
    <col min="10" max="16384" width="9.140625" style="57"/>
  </cols>
  <sheetData>
    <row r="1" spans="1:9" ht="20.100000000000001" customHeight="1">
      <c r="A1" s="629" t="s">
        <v>0</v>
      </c>
      <c r="B1" s="628" t="s">
        <v>1</v>
      </c>
      <c r="C1" s="628"/>
      <c r="D1" s="628"/>
      <c r="E1" s="628"/>
      <c r="F1" s="619"/>
    </row>
    <row r="2" spans="1:9" ht="42" customHeight="1">
      <c r="A2" s="630"/>
      <c r="B2" s="632" t="s">
        <v>894</v>
      </c>
      <c r="C2" s="633"/>
      <c r="D2" s="633"/>
      <c r="E2" s="634"/>
      <c r="F2" s="620"/>
    </row>
    <row r="3" spans="1:9" ht="20.100000000000001" customHeight="1">
      <c r="A3" s="630"/>
      <c r="B3" s="635" t="s">
        <v>895</v>
      </c>
      <c r="C3" s="636"/>
      <c r="D3" s="636"/>
      <c r="E3" s="637"/>
      <c r="F3" s="620"/>
    </row>
    <row r="4" spans="1:9" s="59" customFormat="1" ht="20.25" customHeight="1">
      <c r="A4" s="630"/>
      <c r="B4" s="58">
        <v>1</v>
      </c>
      <c r="C4" s="623" t="s">
        <v>2</v>
      </c>
      <c r="D4" s="623"/>
      <c r="E4" s="623"/>
      <c r="F4" s="620"/>
      <c r="I4" s="60"/>
    </row>
    <row r="5" spans="1:9" s="59" customFormat="1" ht="32.25" customHeight="1">
      <c r="A5" s="630"/>
      <c r="B5" s="58">
        <v>2</v>
      </c>
      <c r="C5" s="623" t="s">
        <v>3</v>
      </c>
      <c r="D5" s="623"/>
      <c r="E5" s="623"/>
      <c r="F5" s="620"/>
      <c r="G5" s="60"/>
      <c r="H5" s="60"/>
      <c r="I5" s="60"/>
    </row>
    <row r="6" spans="1:9" s="59" customFormat="1" ht="20.100000000000001" hidden="1" customHeight="1">
      <c r="A6" s="630"/>
      <c r="B6" s="58">
        <v>3</v>
      </c>
      <c r="C6" s="626" t="s">
        <v>4</v>
      </c>
      <c r="D6" s="626"/>
      <c r="E6" s="626"/>
      <c r="F6" s="620"/>
      <c r="G6" s="60"/>
      <c r="H6" s="60"/>
      <c r="I6" s="60"/>
    </row>
    <row r="7" spans="1:9" s="59" customFormat="1" ht="29.25" customHeight="1">
      <c r="A7" s="630"/>
      <c r="B7" s="58">
        <v>4</v>
      </c>
      <c r="C7" s="623" t="s">
        <v>5</v>
      </c>
      <c r="D7" s="623"/>
      <c r="E7" s="623"/>
      <c r="F7" s="620"/>
      <c r="G7" s="60"/>
      <c r="H7" s="60"/>
      <c r="I7" s="60"/>
    </row>
    <row r="8" spans="1:9" s="59" customFormat="1" ht="51.75" hidden="1" customHeight="1">
      <c r="A8" s="630"/>
      <c r="B8" s="58">
        <v>5</v>
      </c>
      <c r="C8" s="623" t="s">
        <v>6</v>
      </c>
      <c r="D8" s="623"/>
      <c r="E8" s="623"/>
      <c r="F8" s="620"/>
      <c r="G8" s="60"/>
      <c r="H8" s="60"/>
      <c r="I8" s="60"/>
    </row>
    <row r="9" spans="1:9" s="59" customFormat="1" ht="40.5" hidden="1" customHeight="1">
      <c r="A9" s="630"/>
      <c r="B9" s="58">
        <v>6</v>
      </c>
      <c r="C9" s="623" t="s">
        <v>7</v>
      </c>
      <c r="D9" s="623"/>
      <c r="E9" s="623"/>
      <c r="F9" s="620"/>
      <c r="G9" s="60"/>
      <c r="H9" s="60"/>
      <c r="I9" s="60"/>
    </row>
    <row r="10" spans="1:9" s="59" customFormat="1" ht="33.75" customHeight="1">
      <c r="A10" s="630"/>
      <c r="B10" s="58">
        <v>6</v>
      </c>
      <c r="C10" s="623" t="s">
        <v>8</v>
      </c>
      <c r="D10" s="623"/>
      <c r="E10" s="623"/>
      <c r="F10" s="620"/>
      <c r="G10" s="60"/>
      <c r="H10" s="60"/>
      <c r="I10" s="60"/>
    </row>
    <row r="11" spans="1:9" s="59" customFormat="1" ht="50.25" hidden="1" customHeight="1">
      <c r="A11" s="630"/>
      <c r="B11" s="58">
        <v>7</v>
      </c>
      <c r="C11" s="623" t="s">
        <v>9</v>
      </c>
      <c r="D11" s="623"/>
      <c r="E11" s="623"/>
      <c r="F11" s="620"/>
      <c r="G11" s="60"/>
      <c r="H11" s="60"/>
      <c r="I11" s="60"/>
    </row>
    <row r="12" spans="1:9" s="59" customFormat="1" ht="0.6" customHeight="1">
      <c r="A12" s="630"/>
      <c r="B12" s="58"/>
      <c r="C12" s="623"/>
      <c r="D12" s="623"/>
      <c r="E12" s="623"/>
      <c r="F12" s="620"/>
      <c r="G12" s="60"/>
      <c r="H12" s="60"/>
      <c r="I12" s="60"/>
    </row>
    <row r="13" spans="1:9" s="59" customFormat="1" ht="33.75" hidden="1" customHeight="1">
      <c r="A13" s="630"/>
      <c r="B13" s="58">
        <v>8</v>
      </c>
      <c r="C13" s="623" t="s">
        <v>10</v>
      </c>
      <c r="D13" s="623"/>
      <c r="E13" s="623"/>
      <c r="F13" s="620"/>
      <c r="G13" s="60"/>
      <c r="H13" s="60"/>
      <c r="I13" s="60"/>
    </row>
    <row r="14" spans="1:9" s="59" customFormat="1" ht="33.75" customHeight="1">
      <c r="A14" s="630"/>
      <c r="B14" s="58">
        <v>9</v>
      </c>
      <c r="C14" s="623" t="s">
        <v>11</v>
      </c>
      <c r="D14" s="623"/>
      <c r="E14" s="623"/>
      <c r="F14" s="620"/>
      <c r="G14" s="60"/>
      <c r="H14" s="60"/>
      <c r="I14" s="60"/>
    </row>
    <row r="15" spans="1:9" ht="8.1" customHeight="1">
      <c r="A15" s="630"/>
      <c r="F15" s="620"/>
    </row>
    <row r="16" spans="1:9" ht="23.25" customHeight="1">
      <c r="A16" s="630"/>
      <c r="B16" s="622"/>
      <c r="C16" s="622"/>
      <c r="D16" s="622"/>
      <c r="E16" s="622"/>
      <c r="F16" s="620"/>
    </row>
    <row r="17" spans="1:10" ht="8.1" customHeight="1">
      <c r="A17" s="630"/>
      <c r="B17" s="61"/>
      <c r="C17" s="61"/>
      <c r="D17" s="61"/>
      <c r="E17" s="61"/>
      <c r="F17" s="620"/>
    </row>
    <row r="18" spans="1:10" ht="20.100000000000001" customHeight="1">
      <c r="A18" s="630"/>
      <c r="B18" s="638"/>
      <c r="C18" s="638"/>
      <c r="D18" s="638"/>
      <c r="E18" s="62"/>
      <c r="F18" s="620"/>
    </row>
    <row r="19" spans="1:10" ht="15.95" customHeight="1">
      <c r="A19" s="630"/>
      <c r="B19" s="624"/>
      <c r="C19" s="624"/>
      <c r="D19" s="624"/>
      <c r="F19" s="620"/>
    </row>
    <row r="20" spans="1:10" ht="20.100000000000001" customHeight="1">
      <c r="A20" s="630"/>
      <c r="B20" s="625"/>
      <c r="C20" s="625"/>
      <c r="D20" s="625"/>
      <c r="E20" s="62"/>
      <c r="F20" s="620"/>
      <c r="G20" s="63"/>
      <c r="H20" s="63"/>
      <c r="I20" s="63"/>
      <c r="J20" s="63"/>
    </row>
    <row r="21" spans="1:10" ht="15.95" customHeight="1">
      <c r="A21" s="631"/>
      <c r="B21" s="627"/>
      <c r="C21" s="627"/>
      <c r="D21" s="627"/>
      <c r="E21" s="61"/>
      <c r="F21" s="621"/>
      <c r="G21" s="63"/>
      <c r="H21" s="63"/>
      <c r="I21" s="63"/>
      <c r="J21" s="63"/>
    </row>
    <row r="22" spans="1:10">
      <c r="B22" s="64"/>
      <c r="C22" s="64"/>
      <c r="D22" s="64"/>
      <c r="E22" s="64"/>
    </row>
  </sheetData>
  <sheetProtection algorithmName="SHA-512" hashValue="GLeGGWUABYjCeduHBJRGZllZMfSfPGCp0rIcM1qw32LH/aOuHK4zP0YUBj4+gXZwpX247B1Q8vQ2p59qa2uMrA==" saltValue="KCfN3XrRk+BaV8Y3o2EinQ==" spinCount="100000" sheet="1" objects="1" scenarios="1" formatColumns="0" formatRows="0" selectLockedCells="1"/>
  <customSheetViews>
    <customSheetView guid="{BD24AD9D-D3A0-422F-8577-11BDC23592D2}" scale="90" showPageBreaks="1" showGridLines="0" printArea="1" hiddenRows="1" view="pageBreakPreview">
      <selection activeCell="J13" sqref="J13"/>
      <pageMargins left="0" right="0" top="0" bottom="0" header="0" footer="0"/>
      <printOptions horizontalCentered="1"/>
      <pageSetup paperSize="9" scale="66" orientation="landscape" r:id="rId1"/>
      <headerFooter alignWithMargins="0"/>
    </customSheetView>
    <customSheetView guid="{6AB2DF82-E90A-4CF8-B22E-5D001DAE6667}" scale="90" showPageBreaks="1" showGridLines="0" printArea="1" hiddenRows="1" view="pageBreakPreview">
      <selection activeCell="K10" sqref="K10"/>
      <pageMargins left="0" right="0" top="0" bottom="0" header="0" footer="0"/>
      <printOptions horizontalCentered="1"/>
      <pageSetup paperSize="9" scale="66" orientation="landscape" r:id="rId2"/>
      <headerFooter alignWithMargins="0"/>
    </customSheetView>
    <customSheetView guid="{938A4A51-D362-4606-B51E-5F7EE488A1EA}" scale="90" showPageBreaks="1" showGridLines="0" printArea="1" hiddenRows="1" view="pageBreakPreview">
      <selection activeCell="C10" sqref="C10:E10"/>
      <pageMargins left="0" right="0" top="0" bottom="0" header="0" footer="0"/>
      <printOptions horizontalCentered="1"/>
      <pageSetup paperSize="9" scale="66" orientation="landscape" r:id="rId3"/>
      <headerFooter alignWithMargins="0"/>
    </customSheetView>
    <customSheetView guid="{E8F77A2D-E40A-4668-A8F2-3CE31C4AC520}" scale="90" showPageBreaks="1" showGridLines="0" printArea="1" hiddenRows="1" view="pageBreakPreview">
      <selection activeCell="C14" sqref="C14"/>
      <pageMargins left="0" right="0" top="0" bottom="0" header="0" footer="0"/>
      <printOptions horizontalCentered="1"/>
      <pageSetup paperSize="9" scale="66" orientation="landscape" r:id="rId4"/>
      <headerFooter alignWithMargins="0"/>
    </customSheetView>
    <customSheetView guid="{F34FCE55-6D7A-4595-AE80-79F81F8010EA}" scale="90" showPageBreaks="1" showGridLines="0" printArea="1" hiddenRows="1" view="pageBreakPreview">
      <selection activeCell="C11" sqref="C11:E11"/>
      <pageMargins left="0" right="0" top="0" bottom="0" header="0" footer="0"/>
      <printOptions horizontalCentered="1"/>
      <pageSetup paperSize="9" scale="66" orientation="landscape" r:id="rId5"/>
      <headerFooter alignWithMargins="0"/>
    </customSheetView>
    <customSheetView guid="{906C1F80-87B7-4777-98E9-010D55358499}" scale="90" showPageBreaks="1" showGridLines="0" printArea="1" hiddenRows="1" view="pageBreakPreview" topLeftCell="B1">
      <selection activeCell="B3" sqref="B3:E3"/>
      <pageMargins left="0" right="0" top="0" bottom="0" header="0" footer="0"/>
      <printOptions horizontalCentered="1"/>
      <pageSetup paperSize="9" scale="66" orientation="landscape" r:id="rId6"/>
      <headerFooter alignWithMargins="0"/>
    </customSheetView>
    <customSheetView guid="{42E95D05-5FE4-4BDE-99D8-8A5175191762}" scale="90" showPageBreaks="1" showGridLines="0" printArea="1" hiddenRows="1" view="pageBreakPreview" topLeftCell="B4">
      <selection activeCell="B2" sqref="B2:E2"/>
      <pageMargins left="0" right="0" top="0" bottom="0" header="0" footer="0"/>
      <printOptions horizontalCentered="1"/>
      <pageSetup paperSize="9" scale="66" orientation="landscape" r:id="rId7"/>
      <headerFooter alignWithMargins="0"/>
    </customSheetView>
    <customSheetView guid="{B07A37BF-D9F4-4586-9D27-CDE2FA2D1222}" scale="90" showPageBreaks="1" showGridLines="0" printArea="1" hiddenRows="1" view="pageBreakPreview" topLeftCell="B1">
      <selection activeCell="M13" sqref="M13"/>
      <pageMargins left="0" right="0" top="0" bottom="0" header="0" footer="0"/>
      <printOptions horizontalCentered="1"/>
      <pageSetup paperSize="9" scale="66" orientation="landscape" r:id="rId8"/>
      <headerFooter alignWithMargins="0"/>
    </customSheetView>
    <customSheetView guid="{9EDBA9B2-46ED-415A-B10B-329571C4D4AF}" scale="90" showPageBreaks="1" showGridLines="0" printArea="1" hiddenRows="1" view="pageBreakPreview">
      <selection activeCell="H16" sqref="H16"/>
      <pageMargins left="0" right="0" top="0" bottom="0" header="0" footer="0"/>
      <printOptions horizontalCentered="1"/>
      <pageSetup paperSize="9" scale="66" orientation="landscape" r:id="rId9"/>
      <headerFooter alignWithMargins="0"/>
    </customSheetView>
    <customSheetView guid="{30E57F47-2338-458C-930A-44F048960490}" scale="90" showPageBreaks="1" showGridLines="0" printArea="1" hiddenRows="1" view="pageBreakPreview">
      <selection activeCell="C12" sqref="C12:E12"/>
      <pageMargins left="0" right="0" top="0" bottom="0" header="0" footer="0"/>
      <printOptions horizontalCentered="1"/>
      <pageSetup paperSize="9" scale="66" orientation="landscape" r:id="rId10"/>
      <headerFooter alignWithMargins="0"/>
    </customSheetView>
    <customSheetView guid="{6FD3A41D-DEEE-48F5-96DB-6021F0BEBAF6}" scale="90" showPageBreaks="1" showGridLines="0" printArea="1" hiddenRows="1" view="pageBreakPreview">
      <selection activeCell="C8" sqref="C8:E8"/>
      <rowBreaks count="3" manualBreakCount="3">
        <brk id="14" max="5" man="1"/>
        <brk id="16" max="5" man="1"/>
        <brk id="22" max="16383" man="1"/>
      </rowBreaks>
      <pageMargins left="0" right="0" top="0" bottom="0" header="0" footer="0"/>
      <printOptions horizontalCentered="1"/>
      <pageSetup paperSize="9" scale="89" orientation="landscape" r:id="rId11"/>
      <headerFooter alignWithMargins="0"/>
    </customSheetView>
    <customSheetView guid="{564AA8DD-E850-4E6F-BA1D-8F79D1361145}" scale="90" showPageBreaks="1" showGridLines="0" printArea="1" hiddenRows="1" view="pageBreakPreview">
      <selection activeCell="C8" sqref="C8:E8"/>
      <rowBreaks count="3" manualBreakCount="3">
        <brk id="14" max="5" man="1"/>
        <brk id="16" max="5" man="1"/>
        <brk id="22" max="16383" man="1"/>
      </rowBreaks>
      <pageMargins left="0" right="0" top="0" bottom="0" header="0" footer="0"/>
      <printOptions horizontalCentered="1"/>
      <pageSetup paperSize="9" scale="89" orientation="landscape" r:id="rId12"/>
      <headerFooter alignWithMargins="0"/>
    </customSheetView>
    <customSheetView guid="{7DC13EB1-5F25-4667-BD87-340DAD4F0E72}" showGridLines="0" hiddenRows="1">
      <selection activeCell="C11" sqref="C11:E11"/>
      <rowBreaks count="1" manualBreakCount="1">
        <brk id="19" max="16383" man="1"/>
      </rowBreaks>
      <pageMargins left="0" right="0" top="0" bottom="0" header="0" footer="0"/>
      <printOptions horizontalCentered="1"/>
      <pageSetup paperSize="9" scale="89" orientation="landscape" r:id="rId13"/>
      <headerFooter alignWithMargins="0"/>
    </customSheetView>
    <customSheetView guid="{AF19F13B-761B-48FB-A70F-9439A4D7530B}" showGridLines="0" hiddenRows="1">
      <selection activeCell="B2" sqref="B2:E2"/>
      <rowBreaks count="1" manualBreakCount="1">
        <brk id="19" max="16383" man="1"/>
      </rowBreaks>
      <pageMargins left="0" right="0" top="0" bottom="0" header="0" footer="0"/>
      <printOptions horizontalCentered="1"/>
      <pageSetup paperSize="9" scale="89" orientation="landscape" r:id="rId14"/>
      <headerFooter alignWithMargins="0"/>
    </customSheetView>
    <customSheetView guid="{20A53A97-D2BD-4E7F-8ABC-E5DF94CF88E8}" showGridLines="0" hiddenRows="1">
      <selection activeCell="B3" sqref="B3:E3"/>
      <rowBreaks count="1" manualBreakCount="1">
        <brk id="19" max="16383" man="1"/>
      </rowBreaks>
      <pageMargins left="0" right="0" top="0" bottom="0" header="0" footer="0"/>
      <printOptions horizontalCentered="1"/>
      <pageSetup paperSize="9" scale="89" orientation="landscape" r:id="rId15"/>
      <headerFooter alignWithMargins="0"/>
    </customSheetView>
    <customSheetView guid="{1586E746-E770-4DE8-8EE8-42BC4CF5206B}" scale="85" showPageBreaks="1" showGridLines="0" printArea="1" view="pageBreakPreview">
      <selection activeCell="B3" sqref="B3:E3"/>
      <rowBreaks count="1" manualBreakCount="1">
        <brk id="19" max="16383" man="1"/>
      </rowBreaks>
      <pageMargins left="0" right="0" top="0" bottom="0" header="0" footer="0"/>
      <printOptions horizontalCentered="1"/>
      <pageSetup paperSize="9" scale="89" orientation="landscape" r:id="rId16"/>
      <headerFooter alignWithMargins="0"/>
    </customSheetView>
    <customSheetView guid="{7FED4A88-DA6B-4AEC-96D2-BAE29634CEBD}" scale="85" showPageBreaks="1" showGridLines="0" printArea="1" view="pageBreakPreview">
      <selection activeCell="C7" sqref="C7:E7"/>
      <rowBreaks count="1" manualBreakCount="1">
        <brk id="19" max="16383" man="1"/>
      </rowBreaks>
      <pageMargins left="0" right="0" top="0" bottom="0" header="0" footer="0"/>
      <printOptions horizontalCentered="1"/>
      <pageSetup paperSize="9" scale="89" orientation="landscape" r:id="rId17"/>
      <headerFooter alignWithMargins="0"/>
    </customSheetView>
    <customSheetView guid="{57EC2AB3-459C-475C-AFE6-EBB6882FA67E}" scale="85" showPageBreaks="1" showGridLines="0" printArea="1" view="pageBreakPreview">
      <selection activeCell="C10" sqref="C10:E10"/>
      <rowBreaks count="1" manualBreakCount="1">
        <brk id="19" max="16383" man="1"/>
      </rowBreaks>
      <pageMargins left="0" right="0" top="0" bottom="0" header="0" footer="0"/>
      <printOptions horizontalCentered="1"/>
      <pageSetup paperSize="9" scale="89" orientation="landscape" r:id="rId18"/>
      <headerFooter alignWithMargins="0"/>
    </customSheetView>
    <customSheetView guid="{6B2C1320-5106-401D-86E8-03FFC7419150}" scale="85" showPageBreaks="1" showGridLines="0" printArea="1" view="pageBreakPreview" showRuler="0">
      <selection activeCell="C7" sqref="C7:E7"/>
      <rowBreaks count="1" manualBreakCount="1">
        <brk id="19" max="16383" man="1"/>
      </rowBreaks>
      <pageMargins left="0" right="0" top="0" bottom="0" header="0" footer="0"/>
      <printOptions horizontalCentered="1"/>
      <pageSetup paperSize="9" scale="89" orientation="landscape" r:id="rId19"/>
      <headerFooter alignWithMargins="0"/>
    </customSheetView>
    <customSheetView guid="{1C70608C-646A-4043-A222-6253B5006A93}" showGridLines="0">
      <selection activeCell="B15" sqref="B15:D15"/>
      <pageMargins left="0" right="0" top="0" bottom="0" header="0" footer="0"/>
      <printOptions horizontalCentered="1"/>
      <pageSetup paperSize="9" orientation="landscape" r:id="rId20"/>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1"/>
      <headerFooter alignWithMargins="0"/>
    </customSheetView>
    <customSheetView guid="{A3F641DF-CF1D-48E3-AFDC-E52726A449CB}" showGridLines="0" showRuler="0">
      <pageMargins left="0" right="0" top="0" bottom="0" header="0" footer="0"/>
      <printOptions horizontalCentered="1"/>
      <pageSetup paperSize="9" orientation="landscape" r:id="rId22"/>
      <headerFooter alignWithMargins="0"/>
    </customSheetView>
    <customSheetView guid="{ECEBABD0-566A-41C4-AA9A-38EA30EFEDA8}" showPageBreaks="1" showGridLines="0" showRuler="0">
      <pageMargins left="0" right="0" top="0" bottom="0" header="0" footer="0"/>
      <printOptions horizontalCentered="1"/>
      <pageSetup paperSize="9" orientation="landscape" r:id="rId23"/>
      <headerFooter alignWithMargins="0"/>
    </customSheetView>
    <customSheetView guid="{237D8718-39ED-4FFE-B3B2-D1192F8D2E87}" showGridLines="0">
      <selection activeCell="K4" sqref="K4"/>
      <pageMargins left="0" right="0" top="0" bottom="0" header="0" footer="0"/>
      <printOptions horizontalCentered="1"/>
      <pageSetup paperSize="9" orientation="landscape" r:id="rId24"/>
      <headerFooter alignWithMargins="0"/>
    </customSheetView>
    <customSheetView guid="{CD4CA1A8-824A-452F-BDBA-32A47C1B3013}" showGridLines="0">
      <selection activeCell="K4" sqref="K4"/>
      <pageMargins left="0" right="0" top="0" bottom="0" header="0" footer="0"/>
      <printOptions horizontalCentered="1"/>
      <pageSetup paperSize="9" orientation="landscape" r:id="rId25"/>
      <headerFooter alignWithMargins="0"/>
    </customSheetView>
    <customSheetView guid="{EBAEADC8-DFAF-4DD1-92A4-0349F1C8EBDD}" scale="85" showPageBreaks="1" showGridLines="0" printArea="1" view="pageBreakPreview">
      <selection activeCell="C7" sqref="C7:E7"/>
      <rowBreaks count="1" manualBreakCount="1">
        <brk id="19" max="16383" man="1"/>
      </rowBreaks>
      <pageMargins left="0" right="0" top="0" bottom="0" header="0" footer="0"/>
      <printOptions horizontalCentered="1"/>
      <pageSetup paperSize="9" scale="89" orientation="landscape" r:id="rId26"/>
      <headerFooter alignWithMargins="0"/>
    </customSheetView>
    <customSheetView guid="{D5994A17-2357-4B78-B667-DDB5D94B6FD1}" scale="85" showPageBreaks="1" showGridLines="0" printArea="1" hiddenRows="1" view="pageBreakPreview">
      <selection activeCell="B3" sqref="B3:E3"/>
      <rowBreaks count="1" manualBreakCount="1">
        <brk id="19" max="16383" man="1"/>
      </rowBreaks>
      <pageMargins left="0" right="0" top="0" bottom="0" header="0" footer="0"/>
      <printOptions horizontalCentered="1"/>
      <pageSetup paperSize="9" scale="89" orientation="landscape" r:id="rId27"/>
      <headerFooter alignWithMargins="0"/>
    </customSheetView>
    <customSheetView guid="{A317F5C2-E44F-4A46-8833-2AE6CAE06F6E}" scale="85" showPageBreaks="1" showGridLines="0" printArea="1" hiddenRows="1" view="pageBreakPreview">
      <selection activeCell="B3" sqref="B3:E3"/>
      <rowBreaks count="1" manualBreakCount="1">
        <brk id="19" max="16383" man="1"/>
      </rowBreaks>
      <pageMargins left="0" right="0" top="0" bottom="0" header="0" footer="0"/>
      <printOptions horizontalCentered="1"/>
      <pageSetup paperSize="9" scale="89" orientation="landscape" r:id="rId28"/>
      <headerFooter alignWithMargins="0"/>
    </customSheetView>
    <customSheetView guid="{280EA05C-4582-4B0F-895F-5C9134A73222}" showGridLines="0" hiddenRows="1">
      <selection activeCell="B3" sqref="B3:E3"/>
      <rowBreaks count="1" manualBreakCount="1">
        <brk id="19" max="16383" man="1"/>
      </rowBreaks>
      <pageMargins left="0" right="0" top="0" bottom="0" header="0" footer="0"/>
      <printOptions horizontalCentered="1"/>
      <pageSetup paperSize="9" scale="89" orientation="landscape" r:id="rId29"/>
      <headerFooter alignWithMargins="0"/>
    </customSheetView>
    <customSheetView guid="{582CF44B-0703-4CA2-AB84-00685031CD39}" scale="90" showPageBreaks="1" showGridLines="0" printArea="1" hiddenRows="1" view="pageBreakPreview">
      <selection activeCell="J14" sqref="J14"/>
      <rowBreaks count="1" manualBreakCount="1">
        <brk id="19" max="16383" man="1"/>
      </rowBreaks>
      <pageMargins left="0" right="0" top="0" bottom="0" header="0" footer="0"/>
      <printOptions horizontalCentered="1"/>
      <pageSetup paperSize="9" scale="89" orientation="landscape" r:id="rId30"/>
      <headerFooter alignWithMargins="0"/>
    </customSheetView>
    <customSheetView guid="{308F00E9-5A71-4486-BCFD-DF8513C1906D}" scale="90" showPageBreaks="1" showGridLines="0" printArea="1" hiddenRows="1" view="pageBreakPreview">
      <selection activeCell="B2" sqref="B2:E2"/>
      <rowBreaks count="1" manualBreakCount="1">
        <brk id="19" max="16383" man="1"/>
      </rowBreaks>
      <pageMargins left="0" right="0" top="0" bottom="0" header="0" footer="0"/>
      <printOptions horizontalCentered="1"/>
      <pageSetup paperSize="9" scale="89" orientation="landscape" r:id="rId31"/>
      <headerFooter alignWithMargins="0"/>
    </customSheetView>
    <customSheetView guid="{9F8CD454-46B1-47B9-9F5F-73ED69AC40D4}" scale="90" showPageBreaks="1" showGridLines="0" printArea="1" hiddenRows="1" view="pageBreakPreview">
      <selection activeCell="F20" sqref="F20"/>
      <rowBreaks count="1" manualBreakCount="1">
        <brk id="19" max="16383" man="1"/>
      </rowBreaks>
      <pageMargins left="0" right="0" top="0" bottom="0" header="0" footer="0"/>
      <printOptions horizontalCentered="1"/>
      <pageSetup paperSize="9" scale="89" orientation="landscape" r:id="rId32"/>
      <headerFooter alignWithMargins="0"/>
    </customSheetView>
    <customSheetView guid="{3365131F-6BE7-432A-859B-F41B794BB9E6}" scale="90" showPageBreaks="1" showGridLines="0" printArea="1" hiddenRows="1" view="pageBreakPreview">
      <selection activeCell="J10" sqref="J10"/>
      <rowBreaks count="1" manualBreakCount="1">
        <brk id="19" max="16383" man="1"/>
      </rowBreaks>
      <pageMargins left="0" right="0" top="0" bottom="0" header="0" footer="0"/>
      <printOptions horizontalCentered="1"/>
      <pageSetup paperSize="9" scale="89" orientation="landscape" r:id="rId33"/>
      <headerFooter alignWithMargins="0"/>
    </customSheetView>
    <customSheetView guid="{728AEB16-F9CD-4198-B4E9-2E28A5E42262}" scale="90" showPageBreaks="1" showGridLines="0" printArea="1" hiddenRows="1" view="pageBreakPreview">
      <selection activeCell="C7" sqref="C7:E7"/>
      <rowBreaks count="2" manualBreakCount="2">
        <brk id="16" max="5" man="1"/>
        <brk id="22" max="16383" man="1"/>
      </rowBreaks>
      <pageMargins left="0" right="0" top="0" bottom="0" header="0" footer="0"/>
      <printOptions horizontalCentered="1"/>
      <pageSetup paperSize="9" scale="89" orientation="landscape" r:id="rId34"/>
      <headerFooter alignWithMargins="0"/>
    </customSheetView>
    <customSheetView guid="{10C5F276-B641-4058-B015-CD9DBF21498B}" scale="90" showPageBreaks="1" showGridLines="0" printArea="1" hiddenRows="1" view="pageBreakPreview" topLeftCell="A13">
      <selection activeCell="B2" sqref="B2:E2"/>
      <pageMargins left="0" right="0" top="0" bottom="0" header="0" footer="0"/>
      <printOptions horizontalCentered="1"/>
      <pageSetup paperSize="9" scale="66" orientation="landscape" r:id="rId35"/>
      <headerFooter alignWithMargins="0"/>
    </customSheetView>
    <customSheetView guid="{0BBA2DF4-A149-40BB-8E82-8CB6DEDB7C04}" scale="90" showPageBreaks="1" showGridLines="0" printArea="1" hiddenRows="1" view="pageBreakPreview">
      <selection activeCell="J8" sqref="J8"/>
      <pageMargins left="0" right="0" top="0" bottom="0" header="0" footer="0"/>
      <printOptions horizontalCentered="1"/>
      <pageSetup paperSize="9" scale="66" orientation="landscape" r:id="rId36"/>
      <headerFooter alignWithMargins="0"/>
    </customSheetView>
  </customSheetViews>
  <mergeCells count="21">
    <mergeCell ref="A1:A21"/>
    <mergeCell ref="C5:E5"/>
    <mergeCell ref="C12:E12"/>
    <mergeCell ref="C13:E13"/>
    <mergeCell ref="C10:E10"/>
    <mergeCell ref="C9:E9"/>
    <mergeCell ref="B2:E2"/>
    <mergeCell ref="B3:E3"/>
    <mergeCell ref="C4:E4"/>
    <mergeCell ref="B18:D18"/>
    <mergeCell ref="C14:E14"/>
    <mergeCell ref="F1:F21"/>
    <mergeCell ref="B16:E16"/>
    <mergeCell ref="C7:E7"/>
    <mergeCell ref="C8:E8"/>
    <mergeCell ref="B19:D19"/>
    <mergeCell ref="B20:D20"/>
    <mergeCell ref="C6:E6"/>
    <mergeCell ref="C11:E11"/>
    <mergeCell ref="B21:D21"/>
    <mergeCell ref="B1:E1"/>
  </mergeCells>
  <phoneticPr fontId="15" type="noConversion"/>
  <printOptions horizontalCentered="1"/>
  <pageMargins left="0.15748031496063" right="0.23622047244094499" top="0.97" bottom="0.4" header="0.56999999999999995" footer="0.21"/>
  <pageSetup paperSize="9" scale="66" orientation="landscape" r:id="rId37"/>
  <headerFooter alignWithMargins="0"/>
  <drawing r:id="rId3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9">
    <tabColor indexed="12"/>
    <pageSetUpPr fitToPage="1"/>
  </sheetPr>
  <dimension ref="A1:I29"/>
  <sheetViews>
    <sheetView showGridLines="0" view="pageBreakPreview" zoomScale="85" zoomScaleSheetLayoutView="85" workbookViewId="0">
      <selection activeCell="A15" sqref="A15:E15"/>
    </sheetView>
  </sheetViews>
  <sheetFormatPr defaultColWidth="9.140625" defaultRowHeight="16.5"/>
  <cols>
    <col min="1" max="1" width="12.140625" style="495" customWidth="1"/>
    <col min="2" max="2" width="20.5703125" style="495" customWidth="1"/>
    <col min="3" max="3" width="11.42578125" style="495" customWidth="1"/>
    <col min="4" max="4" width="17.7109375" style="495" customWidth="1"/>
    <col min="5" max="5" width="49.42578125" style="495" customWidth="1"/>
    <col min="6" max="8" width="9.140625" style="565"/>
    <col min="9" max="16384" width="9.140625" style="488"/>
  </cols>
  <sheetData>
    <row r="1" spans="1:9" ht="21.75" customHeight="1">
      <c r="A1" s="836" t="str">
        <f>'Attach-3 (QR)'!A1</f>
        <v>Specification No: SRTS-II/C&amp;M/WC-3924/2024</v>
      </c>
      <c r="B1" s="836"/>
      <c r="C1" s="836"/>
      <c r="D1" s="836"/>
      <c r="E1" s="573" t="str">
        <f>"Attachment-7 " &amp; '[7]Attach 3(JV)'!AT1</f>
        <v xml:space="preserve">Attachment-7 </v>
      </c>
    </row>
    <row r="2" spans="1:9">
      <c r="E2" s="572"/>
    </row>
    <row r="3" spans="1:9" ht="64.5" customHeight="1">
      <c r="A3" s="837" t="str">
        <f>'Attach-3 (QR)'!A3:I3</f>
        <v xml:space="preserve">Strengthening the existing shed, Installation of staircase and Painting of Outdoor Store Structural steel at Thrissur HVDC station					</v>
      </c>
      <c r="B3" s="838"/>
      <c r="C3" s="838"/>
      <c r="D3" s="838"/>
      <c r="E3" s="838"/>
      <c r="F3" s="570"/>
      <c r="G3" s="571"/>
      <c r="H3" s="570"/>
    </row>
    <row r="4" spans="1:9" ht="20.100000000000001" customHeight="1">
      <c r="A4" s="511"/>
      <c r="H4" s="456"/>
      <c r="I4" s="457"/>
    </row>
    <row r="5" spans="1:9" ht="20.100000000000001" customHeight="1">
      <c r="A5" s="839" t="s">
        <v>204</v>
      </c>
      <c r="B5" s="839"/>
      <c r="C5" s="839"/>
      <c r="D5" s="839"/>
      <c r="E5" s="839"/>
      <c r="F5" s="569"/>
      <c r="H5" s="456"/>
      <c r="I5" s="457"/>
    </row>
    <row r="6" spans="1:9" ht="20.100000000000001" customHeight="1">
      <c r="A6" s="512"/>
      <c r="H6" s="456"/>
      <c r="I6" s="457"/>
    </row>
    <row r="7" spans="1:9" ht="20.100000000000001" customHeight="1">
      <c r="A7" s="497" t="str">
        <f>'[7]Attach 3(JV)'!A7</f>
        <v>Bidder’s Name and Address (Lead Partner) :</v>
      </c>
      <c r="E7" s="514" t="str">
        <f>'[7]Attach 3(JV)'!E7</f>
        <v>To:</v>
      </c>
      <c r="H7" s="456"/>
      <c r="I7" s="457"/>
    </row>
    <row r="8" spans="1:9" ht="36" customHeight="1">
      <c r="A8" s="841">
        <f>'Attach 3(JV)'!A8:D8</f>
        <v>0</v>
      </c>
      <c r="B8" s="841"/>
      <c r="C8" s="841"/>
      <c r="D8" s="841"/>
      <c r="E8" s="568" t="str">
        <f>'[7]Attach 3(JV)'!E8</f>
        <v>Contract Services</v>
      </c>
      <c r="H8" s="456"/>
      <c r="I8" s="457"/>
    </row>
    <row r="9" spans="1:9" ht="20.100000000000001" customHeight="1">
      <c r="A9" s="462" t="s">
        <v>31</v>
      </c>
      <c r="B9" s="644">
        <f>'Attach 3(JV)'!B9:D9</f>
        <v>0</v>
      </c>
      <c r="C9" s="644"/>
      <c r="D9" s="644"/>
      <c r="E9" s="568" t="str">
        <f>'[7]Attach 3(JV)'!E9</f>
        <v>Power Grid Corporation of India Ltd.,</v>
      </c>
      <c r="H9" s="456"/>
      <c r="I9" s="457"/>
    </row>
    <row r="10" spans="1:9" ht="20.100000000000001" customHeight="1">
      <c r="A10" s="462" t="s">
        <v>33</v>
      </c>
      <c r="B10" s="770">
        <f>'Attach 3(JV)'!B10:D10</f>
        <v>0</v>
      </c>
      <c r="C10" s="770"/>
      <c r="D10" s="770"/>
      <c r="E10" s="568" t="str">
        <f>'[7]Attach 3(JV)'!E10</f>
        <v>"Saudamini", Plot No. 2, Sector 29</v>
      </c>
      <c r="H10" s="456"/>
      <c r="I10" s="457"/>
    </row>
    <row r="11" spans="1:9" ht="20.100000000000001" customHeight="1">
      <c r="B11" s="770">
        <f>'Attach 3(JV)'!B11:D11</f>
        <v>0</v>
      </c>
      <c r="C11" s="770"/>
      <c r="D11" s="770"/>
      <c r="E11" s="568" t="str">
        <f>'[7]Attach 3(JV)'!E11</f>
        <v>Gurgaon (Haryana) - 122001</v>
      </c>
    </row>
    <row r="12" spans="1:9" ht="20.100000000000001" customHeight="1">
      <c r="B12" s="770">
        <f>'Attach 3(JV)'!B12:D12</f>
        <v>0</v>
      </c>
      <c r="C12" s="770"/>
      <c r="D12" s="770"/>
    </row>
    <row r="13" spans="1:9" ht="20.100000000000001" customHeight="1">
      <c r="A13" s="95"/>
      <c r="B13" s="73"/>
      <c r="C13" s="73"/>
      <c r="D13" s="73"/>
      <c r="E13" s="73"/>
      <c r="F13" s="80"/>
      <c r="G13" s="81"/>
      <c r="H13" s="73"/>
    </row>
    <row r="14" spans="1:9" ht="20.100000000000001" customHeight="1">
      <c r="A14" s="512"/>
    </row>
    <row r="15" spans="1:9" ht="27.75" customHeight="1">
      <c r="A15" s="840" t="s">
        <v>205</v>
      </c>
      <c r="B15" s="840"/>
      <c r="C15" s="840"/>
      <c r="D15" s="840"/>
      <c r="E15" s="840"/>
      <c r="F15" s="567"/>
      <c r="G15" s="567"/>
      <c r="H15" s="567"/>
    </row>
    <row r="16" spans="1:9" ht="20.100000000000001" customHeight="1">
      <c r="A16" s="512"/>
    </row>
    <row r="17" spans="1:5" ht="33" customHeight="1">
      <c r="A17" s="551" t="s">
        <v>38</v>
      </c>
      <c r="B17" s="742">
        <f>'Name of Bidder'!C32</f>
        <v>0</v>
      </c>
      <c r="C17" s="742"/>
      <c r="D17" s="566" t="s">
        <v>39</v>
      </c>
      <c r="E17" s="554">
        <f>'Name of Bidder'!C29</f>
        <v>0</v>
      </c>
    </row>
    <row r="18" spans="1:5" ht="33" customHeight="1">
      <c r="A18" s="551" t="s">
        <v>40</v>
      </c>
      <c r="B18" s="647">
        <f>'Name of Bidder'!C33</f>
        <v>0</v>
      </c>
      <c r="C18" s="647"/>
      <c r="D18" s="566" t="s">
        <v>41</v>
      </c>
      <c r="E18" s="554">
        <f>'Name of Bidder'!C30</f>
        <v>0</v>
      </c>
    </row>
    <row r="19" spans="1:5" ht="33" customHeight="1">
      <c r="D19" s="566"/>
    </row>
    <row r="20" spans="1:5" ht="20.100000000000001" customHeight="1"/>
    <row r="21" spans="1:5" ht="20.100000000000001" customHeight="1">
      <c r="A21" s="555"/>
    </row>
    <row r="22" spans="1:5" ht="20.100000000000001" customHeight="1"/>
    <row r="23" spans="1:5" ht="20.100000000000001" customHeight="1">
      <c r="A23" s="555"/>
    </row>
    <row r="24" spans="1:5" ht="20.100000000000001" customHeight="1"/>
    <row r="25" spans="1:5" ht="20.100000000000001" customHeight="1">
      <c r="A25" s="555"/>
    </row>
    <row r="26" spans="1:5" ht="20.100000000000001" customHeight="1"/>
    <row r="27" spans="1:5" ht="20.100000000000001" customHeight="1"/>
    <row r="28" spans="1:5" ht="20.100000000000001" customHeight="1"/>
    <row r="29" spans="1:5" ht="20.100000000000001" customHeight="1"/>
  </sheetData>
  <sheetProtection sheet="1" objects="1" scenarios="1" formatColumns="0" formatRows="0" selectLockedCells="1"/>
  <customSheetViews>
    <customSheetView guid="{BD24AD9D-D3A0-422F-8577-11BDC23592D2}" scale="85" showPageBreaks="1" showGridLines="0" fitToPage="1" printArea="1" view="pageBreakPreview">
      <selection activeCell="A15" sqref="A15:E15"/>
      <pageMargins left="0" right="0" top="0" bottom="0" header="0" footer="0"/>
      <pageSetup scale="91" orientation="portrait" r:id="rId1"/>
      <headerFooter alignWithMargins="0">
        <oddFooter>&amp;R&amp;"Book Antiqua,Bold"&amp;8 Page &amp;P of &amp;N</oddFooter>
      </headerFooter>
    </customSheetView>
    <customSheetView guid="{6AB2DF82-E90A-4CF8-B22E-5D001DAE6667}" scale="85" showPageBreaks="1" showGridLines="0" fitToPage="1" printArea="1" view="pageBreakPreview">
      <selection activeCell="A15" sqref="A15:E15"/>
      <pageMargins left="0" right="0" top="0" bottom="0" header="0" footer="0"/>
      <pageSetup scale="91" orientation="portrait" r:id="rId2"/>
      <headerFooter alignWithMargins="0">
        <oddFooter>&amp;R&amp;"Book Antiqua,Bold"&amp;8 Page &amp;P of &amp;N</oddFooter>
      </headerFooter>
    </customSheetView>
    <customSheetView guid="{938A4A51-D362-4606-B51E-5F7EE488A1EA}" scale="85" showPageBreaks="1" showGridLines="0" fitToPage="1" printArea="1" view="pageBreakPreview">
      <selection activeCell="A15" sqref="A15:E15"/>
      <pageMargins left="0" right="0" top="0" bottom="0" header="0" footer="0"/>
      <pageSetup scale="91" orientation="portrait" r:id="rId3"/>
      <headerFooter alignWithMargins="0">
        <oddFooter>&amp;R&amp;"Book Antiqua,Bold"&amp;8 Page &amp;P of &amp;N</oddFooter>
      </headerFooter>
    </customSheetView>
    <customSheetView guid="{E8F77A2D-E40A-4668-A8F2-3CE31C4AC520}" scale="85" showPageBreaks="1" showGridLines="0" fitToPage="1" printArea="1" view="pageBreakPreview">
      <selection activeCell="D13" sqref="D13"/>
      <pageMargins left="0" right="0" top="0" bottom="0" header="0" footer="0"/>
      <pageSetup scale="91" orientation="portrait" r:id="rId4"/>
      <headerFooter alignWithMargins="0">
        <oddFooter>&amp;R&amp;"Book Antiqua,Bold"&amp;8 Page &amp;P of &amp;N</oddFooter>
      </headerFooter>
    </customSheetView>
    <customSheetView guid="{0BBA2DF4-A149-40BB-8E82-8CB6DEDB7C04}" scale="85" showPageBreaks="1" showGridLines="0" fitToPage="1" printArea="1" view="pageBreakPreview">
      <selection activeCell="A15" sqref="A15:E15"/>
      <pageMargins left="0" right="0" top="0" bottom="0" header="0" footer="0"/>
      <pageSetup scale="91" orientation="portrait" r:id="rId5"/>
      <headerFooter alignWithMargins="0">
        <oddFooter>&amp;R&amp;"Book Antiqua,Bold"&amp;8 Page &amp;P of &amp;N</oddFooter>
      </headerFooter>
    </customSheetView>
  </customSheetViews>
  <mergeCells count="11">
    <mergeCell ref="B18:C18"/>
    <mergeCell ref="A1:D1"/>
    <mergeCell ref="A3:E3"/>
    <mergeCell ref="A5:E5"/>
    <mergeCell ref="A15:E15"/>
    <mergeCell ref="B9:D9"/>
    <mergeCell ref="B10:D10"/>
    <mergeCell ref="B11:D11"/>
    <mergeCell ref="A8:D8"/>
    <mergeCell ref="B12:D12"/>
    <mergeCell ref="B17:C17"/>
  </mergeCells>
  <pageMargins left="0.75" right="0.63" top="0.57999999999999996" bottom="0.6" header="0.34" footer="0.35"/>
  <pageSetup scale="91" orientation="portrait" r:id="rId6"/>
  <headerFooter alignWithMargins="0">
    <oddFooter>&amp;R&amp;"Book Antiqua,Bold"&amp;8 Page &amp;P of &amp;N</oddFooter>
  </headerFooter>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A1:L57"/>
  <sheetViews>
    <sheetView showGridLines="0" showZeros="0" view="pageBreakPreview" zoomScaleNormal="100" zoomScaleSheetLayoutView="100" workbookViewId="0">
      <selection activeCell="A46" sqref="A46:F46"/>
    </sheetView>
  </sheetViews>
  <sheetFormatPr defaultColWidth="9.140625" defaultRowHeight="15.75"/>
  <cols>
    <col min="1" max="1" width="9.7109375" style="70" customWidth="1"/>
    <col min="2" max="2" width="20.5703125" style="70" customWidth="1"/>
    <col min="3" max="3" width="11.42578125" style="70" customWidth="1"/>
    <col min="4" max="4" width="23.5703125" style="70" customWidth="1"/>
    <col min="5" max="5" width="37.7109375" style="70" customWidth="1"/>
    <col min="6" max="6" width="42.140625" style="70" customWidth="1"/>
    <col min="7" max="8" width="21.7109375" style="73" customWidth="1"/>
    <col min="9" max="11" width="9.140625" style="73" customWidth="1"/>
    <col min="12" max="12" width="9.140625" style="73" hidden="1" customWidth="1"/>
    <col min="13" max="15" width="9.140625" style="73" customWidth="1"/>
    <col min="16" max="16384" width="9.140625" style="73"/>
  </cols>
  <sheetData>
    <row r="1" spans="1:6" ht="22.5" customHeight="1">
      <c r="A1" s="65" t="str">
        <f>'Attach 6'!A1</f>
        <v>Specification No: SRTS-II/C&amp;M/WC-3924/2024</v>
      </c>
      <c r="B1" s="66"/>
      <c r="C1" s="66"/>
      <c r="D1" s="66"/>
      <c r="E1" s="66"/>
      <c r="F1" s="67" t="s">
        <v>206</v>
      </c>
    </row>
    <row r="2" spans="1:6" ht="15" customHeight="1"/>
    <row r="3" spans="1:6" ht="91.5" customHeight="1">
      <c r="A3" s="796" t="str">
        <f>Cover!B2</f>
        <v xml:space="preserve">Strengthening the existing shed, Installation of staircase and Painting of Outdoor Store Structural steel at Thrissur HVDC station					</v>
      </c>
      <c r="B3" s="796"/>
      <c r="C3" s="796"/>
      <c r="D3" s="796"/>
      <c r="E3" s="796"/>
      <c r="F3" s="796"/>
    </row>
    <row r="4" spans="1:6" ht="15" customHeight="1">
      <c r="A4" s="76"/>
    </row>
    <row r="5" spans="1:6" ht="20.100000000000001" customHeight="1">
      <c r="A5" s="646" t="s">
        <v>207</v>
      </c>
      <c r="B5" s="646"/>
      <c r="C5" s="646"/>
      <c r="D5" s="646"/>
      <c r="E5" s="646"/>
      <c r="F5" s="646"/>
    </row>
    <row r="6" spans="1:6" ht="20.100000000000001" customHeight="1">
      <c r="A6" s="79"/>
    </row>
    <row r="7" spans="1:6" ht="20.100000000000001" customHeight="1">
      <c r="A7" s="95" t="str">
        <f>'Attach 3(JV)'!A7:D7</f>
        <v>Bidder’s Name and Address :</v>
      </c>
      <c r="E7" s="95" t="s">
        <v>208</v>
      </c>
    </row>
    <row r="8" spans="1:6" ht="30" customHeight="1">
      <c r="A8" s="797">
        <f>'Attach 3(JV)'!A8:D8</f>
        <v>0</v>
      </c>
      <c r="B8" s="797"/>
      <c r="C8" s="797"/>
      <c r="D8" s="797"/>
      <c r="E8" s="99" t="str">
        <f>'Attach 3(JV)'!E8</f>
        <v>C&amp;M Department</v>
      </c>
    </row>
    <row r="9" spans="1:6">
      <c r="A9" s="87" t="s">
        <v>31</v>
      </c>
      <c r="B9" s="801">
        <f>'Attach 3(JV)'!B9:D9</f>
        <v>0</v>
      </c>
      <c r="C9" s="801"/>
      <c r="D9" s="801"/>
      <c r="E9" s="99" t="str">
        <f>'Attach 3(JV)'!E9</f>
        <v>Power Grid Corporation of India Ltd.,</v>
      </c>
    </row>
    <row r="10" spans="1:6">
      <c r="A10" s="87" t="s">
        <v>33</v>
      </c>
      <c r="B10" s="799">
        <f>'Attach 3(JV)'!B10:D10</f>
        <v>0</v>
      </c>
      <c r="C10" s="799"/>
      <c r="D10" s="799"/>
      <c r="E10" s="99" t="str">
        <f>'Attach 3(JV)'!E10</f>
        <v>SRTS-II,RHQ,Bangalore</v>
      </c>
    </row>
    <row r="11" spans="1:6">
      <c r="B11" s="799">
        <f>'Attach 3(JV)'!B11:D11</f>
        <v>0</v>
      </c>
      <c r="C11" s="799"/>
      <c r="D11" s="799"/>
      <c r="E11" s="99">
        <f>'Attach 3(JV)'!E11</f>
        <v>0</v>
      </c>
    </row>
    <row r="12" spans="1:6">
      <c r="A12" s="79"/>
      <c r="B12" s="799">
        <f>'Attach 3(JV)'!B12:D12</f>
        <v>0</v>
      </c>
      <c r="C12" s="799"/>
      <c r="D12" s="799"/>
      <c r="E12" s="403"/>
      <c r="F12" s="99">
        <f>'Attach 3(JV)'!E12</f>
        <v>0</v>
      </c>
    </row>
    <row r="13" spans="1:6" ht="15" customHeight="1">
      <c r="A13" s="79"/>
      <c r="B13" s="89"/>
      <c r="C13" s="89"/>
      <c r="D13" s="89"/>
      <c r="E13" s="89"/>
      <c r="F13" s="89"/>
    </row>
    <row r="14" spans="1:6" ht="20.100000000000001" customHeight="1">
      <c r="A14" s="843" t="s">
        <v>205</v>
      </c>
      <c r="B14" s="843"/>
      <c r="C14" s="843"/>
      <c r="D14" s="843"/>
      <c r="E14" s="843"/>
      <c r="F14" s="843"/>
    </row>
    <row r="15" spans="1:6" ht="15" customHeight="1">
      <c r="A15" s="843"/>
      <c r="B15" s="843"/>
      <c r="C15" s="843"/>
      <c r="D15" s="843"/>
      <c r="E15" s="843"/>
      <c r="F15" s="843"/>
    </row>
    <row r="16" spans="1:6" ht="95.25" customHeight="1">
      <c r="A16" s="843"/>
      <c r="B16" s="843"/>
      <c r="C16" s="843"/>
      <c r="D16" s="843"/>
      <c r="E16" s="843"/>
      <c r="F16" s="843"/>
    </row>
    <row r="17" spans="1:6" ht="19.5" hidden="1" customHeight="1">
      <c r="A17" s="843"/>
      <c r="B17" s="843"/>
      <c r="C17" s="843"/>
      <c r="D17" s="843"/>
      <c r="E17" s="843"/>
      <c r="F17" s="843"/>
    </row>
    <row r="18" spans="1:6" ht="33.75" hidden="1" customHeight="1">
      <c r="A18" s="843"/>
      <c r="B18" s="843"/>
      <c r="C18" s="843"/>
      <c r="D18" s="843"/>
      <c r="E18" s="843"/>
      <c r="F18" s="843"/>
    </row>
    <row r="19" spans="1:6" ht="48.75" hidden="1" customHeight="1">
      <c r="A19" s="843"/>
      <c r="B19" s="843"/>
      <c r="C19" s="843"/>
      <c r="D19" s="843"/>
      <c r="E19" s="843"/>
      <c r="F19" s="843"/>
    </row>
    <row r="20" spans="1:6" ht="51.75" hidden="1" customHeight="1">
      <c r="A20" s="843"/>
      <c r="B20" s="843"/>
      <c r="C20" s="843"/>
      <c r="D20" s="843"/>
      <c r="E20" s="843"/>
      <c r="F20" s="843"/>
    </row>
    <row r="21" spans="1:6" ht="28.5" hidden="1" customHeight="1">
      <c r="A21" s="843"/>
      <c r="B21" s="843"/>
      <c r="C21" s="843"/>
      <c r="D21" s="843"/>
      <c r="E21" s="843"/>
      <c r="F21" s="843"/>
    </row>
    <row r="22" spans="1:6" ht="41.25" hidden="1" customHeight="1">
      <c r="A22" s="843"/>
      <c r="B22" s="843"/>
      <c r="C22" s="843"/>
      <c r="D22" s="843"/>
      <c r="E22" s="843"/>
      <c r="F22" s="843"/>
    </row>
    <row r="23" spans="1:6" ht="33" hidden="1" customHeight="1">
      <c r="A23" s="843"/>
      <c r="B23" s="843"/>
      <c r="C23" s="843"/>
      <c r="D23" s="843"/>
      <c r="E23" s="843"/>
      <c r="F23" s="843"/>
    </row>
    <row r="24" spans="1:6" ht="22.5" hidden="1" customHeight="1">
      <c r="A24" s="843"/>
      <c r="B24" s="843"/>
      <c r="C24" s="843"/>
      <c r="D24" s="843"/>
      <c r="E24" s="843"/>
      <c r="F24" s="843"/>
    </row>
    <row r="25" spans="1:6" ht="53.25" hidden="1" customHeight="1">
      <c r="A25" s="843"/>
      <c r="B25" s="843"/>
      <c r="C25" s="843"/>
      <c r="D25" s="843"/>
      <c r="E25" s="843"/>
      <c r="F25" s="843"/>
    </row>
    <row r="26" spans="1:6" ht="22.5" hidden="1" customHeight="1">
      <c r="A26" s="843"/>
      <c r="B26" s="843"/>
      <c r="C26" s="843"/>
      <c r="D26" s="843"/>
      <c r="E26" s="843"/>
      <c r="F26" s="843"/>
    </row>
    <row r="27" spans="1:6" ht="34.5" hidden="1" customHeight="1">
      <c r="A27" s="843"/>
      <c r="B27" s="843"/>
      <c r="C27" s="843"/>
      <c r="D27" s="843"/>
      <c r="E27" s="843"/>
      <c r="F27" s="843"/>
    </row>
    <row r="28" spans="1:6" ht="22.5" hidden="1" customHeight="1">
      <c r="A28" s="843"/>
      <c r="B28" s="843"/>
      <c r="C28" s="843"/>
      <c r="D28" s="843"/>
      <c r="E28" s="843"/>
      <c r="F28" s="843"/>
    </row>
    <row r="29" spans="1:6" ht="34.5" hidden="1" customHeight="1">
      <c r="A29" s="843"/>
      <c r="B29" s="843"/>
      <c r="C29" s="843"/>
      <c r="D29" s="843"/>
      <c r="E29" s="843"/>
      <c r="F29" s="843"/>
    </row>
    <row r="30" spans="1:6" ht="22.5" hidden="1" customHeight="1">
      <c r="A30" s="843"/>
      <c r="B30" s="843"/>
      <c r="C30" s="843"/>
      <c r="D30" s="843"/>
      <c r="E30" s="843"/>
      <c r="F30" s="843"/>
    </row>
    <row r="31" spans="1:6" ht="35.25" hidden="1" customHeight="1">
      <c r="A31" s="843"/>
      <c r="B31" s="843"/>
      <c r="C31" s="843"/>
      <c r="D31" s="843"/>
      <c r="E31" s="843"/>
      <c r="F31" s="843"/>
    </row>
    <row r="32" spans="1:6" ht="22.5" hidden="1" customHeight="1">
      <c r="A32" s="843"/>
      <c r="B32" s="843"/>
      <c r="C32" s="843"/>
      <c r="D32" s="843"/>
      <c r="E32" s="843"/>
      <c r="F32" s="843"/>
    </row>
    <row r="33" spans="1:12" ht="21" hidden="1" customHeight="1">
      <c r="A33" s="843"/>
      <c r="B33" s="843"/>
      <c r="C33" s="843"/>
      <c r="D33" s="843"/>
      <c r="E33" s="843"/>
      <c r="F33" s="843"/>
    </row>
    <row r="34" spans="1:12" ht="36" hidden="1" customHeight="1">
      <c r="A34" s="843"/>
      <c r="B34" s="843"/>
      <c r="C34" s="843"/>
      <c r="D34" s="843"/>
      <c r="E34" s="843"/>
      <c r="F34" s="843"/>
    </row>
    <row r="35" spans="1:12" ht="22.5" hidden="1" customHeight="1">
      <c r="A35" s="843"/>
      <c r="B35" s="843"/>
      <c r="C35" s="843"/>
      <c r="D35" s="843"/>
      <c r="E35" s="843"/>
      <c r="F35" s="843"/>
    </row>
    <row r="36" spans="1:12" ht="34.5" hidden="1" customHeight="1">
      <c r="A36" s="843"/>
      <c r="B36" s="843"/>
      <c r="C36" s="843"/>
      <c r="D36" s="843"/>
      <c r="E36" s="843"/>
      <c r="F36" s="843"/>
    </row>
    <row r="37" spans="1:12" ht="22.5" hidden="1" customHeight="1">
      <c r="A37" s="843"/>
      <c r="B37" s="843"/>
      <c r="C37" s="843"/>
      <c r="D37" s="843"/>
      <c r="E37" s="843"/>
      <c r="F37" s="843"/>
    </row>
    <row r="38" spans="1:12" ht="37.5" hidden="1" customHeight="1">
      <c r="A38" s="843"/>
      <c r="B38" s="843"/>
      <c r="C38" s="843"/>
      <c r="D38" s="843"/>
      <c r="E38" s="843"/>
      <c r="F38" s="843"/>
      <c r="L38" s="73">
        <v>27</v>
      </c>
    </row>
    <row r="39" spans="1:12" ht="22.5" hidden="1" customHeight="1">
      <c r="A39" s="844"/>
      <c r="B39" s="844"/>
      <c r="C39" s="844"/>
      <c r="D39" s="844"/>
      <c r="E39" s="844"/>
      <c r="F39" s="844"/>
    </row>
    <row r="40" spans="1:12" ht="13.5" customHeight="1">
      <c r="A40" s="185"/>
      <c r="B40" s="144"/>
      <c r="C40" s="144"/>
      <c r="D40" s="144"/>
      <c r="E40" s="144"/>
      <c r="F40" s="144"/>
    </row>
    <row r="41" spans="1:12" ht="39.75" customHeight="1">
      <c r="A41" s="845" t="str">
        <f>IF(E39&gt;L38, "You are exceeding the completion schedule of " &amp; L38 &amp; " months as specified  in the bidding documents.", "")</f>
        <v/>
      </c>
      <c r="B41" s="845"/>
      <c r="C41" s="845"/>
      <c r="D41" s="845"/>
      <c r="E41" s="845"/>
      <c r="F41" s="845"/>
    </row>
    <row r="42" spans="1:12" ht="42" customHeight="1">
      <c r="A42" s="845" t="str">
        <f>IF(F39&gt;L38, "You are exceeding the completion schedule of " &amp; L38 &amp; " months as specified  in the bidding documents.", "")</f>
        <v/>
      </c>
      <c r="B42" s="845"/>
      <c r="C42" s="845"/>
      <c r="D42" s="845"/>
      <c r="E42" s="845"/>
      <c r="F42" s="845"/>
      <c r="G42" s="405"/>
    </row>
    <row r="43" spans="1:12" ht="19.5" customHeight="1">
      <c r="A43" s="80" t="s">
        <v>38</v>
      </c>
      <c r="B43" s="94">
        <f>'Name of Bidder'!C32</f>
        <v>0</v>
      </c>
      <c r="D43" s="73"/>
      <c r="E43" s="110" t="s">
        <v>209</v>
      </c>
      <c r="F43" s="95">
        <f>'Attach 6'!E27</f>
        <v>0</v>
      </c>
    </row>
    <row r="44" spans="1:12" ht="19.5" customHeight="1">
      <c r="A44" s="80" t="s">
        <v>40</v>
      </c>
      <c r="B44" s="96">
        <f>'Name of Bidder'!C33</f>
        <v>0</v>
      </c>
      <c r="D44" s="73"/>
      <c r="E44" s="110" t="s">
        <v>210</v>
      </c>
      <c r="F44" s="95">
        <f>'Attach 6'!E28</f>
        <v>0</v>
      </c>
    </row>
    <row r="45" spans="1:12" ht="21.75" customHeight="1">
      <c r="A45" s="80"/>
      <c r="B45" s="96"/>
      <c r="D45" s="93"/>
      <c r="E45" s="93"/>
      <c r="F45" s="93"/>
    </row>
    <row r="46" spans="1:12" ht="31.5" customHeight="1">
      <c r="A46" s="842"/>
      <c r="B46" s="842"/>
      <c r="C46" s="842"/>
      <c r="D46" s="842"/>
      <c r="E46" s="842"/>
      <c r="F46" s="842"/>
    </row>
    <row r="47" spans="1:12" ht="20.100000000000001" customHeight="1">
      <c r="A47" s="92"/>
    </row>
    <row r="48" spans="1:12" ht="20.100000000000001" customHeight="1"/>
    <row r="49" spans="1:1" ht="20.100000000000001" customHeight="1">
      <c r="A49" s="92"/>
    </row>
    <row r="50" spans="1:1" ht="20.100000000000001" customHeight="1"/>
    <row r="51" spans="1:1" ht="20.100000000000001" customHeight="1">
      <c r="A51" s="92"/>
    </row>
    <row r="52" spans="1:1" ht="20.100000000000001" customHeight="1"/>
    <row r="53" spans="1:1" ht="20.100000000000001" customHeight="1">
      <c r="A53" s="92"/>
    </row>
    <row r="54" spans="1:1" ht="20.100000000000001" customHeight="1"/>
    <row r="55" spans="1:1" ht="20.100000000000001" customHeight="1"/>
    <row r="56" spans="1:1" ht="20.100000000000001" customHeight="1"/>
    <row r="57" spans="1:1" ht="20.100000000000001" customHeight="1"/>
  </sheetData>
  <sheetProtection sheet="1" formatColumns="0" formatRows="0" selectLockedCells="1"/>
  <customSheetViews>
    <customSheetView guid="{BD24AD9D-D3A0-422F-8577-11BDC23592D2}" showPageBreaks="1" showGridLines="0" zeroValues="0" printArea="1" hiddenRows="1" hiddenColumns="1" state="hidden" view="pageBreakPreview">
      <selection activeCell="A46" sqref="A46:F46"/>
      <rowBreaks count="1" manualBreakCount="1">
        <brk id="46" max="4" man="1"/>
      </rowBreaks>
      <pageMargins left="0" right="0" top="0" bottom="0" header="0" footer="0"/>
      <pageSetup scale="51" orientation="portrait" r:id="rId1"/>
      <headerFooter alignWithMargins="0">
        <oddFooter>&amp;R&amp;"Book Antiqua,Bold"&amp;8 Page &amp;P of &amp;N</oddFooter>
      </headerFooter>
    </customSheetView>
    <customSheetView guid="{6AB2DF82-E90A-4CF8-B22E-5D001DAE6667}" showPageBreaks="1" showGridLines="0" zeroValues="0" printArea="1" hiddenRows="1" hiddenColumns="1" state="hidden" view="pageBreakPreview">
      <selection activeCell="A46" sqref="A46:F46"/>
      <rowBreaks count="1" manualBreakCount="1">
        <brk id="46" max="4" man="1"/>
      </rowBreaks>
      <pageMargins left="0" right="0" top="0" bottom="0" header="0" footer="0"/>
      <pageSetup scale="51" orientation="portrait" r:id="rId2"/>
      <headerFooter alignWithMargins="0">
        <oddFooter>&amp;R&amp;"Book Antiqua,Bold"&amp;8 Page &amp;P of &amp;N</oddFooter>
      </headerFooter>
    </customSheetView>
    <customSheetView guid="{938A4A51-D362-4606-B51E-5F7EE488A1EA}" showPageBreaks="1" showGridLines="0" zeroValues="0" printArea="1" hiddenRows="1" hiddenColumns="1" state="hidden" view="pageBreakPreview">
      <selection activeCell="A46" sqref="A46:F46"/>
      <rowBreaks count="1" manualBreakCount="1">
        <brk id="46" max="4" man="1"/>
      </rowBreaks>
      <pageMargins left="0" right="0" top="0" bottom="0" header="0" footer="0"/>
      <pageSetup scale="51" orientation="portrait" r:id="rId3"/>
      <headerFooter alignWithMargins="0">
        <oddFooter>&amp;R&amp;"Book Antiqua,Bold"&amp;8 Page &amp;P of &amp;N</oddFooter>
      </headerFooter>
    </customSheetView>
    <customSheetView guid="{E8F77A2D-E40A-4668-A8F2-3CE31C4AC520}" showPageBreaks="1" showGridLines="0" zeroValues="0" printArea="1" hiddenRows="1" hiddenColumns="1" state="hidden" view="pageBreakPreview">
      <selection activeCell="A46" sqref="A46:F46"/>
      <rowBreaks count="1" manualBreakCount="1">
        <brk id="46" max="4" man="1"/>
      </rowBreaks>
      <pageMargins left="0" right="0" top="0" bottom="0" header="0" footer="0"/>
      <pageSetup scale="51" orientation="portrait" r:id="rId4"/>
      <headerFooter alignWithMargins="0">
        <oddFooter>&amp;R&amp;"Book Antiqua,Bold"&amp;8 Page &amp;P of &amp;N</oddFooter>
      </headerFooter>
    </customSheetView>
    <customSheetView guid="{F34FCE55-6D7A-4595-AE80-79F81F8010EA}" showPageBreaks="1" showGridLines="0" zeroValues="0" printArea="1" hiddenRows="1" hiddenColumns="1" view="pageBreakPreview">
      <selection activeCell="A46" sqref="A46:F46"/>
      <rowBreaks count="1" manualBreakCount="1">
        <brk id="46" max="4" man="1"/>
      </rowBreaks>
      <pageMargins left="0" right="0" top="0" bottom="0" header="0" footer="0"/>
      <pageSetup scale="51" orientation="portrait" r:id="rId5"/>
      <headerFooter alignWithMargins="0">
        <oddFooter>&amp;R&amp;"Book Antiqua,Bold"&amp;8 Page &amp;P of &amp;N</oddFooter>
      </headerFooter>
    </customSheetView>
    <customSheetView guid="{906C1F80-87B7-4777-98E9-010D55358499}" showPageBreaks="1" showGridLines="0" zeroValues="0" printArea="1" hiddenRows="1" hiddenColumns="1" view="pageBreakPreview" topLeftCell="A6">
      <selection activeCell="A46" sqref="A46:F46"/>
      <rowBreaks count="1" manualBreakCount="1">
        <brk id="46" max="4" man="1"/>
      </rowBreaks>
      <pageMargins left="0" right="0" top="0" bottom="0" header="0" footer="0"/>
      <pageSetup scale="51" orientation="portrait" r:id="rId6"/>
      <headerFooter alignWithMargins="0">
        <oddFooter>&amp;R&amp;"Book Antiqua,Bold"&amp;8 Page &amp;P of &amp;N</oddFooter>
      </headerFooter>
    </customSheetView>
    <customSheetView guid="{42E95D05-5FE4-4BDE-99D8-8A5175191762}" showPageBreaks="1" showGridLines="0" zeroValues="0" printArea="1" hiddenRows="1" hiddenColumns="1" view="pageBreakPreview" topLeftCell="A6">
      <selection activeCell="A46" sqref="A46:F46"/>
      <rowBreaks count="1" manualBreakCount="1">
        <brk id="46" max="4" man="1"/>
      </rowBreaks>
      <pageMargins left="0" right="0" top="0" bottom="0" header="0" footer="0"/>
      <pageSetup scale="51" orientation="portrait" r:id="rId7"/>
      <headerFooter alignWithMargins="0">
        <oddFooter>&amp;R&amp;"Book Antiqua,Bold"&amp;8 Page &amp;P of &amp;N</oddFooter>
      </headerFooter>
    </customSheetView>
    <customSheetView guid="{B07A37BF-D9F4-4586-9D27-CDE2FA2D1222}" showPageBreaks="1" showGridLines="0" zeroValues="0" printArea="1" hiddenRows="1" hiddenColumns="1" view="pageBreakPreview" topLeftCell="A6">
      <selection activeCell="A46" sqref="A46:F46"/>
      <rowBreaks count="1" manualBreakCount="1">
        <brk id="46" max="4" man="1"/>
      </rowBreaks>
      <pageMargins left="0" right="0" top="0" bottom="0" header="0" footer="0"/>
      <pageSetup scale="51" orientation="portrait" r:id="rId8"/>
      <headerFooter alignWithMargins="0">
        <oddFooter>&amp;R&amp;"Book Antiqua,Bold"&amp;8 Page &amp;P of &amp;N</oddFooter>
      </headerFooter>
    </customSheetView>
    <customSheetView guid="{0BBA2DF4-A149-40BB-8E82-8CB6DEDB7C04}" showPageBreaks="1" showGridLines="0" zeroValues="0" printArea="1" hiddenRows="1" hiddenColumns="1" state="hidden" view="pageBreakPreview">
      <selection activeCell="A46" sqref="A46:F46"/>
      <rowBreaks count="1" manualBreakCount="1">
        <brk id="46" max="4" man="1"/>
      </rowBreaks>
      <pageMargins left="0" right="0" top="0" bottom="0" header="0" footer="0"/>
      <pageSetup scale="51" orientation="portrait" r:id="rId9"/>
      <headerFooter alignWithMargins="0">
        <oddFooter>&amp;R&amp;"Book Antiqua,Bold"&amp;8 Page &amp;P of &amp;N</oddFooter>
      </headerFooter>
    </customSheetView>
  </customSheetViews>
  <mergeCells count="11">
    <mergeCell ref="B11:D11"/>
    <mergeCell ref="A3:F3"/>
    <mergeCell ref="A5:F5"/>
    <mergeCell ref="A8:D8"/>
    <mergeCell ref="B9:D9"/>
    <mergeCell ref="B10:D10"/>
    <mergeCell ref="A46:F46"/>
    <mergeCell ref="A14:F39"/>
    <mergeCell ref="A41:F41"/>
    <mergeCell ref="A42:F42"/>
    <mergeCell ref="B12:D12"/>
  </mergeCells>
  <pageMargins left="1.18" right="0" top="0.59055118110236204" bottom="0.59055118110236204" header="0.35433070866141703" footer="0.35433070866141703"/>
  <pageSetup scale="51" orientation="portrait" r:id="rId10"/>
  <headerFooter alignWithMargins="0">
    <oddFooter>&amp;R&amp;"Book Antiqua,Bold"&amp;8 Page &amp;P of &amp;N</oddFooter>
  </headerFooter>
  <rowBreaks count="1" manualBreakCount="1">
    <brk id="46" max="4" man="1"/>
  </rowBreaks>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A1:H57"/>
  <sheetViews>
    <sheetView showGridLines="0" showZeros="0" view="pageBreakPreview" zoomScale="85" zoomScaleNormal="100" zoomScaleSheetLayoutView="85" workbookViewId="0">
      <selection activeCell="E21" sqref="E21"/>
    </sheetView>
  </sheetViews>
  <sheetFormatPr defaultColWidth="9.140625" defaultRowHeight="15.75"/>
  <cols>
    <col min="1" max="1" width="9.7109375" style="70" customWidth="1"/>
    <col min="2" max="2" width="20.5703125" style="70" customWidth="1"/>
    <col min="3" max="3" width="11.42578125" style="70" customWidth="1"/>
    <col min="4" max="4" width="23.5703125" style="70" customWidth="1"/>
    <col min="5" max="5" width="48.28515625" style="70" customWidth="1"/>
    <col min="6" max="6" width="21" style="70" customWidth="1"/>
    <col min="7" max="7" width="21.7109375" style="73" customWidth="1"/>
    <col min="8" max="8" width="5.85546875" style="73" hidden="1" customWidth="1"/>
    <col min="9" max="15" width="9.140625" style="73" customWidth="1"/>
    <col min="16" max="16384" width="9.140625" style="73"/>
  </cols>
  <sheetData>
    <row r="1" spans="1:6" ht="22.5" customHeight="1">
      <c r="A1" s="65" t="str">
        <f>Cover!B3</f>
        <v>Specification No: SRTS-II/C&amp;M/WC-3924/2024</v>
      </c>
      <c r="B1" s="66"/>
      <c r="C1" s="66"/>
      <c r="D1" s="66"/>
      <c r="E1" s="67" t="s">
        <v>211</v>
      </c>
      <c r="F1" s="163"/>
    </row>
    <row r="2" spans="1:6" ht="15" customHeight="1"/>
    <row r="3" spans="1:6" ht="71.45" customHeight="1">
      <c r="A3" s="796" t="str">
        <f>Cover!B2</f>
        <v xml:space="preserve">Strengthening the existing shed, Installation of staircase and Painting of Outdoor Store Structural steel at Thrissur HVDC station					</v>
      </c>
      <c r="B3" s="796"/>
      <c r="C3" s="796"/>
      <c r="D3" s="796"/>
      <c r="E3" s="796"/>
      <c r="F3" s="577"/>
    </row>
    <row r="4" spans="1:6" ht="15" customHeight="1">
      <c r="A4" s="76"/>
    </row>
    <row r="5" spans="1:6" ht="20.100000000000001" customHeight="1">
      <c r="A5" s="646" t="s">
        <v>207</v>
      </c>
      <c r="B5" s="646"/>
      <c r="C5" s="646"/>
      <c r="D5" s="646"/>
      <c r="E5" s="646"/>
      <c r="F5" s="76"/>
    </row>
    <row r="6" spans="1:6" ht="20.100000000000001" customHeight="1">
      <c r="A6" s="79"/>
    </row>
    <row r="7" spans="1:6" ht="20.100000000000001" customHeight="1">
      <c r="A7" s="95" t="str">
        <f>'Attach-3 (QR)'!A7:E7</f>
        <v>Bidder’s Name and Address :</v>
      </c>
      <c r="E7" s="81" t="str">
        <f>'Attach 3(JV)'!E7</f>
        <v>To:</v>
      </c>
    </row>
    <row r="8" spans="1:6" ht="30" customHeight="1">
      <c r="A8" s="797">
        <f>'Attach-3 (QR)'!A8:E8</f>
        <v>0</v>
      </c>
      <c r="B8" s="797"/>
      <c r="C8" s="797"/>
      <c r="D8" s="797"/>
      <c r="E8" s="99" t="str">
        <f>'Attach 3(JV)'!E8</f>
        <v>C&amp;M Department</v>
      </c>
    </row>
    <row r="9" spans="1:6">
      <c r="A9" s="87" t="s">
        <v>31</v>
      </c>
      <c r="B9" s="801">
        <f>'Attach-3 (QR)'!B9:D9</f>
        <v>0</v>
      </c>
      <c r="C9" s="801"/>
      <c r="D9" s="801"/>
      <c r="E9" s="99" t="str">
        <f>'Attach 3(JV)'!E9</f>
        <v>Power Grid Corporation of India Ltd.,</v>
      </c>
    </row>
    <row r="10" spans="1:6">
      <c r="A10" s="87" t="s">
        <v>33</v>
      </c>
      <c r="B10" s="799">
        <f>'Attach-3 (QR)'!B10:D10</f>
        <v>0</v>
      </c>
      <c r="C10" s="799"/>
      <c r="D10" s="799"/>
      <c r="E10" s="99" t="str">
        <f>'Attach 3(JV)'!E10</f>
        <v>SRTS-II,RHQ,Bangalore</v>
      </c>
    </row>
    <row r="11" spans="1:6">
      <c r="B11" s="799">
        <f>'Attach-3 (QR)'!B11:D11</f>
        <v>0</v>
      </c>
      <c r="C11" s="799"/>
      <c r="D11" s="799"/>
      <c r="E11" s="99">
        <f>'Attach 3(JV)'!E11</f>
        <v>0</v>
      </c>
    </row>
    <row r="12" spans="1:6">
      <c r="A12" s="79"/>
      <c r="B12" s="799">
        <f>'Attach-3 (QR)'!B12:D12</f>
        <v>0</v>
      </c>
      <c r="C12" s="799"/>
      <c r="D12" s="799"/>
      <c r="E12" s="83"/>
      <c r="F12" s="83"/>
    </row>
    <row r="13" spans="1:6" ht="15" customHeight="1">
      <c r="A13" s="79"/>
      <c r="B13" s="89"/>
      <c r="C13" s="89"/>
      <c r="D13" s="89"/>
    </row>
    <row r="14" spans="1:6" ht="20.100000000000001" customHeight="1">
      <c r="A14" s="70" t="s">
        <v>35</v>
      </c>
    </row>
    <row r="15" spans="1:6" ht="15" customHeight="1">
      <c r="A15" s="79"/>
    </row>
    <row r="16" spans="1:6" ht="99.6" customHeight="1">
      <c r="A16" s="663" t="str">
        <f>"We hereby declare that the following Work Completion Schedule shall be followed by us in furnishing and installation of the subject package i.e., " &amp;Cover!B2&amp; " for the period commencing from the effective date of Contract to us :"</f>
        <v>We hereby declare that the following Work Completion Schedule shall be followed by us in furnishing and installation of the subject package i.e., Strengthening the existing shed, Installation of staircase and Painting of Outdoor Store Structural steel at Thrissur HVDC station					 for the period commencing from the effective date of Contract to us :</v>
      </c>
      <c r="B16" s="663"/>
      <c r="C16" s="663"/>
      <c r="D16" s="663"/>
      <c r="E16" s="663"/>
      <c r="F16" s="100"/>
    </row>
    <row r="17" spans="1:6" ht="20.100000000000001" customHeight="1">
      <c r="A17" s="79"/>
      <c r="B17" s="79"/>
      <c r="C17" s="79"/>
      <c r="D17" s="79"/>
      <c r="E17" s="79"/>
      <c r="F17" s="79"/>
    </row>
    <row r="18" spans="1:6" ht="93" customHeight="1">
      <c r="A18" s="446" t="s">
        <v>175</v>
      </c>
      <c r="B18" s="850" t="s">
        <v>212</v>
      </c>
      <c r="C18" s="851"/>
      <c r="D18" s="852"/>
      <c r="E18" s="613" t="str">
        <f>+A3</f>
        <v xml:space="preserve">Strengthening the existing shed, Installation of staircase and Painting of Outdoor Store Structural steel at Thrissur HVDC station					</v>
      </c>
      <c r="F18" s="157"/>
    </row>
    <row r="19" spans="1:6" ht="8.4499999999999993" customHeight="1">
      <c r="A19" s="446"/>
      <c r="B19" s="502"/>
      <c r="C19" s="503"/>
      <c r="D19" s="504"/>
      <c r="E19" s="574"/>
      <c r="F19" s="157"/>
    </row>
    <row r="20" spans="1:6" ht="8.4499999999999993" customHeight="1">
      <c r="A20" s="505"/>
      <c r="B20" s="506"/>
      <c r="C20" s="507"/>
      <c r="D20" s="508"/>
      <c r="E20" s="575"/>
      <c r="F20" s="562"/>
    </row>
    <row r="21" spans="1:6" ht="52.5" customHeight="1">
      <c r="A21" s="236">
        <v>1</v>
      </c>
      <c r="B21" s="846" t="str">
        <f>E18</f>
        <v xml:space="preserve">Strengthening the existing shed, Installation of staircase and Painting of Outdoor Store Structural steel at Thrissur HVDC station					</v>
      </c>
      <c r="C21" s="846"/>
      <c r="D21" s="846"/>
      <c r="E21" s="237" t="s">
        <v>213</v>
      </c>
      <c r="F21" s="581"/>
    </row>
    <row r="22" spans="1:6" ht="22.5" hidden="1" customHeight="1">
      <c r="A22" s="236"/>
      <c r="B22" s="654" t="s">
        <v>214</v>
      </c>
      <c r="C22" s="655"/>
      <c r="D22" s="776"/>
      <c r="E22" s="237"/>
      <c r="F22" s="581"/>
    </row>
    <row r="23" spans="1:6" ht="53.25" hidden="1" customHeight="1">
      <c r="A23" s="236">
        <v>2</v>
      </c>
      <c r="B23" s="846" t="s">
        <v>215</v>
      </c>
      <c r="C23" s="846"/>
      <c r="D23" s="846"/>
      <c r="E23" s="237"/>
      <c r="F23" s="581"/>
    </row>
    <row r="24" spans="1:6" ht="22.5" hidden="1" customHeight="1">
      <c r="A24" s="236"/>
      <c r="B24" s="654" t="s">
        <v>214</v>
      </c>
      <c r="C24" s="655"/>
      <c r="D24" s="776"/>
      <c r="E24" s="237"/>
      <c r="F24" s="581"/>
    </row>
    <row r="25" spans="1:6" ht="37.5" hidden="1" customHeight="1">
      <c r="A25" s="236">
        <v>3</v>
      </c>
      <c r="B25" s="847" t="s">
        <v>216</v>
      </c>
      <c r="C25" s="847"/>
      <c r="D25" s="847"/>
      <c r="E25" s="237"/>
      <c r="F25" s="581"/>
    </row>
    <row r="26" spans="1:6" ht="22.5" hidden="1" customHeight="1">
      <c r="A26" s="236"/>
      <c r="B26" s="654" t="s">
        <v>214</v>
      </c>
      <c r="C26" s="655"/>
      <c r="D26" s="776"/>
      <c r="E26" s="237"/>
      <c r="F26" s="581"/>
    </row>
    <row r="27" spans="1:6" ht="34.5" hidden="1" customHeight="1">
      <c r="A27" s="236">
        <v>4</v>
      </c>
      <c r="B27" s="847" t="s">
        <v>217</v>
      </c>
      <c r="C27" s="847"/>
      <c r="D27" s="847"/>
      <c r="E27" s="237"/>
      <c r="F27" s="581"/>
    </row>
    <row r="28" spans="1:6" ht="22.5" hidden="1" customHeight="1">
      <c r="A28" s="236"/>
      <c r="B28" s="654" t="s">
        <v>214</v>
      </c>
      <c r="C28" s="655"/>
      <c r="D28" s="776"/>
      <c r="E28" s="237"/>
      <c r="F28" s="581"/>
    </row>
    <row r="29" spans="1:6" ht="35.25" hidden="1" customHeight="1">
      <c r="A29" s="236">
        <v>5</v>
      </c>
      <c r="B29" s="847" t="s">
        <v>218</v>
      </c>
      <c r="C29" s="847"/>
      <c r="D29" s="847"/>
      <c r="E29" s="237"/>
      <c r="F29" s="581"/>
    </row>
    <row r="30" spans="1:6" ht="22.5" hidden="1" customHeight="1">
      <c r="A30" s="236"/>
      <c r="B30" s="654" t="s">
        <v>214</v>
      </c>
      <c r="C30" s="655"/>
      <c r="D30" s="776"/>
      <c r="E30" s="237"/>
      <c r="F30" s="581"/>
    </row>
    <row r="31" spans="1:6" ht="21" hidden="1" customHeight="1">
      <c r="A31" s="236">
        <v>6</v>
      </c>
      <c r="B31" s="846" t="s">
        <v>219</v>
      </c>
      <c r="C31" s="846"/>
      <c r="D31" s="846"/>
      <c r="E31" s="237"/>
      <c r="F31" s="581"/>
    </row>
    <row r="32" spans="1:6" ht="36" hidden="1" customHeight="1">
      <c r="A32" s="236">
        <v>7</v>
      </c>
      <c r="B32" s="847" t="s">
        <v>220</v>
      </c>
      <c r="C32" s="847"/>
      <c r="D32" s="847"/>
      <c r="E32" s="237"/>
      <c r="F32" s="581"/>
    </row>
    <row r="33" spans="1:8" ht="22.5" hidden="1" customHeight="1">
      <c r="A33" s="236"/>
      <c r="B33" s="654" t="s">
        <v>214</v>
      </c>
      <c r="C33" s="655"/>
      <c r="D33" s="776"/>
      <c r="E33" s="237"/>
      <c r="F33" s="581"/>
    </row>
    <row r="34" spans="1:8" ht="34.5" hidden="1" customHeight="1">
      <c r="A34" s="236">
        <v>8</v>
      </c>
      <c r="B34" s="847" t="s">
        <v>221</v>
      </c>
      <c r="C34" s="847"/>
      <c r="D34" s="847"/>
      <c r="E34" s="237"/>
      <c r="F34" s="581"/>
    </row>
    <row r="35" spans="1:8" ht="22.5" hidden="1" customHeight="1">
      <c r="A35" s="236"/>
      <c r="B35" s="654" t="s">
        <v>214</v>
      </c>
      <c r="C35" s="655"/>
      <c r="D35" s="776"/>
      <c r="E35" s="237"/>
      <c r="F35" s="581"/>
    </row>
    <row r="36" spans="1:8" ht="37.5" hidden="1" customHeight="1">
      <c r="A36" s="236">
        <v>9</v>
      </c>
      <c r="B36" s="847" t="s">
        <v>222</v>
      </c>
      <c r="C36" s="847"/>
      <c r="D36" s="847"/>
      <c r="E36" s="237"/>
      <c r="F36" s="581"/>
    </row>
    <row r="37" spans="1:8" ht="22.5" hidden="1" customHeight="1">
      <c r="A37" s="236"/>
      <c r="B37" s="654" t="s">
        <v>214</v>
      </c>
      <c r="C37" s="655"/>
      <c r="D37" s="776"/>
      <c r="E37" s="599"/>
      <c r="F37" s="581"/>
      <c r="H37" s="103">
        <v>18</v>
      </c>
    </row>
    <row r="38" spans="1:8" ht="21.6" hidden="1" customHeight="1">
      <c r="A38" s="185"/>
      <c r="B38" s="144"/>
      <c r="C38" s="144"/>
      <c r="D38" s="144"/>
      <c r="E38" s="185"/>
      <c r="F38" s="185"/>
    </row>
    <row r="39" spans="1:8" ht="33" customHeight="1">
      <c r="A39" s="849" t="str">
        <f>IF(E37&gt;22,"You are exceeding the completion schedule of 22 months as specified in the bidding documents.","")</f>
        <v/>
      </c>
      <c r="B39" s="849"/>
      <c r="C39" s="849"/>
      <c r="D39" s="849"/>
      <c r="E39" s="849"/>
      <c r="F39" s="563"/>
    </row>
    <row r="40" spans="1:8" ht="12" customHeight="1">
      <c r="A40" s="185"/>
      <c r="B40" s="144"/>
      <c r="C40" s="144"/>
      <c r="D40" s="144"/>
      <c r="E40" s="185"/>
      <c r="F40" s="185"/>
    </row>
    <row r="41" spans="1:8" ht="1.1499999999999999" customHeight="1">
      <c r="A41" s="848" t="str">
        <f>IF(E37&gt;H37, "You are exceeding the completion schedule of " &amp; H37 &amp; " months as specified  in the bidding documents.", "")</f>
        <v/>
      </c>
      <c r="B41" s="848"/>
      <c r="C41" s="848"/>
      <c r="D41" s="848"/>
      <c r="E41" s="848"/>
      <c r="F41" s="578"/>
    </row>
    <row r="42" spans="1:8" ht="18">
      <c r="A42" s="845"/>
      <c r="B42" s="845"/>
      <c r="C42" s="845"/>
      <c r="D42" s="845"/>
      <c r="E42" s="845"/>
      <c r="F42" s="405"/>
    </row>
    <row r="43" spans="1:8" ht="19.5" customHeight="1">
      <c r="A43" s="80" t="s">
        <v>38</v>
      </c>
      <c r="B43" s="94">
        <f>'Name of Bidder'!C32</f>
        <v>0</v>
      </c>
      <c r="D43" s="110" t="s">
        <v>39</v>
      </c>
      <c r="E43" s="70">
        <f>'Name of Bidder'!C29</f>
        <v>0</v>
      </c>
    </row>
    <row r="44" spans="1:8" ht="19.5" customHeight="1">
      <c r="A44" s="80" t="s">
        <v>40</v>
      </c>
      <c r="B44" s="96">
        <f>'Name of Bidder'!C33</f>
        <v>0</v>
      </c>
      <c r="D44" s="110" t="s">
        <v>210</v>
      </c>
      <c r="E44" s="70">
        <f>'Name of Bidder'!C30</f>
        <v>0</v>
      </c>
    </row>
    <row r="45" spans="1:8" ht="21.75" customHeight="1">
      <c r="A45" s="80"/>
      <c r="B45" s="96"/>
      <c r="D45" s="93"/>
      <c r="E45" s="96"/>
      <c r="F45" s="96"/>
    </row>
    <row r="46" spans="1:8" ht="31.5" customHeight="1">
      <c r="A46" s="842" t="s">
        <v>223</v>
      </c>
      <c r="B46" s="842"/>
      <c r="C46" s="842"/>
      <c r="D46" s="842"/>
      <c r="E46" s="842"/>
      <c r="F46" s="576"/>
    </row>
    <row r="47" spans="1:8" ht="20.100000000000001" customHeight="1">
      <c r="A47" s="92"/>
    </row>
    <row r="48" spans="1:8" ht="20.100000000000001" customHeight="1"/>
    <row r="49" spans="1:1" ht="20.100000000000001" customHeight="1">
      <c r="A49" s="92"/>
    </row>
    <row r="50" spans="1:1" ht="20.100000000000001" customHeight="1"/>
    <row r="51" spans="1:1" ht="20.100000000000001" customHeight="1">
      <c r="A51" s="92"/>
    </row>
    <row r="52" spans="1:1" ht="20.100000000000001" customHeight="1"/>
    <row r="53" spans="1:1" ht="20.100000000000001" customHeight="1">
      <c r="A53" s="92"/>
    </row>
    <row r="54" spans="1:1" ht="20.100000000000001" customHeight="1"/>
    <row r="55" spans="1:1" ht="20.100000000000001" customHeight="1"/>
    <row r="56" spans="1:1" ht="20.100000000000001" customHeight="1"/>
    <row r="57" spans="1:1" ht="20.100000000000001" customHeight="1"/>
  </sheetData>
  <sheetProtection algorithmName="SHA-512" hashValue="gZnogWqDM9Fvl9Sy6L7AmRyhg3BH2WRtE+rNovQiDyqyVMc55DdiizQopIdQCEXcNaMT8/mLPI84ArSVfZyd9g==" saltValue="TLz9zDmeTPVCm+oXeWzQgg==" spinCount="100000" sheet="1" objects="1" scenarios="1" formatColumns="0" formatRows="0" selectLockedCells="1"/>
  <customSheetViews>
    <customSheetView guid="{BD24AD9D-D3A0-422F-8577-11BDC23592D2}" scale="85" showPageBreaks="1" showGridLines="0" zeroValues="0" printArea="1" hiddenColumns="1" view="pageBreakPreview">
      <selection activeCell="E37" sqref="E37"/>
      <rowBreaks count="1" manualBreakCount="1">
        <brk id="46" max="4" man="1"/>
      </rowBreaks>
      <pageMargins left="0" right="0" top="0" bottom="0" header="0" footer="0"/>
      <pageSetup scale="57" orientation="portrait" r:id="rId1"/>
      <headerFooter alignWithMargins="0">
        <oddFooter>&amp;R&amp;"Book Antiqua,Bold"&amp;8 Page &amp;P of &amp;N</oddFooter>
      </headerFooter>
    </customSheetView>
    <customSheetView guid="{6AB2DF82-E90A-4CF8-B22E-5D001DAE6667}" scale="85" showPageBreaks="1" showGridLines="0" zeroValues="0" printArea="1" hiddenColumns="1" view="pageBreakPreview">
      <selection activeCell="E37" sqref="E37"/>
      <rowBreaks count="1" manualBreakCount="1">
        <brk id="46" max="4" man="1"/>
      </rowBreaks>
      <pageMargins left="0" right="0" top="0" bottom="0" header="0" footer="0"/>
      <pageSetup scale="57" orientation="portrait" r:id="rId2"/>
      <headerFooter alignWithMargins="0">
        <oddFooter>&amp;R&amp;"Book Antiqua,Bold"&amp;8 Page &amp;P of &amp;N</oddFooter>
      </headerFooter>
    </customSheetView>
    <customSheetView guid="{938A4A51-D362-4606-B51E-5F7EE488A1EA}" scale="85" showPageBreaks="1" showGridLines="0" zeroValues="0" printArea="1" hiddenColumns="1" view="pageBreakPreview">
      <selection activeCell="E21" sqref="E21"/>
      <rowBreaks count="1" manualBreakCount="1">
        <brk id="46" max="4" man="1"/>
      </rowBreaks>
      <pageMargins left="0" right="0" top="0" bottom="0" header="0" footer="0"/>
      <pageSetup scale="57" orientation="portrait" r:id="rId3"/>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7">
      <selection activeCell="E21" sqref="E21:G37"/>
      <rowBreaks count="1" manualBreakCount="1">
        <brk id="48" max="4" man="1"/>
      </rowBreaks>
      <pageMargins left="0" right="0" top="0" bottom="0" header="0" footer="0"/>
      <pageSetup scale="57" orientation="portrait" r:id="rId4"/>
      <headerFooter alignWithMargins="0">
        <oddFooter>&amp;R&amp;"Book Antiqua,Bold"&amp;8 Page &amp;P of &amp;N</oddFooter>
      </headerFooter>
    </customSheetView>
    <customSheetView guid="{F34FCE55-6D7A-4595-AE80-79F81F8010EA}" scale="85" showPageBreaks="1" showGridLines="0" zeroValues="0" printArea="1" view="pageBreakPreview" topLeftCell="A28">
      <selection activeCell="E37" sqref="E37:F37"/>
      <rowBreaks count="1" manualBreakCount="1">
        <brk id="44" max="4" man="1"/>
      </rowBreaks>
      <pageMargins left="0" right="0" top="0" bottom="0" header="0" footer="0"/>
      <pageSetup scale="57" orientation="portrait" r:id="rId5"/>
      <headerFooter alignWithMargins="0">
        <oddFooter>&amp;R&amp;"Book Antiqua,Bold"&amp;8 Page &amp;P of &amp;N</oddFooter>
      </headerFooter>
    </customSheetView>
    <customSheetView guid="{0BBA2DF4-A149-40BB-8E82-8CB6DEDB7C04}" scale="85" showPageBreaks="1" showGridLines="0" zeroValues="0" printArea="1" hiddenColumns="1" view="pageBreakPreview" topLeftCell="A17">
      <selection activeCell="E30" sqref="E30"/>
      <rowBreaks count="1" manualBreakCount="1">
        <brk id="46" max="4" man="1"/>
      </rowBreaks>
      <pageMargins left="0" right="0" top="0" bottom="0" header="0" footer="0"/>
      <pageSetup scale="57" orientation="portrait" r:id="rId6"/>
      <headerFooter alignWithMargins="0">
        <oddFooter>&amp;R&amp;"Book Antiqua,Bold"&amp;8 Page &amp;P of &amp;N</oddFooter>
      </headerFooter>
    </customSheetView>
  </customSheetViews>
  <mergeCells count="30">
    <mergeCell ref="B11:D11"/>
    <mergeCell ref="B12:D12"/>
    <mergeCell ref="B29:D29"/>
    <mergeCell ref="B30:D30"/>
    <mergeCell ref="A16:E16"/>
    <mergeCell ref="B18:D18"/>
    <mergeCell ref="B21:D21"/>
    <mergeCell ref="B22:D22"/>
    <mergeCell ref="B25:D25"/>
    <mergeCell ref="B26:D26"/>
    <mergeCell ref="B27:D27"/>
    <mergeCell ref="B28:D28"/>
    <mergeCell ref="B23:D23"/>
    <mergeCell ref="B24:D24"/>
    <mergeCell ref="A3:E3"/>
    <mergeCell ref="A5:E5"/>
    <mergeCell ref="A8:D8"/>
    <mergeCell ref="B9:D9"/>
    <mergeCell ref="B10:D10"/>
    <mergeCell ref="A46:E46"/>
    <mergeCell ref="B31:D31"/>
    <mergeCell ref="B32:D32"/>
    <mergeCell ref="B33:D33"/>
    <mergeCell ref="B34:D34"/>
    <mergeCell ref="B35:D35"/>
    <mergeCell ref="B36:D36"/>
    <mergeCell ref="B37:D37"/>
    <mergeCell ref="A41:E41"/>
    <mergeCell ref="A42:E42"/>
    <mergeCell ref="A39:E39"/>
  </mergeCells>
  <dataValidations count="1">
    <dataValidation type="decimal" operator="greaterThan" allowBlank="1" showInputMessage="1" showErrorMessage="1" error="Please enter numeric figure only." sqref="E37:F37 E35:F35 E33:F33 E30:F31 E28:F28 E26:F26 E22:F24" xr:uid="{00000000-0002-0000-0B00-000000000000}">
      <formula1>0</formula1>
    </dataValidation>
  </dataValidations>
  <pageMargins left="1.18" right="0" top="0.59055118110236204" bottom="0.59055118110236204" header="0.35433070866141703" footer="0.35433070866141703"/>
  <pageSetup scale="57" orientation="portrait" r:id="rId7"/>
  <headerFooter alignWithMargins="0">
    <oddFooter>&amp;R&amp;"Book Antiqua,Bold"&amp;8 Page &amp;P of &amp;N</oddFooter>
  </headerFooter>
  <rowBreaks count="1" manualBreakCount="1">
    <brk id="46"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48"/>
  <sheetViews>
    <sheetView showGridLines="0" showZeros="0" view="pageBreakPreview" zoomScale="70" zoomScaleNormal="100" zoomScaleSheetLayoutView="70" workbookViewId="0">
      <selection activeCell="H27" sqref="H27"/>
    </sheetView>
  </sheetViews>
  <sheetFormatPr defaultColWidth="9.140625" defaultRowHeight="15.75"/>
  <cols>
    <col min="1" max="1" width="9.7109375" style="70" customWidth="1"/>
    <col min="2" max="2" width="39.5703125" style="70" customWidth="1"/>
    <col min="3" max="3" width="25.85546875" style="70" customWidth="1"/>
    <col min="4" max="4" width="23.5703125" style="70" customWidth="1"/>
    <col min="5" max="5" width="25.140625" style="70" customWidth="1"/>
    <col min="6" max="6" width="24.42578125" style="70" customWidth="1"/>
    <col min="7" max="8" width="9.140625" style="70"/>
    <col min="9" max="16384" width="9.140625" style="73"/>
  </cols>
  <sheetData>
    <row r="1" spans="1:9" ht="21.75" customHeight="1">
      <c r="A1" s="65" t="str">
        <f>Cover!B3</f>
        <v>Specification No: SRTS-II/C&amp;M/WC-3924/2024</v>
      </c>
      <c r="B1" s="66"/>
      <c r="C1" s="66"/>
      <c r="D1" s="66"/>
      <c r="E1" s="66"/>
      <c r="F1" s="98" t="s">
        <v>224</v>
      </c>
    </row>
    <row r="2" spans="1:9">
      <c r="F2" s="137"/>
    </row>
    <row r="3" spans="1:9" ht="70.150000000000006" customHeight="1">
      <c r="A3" s="853" t="str">
        <f>Cover!B2</f>
        <v xml:space="preserve">Strengthening the existing shed, Installation of staircase and Painting of Outdoor Store Structural steel at Thrissur HVDC station					</v>
      </c>
      <c r="B3" s="853"/>
      <c r="C3" s="853"/>
      <c r="D3" s="853"/>
      <c r="E3" s="853"/>
      <c r="F3" s="853"/>
      <c r="G3" s="68"/>
      <c r="H3" s="68"/>
    </row>
    <row r="4" spans="1:9" ht="20.100000000000001" customHeight="1">
      <c r="A4" s="76"/>
      <c r="H4" s="77"/>
      <c r="I4" s="78"/>
    </row>
    <row r="5" spans="1:9" ht="20.100000000000001" customHeight="1">
      <c r="A5" s="646" t="s">
        <v>225</v>
      </c>
      <c r="B5" s="646"/>
      <c r="C5" s="646"/>
      <c r="D5" s="646"/>
      <c r="E5" s="646"/>
      <c r="F5" s="646"/>
      <c r="H5" s="77"/>
      <c r="I5" s="78"/>
    </row>
    <row r="6" spans="1:9" ht="20.100000000000001" customHeight="1">
      <c r="A6" s="79"/>
      <c r="H6" s="77"/>
      <c r="I6" s="78"/>
    </row>
    <row r="7" spans="1:9" ht="20.100000000000001" customHeight="1">
      <c r="A7" s="95" t="str">
        <f>'Attach 3(JV)'!A7:D7</f>
        <v>Bidder’s Name and Address :</v>
      </c>
      <c r="E7" s="81" t="str">
        <f>'Attach 3(JV)'!E7</f>
        <v>To:</v>
      </c>
      <c r="H7" s="77"/>
      <c r="I7" s="78"/>
    </row>
    <row r="8" spans="1:9" ht="36" customHeight="1">
      <c r="A8" s="797">
        <f>'Attach 3(JV)'!A8:D8</f>
        <v>0</v>
      </c>
      <c r="B8" s="797"/>
      <c r="C8" s="797"/>
      <c r="D8" s="797"/>
      <c r="E8" s="99" t="str">
        <f>'Attach 3(JV)'!E8</f>
        <v>C&amp;M Department</v>
      </c>
      <c r="H8" s="77"/>
      <c r="I8" s="78"/>
    </row>
    <row r="9" spans="1:9">
      <c r="A9" s="87" t="s">
        <v>31</v>
      </c>
      <c r="B9" s="801">
        <f>'Attach 3(JV)'!B9:D9</f>
        <v>0</v>
      </c>
      <c r="C9" s="801"/>
      <c r="D9" s="801"/>
      <c r="E9" s="99" t="str">
        <f>'Attach 3(JV)'!E9</f>
        <v>Power Grid Corporation of India Ltd.,</v>
      </c>
      <c r="H9" s="77"/>
      <c r="I9" s="78"/>
    </row>
    <row r="10" spans="1:9">
      <c r="A10" s="87" t="s">
        <v>33</v>
      </c>
      <c r="B10" s="799">
        <f>'Attach 3(JV)'!B10:D10</f>
        <v>0</v>
      </c>
      <c r="C10" s="799"/>
      <c r="D10" s="799"/>
      <c r="E10" s="99" t="str">
        <f>'Attach 3(JV)'!E10</f>
        <v>SRTS-II,RHQ,Bangalore</v>
      </c>
      <c r="H10" s="77"/>
      <c r="I10" s="78"/>
    </row>
    <row r="11" spans="1:9" ht="18" customHeight="1">
      <c r="B11" s="799">
        <f>'Attach 3(JV)'!B11:D11</f>
        <v>0</v>
      </c>
      <c r="C11" s="799"/>
      <c r="D11" s="799"/>
      <c r="E11" s="99">
        <f>'Attach 3(JV)'!E11</f>
        <v>0</v>
      </c>
    </row>
    <row r="12" spans="1:9">
      <c r="A12" s="79"/>
      <c r="B12" s="799">
        <f>'Attach 3(JV)'!B12:D12</f>
        <v>0</v>
      </c>
      <c r="C12" s="799"/>
      <c r="D12" s="799"/>
      <c r="E12" s="83"/>
    </row>
    <row r="13" spans="1:9" ht="20.100000000000001" customHeight="1">
      <c r="A13" s="79"/>
      <c r="B13" s="239"/>
      <c r="C13" s="239"/>
      <c r="D13" s="239"/>
      <c r="G13" s="83"/>
    </row>
    <row r="14" spans="1:9" ht="20.100000000000001" customHeight="1">
      <c r="A14" s="70" t="s">
        <v>35</v>
      </c>
    </row>
    <row r="15" spans="1:9" ht="20.100000000000001" hidden="1" customHeight="1">
      <c r="A15" s="79"/>
    </row>
    <row r="16" spans="1:9" ht="18" hidden="1" customHeight="1">
      <c r="A16" s="854"/>
      <c r="B16" s="854"/>
      <c r="C16" s="854"/>
      <c r="D16" s="854"/>
      <c r="E16" s="854"/>
      <c r="F16" s="854"/>
    </row>
    <row r="17" spans="1:8" ht="39" hidden="1" customHeight="1">
      <c r="A17" s="855" t="s">
        <v>226</v>
      </c>
      <c r="B17" s="855"/>
      <c r="C17" s="855"/>
      <c r="D17" s="855"/>
      <c r="E17" s="855"/>
      <c r="F17" s="855"/>
    </row>
    <row r="18" spans="1:8" ht="62.25" hidden="1" customHeight="1">
      <c r="A18" s="663" t="s">
        <v>227</v>
      </c>
      <c r="B18" s="663"/>
      <c r="C18" s="663"/>
      <c r="D18" s="663"/>
      <c r="E18" s="663"/>
      <c r="F18" s="663"/>
    </row>
    <row r="19" spans="1:8" ht="75.75" hidden="1" customHeight="1">
      <c r="A19" s="663"/>
      <c r="B19" s="663"/>
      <c r="C19" s="663"/>
      <c r="D19" s="663"/>
      <c r="E19" s="663"/>
      <c r="F19" s="663"/>
    </row>
    <row r="20" spans="1:8" ht="20.25" hidden="1" customHeight="1">
      <c r="A20" s="856"/>
      <c r="B20" s="856"/>
      <c r="C20" s="856"/>
      <c r="D20" s="856"/>
      <c r="E20" s="856"/>
      <c r="F20" s="100"/>
    </row>
    <row r="21" spans="1:8" ht="42" hidden="1" customHeight="1">
      <c r="A21" s="856"/>
      <c r="B21" s="856"/>
      <c r="C21" s="419"/>
      <c r="D21" s="419"/>
      <c r="E21" s="419"/>
      <c r="F21" s="100"/>
    </row>
    <row r="22" spans="1:8" ht="48" hidden="1" customHeight="1">
      <c r="A22" s="420"/>
      <c r="B22" s="422"/>
      <c r="C22" s="404"/>
      <c r="D22" s="404"/>
      <c r="E22" s="421"/>
      <c r="F22" s="100"/>
    </row>
    <row r="23" spans="1:8" ht="78" hidden="1" customHeight="1">
      <c r="A23" s="659"/>
      <c r="B23" s="659"/>
      <c r="C23" s="659"/>
      <c r="D23" s="659"/>
      <c r="E23" s="659"/>
      <c r="F23" s="659"/>
    </row>
    <row r="24" spans="1:8" s="402" customFormat="1" ht="51.75" hidden="1" customHeight="1">
      <c r="A24" s="663"/>
      <c r="B24" s="663"/>
      <c r="C24" s="663"/>
      <c r="D24" s="663"/>
      <c r="E24" s="663"/>
      <c r="F24" s="663"/>
      <c r="G24" s="401"/>
      <c r="H24" s="401"/>
    </row>
    <row r="25" spans="1:8" s="402" customFormat="1" ht="18.75" hidden="1" customHeight="1">
      <c r="A25" s="100"/>
      <c r="B25" s="100"/>
      <c r="C25" s="100"/>
      <c r="D25" s="100"/>
      <c r="E25" s="100"/>
      <c r="F25" s="100"/>
      <c r="G25" s="401"/>
      <c r="H25" s="401"/>
    </row>
    <row r="26" spans="1:8" s="402" customFormat="1" ht="13.5" customHeight="1">
      <c r="A26" s="858"/>
      <c r="B26" s="858"/>
      <c r="C26" s="100"/>
      <c r="D26" s="100"/>
      <c r="E26" s="100"/>
      <c r="F26" s="100"/>
      <c r="G26" s="401"/>
      <c r="H26" s="401"/>
    </row>
    <row r="27" spans="1:8" s="402" customFormat="1" ht="77.25" customHeight="1">
      <c r="A27" s="857" t="s">
        <v>228</v>
      </c>
      <c r="B27" s="857"/>
      <c r="C27" s="857"/>
      <c r="D27" s="857"/>
      <c r="E27" s="857"/>
      <c r="F27" s="857"/>
      <c r="G27" s="401"/>
      <c r="H27" s="401"/>
    </row>
    <row r="28" spans="1:8" s="402" customFormat="1" ht="47.25" customHeight="1">
      <c r="A28" s="857"/>
      <c r="B28" s="857"/>
      <c r="C28" s="857"/>
      <c r="D28" s="857"/>
      <c r="E28" s="857"/>
      <c r="F28" s="857"/>
      <c r="G28" s="401"/>
      <c r="H28" s="401"/>
    </row>
    <row r="29" spans="1:8" s="402" customFormat="1" ht="22.5" hidden="1" customHeight="1">
      <c r="A29" s="857"/>
      <c r="B29" s="857"/>
      <c r="C29" s="857"/>
      <c r="D29" s="857"/>
      <c r="E29" s="857"/>
      <c r="F29" s="857"/>
      <c r="G29" s="401"/>
      <c r="H29" s="401"/>
    </row>
    <row r="30" spans="1:8" s="402" customFormat="1" ht="77.25" hidden="1" customHeight="1">
      <c r="A30" s="857"/>
      <c r="B30" s="857"/>
      <c r="C30" s="857"/>
      <c r="D30" s="857"/>
      <c r="E30" s="857"/>
      <c r="F30" s="857"/>
      <c r="G30" s="401"/>
      <c r="H30" s="401"/>
    </row>
    <row r="31" spans="1:8" ht="51.75" hidden="1" customHeight="1">
      <c r="A31" s="857"/>
      <c r="B31" s="857"/>
      <c r="C31" s="857"/>
      <c r="D31" s="857"/>
      <c r="E31" s="857"/>
      <c r="F31" s="857"/>
    </row>
    <row r="32" spans="1:8" ht="76.5" hidden="1" customHeight="1">
      <c r="A32" s="857"/>
      <c r="B32" s="857"/>
      <c r="C32" s="857"/>
      <c r="D32" s="857"/>
      <c r="E32" s="857"/>
      <c r="F32" s="857"/>
    </row>
    <row r="33" spans="1:5" ht="33" customHeight="1">
      <c r="A33" s="80" t="s">
        <v>38</v>
      </c>
      <c r="B33" s="94">
        <f>'Name of Bidder'!C32</f>
        <v>0</v>
      </c>
      <c r="C33" s="233"/>
      <c r="D33" s="93" t="s">
        <v>39</v>
      </c>
      <c r="E33" s="96">
        <f>'Name of Bidder'!C29</f>
        <v>0</v>
      </c>
    </row>
    <row r="34" spans="1:5" ht="33" customHeight="1">
      <c r="A34" s="80" t="s">
        <v>40</v>
      </c>
      <c r="B34" s="96">
        <f>'Name of Bidder'!C33</f>
        <v>0</v>
      </c>
      <c r="C34" s="233"/>
      <c r="D34" s="93" t="s">
        <v>41</v>
      </c>
      <c r="E34" s="96">
        <f>'Name of Bidder'!C30</f>
        <v>0</v>
      </c>
    </row>
    <row r="35" spans="1:5" ht="33" customHeight="1">
      <c r="B35" s="233"/>
      <c r="C35" s="233"/>
      <c r="D35" s="93"/>
      <c r="E35" s="233"/>
    </row>
    <row r="36" spans="1:5" ht="20.100000000000001" customHeight="1"/>
    <row r="37" spans="1:5" ht="20.100000000000001" customHeight="1">
      <c r="A37" s="92"/>
    </row>
    <row r="38" spans="1:5" ht="20.100000000000001" customHeight="1"/>
    <row r="39" spans="1:5" ht="20.100000000000001" customHeight="1"/>
    <row r="40" spans="1:5" ht="20.100000000000001" customHeight="1">
      <c r="A40" s="92"/>
    </row>
    <row r="41" spans="1:5" ht="20.100000000000001" customHeight="1"/>
    <row r="42" spans="1:5" ht="20.100000000000001" customHeight="1">
      <c r="A42" s="92"/>
    </row>
    <row r="43" spans="1:5" ht="20.100000000000001" customHeight="1"/>
    <row r="44" spans="1:5" ht="20.100000000000001" customHeight="1">
      <c r="A44" s="92"/>
    </row>
    <row r="45" spans="1:5" ht="20.100000000000001" customHeight="1"/>
    <row r="46" spans="1:5" ht="20.100000000000001" customHeight="1"/>
    <row r="47" spans="1:5" ht="20.100000000000001" customHeight="1"/>
    <row r="48" spans="1:5" ht="20.100000000000001" customHeight="1"/>
  </sheetData>
  <sheetProtection sheet="1" objects="1" scenarios="1" formatColumns="0" formatRows="0" selectLockedCells="1"/>
  <customSheetViews>
    <customSheetView guid="{BD24AD9D-D3A0-422F-8577-11BDC23592D2}" scale="70" showPageBreaks="1" showGridLines="0" zeroValues="0" printArea="1" hiddenRows="1" view="pageBreakPreview">
      <selection activeCell="H27" sqref="H27"/>
      <pageMargins left="0" right="0" top="0" bottom="0" header="0" footer="0"/>
      <pageSetup scale="60" orientation="portrait" r:id="rId1"/>
      <headerFooter alignWithMargins="0">
        <oddFooter>&amp;R&amp;"Book Antiqua,Bold"&amp;8 Page &amp;P of &amp;N</oddFooter>
      </headerFooter>
    </customSheetView>
    <customSheetView guid="{6AB2DF82-E90A-4CF8-B22E-5D001DAE6667}" scale="70" showPageBreaks="1" showGridLines="0" zeroValues="0" printArea="1" hiddenRows="1" view="pageBreakPreview">
      <selection activeCell="H27" sqref="H27"/>
      <pageMargins left="0" right="0" top="0" bottom="0" header="0" footer="0"/>
      <pageSetup scale="60" orientation="portrait" r:id="rId2"/>
      <headerFooter alignWithMargins="0">
        <oddFooter>&amp;R&amp;"Book Antiqua,Bold"&amp;8 Page &amp;P of &amp;N</oddFooter>
      </headerFooter>
    </customSheetView>
    <customSheetView guid="{938A4A51-D362-4606-B51E-5F7EE488A1EA}" scale="70" showPageBreaks="1" showGridLines="0" zeroValues="0" printArea="1" hiddenRows="1" view="pageBreakPreview">
      <selection activeCell="H27" sqref="H27"/>
      <pageMargins left="0" right="0" top="0" bottom="0" header="0" footer="0"/>
      <pageSetup scale="60" orientation="portrait" r:id="rId3"/>
      <headerFooter alignWithMargins="0">
        <oddFooter>&amp;R&amp;"Book Antiqua,Bold"&amp;8 Page &amp;P of &amp;N</oddFooter>
      </headerFooter>
    </customSheetView>
    <customSheetView guid="{E8F77A2D-E40A-4668-A8F2-3CE31C4AC520}" scale="70" showPageBreaks="1" showGridLines="0" zeroValues="0" printArea="1" hiddenRows="1" view="pageBreakPreview">
      <selection activeCell="A33" sqref="A33"/>
      <pageMargins left="0" right="0" top="0" bottom="0" header="0" footer="0"/>
      <pageSetup scale="60" orientation="landscape" r:id="rId4"/>
      <headerFooter alignWithMargins="0">
        <oddFooter>&amp;R&amp;"Book Antiqua,Bold"&amp;8 Page &amp;P of &amp;N</oddFooter>
      </headerFooter>
    </customSheetView>
    <customSheetView guid="{F34FCE55-6D7A-4595-AE80-79F81F8010EA}" scale="70" showPageBreaks="1" showGridLines="0" zeroValues="0" printArea="1" hiddenRows="1" view="pageBreakPreview">
      <selection activeCell="A33" sqref="A33"/>
      <pageMargins left="0" right="0" top="0" bottom="0" header="0" footer="0"/>
      <pageSetup scale="60" orientation="landscape" r:id="rId5"/>
      <headerFooter alignWithMargins="0">
        <oddFooter>&amp;R&amp;"Book Antiqua,Bold"&amp;8 Page &amp;P of &amp;N</oddFooter>
      </headerFooter>
    </customSheetView>
    <customSheetView guid="{906C1F80-87B7-4777-98E9-010D55358499}" scale="70" showPageBreaks="1" showGridLines="0" zeroValues="0" printArea="1" hiddenRows="1" view="pageBreakPreview">
      <selection activeCell="A33" sqref="A33"/>
      <pageMargins left="0" right="0" top="0" bottom="0" header="0" footer="0"/>
      <pageSetup scale="60" orientation="landscape" r:id="rId6"/>
      <headerFooter alignWithMargins="0">
        <oddFooter>&amp;R&amp;"Book Antiqua,Bold"&amp;8 Page &amp;P of &amp;N</oddFooter>
      </headerFooter>
    </customSheetView>
    <customSheetView guid="{42E95D05-5FE4-4BDE-99D8-8A5175191762}" scale="70" showPageBreaks="1" showGridLines="0" zeroValues="0" printArea="1" hiddenRows="1" view="pageBreakPreview">
      <selection activeCell="A33" sqref="A33"/>
      <pageMargins left="0" right="0" top="0" bottom="0" header="0" footer="0"/>
      <pageSetup scale="60" orientation="landscape" r:id="rId7"/>
      <headerFooter alignWithMargins="0">
        <oddFooter>&amp;R&amp;"Book Antiqua,Bold"&amp;8 Page &amp;P of &amp;N</oddFooter>
      </headerFooter>
    </customSheetView>
    <customSheetView guid="{B07A37BF-D9F4-4586-9D27-CDE2FA2D1222}" scale="70" showPageBreaks="1" showGridLines="0" zeroValues="0" printArea="1" hiddenRows="1" view="pageBreakPreview">
      <selection activeCell="A33" sqref="A33"/>
      <pageMargins left="0" right="0" top="0" bottom="0" header="0" footer="0"/>
      <pageSetup scale="60" orientation="landscape" r:id="rId8"/>
      <headerFooter alignWithMargins="0">
        <oddFooter>&amp;R&amp;"Book Antiqua,Bold"&amp;8 Page &amp;P of &amp;N</oddFooter>
      </headerFooter>
    </customSheetView>
    <customSheetView guid="{9EDBA9B2-46ED-415A-B10B-329571C4D4AF}" showPageBreaks="1" showGridLines="0" zeroValues="0" printArea="1" hiddenRows="1" view="pageBreakPreview" topLeftCell="A22">
      <selection activeCell="E22" sqref="E22"/>
      <pageMargins left="0" right="0" top="0" bottom="0" header="0" footer="0"/>
      <pageSetup scale="60" orientation="landscape" r:id="rId9"/>
      <headerFooter alignWithMargins="0">
        <oddFooter>&amp;R&amp;"Book Antiqua,Bold"&amp;8 Page &amp;P of &amp;N</oddFooter>
      </headerFooter>
    </customSheetView>
    <customSheetView guid="{30E57F47-2338-458C-930A-44F048960490}" showPageBreaks="1" showGridLines="0" zeroValues="0" printArea="1" hiddenRows="1" view="pageBreakPreview" topLeftCell="A21">
      <selection activeCell="A25" sqref="A25:F25"/>
      <pageMargins left="0" right="0" top="0" bottom="0" header="0" footer="0"/>
      <pageSetup scale="60" orientation="landscape" r:id="rId10"/>
      <headerFooter alignWithMargins="0">
        <oddFooter>&amp;R&amp;"Book Antiqua,Bold"&amp;8 Page &amp;P of &amp;N</oddFooter>
      </headerFooter>
    </customSheetView>
    <customSheetView guid="{6FD3A41D-DEEE-48F5-96DB-6021F0BEBAF6}" showPageBreaks="1" showGridLines="0" zeroValues="0" printArea="1" view="pageBreakPreview">
      <selection activeCell="B21" sqref="B21"/>
      <pageMargins left="0" right="0" top="0" bottom="0" header="0" footer="0"/>
      <pageSetup scale="60" orientation="landscape" r:id="rId11"/>
      <headerFooter alignWithMargins="0">
        <oddFooter>&amp;R&amp;"Book Antiqua,Bold"&amp;8 Page &amp;P of &amp;N</oddFooter>
      </headerFooter>
    </customSheetView>
    <customSheetView guid="{564AA8DD-E850-4E6F-BA1D-8F79D1361145}" showPageBreaks="1" showGridLines="0" zeroValues="0" printArea="1" view="pageBreakPreview">
      <selection activeCell="B21" sqref="B21"/>
      <pageMargins left="0" right="0" top="0" bottom="0" header="0" footer="0"/>
      <pageSetup scale="60" orientation="landscape" r:id="rId12"/>
      <headerFooter alignWithMargins="0">
        <oddFooter>&amp;R&amp;"Book Antiqua,Bold"&amp;8 Page &amp;P of &amp;N</oddFooter>
      </headerFooter>
    </customSheetView>
    <customSheetView guid="{7DC13EB1-5F25-4667-BD87-340DAD4F0E72}" showGridLines="0" zeroValues="0" hiddenRows="1" topLeftCell="A27">
      <selection activeCell="A27" sqref="A27:F27"/>
      <pageMargins left="0" right="0" top="0" bottom="0" header="0" footer="0"/>
      <pageSetup scale="75" orientation="portrait" r:id="rId13"/>
      <headerFooter alignWithMargins="0">
        <oddFooter>&amp;R&amp;"Book Antiqua,Bold"&amp;8 Page &amp;P of &amp;N</oddFooter>
      </headerFooter>
    </customSheetView>
    <customSheetView guid="{AF19F13B-761B-48FB-A70F-9439A4D7530B}" showGridLines="0" zeroValues="0" hiddenRows="1" topLeftCell="A10">
      <selection activeCell="E31" sqref="E31"/>
      <pageMargins left="0" right="0" top="0" bottom="0" header="0" footer="0"/>
      <pageSetup scale="94" orientation="portrait" r:id="rId14"/>
      <headerFooter alignWithMargins="0">
        <oddFooter>&amp;R&amp;"Book Antiqua,Bold"&amp;8 Page &amp;P of &amp;N</oddFooter>
      </headerFooter>
    </customSheetView>
    <customSheetView guid="{20A53A97-D2BD-4E7F-8ABC-E5DF94CF88E8}" showGridLines="0" zeroValues="0" topLeftCell="A19">
      <selection activeCell="D19" sqref="D19"/>
      <pageMargins left="0" right="0" top="0" bottom="0" header="0" footer="0"/>
      <pageSetup scale="94" orientation="portrait" r:id="rId15"/>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J13" sqref="J13"/>
      <pageMargins left="0" right="0" top="0" bottom="0" header="0" footer="0"/>
      <pageSetup scale="94" orientation="portrait" r:id="rId16"/>
      <headerFooter alignWithMargins="0">
        <oddFooter>&amp;R&amp;"Book Antiqua,Bold"&amp;8 Page &amp;P of &amp;N</oddFooter>
      </headerFooter>
    </customSheetView>
    <customSheetView guid="{7FED4A88-DA6B-4AEC-96D2-BAE29634CEBD}" scale="85" showPageBreaks="1" showGridLines="0" zeroValues="0" printArea="1" view="pageBreakPreview">
      <selection activeCell="J13" sqref="J13"/>
      <pageMargins left="0" right="0" top="0" bottom="0" header="0" footer="0"/>
      <pageSetup scale="94"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selection activeCell="J13" sqref="J13"/>
      <pageMargins left="0" right="0" top="0" bottom="0" header="0" footer="0"/>
      <pageSetup scale="94" orientation="portrait" r:id="rId18"/>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G15" sqref="G15"/>
      <pageMargins left="0" right="0" top="0" bottom="0" header="0" footer="0"/>
      <pageSetup scale="94" orientation="portrait" r:id="rId19"/>
      <headerFooter alignWithMargins="0">
        <oddFooter>&amp;R&amp;"Book Antiqua,Bold"&amp;8 Page &amp;P of &amp;N</oddFooter>
      </headerFooter>
    </customSheetView>
    <customSheetView guid="{1C70608C-646A-4043-A222-6253B5006A93}" showPageBreaks="1" showGridLines="0" printArea="1">
      <pageMargins left="0" right="0" top="0" bottom="0" header="0" footer="0"/>
      <pageSetup scale="94"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2"/>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 right="0" top="0" bottom="0" header="0" footer="0"/>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printArea="1" view="pageBreakPreview">
      <pageMargins left="0" right="0" top="0" bottom="0" header="0" footer="0"/>
      <pageSetup scale="94" orientation="portrait" r:id="rId24"/>
      <headerFooter alignWithMargins="0">
        <oddFooter>&amp;R&amp;"Book Antiqua,Bold"&amp;8 Page &amp;P of &amp;N</oddFooter>
      </headerFooter>
    </customSheetView>
    <customSheetView guid="{CD4CA1A8-824A-452F-BDBA-32A47C1B3013}" scale="90" showPageBreaks="1" showGridLines="0" printArea="1" view="pageBreakPreview">
      <pageMargins left="0" right="0" top="0" bottom="0" header="0" footer="0"/>
      <pageSetup scale="94" orientation="portrait" r:id="rId25"/>
      <headerFooter alignWithMargins="0">
        <oddFooter>&amp;R&amp;"Book Antiqua,Bold"&amp;8 Page &amp;P of &amp;N</oddFooter>
      </headerFooter>
    </customSheetView>
    <customSheetView guid="{EBAEADC8-DFAF-4DD1-92A4-0349F1C8EBDD}" scale="85" showPageBreaks="1" showGridLines="0" zeroValues="0" printArea="1" view="pageBreakPreview">
      <selection activeCell="J13" sqref="J13"/>
      <pageMargins left="0" right="0" top="0" bottom="0" header="0" footer="0"/>
      <pageSetup scale="94" orientation="portrait" r:id="rId26"/>
      <headerFooter alignWithMargins="0">
        <oddFooter>&amp;R&amp;"Book Antiqua,Bold"&amp;8 Page &amp;P of &amp;N</oddFooter>
      </headerFooter>
    </customSheetView>
    <customSheetView guid="{D5994A17-2357-4B78-B667-DDB5D94B6FD1}" scale="85" showPageBreaks="1" showGridLines="0" zeroValues="0" printArea="1" view="pageBreakPreview" topLeftCell="A16">
      <selection activeCell="E19" sqref="E19"/>
      <pageMargins left="0" right="0" top="0" bottom="0" header="0" footer="0"/>
      <pageSetup scale="94" orientation="portrait" r:id="rId27"/>
      <headerFooter alignWithMargins="0">
        <oddFooter>&amp;R&amp;"Book Antiqua,Bold"&amp;8 Page &amp;P of &amp;N</oddFooter>
      </headerFooter>
    </customSheetView>
    <customSheetView guid="{A317F5C2-E44F-4A46-8833-2AE6CAE06F6E}" scale="85" showPageBreaks="1" showGridLines="0" zeroValues="0" printArea="1" view="pageBreakPreview" topLeftCell="A16">
      <selection activeCell="E19" sqref="E19"/>
      <pageMargins left="0" right="0" top="0" bottom="0" header="0" footer="0"/>
      <pageSetup scale="94" orientation="portrait" r:id="rId28"/>
      <headerFooter alignWithMargins="0">
        <oddFooter>&amp;R&amp;"Book Antiqua,Bold"&amp;8 Page &amp;P of &amp;N</oddFooter>
      </headerFooter>
    </customSheetView>
    <customSheetView guid="{280EA05C-4582-4B0F-895F-5C9134A73222}" showGridLines="0" zeroValues="0">
      <selection activeCell="D19" sqref="D19"/>
      <pageMargins left="0" right="0" top="0" bottom="0" header="0" footer="0"/>
      <pageSetup scale="94" orientation="portrait" r:id="rId29"/>
      <headerFooter alignWithMargins="0">
        <oddFooter>&amp;R&amp;"Book Antiqua,Bold"&amp;8 Page &amp;P of &amp;N</oddFooter>
      </headerFooter>
    </customSheetView>
    <customSheetView guid="{582CF44B-0703-4CA2-AB84-00685031CD39}" showPageBreaks="1" showGridLines="0" zeroValues="0" printArea="1" hiddenRows="1" view="pageBreakPreview">
      <selection activeCell="G9" sqref="G9"/>
      <pageMargins left="0" right="0" top="0" bottom="0" header="0" footer="0"/>
      <pageSetup scale="75" orientation="portrait" r:id="rId30"/>
      <headerFooter alignWithMargins="0">
        <oddFooter>&amp;R&amp;"Book Antiqua,Bold"&amp;8 Page &amp;P of &amp;N</oddFooter>
      </headerFooter>
    </customSheetView>
    <customSheetView guid="{308F00E9-5A71-4486-BCFD-DF8513C1906D}" showPageBreaks="1" showGridLines="0" zeroValues="0" printArea="1" hiddenRows="1" view="pageBreakPreview" topLeftCell="A6">
      <selection activeCell="D30" sqref="D30"/>
      <pageMargins left="0" right="0" top="0" bottom="0" header="0" footer="0"/>
      <pageSetup scale="75" orientation="portrait" r:id="rId31"/>
      <headerFooter alignWithMargins="0">
        <oddFooter>&amp;R&amp;"Book Antiqua,Bold"&amp;8 Page &amp;P of &amp;N</oddFooter>
      </headerFooter>
    </customSheetView>
    <customSheetView guid="{9F8CD454-46B1-47B9-9F5F-73ED69AC40D4}" showPageBreaks="1" showGridLines="0" zeroValues="0" printArea="1" hiddenRows="1" view="pageBreakPreview" topLeftCell="A10">
      <selection activeCell="B31" sqref="B31"/>
      <pageMargins left="0" right="0" top="0" bottom="0" header="0" footer="0"/>
      <pageSetup scale="75" orientation="portrait" r:id="rId32"/>
      <headerFooter alignWithMargins="0">
        <oddFooter>&amp;R&amp;"Book Antiqua,Bold"&amp;8 Page &amp;P of &amp;N</oddFooter>
      </headerFooter>
    </customSheetView>
    <customSheetView guid="{3365131F-6BE7-432A-859B-F41B794BB9E6}" showPageBreaks="1" showGridLines="0" zeroValues="0" printArea="1" hiddenRows="1" view="pageBreakPreview">
      <selection activeCell="A27" sqref="A27:F27"/>
      <pageMargins left="0" right="0" top="0" bottom="0" header="0" footer="0"/>
      <pageSetup scale="75" orientation="portrait" r:id="rId33"/>
      <headerFooter alignWithMargins="0">
        <oddFooter>&amp;R&amp;"Book Antiqua,Bold"&amp;8 Page &amp;P of &amp;N</oddFooter>
      </headerFooter>
    </customSheetView>
    <customSheetView guid="{728AEB16-F9CD-4198-B4E9-2E28A5E42262}" showPageBreaks="1" showGridLines="0" zeroValues="0" printArea="1" hiddenRows="1" view="pageBreakPreview" topLeftCell="A30">
      <selection activeCell="E31" sqref="E31"/>
      <pageMargins left="0" right="0" top="0" bottom="0" header="0" footer="0"/>
      <pageSetup scale="60" orientation="landscape" r:id="rId34"/>
      <headerFooter alignWithMargins="0">
        <oddFooter>&amp;R&amp;"Book Antiqua,Bold"&amp;8 Page &amp;P of &amp;N</oddFooter>
      </headerFooter>
    </customSheetView>
    <customSheetView guid="{10C5F276-B641-4058-B015-CD9DBF21498B}" showPageBreaks="1" showGridLines="0" zeroValues="0" printArea="1" hiddenRows="1" view="pageBreakPreview" topLeftCell="A10">
      <selection activeCell="H27" sqref="H27"/>
      <pageMargins left="0" right="0" top="0" bottom="0" header="0" footer="0"/>
      <pageSetup scale="60" orientation="landscape" r:id="rId35"/>
      <headerFooter alignWithMargins="0">
        <oddFooter>&amp;R&amp;"Book Antiqua,Bold"&amp;8 Page &amp;P of &amp;N</oddFooter>
      </headerFooter>
    </customSheetView>
    <customSheetView guid="{0BBA2DF4-A149-40BB-8E82-8CB6DEDB7C04}" scale="70" showPageBreaks="1" showGridLines="0" zeroValues="0" printArea="1" hiddenRows="1" view="pageBreakPreview">
      <selection activeCell="H27" sqref="H27"/>
      <pageMargins left="0" right="0" top="0" bottom="0" header="0" footer="0"/>
      <pageSetup scale="60" orientation="portrait" r:id="rId36"/>
      <headerFooter alignWithMargins="0">
        <oddFooter>&amp;R&amp;"Book Antiqua,Bold"&amp;8 Page &amp;P of &amp;N</oddFooter>
      </headerFooter>
    </customSheetView>
  </customSheetViews>
  <mergeCells count="18">
    <mergeCell ref="A20:A21"/>
    <mergeCell ref="B20:B21"/>
    <mergeCell ref="A27:F32"/>
    <mergeCell ref="C20:E20"/>
    <mergeCell ref="A23:F23"/>
    <mergeCell ref="A26:B26"/>
    <mergeCell ref="A24:F24"/>
    <mergeCell ref="A3:F3"/>
    <mergeCell ref="A5:F5"/>
    <mergeCell ref="A16:F16"/>
    <mergeCell ref="A19:F19"/>
    <mergeCell ref="A8:D8"/>
    <mergeCell ref="A18:F18"/>
    <mergeCell ref="B10:D10"/>
    <mergeCell ref="B12:D12"/>
    <mergeCell ref="B9:D9"/>
    <mergeCell ref="A17:F17"/>
    <mergeCell ref="B11:D11"/>
  </mergeCells>
  <phoneticPr fontId="3" type="noConversion"/>
  <dataValidations count="2">
    <dataValidation type="decimal" operator="lessThan" allowBlank="1" showInputMessage="1" showErrorMessage="1" error="Cu Loss &gt; Iron Loss &gt; Cooler Loss, else bid shall be considered as non responsive." prompt="Cu Loss &gt; Iron Loss &gt; Cooler Loss, else bid shall be considered as non responsive." sqref="D22:E22" xr:uid="{00000000-0002-0000-0C00-000000000000}">
      <formula1>C22</formula1>
    </dataValidation>
    <dataValidation type="decimal" operator="greaterThan" allowBlank="1" showInputMessage="1" showErrorMessage="1" error="Cu Loss &gt; Iron Loss &gt; Cooler Loss, else bid shall be considered as non responsive." prompt="Cu Loss &gt; Iron Loss &gt; Cooler Loss, else bid shall be considered as non responsive." sqref="C22" xr:uid="{00000000-0002-0000-0C00-000001000000}">
      <formula1>D22</formula1>
    </dataValidation>
  </dataValidations>
  <pageMargins left="0.75" right="0.63" top="0.44" bottom="0.35" header="0.42" footer="0.35"/>
  <pageSetup scale="60" orientation="portrait" r:id="rId37"/>
  <headerFooter alignWithMargins="0">
    <oddFooter>&amp;R&amp;"Book Antiqua,Bold"&amp;8 Page &amp;P of &amp;N</oddFooter>
  </headerFooter>
  <drawing r:id="rId38"/>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74"/>
  <sheetViews>
    <sheetView showGridLines="0" showZeros="0" view="pageBreakPreview" zoomScale="80" zoomScaleNormal="100" zoomScaleSheetLayoutView="80" workbookViewId="0">
      <selection activeCell="B29" sqref="B29:E29"/>
    </sheetView>
  </sheetViews>
  <sheetFormatPr defaultColWidth="9.140625" defaultRowHeight="15.75"/>
  <cols>
    <col min="1" max="1" width="12.5703125" style="70" customWidth="1"/>
    <col min="2" max="2" width="37.85546875" style="70" customWidth="1"/>
    <col min="3" max="3" width="24.85546875" style="70" customWidth="1"/>
    <col min="4" max="5" width="21.85546875" style="70" customWidth="1"/>
    <col min="6" max="6" width="9.140625" style="70" hidden="1" customWidth="1"/>
    <col min="7" max="7" width="9.140625" style="70"/>
    <col min="8" max="8" width="11.28515625" style="70" customWidth="1"/>
    <col min="9" max="16384" width="9.140625" style="73"/>
  </cols>
  <sheetData>
    <row r="1" spans="1:26" ht="22.5" customHeight="1">
      <c r="A1" s="65" t="str">
        <f>Cover!B3</f>
        <v>Specification No: SRTS-II/C&amp;M/WC-3924/2024</v>
      </c>
      <c r="B1" s="66"/>
      <c r="C1" s="66"/>
      <c r="D1" s="66"/>
      <c r="E1" s="98" t="s">
        <v>229</v>
      </c>
    </row>
    <row r="2" spans="1:26" ht="12.75" customHeight="1">
      <c r="Z2" s="229" t="e">
        <f>#REF!</f>
        <v>#REF!</v>
      </c>
    </row>
    <row r="3" spans="1:26" ht="47.25" customHeight="1">
      <c r="A3" s="645" t="str">
        <f>Cover!B2</f>
        <v xml:space="preserve">Strengthening the existing shed, Installation of staircase and Painting of Outdoor Store Structural steel at Thrissur HVDC station					</v>
      </c>
      <c r="B3" s="645"/>
      <c r="C3" s="645"/>
      <c r="D3" s="645"/>
      <c r="E3" s="645"/>
      <c r="F3" s="68"/>
      <c r="G3" s="68"/>
      <c r="H3" s="68"/>
    </row>
    <row r="4" spans="1:26" ht="11.25" customHeight="1">
      <c r="A4" s="76"/>
      <c r="H4" s="77"/>
      <c r="I4" s="78"/>
    </row>
    <row r="5" spans="1:26" ht="19.5" customHeight="1">
      <c r="A5" s="646" t="s">
        <v>230</v>
      </c>
      <c r="B5" s="646"/>
      <c r="C5" s="646"/>
      <c r="D5" s="646"/>
      <c r="E5" s="646"/>
      <c r="F5" s="95"/>
      <c r="H5" s="77"/>
      <c r="I5" s="78"/>
    </row>
    <row r="6" spans="1:26" ht="19.5" customHeight="1">
      <c r="A6" s="79"/>
      <c r="H6" s="77"/>
      <c r="I6" s="78"/>
    </row>
    <row r="7" spans="1:26" ht="19.5" customHeight="1">
      <c r="A7" s="95" t="str">
        <f>'Attach 3(JV)'!A7:D7</f>
        <v>Bidder’s Name and Address :</v>
      </c>
      <c r="B7" s="79"/>
      <c r="C7" s="79"/>
      <c r="D7" s="81" t="str">
        <f>'Attach 3(JV)'!E7</f>
        <v>To:</v>
      </c>
      <c r="H7" s="77"/>
      <c r="I7" s="78"/>
    </row>
    <row r="8" spans="1:26" ht="36" customHeight="1">
      <c r="A8" s="797">
        <f>'Attach 3(JV)'!A8:D8</f>
        <v>0</v>
      </c>
      <c r="B8" s="797"/>
      <c r="C8" s="797"/>
      <c r="D8" s="99" t="str">
        <f>'Attach 3(JV)'!E8</f>
        <v>C&amp;M Department</v>
      </c>
      <c r="H8" s="77"/>
      <c r="I8" s="78"/>
    </row>
    <row r="9" spans="1:26">
      <c r="A9" s="87" t="s">
        <v>31</v>
      </c>
      <c r="B9" s="801">
        <f>'Attach 3(JV)'!B9:D9</f>
        <v>0</v>
      </c>
      <c r="C9" s="801"/>
      <c r="D9" s="99" t="str">
        <f>'Attach 3(JV)'!E9</f>
        <v>Power Grid Corporation of India Ltd.,</v>
      </c>
      <c r="H9" s="77"/>
      <c r="I9" s="78"/>
    </row>
    <row r="10" spans="1:26">
      <c r="A10" s="87" t="s">
        <v>33</v>
      </c>
      <c r="B10" s="799">
        <f>'Attach 3(JV)'!B10:D10</f>
        <v>0</v>
      </c>
      <c r="C10" s="799"/>
      <c r="D10" s="99" t="str">
        <f>'Attach 3(JV)'!E10</f>
        <v>SRTS-II,RHQ,Bangalore</v>
      </c>
      <c r="H10" s="77"/>
      <c r="I10" s="78"/>
    </row>
    <row r="11" spans="1:26">
      <c r="B11" s="799">
        <f>'Attach 3(JV)'!B11:D11</f>
        <v>0</v>
      </c>
      <c r="C11" s="799"/>
      <c r="D11" s="99">
        <f>'Attach 3(JV)'!E11</f>
        <v>0</v>
      </c>
    </row>
    <row r="12" spans="1:26" ht="2.25" customHeight="1">
      <c r="A12" s="79"/>
      <c r="B12" s="799">
        <f>'Attach 3(JV)'!B12:D12</f>
        <v>0</v>
      </c>
      <c r="C12" s="799"/>
      <c r="D12" s="83"/>
    </row>
    <row r="13" spans="1:26" ht="30.75" customHeight="1">
      <c r="A13" s="70" t="s">
        <v>35</v>
      </c>
    </row>
    <row r="14" spans="1:26" ht="9.75" customHeight="1">
      <c r="A14" s="79"/>
    </row>
    <row r="15" spans="1:26" ht="33.75" customHeight="1">
      <c r="A15" s="649" t="s">
        <v>231</v>
      </c>
      <c r="B15" s="649"/>
      <c r="C15" s="649"/>
      <c r="D15" s="649"/>
      <c r="E15" s="649"/>
    </row>
    <row r="16" spans="1:26" ht="9.75" customHeight="1">
      <c r="A16" s="79"/>
      <c r="B16" s="79"/>
      <c r="C16" s="79"/>
      <c r="D16" s="79"/>
      <c r="E16" s="79"/>
    </row>
    <row r="17" spans="1:8" ht="60" customHeight="1">
      <c r="A17" s="234" t="s">
        <v>175</v>
      </c>
      <c r="B17" s="862" t="s">
        <v>232</v>
      </c>
      <c r="C17" s="862"/>
      <c r="D17" s="234" t="s">
        <v>233</v>
      </c>
      <c r="E17" s="234" t="s">
        <v>234</v>
      </c>
    </row>
    <row r="18" spans="1:8" ht="26.1" customHeight="1">
      <c r="A18" s="236">
        <v>1</v>
      </c>
      <c r="B18" s="863"/>
      <c r="C18" s="863"/>
      <c r="D18" s="240"/>
      <c r="E18" s="240"/>
    </row>
    <row r="19" spans="1:8" ht="26.1" customHeight="1">
      <c r="A19" s="236">
        <v>2</v>
      </c>
      <c r="B19" s="863"/>
      <c r="C19" s="863"/>
      <c r="D19" s="240"/>
      <c r="E19" s="240"/>
    </row>
    <row r="20" spans="1:8" ht="25.5" customHeight="1">
      <c r="A20" s="236">
        <v>3</v>
      </c>
      <c r="B20" s="863"/>
      <c r="C20" s="863"/>
      <c r="D20" s="240"/>
      <c r="E20" s="240"/>
    </row>
    <row r="21" spans="1:8" ht="26.1" customHeight="1">
      <c r="A21" s="236">
        <v>4</v>
      </c>
      <c r="B21" s="863"/>
      <c r="C21" s="863"/>
      <c r="D21" s="240"/>
      <c r="E21" s="240"/>
    </row>
    <row r="22" spans="1:8" ht="26.1" customHeight="1">
      <c r="A22" s="236">
        <v>5</v>
      </c>
      <c r="B22" s="863"/>
      <c r="C22" s="863"/>
      <c r="D22" s="240"/>
      <c r="E22" s="240"/>
    </row>
    <row r="23" spans="1:8" ht="26.1" customHeight="1">
      <c r="A23" s="236">
        <v>6</v>
      </c>
      <c r="B23" s="865"/>
      <c r="C23" s="866"/>
      <c r="D23" s="240"/>
      <c r="E23" s="240"/>
    </row>
    <row r="24" spans="1:8" ht="26.1" customHeight="1">
      <c r="A24" s="236">
        <v>7</v>
      </c>
      <c r="B24" s="865"/>
      <c r="C24" s="866"/>
      <c r="D24" s="240"/>
      <c r="E24" s="240"/>
    </row>
    <row r="25" spans="1:8" ht="26.1" customHeight="1">
      <c r="A25" s="236">
        <v>8</v>
      </c>
      <c r="B25" s="865"/>
      <c r="C25" s="866"/>
      <c r="D25" s="240"/>
      <c r="E25" s="240"/>
    </row>
    <row r="26" spans="1:8" ht="26.1" customHeight="1">
      <c r="A26" s="236">
        <v>9</v>
      </c>
      <c r="B26" s="865"/>
      <c r="C26" s="866"/>
      <c r="D26" s="240"/>
      <c r="E26" s="240"/>
    </row>
    <row r="27" spans="1:8" ht="26.1" customHeight="1">
      <c r="A27" s="236">
        <v>10</v>
      </c>
      <c r="B27" s="863"/>
      <c r="C27" s="863"/>
      <c r="D27" s="240"/>
      <c r="E27" s="240"/>
    </row>
    <row r="28" spans="1:8" ht="87" customHeight="1">
      <c r="A28" s="185"/>
      <c r="B28" s="860" t="s">
        <v>235</v>
      </c>
      <c r="C28" s="860"/>
      <c r="D28" s="860"/>
      <c r="E28" s="860"/>
    </row>
    <row r="29" spans="1:8" ht="169.5" customHeight="1">
      <c r="A29" s="185"/>
      <c r="B29" s="861" t="s">
        <v>236</v>
      </c>
      <c r="C29" s="861"/>
      <c r="D29" s="861"/>
      <c r="E29" s="861"/>
    </row>
    <row r="30" spans="1:8" ht="22.5" customHeight="1">
      <c r="C30" s="93"/>
      <c r="F30" s="241" t="b">
        <v>0</v>
      </c>
      <c r="H30" s="76"/>
    </row>
    <row r="31" spans="1:8" ht="21" customHeight="1">
      <c r="A31" s="80" t="s">
        <v>38</v>
      </c>
      <c r="B31" s="94">
        <f>'Name of Bidder'!C32</f>
        <v>0</v>
      </c>
      <c r="C31" s="93" t="s">
        <v>39</v>
      </c>
      <c r="D31" s="859">
        <f>'Name of Bidder'!C29</f>
        <v>0</v>
      </c>
      <c r="E31" s="859"/>
      <c r="H31" s="76"/>
    </row>
    <row r="32" spans="1:8" ht="20.25" customHeight="1">
      <c r="A32" s="80" t="s">
        <v>40</v>
      </c>
      <c r="B32" s="96">
        <f>'Name of Bidder'!C33</f>
        <v>0</v>
      </c>
      <c r="C32" s="93" t="s">
        <v>41</v>
      </c>
      <c r="D32" s="859">
        <f>'Name of Bidder'!C30</f>
        <v>0</v>
      </c>
      <c r="E32" s="859"/>
    </row>
    <row r="33" spans="1:5" ht="41.25" customHeight="1">
      <c r="A33" s="834" t="s">
        <v>237</v>
      </c>
      <c r="B33" s="834"/>
      <c r="C33" s="834"/>
      <c r="D33" s="834"/>
      <c r="E33" s="834"/>
    </row>
    <row r="34" spans="1:5" ht="24" hidden="1" customHeight="1">
      <c r="A34" s="65" t="str">
        <f>A1</f>
        <v>Specification No: SRTS-II/C&amp;M/WC-3924/2024</v>
      </c>
      <c r="B34" s="65"/>
      <c r="C34" s="65"/>
      <c r="D34" s="65"/>
      <c r="E34" s="65" t="str">
        <f>E1</f>
        <v>ATTACHMENT-11</v>
      </c>
    </row>
    <row r="35" spans="1:5" ht="19.5" hidden="1" customHeight="1"/>
    <row r="36" spans="1:5" ht="23.25" hidden="1" customHeight="1">
      <c r="A36" s="645" t="str">
        <f>A5</f>
        <v>(Information regarding Ex-employees of POWERGRID in our Organisation)</v>
      </c>
      <c r="B36" s="645"/>
      <c r="C36" s="645"/>
      <c r="D36" s="645"/>
      <c r="E36" s="645"/>
    </row>
    <row r="37" spans="1:5" ht="19.5" hidden="1" customHeight="1">
      <c r="A37" s="79"/>
    </row>
    <row r="38" spans="1:5" ht="63.75" hidden="1" customHeight="1">
      <c r="A38" s="234" t="s">
        <v>175</v>
      </c>
      <c r="B38" s="862" t="s">
        <v>232</v>
      </c>
      <c r="C38" s="862"/>
      <c r="D38" s="234" t="s">
        <v>233</v>
      </c>
      <c r="E38" s="234" t="s">
        <v>234</v>
      </c>
    </row>
    <row r="39" spans="1:5" ht="19.5" hidden="1" customHeight="1">
      <c r="A39" s="236">
        <v>1</v>
      </c>
      <c r="B39" s="864"/>
      <c r="C39" s="864"/>
      <c r="D39" s="242"/>
      <c r="E39" s="242"/>
    </row>
    <row r="40" spans="1:5" ht="19.5" hidden="1" customHeight="1">
      <c r="A40" s="236">
        <v>2</v>
      </c>
      <c r="B40" s="864"/>
      <c r="C40" s="864"/>
      <c r="D40" s="242"/>
      <c r="E40" s="242"/>
    </row>
    <row r="41" spans="1:5" ht="19.5" hidden="1" customHeight="1">
      <c r="A41" s="236">
        <v>3</v>
      </c>
      <c r="B41" s="864"/>
      <c r="C41" s="864"/>
      <c r="D41" s="242"/>
      <c r="E41" s="242"/>
    </row>
    <row r="42" spans="1:5" ht="19.5" hidden="1" customHeight="1">
      <c r="A42" s="236">
        <v>4</v>
      </c>
      <c r="B42" s="864"/>
      <c r="C42" s="864"/>
      <c r="D42" s="242"/>
      <c r="E42" s="242"/>
    </row>
    <row r="43" spans="1:5" ht="19.5" hidden="1" customHeight="1">
      <c r="A43" s="236">
        <v>5</v>
      </c>
      <c r="B43" s="864"/>
      <c r="C43" s="864"/>
      <c r="D43" s="242"/>
      <c r="E43" s="242"/>
    </row>
    <row r="44" spans="1:5" ht="19.5" hidden="1" customHeight="1">
      <c r="A44" s="236">
        <v>6</v>
      </c>
      <c r="B44" s="867"/>
      <c r="C44" s="868"/>
      <c r="D44" s="242"/>
      <c r="E44" s="242"/>
    </row>
    <row r="45" spans="1:5" ht="19.5" hidden="1" customHeight="1">
      <c r="A45" s="236">
        <v>7</v>
      </c>
      <c r="B45" s="867"/>
      <c r="C45" s="868"/>
      <c r="D45" s="242"/>
      <c r="E45" s="242"/>
    </row>
    <row r="46" spans="1:5" ht="22.5" hidden="1" customHeight="1">
      <c r="A46" s="236">
        <v>8</v>
      </c>
      <c r="B46" s="867"/>
      <c r="C46" s="868"/>
      <c r="D46" s="242"/>
      <c r="E46" s="242"/>
    </row>
    <row r="47" spans="1:5" ht="19.5" hidden="1" customHeight="1">
      <c r="A47" s="236">
        <v>9</v>
      </c>
      <c r="B47" s="867"/>
      <c r="C47" s="868"/>
      <c r="D47" s="242"/>
      <c r="E47" s="242"/>
    </row>
    <row r="48" spans="1:5" ht="22.5" hidden="1" customHeight="1">
      <c r="A48" s="236">
        <v>10</v>
      </c>
      <c r="B48" s="864"/>
      <c r="C48" s="864"/>
      <c r="D48" s="242"/>
      <c r="E48" s="242"/>
    </row>
    <row r="49" spans="1:5" ht="21.75" hidden="1" customHeight="1">
      <c r="A49" s="157"/>
      <c r="B49" s="157"/>
      <c r="C49" s="157"/>
      <c r="D49" s="157"/>
      <c r="E49" s="157"/>
    </row>
    <row r="50" spans="1:5" ht="17.25" hidden="1" customHeight="1">
      <c r="A50" s="157" t="str">
        <f>A31</f>
        <v>Date      :</v>
      </c>
      <c r="B50" s="94">
        <f>B31</f>
        <v>0</v>
      </c>
      <c r="C50" s="157"/>
      <c r="D50" s="243" t="str">
        <f>C31</f>
        <v>Printed Name :</v>
      </c>
      <c r="E50" s="243">
        <f>D31</f>
        <v>0</v>
      </c>
    </row>
    <row r="51" spans="1:5" ht="18" hidden="1" customHeight="1">
      <c r="A51" s="157" t="str">
        <f>A32</f>
        <v>Place      :</v>
      </c>
      <c r="B51" s="243">
        <f>B32</f>
        <v>0</v>
      </c>
      <c r="C51" s="157"/>
      <c r="D51" s="243" t="str">
        <f>C32</f>
        <v>Designation :</v>
      </c>
      <c r="E51" s="243">
        <f>D32</f>
        <v>0</v>
      </c>
    </row>
    <row r="52" spans="1:5" ht="19.5" hidden="1" customHeight="1">
      <c r="A52" s="157"/>
      <c r="B52" s="157"/>
      <c r="C52" s="157"/>
      <c r="D52" s="157"/>
      <c r="E52" s="157"/>
    </row>
    <row r="53" spans="1:5" ht="27.95" hidden="1" customHeight="1">
      <c r="A53" s="65" t="str">
        <f>A1</f>
        <v>Specification No: SRTS-II/C&amp;M/WC-3924/2024</v>
      </c>
      <c r="B53" s="65"/>
      <c r="C53" s="65"/>
      <c r="D53" s="65"/>
      <c r="E53" s="65" t="str">
        <f>E1</f>
        <v>ATTACHMENT-11</v>
      </c>
    </row>
    <row r="54" spans="1:5" ht="27.95" hidden="1" customHeight="1"/>
    <row r="55" spans="1:5" ht="37.5" hidden="1" customHeight="1">
      <c r="A55" s="645" t="str">
        <f>A5</f>
        <v>(Information regarding Ex-employees of POWERGRID in our Organisation)</v>
      </c>
      <c r="B55" s="645"/>
      <c r="C55" s="645"/>
      <c r="D55" s="645"/>
      <c r="E55" s="645"/>
    </row>
    <row r="56" spans="1:5" hidden="1">
      <c r="A56" s="79"/>
    </row>
    <row r="57" spans="1:5" ht="60" hidden="1">
      <c r="A57" s="234" t="s">
        <v>175</v>
      </c>
      <c r="B57" s="862" t="s">
        <v>232</v>
      </c>
      <c r="C57" s="862"/>
      <c r="D57" s="234" t="s">
        <v>233</v>
      </c>
      <c r="E57" s="234" t="s">
        <v>234</v>
      </c>
    </row>
    <row r="58" spans="1:5" ht="20.25" hidden="1" customHeight="1">
      <c r="A58" s="236">
        <v>1</v>
      </c>
      <c r="B58" s="864"/>
      <c r="C58" s="864"/>
      <c r="D58" s="242"/>
      <c r="E58" s="242"/>
    </row>
    <row r="59" spans="1:5" ht="20.25" hidden="1" customHeight="1">
      <c r="A59" s="236">
        <v>2</v>
      </c>
      <c r="B59" s="864"/>
      <c r="C59" s="864"/>
      <c r="D59" s="242"/>
      <c r="E59" s="242"/>
    </row>
    <row r="60" spans="1:5" ht="20.25" hidden="1" customHeight="1">
      <c r="A60" s="236">
        <v>3</v>
      </c>
      <c r="B60" s="864"/>
      <c r="C60" s="864"/>
      <c r="D60" s="242"/>
      <c r="E60" s="242"/>
    </row>
    <row r="61" spans="1:5" ht="20.25" hidden="1" customHeight="1">
      <c r="A61" s="236">
        <v>4</v>
      </c>
      <c r="B61" s="864"/>
      <c r="C61" s="864"/>
      <c r="D61" s="242"/>
      <c r="E61" s="242"/>
    </row>
    <row r="62" spans="1:5" ht="20.25" hidden="1" customHeight="1">
      <c r="A62" s="236">
        <v>5</v>
      </c>
      <c r="B62" s="864"/>
      <c r="C62" s="864"/>
      <c r="D62" s="242"/>
      <c r="E62" s="242"/>
    </row>
    <row r="63" spans="1:5" ht="20.25" hidden="1" customHeight="1">
      <c r="A63" s="236">
        <v>6</v>
      </c>
      <c r="B63" s="864"/>
      <c r="C63" s="864"/>
      <c r="D63" s="242"/>
      <c r="E63" s="242"/>
    </row>
    <row r="64" spans="1:5" ht="20.25" hidden="1" customHeight="1">
      <c r="A64" s="236">
        <v>7</v>
      </c>
      <c r="B64" s="864"/>
      <c r="C64" s="864"/>
      <c r="D64" s="242"/>
      <c r="E64" s="242"/>
    </row>
    <row r="65" spans="1:5" ht="20.25" hidden="1" customHeight="1">
      <c r="A65" s="236">
        <v>8</v>
      </c>
      <c r="B65" s="864"/>
      <c r="C65" s="864"/>
      <c r="D65" s="242"/>
      <c r="E65" s="242"/>
    </row>
    <row r="66" spans="1:5" ht="20.25" hidden="1" customHeight="1">
      <c r="A66" s="236">
        <v>9</v>
      </c>
      <c r="B66" s="864"/>
      <c r="C66" s="864"/>
      <c r="D66" s="242"/>
      <c r="E66" s="242"/>
    </row>
    <row r="67" spans="1:5" ht="20.25" hidden="1" customHeight="1">
      <c r="A67" s="236">
        <v>10</v>
      </c>
      <c r="B67" s="864"/>
      <c r="C67" s="864"/>
      <c r="D67" s="242"/>
      <c r="E67" s="242"/>
    </row>
    <row r="68" spans="1:5" hidden="1">
      <c r="A68" s="157"/>
      <c r="B68" s="157"/>
      <c r="C68" s="157"/>
      <c r="D68" s="157"/>
      <c r="E68" s="157"/>
    </row>
    <row r="69" spans="1:5" hidden="1">
      <c r="A69" s="157" t="str">
        <f>A31</f>
        <v>Date      :</v>
      </c>
      <c r="B69" s="94">
        <f>B31</f>
        <v>0</v>
      </c>
      <c r="C69" s="157"/>
      <c r="D69" s="243" t="str">
        <f>C31</f>
        <v>Printed Name :</v>
      </c>
      <c r="E69" s="243">
        <f>E50</f>
        <v>0</v>
      </c>
    </row>
    <row r="70" spans="1:5" ht="31.5" hidden="1">
      <c r="A70" s="157" t="str">
        <f>A32</f>
        <v>Place      :</v>
      </c>
      <c r="B70" s="94">
        <f>B32</f>
        <v>0</v>
      </c>
      <c r="C70" s="157"/>
      <c r="D70" s="243" t="str">
        <f>C32</f>
        <v>Designation :</v>
      </c>
      <c r="E70" s="243">
        <f>E51</f>
        <v>0</v>
      </c>
    </row>
    <row r="71" spans="1:5" hidden="1"/>
    <row r="72" spans="1:5" hidden="1"/>
    <row r="73" spans="1:5" hidden="1"/>
    <row r="74" spans="1:5" hidden="1"/>
  </sheetData>
  <sheetProtection algorithmName="SHA-512" hashValue="2zlugILLi22U+LjMg0O4ZgM4wtSa8+VPPOyj5qPCUIcUarlpsNvgZIOXbIPv4W4kAcFGjCoftaf8leoSLzV52w==" saltValue="CLI5WVggqybSq8FH7okQGQ==" spinCount="100000" sheet="1" objects="1" scenarios="1" formatColumns="0" formatRows="0" selectLockedCells="1"/>
  <customSheetViews>
    <customSheetView guid="{BD24AD9D-D3A0-422F-8577-11BDC23592D2}" scale="80" showPageBreaks="1" showGridLines="0" zeroValues="0" printArea="1" hiddenRows="1" hiddenColumns="1" view="pageBreakPreview">
      <selection activeCell="N85" sqref="N85"/>
      <rowBreaks count="1" manualBreakCount="1">
        <brk id="33" max="4" man="1"/>
      </rowBreaks>
      <pageMargins left="0" right="0" top="0" bottom="0" header="0" footer="0"/>
      <pageSetup scale="68" orientation="portrait" r:id="rId1"/>
      <headerFooter alignWithMargins="0">
        <oddFooter>&amp;R&amp;"Book Antiqua,Bold"&amp;8 Page &amp;P of &amp;N</oddFooter>
      </headerFooter>
    </customSheetView>
    <customSheetView guid="{6AB2DF82-E90A-4CF8-B22E-5D001DAE6667}" scale="80" showPageBreaks="1" showGridLines="0" zeroValues="0" printArea="1" hiddenColumns="1" view="pageBreakPreview" topLeftCell="A13">
      <selection activeCell="B58" sqref="B58:C58"/>
      <rowBreaks count="1" manualBreakCount="1">
        <brk id="33" max="4" man="1"/>
      </rowBreaks>
      <pageMargins left="0" right="0" top="0" bottom="0" header="0" footer="0"/>
      <pageSetup scale="68" orientation="portrait" r:id="rId2"/>
      <headerFooter alignWithMargins="0">
        <oddFooter>&amp;R&amp;"Book Antiqua,Bold"&amp;8 Page &amp;P of &amp;N</oddFooter>
      </headerFooter>
    </customSheetView>
    <customSheetView guid="{938A4A51-D362-4606-B51E-5F7EE488A1EA}" scale="80" showPageBreaks="1" showGridLines="0" zeroValues="0" printArea="1" hiddenColumns="1" view="pageBreakPreview" topLeftCell="A10">
      <selection activeCell="B58" sqref="B58:C58"/>
      <rowBreaks count="1" manualBreakCount="1">
        <brk id="33" max="4" man="1"/>
      </rowBreaks>
      <pageMargins left="0" right="0" top="0" bottom="0" header="0" footer="0"/>
      <pageSetup scale="68" orientation="portrait" r:id="rId3"/>
      <headerFooter alignWithMargins="0">
        <oddFooter>&amp;R&amp;"Book Antiqua,Bold"&amp;8 Page &amp;P of &amp;N</oddFooter>
      </headerFooter>
    </customSheetView>
    <customSheetView guid="{E8F77A2D-E40A-4668-A8F2-3CE31C4AC520}" scale="80" showPageBreaks="1" showGridLines="0" zeroValues="0" printArea="1" hiddenColumns="1" view="pageBreakPreview" topLeftCell="A17">
      <selection activeCell="B18" sqref="B18:E27"/>
      <rowBreaks count="3" manualBreakCount="3">
        <brk id="31" max="4" man="1"/>
        <brk id="33" max="4" man="1"/>
        <brk id="70" max="4" man="1"/>
      </rowBreaks>
      <pageMargins left="0" right="0" top="0" bottom="0" header="0" footer="0"/>
      <pageSetup scale="72" orientation="portrait" r:id="rId4"/>
      <headerFooter alignWithMargins="0">
        <oddFooter>&amp;R&amp;"Book Antiqua,Bold"&amp;8 Page &amp;P of &amp;N</oddFooter>
      </headerFooter>
    </customSheetView>
    <customSheetView guid="{F34FCE55-6D7A-4595-AE80-79F81F8010EA}" scale="80" showPageBreaks="1" showGridLines="0" zeroValues="0" printArea="1" hiddenColumns="1" view="pageBreakPreview">
      <selection activeCell="B29" sqref="B29:E29"/>
      <rowBreaks count="3" manualBreakCount="3">
        <brk id="30" max="4" man="1"/>
        <brk id="33" max="4" man="1"/>
        <brk id="70" max="4" man="1"/>
      </rowBreaks>
      <pageMargins left="0" right="0" top="0" bottom="0" header="0" footer="0"/>
      <pageSetup scale="72" orientation="portrait" r:id="rId5"/>
      <headerFooter alignWithMargins="0">
        <oddFooter>&amp;R&amp;"Book Antiqua,Bold"&amp;8 Page &amp;P of &amp;N</oddFooter>
      </headerFooter>
    </customSheetView>
    <customSheetView guid="{906C1F80-87B7-4777-98E9-010D55358499}" scale="90" showPageBreaks="1" showGridLines="0" zeroValues="0" printArea="1" hiddenColumns="1" view="pageBreakPreview" topLeftCell="A13">
      <selection activeCell="B19" sqref="B19:C19"/>
      <rowBreaks count="3" manualBreakCount="3">
        <brk id="32" max="4" man="1"/>
        <brk id="33" max="4" man="1"/>
        <brk id="70" max="4" man="1"/>
      </rowBreaks>
      <pageMargins left="0" right="0" top="0" bottom="0" header="0" footer="0"/>
      <pageSetup scale="72" orientation="portrait" r:id="rId6"/>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B39" sqref="B39:C39"/>
      <rowBreaks count="3" manualBreakCount="3">
        <brk id="32" max="4" man="1"/>
        <brk id="33" max="4" man="1"/>
        <brk id="70" max="4" man="1"/>
      </rowBreaks>
      <pageMargins left="0" right="0" top="0" bottom="0" header="0" footer="0"/>
      <pageSetup scale="72" orientation="portrait" r:id="rId7"/>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B39" sqref="B39:C39"/>
      <rowBreaks count="2" manualBreakCount="2">
        <brk id="33" max="4" man="1"/>
        <brk id="70" max="4" man="1"/>
      </rowBreaks>
      <pageMargins left="0" right="0" top="0" bottom="0" header="0" footer="0"/>
      <pageSetup scale="72" orientation="portrait" r:id="rId8"/>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46">
      <selection activeCell="B19" sqref="B19:C19"/>
      <rowBreaks count="2" manualBreakCount="2">
        <brk id="33" max="4" man="1"/>
        <brk id="70" max="4" man="1"/>
      </rowBreaks>
      <pageMargins left="0" right="0" top="0" bottom="0" header="0" footer="0"/>
      <pageSetup scale="72" orientation="portrait" r:id="rId9"/>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8">
      <selection activeCell="B18" sqref="B18:C18"/>
      <rowBreaks count="2" manualBreakCount="2">
        <brk id="33" max="4" man="1"/>
        <brk id="70" max="4" man="1"/>
      </rowBreaks>
      <pageMargins left="0" right="0" top="0" bottom="0" header="0" footer="0"/>
      <pageSetup scale="72" orientation="portrait" r:id="rId1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D25" sqref="D25"/>
      <rowBreaks count="3" manualBreakCount="3">
        <brk id="28" max="4" man="1"/>
        <brk id="33" max="4" man="1"/>
        <brk id="70" max="4" man="1"/>
      </rowBreaks>
      <pageMargins left="0" right="0" top="0" bottom="0" header="0" footer="0"/>
      <pageSetup scale="83" orientation="portrait" r:id="rId11"/>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D25" sqref="D25"/>
      <rowBreaks count="3" manualBreakCount="3">
        <brk id="28" max="4" man="1"/>
        <brk id="33" max="4" man="1"/>
        <brk id="70" max="4" man="1"/>
      </rowBreaks>
      <pageMargins left="0" right="0" top="0" bottom="0" header="0" footer="0"/>
      <pageSetup scale="83" orientation="portrait" r:id="rId12"/>
      <headerFooter alignWithMargins="0">
        <oddFooter>&amp;R&amp;"Book Antiqua,Bold"&amp;8 Page &amp;P of &amp;N</oddFooter>
      </headerFooter>
    </customSheetView>
    <customSheetView guid="{7DC13EB1-5F25-4667-BD87-340DAD4F0E72}" showGridLines="0" zeroValues="0" hiddenColumns="1" topLeftCell="A22">
      <selection activeCell="D25" sqref="D25"/>
      <rowBreaks count="2" manualBreakCount="2">
        <brk id="33" max="4" man="1"/>
        <brk id="70" max="4" man="1"/>
      </rowBreaks>
      <pageMargins left="0" right="0" top="0" bottom="0" header="0" footer="0"/>
      <pageSetup scale="83" orientation="portrait" r:id="rId13"/>
      <headerFooter alignWithMargins="0">
        <oddFooter>&amp;R&amp;"Book Antiqua,Bold"&amp;8 Page &amp;P of &amp;N</oddFooter>
      </headerFooter>
    </customSheetView>
    <customSheetView guid="{AF19F13B-761B-48FB-A70F-9439A4D7530B}" showGridLines="0" zeroValues="0" hiddenColumns="1" topLeftCell="A13">
      <selection activeCell="D20" sqref="D20"/>
      <rowBreaks count="1" manualBreakCount="1">
        <brk id="31" max="4" man="1"/>
      </rowBreaks>
      <pageMargins left="0" right="0" top="0" bottom="0" header="0" footer="0"/>
      <pageSetup scale="86" orientation="portrait" r:id="rId14"/>
      <headerFooter alignWithMargins="0">
        <oddFooter>&amp;R&amp;"Book Antiqua,Bold"&amp;8 Page &amp;P of &amp;N</oddFooter>
      </headerFooter>
    </customSheetView>
    <customSheetView guid="{20A53A97-D2BD-4E7F-8ABC-E5DF94CF88E8}" showGridLines="0" zeroValues="0" hiddenColumns="1" topLeftCell="A4">
      <selection activeCell="B18" sqref="B18:C18"/>
      <rowBreaks count="1" manualBreakCount="1">
        <brk id="31" max="4" man="1"/>
      </rowBreaks>
      <pageMargins left="0" right="0" top="0" bottom="0" header="0" footer="0"/>
      <pageSetup scale="86" orientation="portrait" r:id="rId1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57" sqref="B57:C57"/>
      <rowBreaks count="1" manualBreakCount="1">
        <brk id="31" max="4" man="1"/>
      </rowBreaks>
      <pageMargins left="0" right="0" top="0" bottom="0" header="0" footer="0"/>
      <pageSetup scale="86" orientation="portrait" r:id="rId16"/>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52">
      <selection activeCell="B57" sqref="B57:C57"/>
      <rowBreaks count="1" manualBreakCount="1">
        <brk id="31" max="4" man="1"/>
      </rowBreaks>
      <pageMargins left="0" right="0" top="0" bottom="0" header="0" footer="0"/>
      <pageSetup scale="86" orientation="portrait" r:id="rId17"/>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52">
      <selection activeCell="B57" sqref="B57:C57"/>
      <rowBreaks count="1" manualBreakCount="1">
        <brk id="31" max="4" man="1"/>
      </rowBreaks>
      <pageMargins left="0" right="0" top="0" bottom="0" header="0" footer="0"/>
      <pageSetup scale="86" orientation="portrait" r:id="rId18"/>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16">
      <selection activeCell="B18" sqref="B18:C18"/>
      <rowBreaks count="1" manualBreakCount="1">
        <brk id="31" max="4" man="1"/>
      </rowBreaks>
      <pageMargins left="0" right="0" top="0" bottom="0" header="0" footer="0"/>
      <pageSetup scale="86" orientation="portrait" r:id="rId19"/>
      <headerFooter alignWithMargins="0">
        <oddFooter>&amp;R&amp;"Book Antiqua,Bold"&amp;8 Page &amp;P of &amp;N</oddFooter>
      </headerFooter>
    </customSheetView>
    <customSheetView guid="{1C70608C-646A-4043-A222-6253B5006A93}" showPageBreaks="1" showGridLines="0" printArea="1" topLeftCell="A4">
      <selection activeCell="B18" sqref="B18:C18"/>
      <rowBreaks count="1" manualBreakCount="1">
        <brk id="30" max="4" man="1"/>
      </rowBreaks>
      <pageMargins left="0" right="0" top="0" bottom="0" header="0" footer="0"/>
      <pageSetup scale="86"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2"/>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70" showPageBreaks="1" showGridLines="0" printArea="1" view="pageBreakPreview">
      <selection activeCell="B18" sqref="B18:E23"/>
      <rowBreaks count="1" manualBreakCount="1">
        <brk id="30" max="4" man="1"/>
      </rowBreaks>
      <pageMargins left="0" right="0" top="0" bottom="0" header="0" footer="0"/>
      <pageSetup scale="86" orientation="portrait" r:id="rId24"/>
      <headerFooter alignWithMargins="0">
        <oddFooter>&amp;R&amp;"Book Antiqua,Bold"&amp;8 Page &amp;P of &amp;N</oddFooter>
      </headerFooter>
    </customSheetView>
    <customSheetView guid="{CD4CA1A8-824A-452F-BDBA-32A47C1B3013}" scale="70" showPageBreaks="1" showGridLines="0" printArea="1" view="pageBreakPreview">
      <selection activeCell="B18" sqref="B18:E23"/>
      <rowBreaks count="1" manualBreakCount="1">
        <brk id="30" max="4" man="1"/>
      </rowBreaks>
      <pageMargins left="0" right="0" top="0" bottom="0" header="0" footer="0"/>
      <pageSetup scale="86" orientation="portrait" r:id="rId2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52">
      <selection activeCell="B57" sqref="B57:C57"/>
      <rowBreaks count="1" manualBreakCount="1">
        <brk id="31" max="4" man="1"/>
      </rowBreaks>
      <pageMargins left="0" right="0" top="0" bottom="0" header="0" footer="0"/>
      <pageSetup scale="86" orientation="portrait" r:id="rId26"/>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B18" sqref="B18:C18"/>
      <rowBreaks count="1" manualBreakCount="1">
        <brk id="31" max="4" man="1"/>
      </rowBreaks>
      <pageMargins left="0" right="0" top="0" bottom="0" header="0" footer="0"/>
      <pageSetup scale="86" orientation="portrait" r:id="rId27"/>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B18" sqref="B18:C18"/>
      <rowBreaks count="1" manualBreakCount="1">
        <brk id="31" max="4" man="1"/>
      </rowBreaks>
      <pageMargins left="0" right="0" top="0" bottom="0" header="0" footer="0"/>
      <pageSetup scale="86" orientation="portrait" r:id="rId28"/>
      <headerFooter alignWithMargins="0">
        <oddFooter>&amp;R&amp;"Book Antiqua,Bold"&amp;8 Page &amp;P of &amp;N</oddFooter>
      </headerFooter>
    </customSheetView>
    <customSheetView guid="{280EA05C-4582-4B0F-895F-5C9134A73222}" showGridLines="0" zeroValues="0" hiddenColumns="1">
      <selection activeCell="B18" sqref="B18:C18"/>
      <rowBreaks count="1" manualBreakCount="1">
        <brk id="31" max="4" man="1"/>
      </rowBreaks>
      <pageMargins left="0" right="0" top="0" bottom="0" header="0" footer="0"/>
      <pageSetup scale="86" orientation="portrait" r:id="rId29"/>
      <headerFooter alignWithMargins="0">
        <oddFooter>&amp;R&amp;"Book Antiqua,Bold"&amp;8 Page &amp;P of &amp;N</oddFooter>
      </headerFooter>
    </customSheetView>
    <customSheetView guid="{582CF44B-0703-4CA2-AB84-00685031CD39}" scale="90" showPageBreaks="1" showGridLines="0" zeroValues="0" printArea="1" hiddenColumns="1" view="pageBreakPreview" topLeftCell="A25">
      <selection activeCell="B37" sqref="B37:C37"/>
      <rowBreaks count="2" manualBreakCount="2">
        <brk id="31" max="4" man="1"/>
        <brk id="68" max="4" man="1"/>
      </rowBreaks>
      <pageMargins left="0" right="0" top="0" bottom="0" header="0" footer="0"/>
      <pageSetup scale="83" orientation="portrait" r:id="rId3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7">
      <selection activeCell="B37" sqref="B37:C37"/>
      <rowBreaks count="2" manualBreakCount="2">
        <brk id="31" max="4" man="1"/>
        <brk id="68" max="4" man="1"/>
      </rowBreaks>
      <pageMargins left="0" right="0" top="0" bottom="0" header="0" footer="0"/>
      <pageSetup scale="83" orientation="portrait" r:id="rId31"/>
      <headerFooter alignWithMargins="0">
        <oddFooter>&amp;R&amp;"Book Antiqua,Bold"&amp;8 Page &amp;P of &amp;N</oddFooter>
      </headerFooter>
    </customSheetView>
    <customSheetView guid="{9F8CD454-46B1-47B9-9F5F-73ED69AC40D4}" scale="90" showPageBreaks="1" showGridLines="0" zeroValues="0" printArea="1" hiddenColumns="1" view="pageBreakPreview" topLeftCell="A7">
      <selection activeCell="B37" sqref="B37:C37"/>
      <rowBreaks count="2" manualBreakCount="2">
        <brk id="31" max="4" man="1"/>
        <brk id="68" max="4" man="1"/>
      </rowBreaks>
      <pageMargins left="0" right="0" top="0" bottom="0" header="0" footer="0"/>
      <pageSetup scale="83" orientation="portrait" r:id="rId32"/>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D25" sqref="D25"/>
      <rowBreaks count="3" manualBreakCount="3">
        <brk id="28" max="4" man="1"/>
        <brk id="33" max="4" man="1"/>
        <brk id="70" max="4" man="1"/>
      </rowBreaks>
      <pageMargins left="0" right="0" top="0" bottom="0" header="0" footer="0"/>
      <pageSetup scale="83" orientation="portrait" r:id="rId33"/>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D25" sqref="D25"/>
      <rowBreaks count="3" manualBreakCount="3">
        <brk id="28" max="4" man="1"/>
        <brk id="33" max="4" man="1"/>
        <brk id="70" max="4" man="1"/>
      </rowBreaks>
      <pageMargins left="0" right="0" top="0" bottom="0" header="0" footer="0"/>
      <pageSetup scale="83" orientation="portrait" r:id="rId34"/>
      <headerFooter alignWithMargins="0">
        <oddFooter>&amp;R&amp;"Book Antiqua,Bold"&amp;8 Page &amp;P of &amp;N</oddFooter>
      </headerFooter>
    </customSheetView>
    <customSheetView guid="{10C5F276-B641-4058-B015-CD9DBF21498B}" scale="90" showPageBreaks="1" showGridLines="0" zeroValues="0" printArea="1" hiddenColumns="1" view="pageBreakPreview" topLeftCell="A28">
      <selection activeCell="B39" sqref="B39:C39"/>
      <rowBreaks count="3" manualBreakCount="3">
        <brk id="32" max="4" man="1"/>
        <brk id="33" max="4" man="1"/>
        <brk id="70" max="4" man="1"/>
      </rowBreaks>
      <pageMargins left="0" right="0" top="0" bottom="0" header="0" footer="0"/>
      <pageSetup scale="72" orientation="portrait" r:id="rId35"/>
      <headerFooter alignWithMargins="0">
        <oddFooter>&amp;R&amp;"Book Antiqua,Bold"&amp;8 Page &amp;P of &amp;N</oddFooter>
      </headerFooter>
    </customSheetView>
    <customSheetView guid="{0BBA2DF4-A149-40BB-8E82-8CB6DEDB7C04}" scale="80" showPageBreaks="1" showGridLines="0" zeroValues="0" printArea="1" hiddenColumns="1" view="pageBreakPreview">
      <selection activeCell="B58" sqref="B58:C58"/>
      <rowBreaks count="1" manualBreakCount="1">
        <brk id="33" max="4" man="1"/>
      </rowBreaks>
      <pageMargins left="0" right="0" top="0" bottom="0" header="0" footer="0"/>
      <pageSetup scale="68" orientation="portrait" r:id="rId36"/>
      <headerFooter alignWithMargins="0">
        <oddFooter>&amp;R&amp;"Book Antiqua,Bold"&amp;8 Page &amp;P of &amp;N</oddFooter>
      </headerFooter>
    </customSheetView>
  </customSheetViews>
  <mergeCells count="48">
    <mergeCell ref="B65:C65"/>
    <mergeCell ref="B66:C66"/>
    <mergeCell ref="B67:C67"/>
    <mergeCell ref="B59:C59"/>
    <mergeCell ref="B60:C60"/>
    <mergeCell ref="B61:C61"/>
    <mergeCell ref="B62:C62"/>
    <mergeCell ref="B63:C63"/>
    <mergeCell ref="B64:C64"/>
    <mergeCell ref="B57:C57"/>
    <mergeCell ref="B58:C58"/>
    <mergeCell ref="B48:C48"/>
    <mergeCell ref="B43:C43"/>
    <mergeCell ref="B44:C44"/>
    <mergeCell ref="B45:C45"/>
    <mergeCell ref="B46:C46"/>
    <mergeCell ref="B47:C47"/>
    <mergeCell ref="A55:E55"/>
    <mergeCell ref="B41:C41"/>
    <mergeCell ref="B42:C42"/>
    <mergeCell ref="B19:C19"/>
    <mergeCell ref="B20:C20"/>
    <mergeCell ref="B21:C21"/>
    <mergeCell ref="B26:C26"/>
    <mergeCell ref="B25:C25"/>
    <mergeCell ref="B24:C24"/>
    <mergeCell ref="B23:C23"/>
    <mergeCell ref="A36:E36"/>
    <mergeCell ref="B40:C40"/>
    <mergeCell ref="B27:C27"/>
    <mergeCell ref="A33:E33"/>
    <mergeCell ref="B38:C38"/>
    <mergeCell ref="B39:C39"/>
    <mergeCell ref="D32:E32"/>
    <mergeCell ref="D31:E31"/>
    <mergeCell ref="B28:E28"/>
    <mergeCell ref="B29:E29"/>
    <mergeCell ref="A3:E3"/>
    <mergeCell ref="A5:E5"/>
    <mergeCell ref="A15:E15"/>
    <mergeCell ref="B17:C17"/>
    <mergeCell ref="B9:C9"/>
    <mergeCell ref="B10:C10"/>
    <mergeCell ref="B11:C11"/>
    <mergeCell ref="B12:C12"/>
    <mergeCell ref="A8:C8"/>
    <mergeCell ref="B22:C22"/>
    <mergeCell ref="B18:C18"/>
  </mergeCells>
  <phoneticPr fontId="3" type="noConversion"/>
  <conditionalFormatting sqref="A34:E34 B38:E38 A38:A48 B57:E57 A57:A67">
    <cfRule type="expression" dxfId="18" priority="3" stopIfTrue="1">
      <formula>$F$30=FALSE</formula>
    </cfRule>
  </conditionalFormatting>
  <conditionalFormatting sqref="A35:E37">
    <cfRule type="expression" dxfId="17" priority="2" stopIfTrue="1">
      <formula>$F$30=FALSE</formula>
    </cfRule>
  </conditionalFormatting>
  <conditionalFormatting sqref="B39:E48 A49:E56 B58:E67 A68:E71">
    <cfRule type="expression" dxfId="16" priority="1" stopIfTrue="1">
      <formula>$F$30=FALSE</formula>
    </cfRule>
  </conditionalFormatting>
  <pageMargins left="0.75" right="0.48" top="0.54" bottom="0.49" header="0.34" footer="0.25"/>
  <pageSetup scale="68" orientation="portrait" r:id="rId37"/>
  <headerFooter alignWithMargins="0">
    <oddFooter>&amp;R&amp;"Book Antiqua,Bold"&amp;8 Page &amp;P of &amp;N</oddFooter>
  </headerFooter>
  <rowBreaks count="1" manualBreakCount="1">
    <brk id="33"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46246" r:id="rId40" name="Check Box 1190">
              <controlPr defaultSize="0" print="0" autoFill="0" autoLine="0" autoPict="0">
                <anchor moveWithCells="1">
                  <from>
                    <xdr:col>4</xdr:col>
                    <xdr:colOff>933450</xdr:colOff>
                    <xdr:row>29</xdr:row>
                    <xdr:rowOff>38100</xdr:rowOff>
                  </from>
                  <to>
                    <xdr:col>4</xdr:col>
                    <xdr:colOff>1152525</xdr:colOff>
                    <xdr:row>30</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J113"/>
  <sheetViews>
    <sheetView showGridLines="0" showZeros="0" view="pageBreakPreview" zoomScale="80" zoomScaleNormal="80" zoomScaleSheetLayoutView="80" workbookViewId="0">
      <selection activeCell="D117" sqref="D117"/>
    </sheetView>
  </sheetViews>
  <sheetFormatPr defaultColWidth="9.140625" defaultRowHeight="16.5"/>
  <cols>
    <col min="1" max="1" width="18.140625" style="452" customWidth="1"/>
    <col min="2" max="2" width="26.5703125" style="452" customWidth="1"/>
    <col min="3" max="3" width="35.140625" style="452" customWidth="1"/>
    <col min="4" max="4" width="33.5703125" style="452" customWidth="1"/>
    <col min="5" max="5" width="20" style="452" customWidth="1"/>
    <col min="6" max="6" width="14.7109375" style="452" hidden="1" customWidth="1"/>
    <col min="7" max="8" width="0" style="453" hidden="1" customWidth="1"/>
    <col min="9" max="16384" width="9.140625" style="453"/>
  </cols>
  <sheetData>
    <row r="1" spans="1:7" ht="20.25" customHeight="1">
      <c r="A1" s="449" t="str">
        <f>Cover!B3</f>
        <v>Specification No: SRTS-II/C&amp;M/WC-3924/2024</v>
      </c>
      <c r="B1" s="450"/>
      <c r="C1" s="450"/>
      <c r="D1" s="450"/>
      <c r="E1" s="451" t="s">
        <v>238</v>
      </c>
    </row>
    <row r="3" spans="1:7" ht="70.150000000000006" customHeight="1">
      <c r="A3" s="898" t="str">
        <f>Cover!B2</f>
        <v xml:space="preserve">Strengthening the existing shed, Installation of staircase and Painting of Outdoor Store Structural steel at Thrissur HVDC station					</v>
      </c>
      <c r="B3" s="899"/>
      <c r="C3" s="899"/>
      <c r="D3" s="899"/>
      <c r="E3" s="899"/>
      <c r="F3" s="454"/>
    </row>
    <row r="4" spans="1:7" ht="9.6" hidden="1" customHeight="1">
      <c r="A4" s="455"/>
      <c r="F4" s="456"/>
      <c r="G4" s="457"/>
    </row>
    <row r="5" spans="1:7" ht="20.100000000000001" customHeight="1">
      <c r="A5" s="900" t="s">
        <v>239</v>
      </c>
      <c r="B5" s="900"/>
      <c r="C5" s="900"/>
      <c r="D5" s="900"/>
      <c r="E5" s="900"/>
      <c r="F5" s="456"/>
      <c r="G5" s="457"/>
    </row>
    <row r="6" spans="1:7" ht="20.100000000000001" customHeight="1">
      <c r="A6" s="458"/>
      <c r="F6" s="456"/>
      <c r="G6" s="457"/>
    </row>
    <row r="7" spans="1:7" ht="20.100000000000001" customHeight="1">
      <c r="A7" s="459" t="str">
        <f>'[8]Attach 3 (JV)'!A5</f>
        <v>Bidder’s Name and Address (Sole Bidder) :</v>
      </c>
      <c r="D7" s="460" t="str">
        <f>'[8]Attach 3 (JV)'!F5</f>
        <v>To:</v>
      </c>
      <c r="F7" s="456"/>
      <c r="G7" s="457"/>
    </row>
    <row r="8" spans="1:7" ht="36" customHeight="1">
      <c r="A8" s="901">
        <f>'Attach 3(JV)'!A8:D8</f>
        <v>0</v>
      </c>
      <c r="B8" s="901"/>
      <c r="C8" s="901"/>
      <c r="D8" s="461" t="str">
        <f>'[8]Attach 3 (JV)'!F6</f>
        <v>Contract Services</v>
      </c>
      <c r="F8" s="456"/>
      <c r="G8" s="457"/>
    </row>
    <row r="9" spans="1:7">
      <c r="A9" s="462" t="s">
        <v>31</v>
      </c>
      <c r="B9" s="902">
        <f>'Attach 3(JV)'!B9:D9</f>
        <v>0</v>
      </c>
      <c r="C9" s="902"/>
      <c r="D9" s="461" t="str">
        <f>'[8]Attach 3 (JV)'!F7</f>
        <v>Power Grid Corporation of India Ltd.,</v>
      </c>
      <c r="F9" s="456"/>
      <c r="G9" s="457"/>
    </row>
    <row r="10" spans="1:7">
      <c r="A10" s="462" t="s">
        <v>33</v>
      </c>
      <c r="B10" s="896">
        <f>'Attach 3(JV)'!B10:D10</f>
        <v>0</v>
      </c>
      <c r="C10" s="896"/>
      <c r="D10" s="461" t="str">
        <f>'[8]Attach 3 (JV)'!F8</f>
        <v>"Saudamini", Plot No.-2</v>
      </c>
      <c r="F10" s="456"/>
      <c r="G10" s="457"/>
    </row>
    <row r="11" spans="1:7">
      <c r="B11" s="896">
        <f>+'Attach 3(JV)'!B11:D11</f>
        <v>0</v>
      </c>
      <c r="C11" s="896"/>
      <c r="D11" s="461" t="str">
        <f>'[8]Attach 3 (JV)'!F9</f>
        <v xml:space="preserve">Sector-29, </v>
      </c>
    </row>
    <row r="12" spans="1:7">
      <c r="A12" s="458"/>
      <c r="B12" s="896">
        <f>+'Attach 3(JV)'!B12:D12</f>
        <v>0</v>
      </c>
      <c r="C12" s="896"/>
      <c r="D12" s="463" t="str">
        <f>'[8]Attach 3 (JV)'!F10</f>
        <v>Gurgaon (Haryana) - 122001</v>
      </c>
    </row>
    <row r="13" spans="1:7" ht="9.9499999999999993" customHeight="1">
      <c r="A13" s="458"/>
      <c r="B13" s="464"/>
      <c r="C13" s="464"/>
    </row>
    <row r="14" spans="1:7" ht="20.100000000000001" customHeight="1"/>
    <row r="15" spans="1:7" ht="45.75" customHeight="1">
      <c r="A15" s="897" t="s">
        <v>240</v>
      </c>
      <c r="B15" s="897"/>
      <c r="C15" s="897"/>
      <c r="D15" s="897"/>
      <c r="E15" s="897"/>
    </row>
    <row r="16" spans="1:7" ht="75" hidden="1" customHeight="1">
      <c r="A16" s="465" t="s">
        <v>175</v>
      </c>
      <c r="B16" s="465" t="s">
        <v>241</v>
      </c>
      <c r="C16" s="465" t="s">
        <v>242</v>
      </c>
      <c r="D16" s="465" t="s">
        <v>243</v>
      </c>
      <c r="E16" s="465" t="s">
        <v>244</v>
      </c>
    </row>
    <row r="17" spans="1:6" ht="13.5" hidden="1" customHeight="1">
      <c r="A17" s="466">
        <v>1</v>
      </c>
      <c r="B17" s="466">
        <v>2</v>
      </c>
      <c r="C17" s="466">
        <v>3</v>
      </c>
      <c r="D17" s="466">
        <v>4</v>
      </c>
      <c r="E17" s="466">
        <v>5</v>
      </c>
    </row>
    <row r="18" spans="1:6" ht="32.25" hidden="1" customHeight="1">
      <c r="A18" s="452" t="s">
        <v>245</v>
      </c>
    </row>
    <row r="19" spans="1:6" s="469" customFormat="1" ht="32.25" hidden="1" customHeight="1">
      <c r="A19" s="884" t="s">
        <v>246</v>
      </c>
      <c r="B19" s="885"/>
      <c r="C19" s="885"/>
      <c r="D19" s="886"/>
      <c r="E19" s="467"/>
      <c r="F19" s="468"/>
    </row>
    <row r="20" spans="1:6" s="474" customFormat="1" ht="20.100000000000001" hidden="1" customHeight="1">
      <c r="A20" s="470" t="s">
        <v>247</v>
      </c>
      <c r="B20" s="471" t="s">
        <v>248</v>
      </c>
      <c r="C20" s="470"/>
      <c r="D20" s="472"/>
      <c r="E20" s="472"/>
      <c r="F20" s="473"/>
    </row>
    <row r="21" spans="1:6" ht="20.100000000000001" hidden="1" customHeight="1">
      <c r="A21" s="475" t="s">
        <v>56</v>
      </c>
      <c r="B21" s="475" t="s">
        <v>249</v>
      </c>
      <c r="C21" s="476"/>
      <c r="D21" s="477"/>
      <c r="E21" s="477"/>
    </row>
    <row r="22" spans="1:6" ht="20.100000000000001" hidden="1" customHeight="1">
      <c r="A22" s="476" t="s">
        <v>250</v>
      </c>
      <c r="B22" s="476" t="s">
        <v>251</v>
      </c>
      <c r="C22" s="478"/>
      <c r="D22" s="477" t="s">
        <v>252</v>
      </c>
      <c r="E22" s="479"/>
    </row>
    <row r="23" spans="1:6" ht="20.100000000000001" hidden="1" customHeight="1">
      <c r="A23" s="476" t="s">
        <v>253</v>
      </c>
      <c r="B23" s="476" t="s">
        <v>254</v>
      </c>
      <c r="C23" s="478"/>
      <c r="D23" s="477" t="s">
        <v>252</v>
      </c>
      <c r="E23" s="479"/>
    </row>
    <row r="24" spans="1:6" ht="20.100000000000001" hidden="1" customHeight="1">
      <c r="A24" s="476" t="s">
        <v>255</v>
      </c>
      <c r="B24" s="476" t="s">
        <v>256</v>
      </c>
      <c r="C24" s="478"/>
      <c r="D24" s="477" t="s">
        <v>252</v>
      </c>
      <c r="E24" s="479"/>
    </row>
    <row r="25" spans="1:6" ht="20.100000000000001" hidden="1" customHeight="1">
      <c r="A25" s="476" t="s">
        <v>257</v>
      </c>
      <c r="B25" s="476" t="s">
        <v>258</v>
      </c>
      <c r="C25" s="478"/>
      <c r="D25" s="477" t="s">
        <v>252</v>
      </c>
      <c r="E25" s="479"/>
    </row>
    <row r="26" spans="1:6" ht="165" hidden="1">
      <c r="A26" s="476" t="s">
        <v>58</v>
      </c>
      <c r="B26" s="476" t="s">
        <v>259</v>
      </c>
      <c r="C26" s="478"/>
      <c r="D26" s="476" t="s">
        <v>260</v>
      </c>
      <c r="E26" s="479"/>
    </row>
    <row r="27" spans="1:6" ht="30.75" hidden="1" customHeight="1">
      <c r="A27" s="875" t="s">
        <v>261</v>
      </c>
      <c r="B27" s="876"/>
      <c r="C27" s="876"/>
      <c r="D27" s="876"/>
      <c r="E27" s="877"/>
    </row>
    <row r="28" spans="1:6" s="474" customFormat="1" ht="20.100000000000001" hidden="1" customHeight="1">
      <c r="A28" s="470" t="s">
        <v>262</v>
      </c>
      <c r="B28" s="471" t="s">
        <v>263</v>
      </c>
      <c r="C28" s="470"/>
      <c r="D28" s="472"/>
      <c r="E28" s="472"/>
      <c r="F28" s="473"/>
    </row>
    <row r="29" spans="1:6" ht="20.100000000000001" hidden="1" customHeight="1">
      <c r="A29" s="475" t="s">
        <v>56</v>
      </c>
      <c r="B29" s="475" t="s">
        <v>249</v>
      </c>
      <c r="C29" s="476"/>
      <c r="D29" s="477"/>
      <c r="E29" s="477"/>
    </row>
    <row r="30" spans="1:6" ht="20.100000000000001" hidden="1" customHeight="1">
      <c r="A30" s="476" t="s">
        <v>250</v>
      </c>
      <c r="B30" s="476" t="s">
        <v>251</v>
      </c>
      <c r="C30" s="478"/>
      <c r="D30" s="477" t="s">
        <v>252</v>
      </c>
      <c r="E30" s="479"/>
    </row>
    <row r="31" spans="1:6" ht="20.100000000000001" hidden="1" customHeight="1">
      <c r="A31" s="476" t="s">
        <v>253</v>
      </c>
      <c r="B31" s="476" t="s">
        <v>254</v>
      </c>
      <c r="C31" s="478"/>
      <c r="D31" s="477" t="s">
        <v>252</v>
      </c>
      <c r="E31" s="479"/>
    </row>
    <row r="32" spans="1:6" ht="20.100000000000001" hidden="1" customHeight="1">
      <c r="A32" s="476" t="s">
        <v>255</v>
      </c>
      <c r="B32" s="476" t="s">
        <v>256</v>
      </c>
      <c r="C32" s="478"/>
      <c r="D32" s="477" t="s">
        <v>252</v>
      </c>
      <c r="E32" s="479"/>
    </row>
    <row r="33" spans="1:6" ht="20.100000000000001" hidden="1" customHeight="1">
      <c r="A33" s="476" t="s">
        <v>257</v>
      </c>
      <c r="B33" s="476" t="s">
        <v>258</v>
      </c>
      <c r="C33" s="478"/>
      <c r="D33" s="477" t="s">
        <v>252</v>
      </c>
      <c r="E33" s="479"/>
    </row>
    <row r="34" spans="1:6" ht="181.5" hidden="1">
      <c r="A34" s="476" t="s">
        <v>58</v>
      </c>
      <c r="B34" s="476" t="s">
        <v>259</v>
      </c>
      <c r="C34" s="478"/>
      <c r="D34" s="476" t="s">
        <v>264</v>
      </c>
      <c r="E34" s="479"/>
    </row>
    <row r="35" spans="1:6" ht="39" hidden="1" customHeight="1">
      <c r="A35" s="875" t="s">
        <v>261</v>
      </c>
      <c r="B35" s="876"/>
      <c r="C35" s="876"/>
      <c r="D35" s="876"/>
      <c r="E35" s="877"/>
    </row>
    <row r="36" spans="1:6" s="474" customFormat="1" ht="20.100000000000001" hidden="1" customHeight="1">
      <c r="A36" s="583" t="s">
        <v>265</v>
      </c>
      <c r="B36" s="872" t="s">
        <v>266</v>
      </c>
      <c r="C36" s="873"/>
      <c r="D36" s="873"/>
      <c r="E36" s="874"/>
      <c r="F36" s="473"/>
    </row>
    <row r="37" spans="1:6" ht="20.100000000000001" hidden="1" customHeight="1">
      <c r="A37" s="475" t="s">
        <v>56</v>
      </c>
      <c r="B37" s="475" t="s">
        <v>249</v>
      </c>
      <c r="C37" s="476"/>
      <c r="D37" s="477"/>
      <c r="E37" s="477"/>
    </row>
    <row r="38" spans="1:6" ht="20.100000000000001" hidden="1" customHeight="1">
      <c r="A38" s="476" t="s">
        <v>250</v>
      </c>
      <c r="B38" s="476" t="s">
        <v>251</v>
      </c>
      <c r="C38" s="478"/>
      <c r="D38" s="477" t="s">
        <v>252</v>
      </c>
      <c r="E38" s="479"/>
    </row>
    <row r="39" spans="1:6" ht="20.100000000000001" hidden="1" customHeight="1">
      <c r="A39" s="476" t="s">
        <v>253</v>
      </c>
      <c r="B39" s="476" t="s">
        <v>254</v>
      </c>
      <c r="C39" s="478"/>
      <c r="D39" s="477" t="s">
        <v>252</v>
      </c>
      <c r="E39" s="479"/>
    </row>
    <row r="40" spans="1:6" ht="20.100000000000001" hidden="1" customHeight="1">
      <c r="A40" s="476" t="s">
        <v>255</v>
      </c>
      <c r="B40" s="476" t="s">
        <v>256</v>
      </c>
      <c r="C40" s="478"/>
      <c r="D40" s="477" t="s">
        <v>252</v>
      </c>
      <c r="E40" s="479"/>
    </row>
    <row r="41" spans="1:6" ht="20.100000000000001" hidden="1" customHeight="1">
      <c r="A41" s="476" t="s">
        <v>257</v>
      </c>
      <c r="B41" s="476" t="s">
        <v>258</v>
      </c>
      <c r="C41" s="478"/>
      <c r="D41" s="477" t="s">
        <v>252</v>
      </c>
      <c r="E41" s="479"/>
    </row>
    <row r="42" spans="1:6" ht="165" hidden="1">
      <c r="A42" s="476" t="s">
        <v>58</v>
      </c>
      <c r="B42" s="476" t="s">
        <v>259</v>
      </c>
      <c r="C42" s="478"/>
      <c r="D42" s="476" t="s">
        <v>260</v>
      </c>
      <c r="E42" s="479"/>
    </row>
    <row r="43" spans="1:6" ht="39" hidden="1" customHeight="1">
      <c r="A43" s="875" t="s">
        <v>267</v>
      </c>
      <c r="B43" s="876"/>
      <c r="C43" s="876"/>
      <c r="D43" s="876"/>
      <c r="E43" s="877"/>
    </row>
    <row r="44" spans="1:6" s="474" customFormat="1" ht="20.100000000000001" hidden="1" customHeight="1">
      <c r="A44" s="583" t="s">
        <v>262</v>
      </c>
      <c r="B44" s="872" t="s">
        <v>268</v>
      </c>
      <c r="C44" s="873"/>
      <c r="D44" s="873"/>
      <c r="E44" s="874"/>
      <c r="F44" s="473"/>
    </row>
    <row r="45" spans="1:6" ht="40.9" hidden="1" customHeight="1">
      <c r="A45" s="475" t="s">
        <v>269</v>
      </c>
      <c r="B45" s="475" t="s">
        <v>241</v>
      </c>
      <c r="C45" s="475" t="s">
        <v>270</v>
      </c>
      <c r="D45" s="465" t="s">
        <v>243</v>
      </c>
      <c r="E45" s="582" t="s">
        <v>244</v>
      </c>
    </row>
    <row r="46" spans="1:6" ht="20.100000000000001" hidden="1" customHeight="1">
      <c r="A46" s="480">
        <v>1</v>
      </c>
      <c r="B46" s="480">
        <v>2</v>
      </c>
      <c r="C46" s="480">
        <v>3</v>
      </c>
      <c r="D46" s="480">
        <v>4</v>
      </c>
      <c r="E46" s="480">
        <v>5</v>
      </c>
    </row>
    <row r="47" spans="1:6" ht="20.100000000000001" hidden="1" customHeight="1">
      <c r="A47" s="480">
        <v>1</v>
      </c>
      <c r="B47" s="478"/>
      <c r="C47" s="481">
        <v>0.85</v>
      </c>
      <c r="D47" s="479"/>
      <c r="E47" s="479"/>
    </row>
    <row r="48" spans="1:6" ht="20.100000000000001" hidden="1" customHeight="1">
      <c r="A48" s="480"/>
      <c r="B48" s="480"/>
      <c r="C48" s="480"/>
      <c r="D48" s="480"/>
      <c r="E48" s="480"/>
    </row>
    <row r="49" spans="1:6" s="474" customFormat="1" ht="20.100000000000001" hidden="1" customHeight="1">
      <c r="A49" s="583" t="s">
        <v>271</v>
      </c>
      <c r="B49" s="872" t="s">
        <v>272</v>
      </c>
      <c r="C49" s="873"/>
      <c r="D49" s="873"/>
      <c r="E49" s="874"/>
      <c r="F49" s="473"/>
    </row>
    <row r="50" spans="1:6" ht="20.100000000000001" hidden="1" customHeight="1">
      <c r="A50" s="475" t="s">
        <v>56</v>
      </c>
      <c r="B50" s="475" t="s">
        <v>249</v>
      </c>
      <c r="C50" s="476"/>
      <c r="D50" s="477"/>
      <c r="E50" s="477"/>
    </row>
    <row r="51" spans="1:6" ht="20.100000000000001" hidden="1" customHeight="1">
      <c r="A51" s="476" t="s">
        <v>250</v>
      </c>
      <c r="B51" s="476" t="s">
        <v>251</v>
      </c>
      <c r="C51" s="478"/>
      <c r="D51" s="477" t="s">
        <v>252</v>
      </c>
      <c r="E51" s="479"/>
    </row>
    <row r="52" spans="1:6" ht="20.100000000000001" hidden="1" customHeight="1">
      <c r="A52" s="476" t="s">
        <v>253</v>
      </c>
      <c r="B52" s="476" t="s">
        <v>254</v>
      </c>
      <c r="C52" s="478"/>
      <c r="D52" s="477" t="s">
        <v>252</v>
      </c>
      <c r="E52" s="479"/>
    </row>
    <row r="53" spans="1:6" ht="20.100000000000001" hidden="1" customHeight="1">
      <c r="A53" s="476" t="s">
        <v>255</v>
      </c>
      <c r="B53" s="476" t="s">
        <v>256</v>
      </c>
      <c r="C53" s="478"/>
      <c r="D53" s="477" t="s">
        <v>252</v>
      </c>
      <c r="E53" s="479"/>
    </row>
    <row r="54" spans="1:6" ht="20.100000000000001" hidden="1" customHeight="1">
      <c r="A54" s="476" t="s">
        <v>257</v>
      </c>
      <c r="B54" s="476" t="s">
        <v>258</v>
      </c>
      <c r="C54" s="478"/>
      <c r="D54" s="477" t="s">
        <v>252</v>
      </c>
      <c r="E54" s="479"/>
    </row>
    <row r="55" spans="1:6" ht="165" hidden="1">
      <c r="A55" s="476" t="s">
        <v>58</v>
      </c>
      <c r="B55" s="476" t="s">
        <v>259</v>
      </c>
      <c r="C55" s="478"/>
      <c r="D55" s="476" t="s">
        <v>260</v>
      </c>
      <c r="E55" s="479"/>
    </row>
    <row r="56" spans="1:6" ht="36" hidden="1" customHeight="1">
      <c r="A56" s="875" t="s">
        <v>261</v>
      </c>
      <c r="B56" s="876"/>
      <c r="C56" s="876"/>
      <c r="D56" s="876"/>
      <c r="E56" s="877"/>
    </row>
    <row r="57" spans="1:6" s="474" customFormat="1" ht="20.100000000000001" hidden="1" customHeight="1">
      <c r="A57" s="470" t="s">
        <v>273</v>
      </c>
      <c r="B57" s="872" t="s">
        <v>274</v>
      </c>
      <c r="C57" s="873"/>
      <c r="D57" s="873"/>
      <c r="E57" s="874"/>
      <c r="F57" s="473"/>
    </row>
    <row r="58" spans="1:6" ht="20.100000000000001" hidden="1" customHeight="1">
      <c r="A58" s="475" t="s">
        <v>56</v>
      </c>
      <c r="B58" s="475" t="s">
        <v>249</v>
      </c>
      <c r="C58" s="476"/>
      <c r="D58" s="477"/>
      <c r="E58" s="477"/>
    </row>
    <row r="59" spans="1:6" ht="20.100000000000001" hidden="1" customHeight="1">
      <c r="A59" s="476" t="s">
        <v>250</v>
      </c>
      <c r="B59" s="476" t="s">
        <v>251</v>
      </c>
      <c r="C59" s="478"/>
      <c r="D59" s="477" t="s">
        <v>252</v>
      </c>
      <c r="E59" s="479"/>
    </row>
    <row r="60" spans="1:6" ht="20.100000000000001" hidden="1" customHeight="1">
      <c r="A60" s="476" t="s">
        <v>253</v>
      </c>
      <c r="B60" s="476" t="s">
        <v>254</v>
      </c>
      <c r="C60" s="478"/>
      <c r="D60" s="477" t="s">
        <v>252</v>
      </c>
      <c r="E60" s="479"/>
    </row>
    <row r="61" spans="1:6" ht="20.100000000000001" hidden="1" customHeight="1">
      <c r="A61" s="476" t="s">
        <v>255</v>
      </c>
      <c r="B61" s="476" t="s">
        <v>256</v>
      </c>
      <c r="C61" s="478"/>
      <c r="D61" s="477" t="s">
        <v>252</v>
      </c>
      <c r="E61" s="479"/>
    </row>
    <row r="62" spans="1:6" ht="20.100000000000001" hidden="1" customHeight="1">
      <c r="A62" s="476" t="s">
        <v>257</v>
      </c>
      <c r="B62" s="476" t="s">
        <v>258</v>
      </c>
      <c r="C62" s="478"/>
      <c r="D62" s="477" t="s">
        <v>252</v>
      </c>
      <c r="E62" s="479"/>
    </row>
    <row r="63" spans="1:6" ht="165" hidden="1">
      <c r="A63" s="476" t="s">
        <v>58</v>
      </c>
      <c r="B63" s="476" t="s">
        <v>259</v>
      </c>
      <c r="C63" s="478"/>
      <c r="D63" s="476" t="s">
        <v>260</v>
      </c>
      <c r="E63" s="479"/>
    </row>
    <row r="64" spans="1:6" ht="39" hidden="1" customHeight="1">
      <c r="A64" s="875" t="s">
        <v>261</v>
      </c>
      <c r="B64" s="876"/>
      <c r="C64" s="876"/>
      <c r="D64" s="876"/>
      <c r="E64" s="877"/>
    </row>
    <row r="65" spans="1:6" s="474" customFormat="1" ht="20.100000000000001" hidden="1" customHeight="1">
      <c r="A65" s="583" t="s">
        <v>273</v>
      </c>
      <c r="B65" s="872" t="s">
        <v>275</v>
      </c>
      <c r="C65" s="873"/>
      <c r="D65" s="873"/>
      <c r="E65" s="874"/>
      <c r="F65" s="473"/>
    </row>
    <row r="66" spans="1:6" ht="20.100000000000001" hidden="1" customHeight="1">
      <c r="A66" s="475" t="s">
        <v>56</v>
      </c>
      <c r="B66" s="475" t="s">
        <v>249</v>
      </c>
      <c r="C66" s="476"/>
      <c r="D66" s="477"/>
      <c r="E66" s="477"/>
    </row>
    <row r="67" spans="1:6" ht="20.100000000000001" hidden="1" customHeight="1">
      <c r="A67" s="476" t="s">
        <v>250</v>
      </c>
      <c r="B67" s="476" t="s">
        <v>251</v>
      </c>
      <c r="C67" s="478"/>
      <c r="D67" s="477" t="s">
        <v>252</v>
      </c>
      <c r="E67" s="479"/>
    </row>
    <row r="68" spans="1:6" ht="20.100000000000001" hidden="1" customHeight="1">
      <c r="A68" s="476" t="s">
        <v>253</v>
      </c>
      <c r="B68" s="476" t="s">
        <v>254</v>
      </c>
      <c r="C68" s="478"/>
      <c r="D68" s="477" t="s">
        <v>252</v>
      </c>
      <c r="E68" s="479"/>
    </row>
    <row r="69" spans="1:6" ht="20.100000000000001" hidden="1" customHeight="1">
      <c r="A69" s="476" t="s">
        <v>255</v>
      </c>
      <c r="B69" s="476" t="s">
        <v>256</v>
      </c>
      <c r="C69" s="478"/>
      <c r="D69" s="477" t="s">
        <v>252</v>
      </c>
      <c r="E69" s="479"/>
    </row>
    <row r="70" spans="1:6" ht="20.100000000000001" hidden="1" customHeight="1">
      <c r="A70" s="476" t="s">
        <v>257</v>
      </c>
      <c r="B70" s="476" t="s">
        <v>258</v>
      </c>
      <c r="C70" s="478"/>
      <c r="D70" s="477" t="s">
        <v>252</v>
      </c>
      <c r="E70" s="479"/>
    </row>
    <row r="71" spans="1:6" ht="111" hidden="1" customHeight="1">
      <c r="A71" s="476" t="s">
        <v>58</v>
      </c>
      <c r="B71" s="476" t="s">
        <v>259</v>
      </c>
      <c r="C71" s="478"/>
      <c r="D71" s="476" t="s">
        <v>264</v>
      </c>
      <c r="E71" s="479"/>
    </row>
    <row r="72" spans="1:6" ht="35.25" hidden="1" customHeight="1">
      <c r="A72" s="875" t="s">
        <v>261</v>
      </c>
      <c r="B72" s="876"/>
      <c r="C72" s="876"/>
      <c r="D72" s="876"/>
      <c r="E72" s="877"/>
    </row>
    <row r="73" spans="1:6" ht="20.100000000000001" hidden="1" customHeight="1">
      <c r="A73" s="869"/>
      <c r="B73" s="870"/>
      <c r="C73" s="870"/>
      <c r="D73" s="870"/>
      <c r="E73" s="871"/>
    </row>
    <row r="74" spans="1:6" s="474" customFormat="1" ht="20.100000000000001" hidden="1" customHeight="1">
      <c r="A74" s="583" t="s">
        <v>276</v>
      </c>
      <c r="B74" s="872" t="s">
        <v>277</v>
      </c>
      <c r="C74" s="873"/>
      <c r="D74" s="873"/>
      <c r="E74" s="874"/>
      <c r="F74" s="473"/>
    </row>
    <row r="75" spans="1:6" ht="20.100000000000001" hidden="1" customHeight="1">
      <c r="A75" s="475" t="s">
        <v>56</v>
      </c>
      <c r="B75" s="475" t="s">
        <v>278</v>
      </c>
      <c r="C75" s="480">
        <v>0.15</v>
      </c>
      <c r="D75" s="477"/>
      <c r="E75" s="477"/>
    </row>
    <row r="76" spans="1:6" ht="20.100000000000001" hidden="1" customHeight="1">
      <c r="A76" s="476" t="s">
        <v>58</v>
      </c>
      <c r="B76" s="476" t="s">
        <v>279</v>
      </c>
      <c r="C76" s="478"/>
      <c r="D76" s="477" t="s">
        <v>252</v>
      </c>
      <c r="E76" s="479"/>
    </row>
    <row r="77" spans="1:6" ht="20.100000000000001" hidden="1" customHeight="1">
      <c r="A77" s="476"/>
      <c r="B77" s="476" t="s">
        <v>280</v>
      </c>
      <c r="C77" s="478"/>
      <c r="D77" s="477" t="s">
        <v>252</v>
      </c>
      <c r="E77" s="479"/>
    </row>
    <row r="78" spans="1:6" ht="20.100000000000001" hidden="1" customHeight="1">
      <c r="A78" s="476"/>
      <c r="B78" s="476" t="s">
        <v>281</v>
      </c>
      <c r="C78" s="478"/>
      <c r="D78" s="477" t="s">
        <v>252</v>
      </c>
      <c r="E78" s="479"/>
    </row>
    <row r="79" spans="1:6" hidden="1">
      <c r="A79" s="476" t="s">
        <v>60</v>
      </c>
      <c r="B79" s="893" t="s">
        <v>282</v>
      </c>
      <c r="C79" s="894"/>
      <c r="D79" s="894"/>
      <c r="E79" s="895"/>
    </row>
    <row r="80" spans="1:6" ht="20.100000000000001" hidden="1" customHeight="1">
      <c r="A80" s="476"/>
      <c r="B80" s="476" t="s">
        <v>250</v>
      </c>
      <c r="C80" s="478"/>
      <c r="D80" s="478"/>
      <c r="E80" s="478"/>
    </row>
    <row r="81" spans="1:10" ht="20.100000000000001" hidden="1" customHeight="1">
      <c r="A81" s="476"/>
      <c r="B81" s="476" t="s">
        <v>253</v>
      </c>
      <c r="C81" s="478"/>
      <c r="D81" s="478"/>
      <c r="E81" s="478"/>
    </row>
    <row r="82" spans="1:10" ht="20.100000000000001" hidden="1" customHeight="1">
      <c r="A82" s="476"/>
      <c r="B82" s="476" t="s">
        <v>255</v>
      </c>
      <c r="C82" s="478"/>
      <c r="D82" s="478"/>
      <c r="E82" s="478"/>
    </row>
    <row r="83" spans="1:10" ht="20.100000000000001" hidden="1" customHeight="1">
      <c r="A83" s="476"/>
      <c r="B83" s="476" t="s">
        <v>257</v>
      </c>
      <c r="C83" s="478"/>
      <c r="D83" s="478"/>
      <c r="E83" s="478"/>
    </row>
    <row r="84" spans="1:10" ht="20.100000000000001" hidden="1" customHeight="1">
      <c r="A84" s="476"/>
      <c r="B84" s="476" t="s">
        <v>283</v>
      </c>
      <c r="C84" s="478"/>
      <c r="D84" s="478"/>
      <c r="E84" s="478"/>
    </row>
    <row r="85" spans="1:10" s="474" customFormat="1" ht="20.100000000000001" hidden="1" customHeight="1">
      <c r="A85" s="583" t="s">
        <v>284</v>
      </c>
      <c r="B85" s="872" t="s">
        <v>285</v>
      </c>
      <c r="C85" s="873"/>
      <c r="D85" s="873"/>
      <c r="E85" s="874"/>
      <c r="F85" s="473"/>
    </row>
    <row r="86" spans="1:10" ht="36.75" hidden="1" customHeight="1">
      <c r="A86" s="475" t="s">
        <v>250</v>
      </c>
      <c r="B86" s="887" t="s">
        <v>286</v>
      </c>
      <c r="C86" s="888"/>
      <c r="D86" s="888"/>
      <c r="E86" s="889"/>
    </row>
    <row r="87" spans="1:10" ht="20.100000000000001" hidden="1" customHeight="1">
      <c r="A87" s="476" t="s">
        <v>56</v>
      </c>
      <c r="B87" s="476" t="s">
        <v>287</v>
      </c>
      <c r="C87" s="476"/>
      <c r="D87" s="476"/>
      <c r="E87" s="477"/>
    </row>
    <row r="88" spans="1:10" ht="82.5" hidden="1">
      <c r="A88" s="476" t="s">
        <v>250</v>
      </c>
      <c r="B88" s="476" t="s">
        <v>288</v>
      </c>
      <c r="C88" s="481">
        <v>0.57999999999999996</v>
      </c>
      <c r="D88" s="476" t="s">
        <v>289</v>
      </c>
      <c r="E88" s="478"/>
    </row>
    <row r="89" spans="1:10" ht="20.100000000000001" hidden="1" customHeight="1">
      <c r="A89" s="476" t="s">
        <v>253</v>
      </c>
      <c r="B89" s="476" t="s">
        <v>290</v>
      </c>
      <c r="C89" s="481">
        <v>0.16</v>
      </c>
      <c r="D89" s="477" t="s">
        <v>252</v>
      </c>
      <c r="E89" s="478"/>
    </row>
    <row r="90" spans="1:10" ht="181.5" hidden="1">
      <c r="A90" s="476" t="s">
        <v>58</v>
      </c>
      <c r="B90" s="476" t="s">
        <v>291</v>
      </c>
      <c r="C90" s="481">
        <v>0.11</v>
      </c>
      <c r="D90" s="476" t="s">
        <v>264</v>
      </c>
      <c r="E90" s="478"/>
    </row>
    <row r="91" spans="1:10" ht="20.100000000000001" hidden="1" customHeight="1">
      <c r="A91" s="476"/>
      <c r="B91" s="476"/>
      <c r="C91" s="476"/>
      <c r="D91" s="482"/>
      <c r="E91" s="477"/>
    </row>
    <row r="92" spans="1:10" s="474" customFormat="1" ht="33" hidden="1" customHeight="1">
      <c r="A92" s="483" t="s">
        <v>292</v>
      </c>
      <c r="B92" s="890" t="s">
        <v>293</v>
      </c>
      <c r="C92" s="890"/>
      <c r="D92" s="890"/>
      <c r="E92" s="890"/>
      <c r="F92" s="473"/>
    </row>
    <row r="93" spans="1:10" s="474" customFormat="1" ht="21.75" hidden="1" customHeight="1">
      <c r="A93" s="475" t="s">
        <v>56</v>
      </c>
      <c r="B93" s="475" t="s">
        <v>249</v>
      </c>
      <c r="C93" s="484"/>
      <c r="D93" s="484"/>
      <c r="E93" s="484"/>
      <c r="F93" s="473"/>
      <c r="J93" s="453" t="s">
        <v>294</v>
      </c>
    </row>
    <row r="94" spans="1:10" ht="47.25" hidden="1" customHeight="1">
      <c r="A94" s="476" t="s">
        <v>250</v>
      </c>
      <c r="B94" s="478" t="s">
        <v>295</v>
      </c>
      <c r="C94" s="478"/>
      <c r="D94" s="478"/>
      <c r="E94" s="478"/>
      <c r="J94" s="453" t="s">
        <v>295</v>
      </c>
    </row>
    <row r="95" spans="1:10" ht="148.5" hidden="1">
      <c r="A95" s="475" t="s">
        <v>58</v>
      </c>
      <c r="B95" s="475" t="s">
        <v>259</v>
      </c>
      <c r="C95" s="485">
        <f>0.85-C94</f>
        <v>0.85</v>
      </c>
      <c r="D95" s="486" t="s">
        <v>296</v>
      </c>
      <c r="E95" s="478"/>
    </row>
    <row r="96" spans="1:10" ht="37.5" hidden="1" customHeight="1">
      <c r="A96" s="891" t="s">
        <v>297</v>
      </c>
      <c r="B96" s="891"/>
      <c r="C96" s="891"/>
      <c r="D96" s="891"/>
      <c r="E96" s="892"/>
    </row>
    <row r="97" spans="1:7" s="469" customFormat="1" ht="20.100000000000001" hidden="1" customHeight="1">
      <c r="A97" s="491" t="s">
        <v>298</v>
      </c>
      <c r="B97" s="884" t="s">
        <v>299</v>
      </c>
      <c r="C97" s="885"/>
      <c r="D97" s="885"/>
      <c r="E97" s="886"/>
      <c r="F97" s="468"/>
    </row>
    <row r="98" spans="1:7" s="493" customFormat="1" ht="30" hidden="1" customHeight="1">
      <c r="A98" s="487" t="s">
        <v>265</v>
      </c>
      <c r="B98" s="881" t="s">
        <v>300</v>
      </c>
      <c r="C98" s="882"/>
      <c r="D98" s="882"/>
      <c r="E98" s="883"/>
      <c r="F98" s="492"/>
    </row>
    <row r="99" spans="1:7" ht="165" hidden="1">
      <c r="A99" s="476" t="s">
        <v>250</v>
      </c>
      <c r="B99" s="476" t="s">
        <v>259</v>
      </c>
      <c r="C99" s="494">
        <v>0.8</v>
      </c>
      <c r="D99" s="476" t="s">
        <v>260</v>
      </c>
      <c r="E99" s="478"/>
    </row>
    <row r="100" spans="1:7" s="493" customFormat="1" ht="20.100000000000001" hidden="1" customHeight="1">
      <c r="A100" s="487" t="s">
        <v>262</v>
      </c>
      <c r="B100" s="881" t="s">
        <v>301</v>
      </c>
      <c r="C100" s="882"/>
      <c r="D100" s="882"/>
      <c r="E100" s="883"/>
      <c r="F100" s="492"/>
    </row>
    <row r="101" spans="1:7" ht="136.5" hidden="1" customHeight="1">
      <c r="A101" s="476" t="s">
        <v>250</v>
      </c>
      <c r="B101" s="476" t="s">
        <v>302</v>
      </c>
      <c r="C101" s="494">
        <v>0.1</v>
      </c>
      <c r="D101" s="486" t="s">
        <v>303</v>
      </c>
      <c r="E101" s="478"/>
    </row>
    <row r="102" spans="1:7" ht="148.5" hidden="1">
      <c r="A102" s="476" t="s">
        <v>253</v>
      </c>
      <c r="B102" s="476" t="s">
        <v>259</v>
      </c>
      <c r="C102" s="494">
        <v>0.05</v>
      </c>
      <c r="D102" s="476" t="s">
        <v>296</v>
      </c>
      <c r="E102" s="478"/>
    </row>
    <row r="103" spans="1:7" ht="148.5" hidden="1">
      <c r="A103" s="476" t="s">
        <v>255</v>
      </c>
      <c r="B103" s="476" t="s">
        <v>304</v>
      </c>
      <c r="C103" s="494">
        <v>0.65</v>
      </c>
      <c r="D103" s="486" t="s">
        <v>305</v>
      </c>
      <c r="E103" s="478"/>
    </row>
    <row r="104" spans="1:7" s="493" customFormat="1" ht="20.100000000000001" hidden="1" customHeight="1">
      <c r="A104" s="487" t="s">
        <v>271</v>
      </c>
      <c r="B104" s="881" t="s">
        <v>306</v>
      </c>
      <c r="C104" s="882"/>
      <c r="D104" s="882"/>
      <c r="E104" s="883"/>
      <c r="F104" s="492"/>
    </row>
    <row r="105" spans="1:7" ht="135.75" hidden="1" customHeight="1">
      <c r="A105" s="476" t="s">
        <v>250</v>
      </c>
      <c r="B105" s="476" t="s">
        <v>302</v>
      </c>
      <c r="C105" s="494">
        <v>0.2</v>
      </c>
      <c r="D105" s="486" t="s">
        <v>303</v>
      </c>
      <c r="E105" s="478"/>
    </row>
    <row r="106" spans="1:7" ht="148.5" hidden="1">
      <c r="A106" s="476" t="s">
        <v>253</v>
      </c>
      <c r="B106" s="476" t="s">
        <v>259</v>
      </c>
      <c r="C106" s="494">
        <v>0.1</v>
      </c>
      <c r="D106" s="486" t="s">
        <v>296</v>
      </c>
      <c r="E106" s="478"/>
    </row>
    <row r="107" spans="1:7" ht="162.75" hidden="1" customHeight="1">
      <c r="A107" s="476" t="s">
        <v>255</v>
      </c>
      <c r="B107" s="476" t="s">
        <v>307</v>
      </c>
      <c r="C107" s="494">
        <v>0.3</v>
      </c>
      <c r="D107" s="486" t="s">
        <v>308</v>
      </c>
      <c r="E107" s="478"/>
    </row>
    <row r="108" spans="1:7" ht="144.75" hidden="1" customHeight="1">
      <c r="A108" s="476" t="s">
        <v>257</v>
      </c>
      <c r="B108" s="476" t="s">
        <v>309</v>
      </c>
      <c r="C108" s="494">
        <v>0.2</v>
      </c>
      <c r="D108" s="486" t="s">
        <v>310</v>
      </c>
      <c r="E108" s="478"/>
    </row>
    <row r="109" spans="1:7" s="496" customFormat="1" ht="225" hidden="1" customHeight="1">
      <c r="A109" s="878" t="s">
        <v>311</v>
      </c>
      <c r="B109" s="879"/>
      <c r="C109" s="879"/>
      <c r="D109" s="879"/>
      <c r="E109" s="880"/>
      <c r="F109" s="495"/>
    </row>
    <row r="110" spans="1:7" ht="20.100000000000001" customHeight="1">
      <c r="A110" s="498"/>
      <c r="B110" s="498"/>
      <c r="C110" s="498"/>
    </row>
    <row r="111" spans="1:7" s="452" customFormat="1">
      <c r="A111" s="459" t="s">
        <v>38</v>
      </c>
      <c r="B111" s="499">
        <f>'Name of Bidder'!C32</f>
        <v>0</v>
      </c>
      <c r="D111" s="459" t="s">
        <v>39</v>
      </c>
      <c r="E111" s="459">
        <f>'Name of Bidder'!C29</f>
        <v>0</v>
      </c>
      <c r="G111" s="453"/>
    </row>
    <row r="112" spans="1:7" s="452" customFormat="1">
      <c r="A112" s="459" t="s">
        <v>40</v>
      </c>
      <c r="B112" s="459">
        <f>'Name of Bidder'!C33</f>
        <v>0</v>
      </c>
      <c r="D112" s="459" t="s">
        <v>312</v>
      </c>
      <c r="E112" s="500">
        <f>'Name of Bidder'!C30</f>
        <v>0</v>
      </c>
      <c r="G112" s="453"/>
    </row>
    <row r="113" spans="1:7" s="452" customFormat="1">
      <c r="A113" s="500"/>
      <c r="B113" s="500"/>
      <c r="C113" s="459"/>
      <c r="D113" s="501"/>
      <c r="E113" s="500"/>
      <c r="G113" s="453"/>
    </row>
  </sheetData>
  <sheetProtection algorithmName="SHA-512" hashValue="d7ooOFl1psKTuOOQZxMxIrkI4qeIvejZoUM1dRfo0I33qcBXqrMkqHVlOHaqeVrsAOXe65rDpnWFqCN8MZklNA==" saltValue="zq/7QWdmFLhNyPLAgjX75Q==" spinCount="100000" sheet="1" objects="1" scenarios="1" formatColumns="0" formatRows="0" selectLockedCells="1"/>
  <customSheetViews>
    <customSheetView guid="{BD24AD9D-D3A0-422F-8577-11BDC23592D2}" scale="80" showPageBreaks="1" showGridLines="0" zeroValues="0" printArea="1" hiddenRows="1" hiddenColumns="1" view="pageBreakPreview">
      <selection activeCell="D117" sqref="D117"/>
      <pageMargins left="0" right="0" top="0" bottom="0" header="0" footer="0"/>
      <pageSetup paperSize="9" scale="70" orientation="portrait" r:id="rId1"/>
      <headerFooter alignWithMargins="0">
        <oddFooter>&amp;R&amp;"Book Antiqua,Bold"&amp;8 Page &amp;P of &amp;N</oddFooter>
      </headerFooter>
    </customSheetView>
    <customSheetView guid="{6AB2DF82-E90A-4CF8-B22E-5D001DAE6667}" scale="80" showPageBreaks="1" showGridLines="0" zeroValues="0" printArea="1" hiddenRows="1" hiddenColumns="1" view="pageBreakPreview">
      <selection activeCell="D117" sqref="D117"/>
      <pageMargins left="0" right="0" top="0" bottom="0" header="0" footer="0"/>
      <pageSetup paperSize="9" scale="70" orientation="portrait" r:id="rId2"/>
      <headerFooter alignWithMargins="0">
        <oddFooter>&amp;R&amp;"Book Antiqua,Bold"&amp;8 Page &amp;P of &amp;N</oddFooter>
      </headerFooter>
    </customSheetView>
    <customSheetView guid="{938A4A51-D362-4606-B51E-5F7EE488A1EA}" scale="80" showPageBreaks="1" showGridLines="0" zeroValues="0" printArea="1" hiddenRows="1" hiddenColumns="1" view="pageBreakPreview">
      <selection activeCell="D117" sqref="D117"/>
      <pageMargins left="0" right="0" top="0" bottom="0" header="0" footer="0"/>
      <pageSetup paperSize="9" scale="70" orientation="portrait" r:id="rId3"/>
      <headerFooter alignWithMargins="0">
        <oddFooter>&amp;R&amp;"Book Antiqua,Bold"&amp;8 Page &amp;P of &amp;N</oddFooter>
      </headerFooter>
    </customSheetView>
    <customSheetView guid="{E8F77A2D-E40A-4668-A8F2-3CE31C4AC520}" scale="80" showPageBreaks="1" showGridLines="0" zeroValues="0" printArea="1" hiddenRows="1" hiddenColumns="1" view="pageBreakPreview" topLeftCell="A87">
      <selection activeCell="E94" sqref="E93:E94"/>
      <pageMargins left="0" right="0" top="0" bottom="0" header="0" footer="0"/>
      <pageSetup paperSize="9" scale="70" orientation="portrait" r:id="rId4"/>
      <headerFooter alignWithMargins="0">
        <oddFooter>&amp;R&amp;"Book Antiqua,Bold"&amp;8 Page &amp;P of &amp;N</oddFooter>
      </headerFooter>
    </customSheetView>
    <customSheetView guid="{F34FCE55-6D7A-4595-AE80-79F81F8010EA}" scale="80" showPageBreaks="1" showGridLines="0" zeroValues="0" printArea="1" hiddenRows="1" hiddenColumns="1" view="pageBreakPreview" topLeftCell="A95">
      <selection activeCell="A95" sqref="A95:E95"/>
      <pageMargins left="0" right="0" top="0" bottom="0" header="0" footer="0"/>
      <pageSetup paperSize="9" scale="70" orientation="portrait" r:id="rId5"/>
      <headerFooter alignWithMargins="0">
        <oddFooter>&amp;R&amp;"Book Antiqua,Bold"&amp;8 Page &amp;P of &amp;N</oddFooter>
      </headerFooter>
    </customSheetView>
    <customSheetView guid="{906C1F80-87B7-4777-98E9-010D55358499}" scale="70" showPageBreaks="1" showGridLines="0" zeroValues="0" printArea="1" hiddenRows="1" hiddenColumns="1" view="pageBreakPreview">
      <selection activeCell="L206" sqref="L206"/>
      <rowBreaks count="1" manualBreakCount="1">
        <brk id="177" max="4" man="1"/>
      </rowBreaks>
      <pageMargins left="0" right="0" top="0" bottom="0" header="0" footer="0"/>
      <pageSetup paperSize="9" scale="70" orientation="portrait" r:id="rId6"/>
      <headerFooter alignWithMargins="0">
        <oddFooter>&amp;R&amp;"Book Antiqua,Bold"&amp;8 Page &amp;P of &amp;N</oddFooter>
      </headerFooter>
    </customSheetView>
    <customSheetView guid="{42E95D05-5FE4-4BDE-99D8-8A5175191762}" scale="70" showPageBreaks="1" showGridLines="0" zeroValues="0" printArea="1" hiddenRows="1" hiddenColumns="1" view="pageBreakPreview">
      <selection activeCell="X6" sqref="X6"/>
      <rowBreaks count="1" manualBreakCount="1">
        <brk id="178" max="4" man="1"/>
      </rowBreaks>
      <pageMargins left="0" right="0" top="0" bottom="0" header="0" footer="0"/>
      <pageSetup paperSize="9" scale="70" orientation="portrait" r:id="rId7"/>
      <headerFooter alignWithMargins="0">
        <oddFooter>&amp;R&amp;"Book Antiqua,Bold"&amp;8 Page &amp;P of &amp;N</oddFooter>
      </headerFooter>
    </customSheetView>
    <customSheetView guid="{B07A37BF-D9F4-4586-9D27-CDE2FA2D1222}" scale="70" showPageBreaks="1" showGridLines="0" zeroValues="0" printArea="1" hiddenRows="1" hiddenColumns="1" view="pageBreakPreview">
      <selection activeCell="A196" sqref="A196:E196"/>
      <rowBreaks count="1" manualBreakCount="1">
        <brk id="178" max="4" man="1"/>
      </rowBreaks>
      <pageMargins left="0" right="0" top="0" bottom="0" header="0" footer="0"/>
      <pageSetup paperSize="9" scale="70" orientation="portrait" r:id="rId8"/>
      <headerFooter alignWithMargins="0">
        <oddFooter>&amp;R&amp;"Book Antiqua,Bold"&amp;8 Page &amp;P of &amp;N</oddFooter>
      </headerFooter>
    </customSheetView>
    <customSheetView guid="{9EDBA9B2-46ED-415A-B10B-329571C4D4AF}" scale="70" showPageBreaks="1" showGridLines="0" zeroValues="0" printArea="1" hiddenRows="1" hiddenColumns="1" view="pageBreakPreview" topLeftCell="A13">
      <selection activeCell="B45" sqref="B45"/>
      <rowBreaks count="4" manualBreakCount="4">
        <brk id="69" max="4" man="1"/>
        <brk id="128" max="4" man="1"/>
        <brk id="177" max="4" man="1"/>
        <brk id="178" max="4" man="1"/>
      </rowBreaks>
      <pageMargins left="0" right="0" top="0" bottom="0" header="0" footer="0"/>
      <pageSetup paperSize="9" scale="70" orientation="portrait" r:id="rId9"/>
      <headerFooter alignWithMargins="0">
        <oddFooter>&amp;R&amp;"Book Antiqua,Bold"&amp;8 Page &amp;P of &amp;N</oddFooter>
      </headerFooter>
    </customSheetView>
    <customSheetView guid="{30E57F47-2338-458C-930A-44F048960490}" showPageBreaks="1" showGridLines="0" zeroValues="0" printArea="1" hiddenRows="1" hiddenColumns="1" view="pageBreakPreview" topLeftCell="A68">
      <selection activeCell="F14" sqref="F1:F65536"/>
      <rowBreaks count="3" manualBreakCount="3">
        <brk id="73" max="4" man="1"/>
        <brk id="142" max="4" man="1"/>
        <brk id="148" max="4" man="1"/>
      </rowBreaks>
      <pageMargins left="0" right="0" top="0" bottom="0" header="0" footer="0"/>
      <pageSetup paperSize="9" scale="70" orientation="portrait" r:id="rId10"/>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89">
      <selection activeCell="C111" sqref="C111"/>
      <rowBreaks count="4" manualBreakCount="4">
        <brk id="76" max="4" man="1"/>
        <brk id="110" max="4" man="1"/>
        <brk id="119" max="4" man="1"/>
        <brk id="132" max="4" man="1"/>
      </rowBreaks>
      <pageMargins left="0" right="0" top="0" bottom="0" header="0" footer="0"/>
      <pageSetup scale="80" orientation="portrait" r:id="rId11"/>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topLeftCell="A107">
      <selection activeCell="C111" sqref="C111"/>
      <rowBreaks count="4" manualBreakCount="4">
        <brk id="76" max="4" man="1"/>
        <brk id="110" max="4" man="1"/>
        <brk id="119" max="4" man="1"/>
        <brk id="132" max="4" man="1"/>
      </rowBreaks>
      <pageMargins left="0" right="0" top="0" bottom="0" header="0" footer="0"/>
      <pageSetup scale="80" orientation="portrait" r:id="rId12"/>
      <headerFooter alignWithMargins="0">
        <oddFooter>&amp;R&amp;"Book Antiqua,Bold"&amp;8 Page &amp;P of &amp;N</oddFooter>
      </headerFooter>
    </customSheetView>
    <customSheetView guid="{7DC13EB1-5F25-4667-BD87-340DAD4F0E72}" scale="80" showGridLines="0" zeroValues="0" hiddenRows="1" hiddenColumns="1" topLeftCell="A62">
      <selection activeCell="F16" sqref="F16"/>
      <rowBreaks count="1" manualBreakCount="1">
        <brk id="202" max="4" man="1"/>
      </rowBreaks>
      <pageMargins left="0" right="0" top="0" bottom="0" header="0" footer="0"/>
      <pageSetup scale="82" orientation="portrait" r:id="rId13"/>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221">
      <selection activeCell="E226" sqref="E226:E228"/>
      <rowBreaks count="4" manualBreakCount="4">
        <brk id="131" max="4" man="1"/>
        <brk id="178" max="4" man="1"/>
        <brk id="209" max="4" man="1"/>
        <brk id="226" max="4" man="1"/>
      </rowBreaks>
      <pageMargins left="0" right="0" top="0" bottom="0" header="0" footer="0"/>
      <pageSetup scale="82" orientation="portrait" r:id="rId14"/>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194">
      <selection activeCell="E215" sqref="E215"/>
      <rowBreaks count="4" manualBreakCount="4">
        <brk id="131" max="4" man="1"/>
        <brk id="178" max="4" man="1"/>
        <brk id="216" max="4" man="1"/>
        <brk id="233" max="4" man="1"/>
      </rowBreaks>
      <pageMargins left="0" right="0" top="0" bottom="0" header="0" footer="0"/>
      <pageSetup scale="82" orientation="portrait" r:id="rId15"/>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32">
      <selection activeCell="E239" sqref="E239"/>
      <rowBreaks count="4" manualBreakCount="4">
        <brk id="131" max="4" man="1"/>
        <brk id="178" max="4" man="1"/>
        <brk id="216" max="4" man="1"/>
        <brk id="232" max="4" man="1"/>
      </rowBreaks>
      <pageMargins left="0" right="0" top="0" bottom="0" header="0" footer="0"/>
      <pageSetup scale="82" orientation="portrait" r:id="rId16"/>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topLeftCell="A72">
      <selection activeCell="C150" sqref="C150"/>
      <rowBreaks count="3" manualBreakCount="3">
        <brk id="92" max="4" man="1"/>
        <brk id="118" max="4" man="1"/>
        <brk id="134" max="4" man="1"/>
      </rowBreaks>
      <pageMargins left="0" right="0" top="0" bottom="0" header="0" footer="0"/>
      <pageSetup scale="80" orientation="portrait" r:id="rId17"/>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selection activeCell="E143" sqref="E143:E144"/>
      <rowBreaks count="4" manualBreakCount="4">
        <brk id="76" max="4" man="1"/>
        <brk id="110" max="4" man="1"/>
        <brk id="128" max="4" man="1"/>
        <brk id="141" max="4" man="1"/>
      </rowBreaks>
      <pageMargins left="0" right="0" top="0" bottom="0" header="0" footer="0"/>
      <pageSetup scale="80" orientation="portrait" r:id="rId18"/>
      <headerFooter alignWithMargins="0">
        <oddFooter>&amp;R&amp;"Book Antiqua,Bold"&amp;8 Page &amp;P of &amp;N</oddFooter>
      </headerFooter>
    </customSheetView>
    <customSheetView guid="{10C5F276-B641-4058-B015-CD9DBF21498B}" scale="70" showPageBreaks="1" showGridLines="0" zeroValues="0" printArea="1" hiddenRows="1" hiddenColumns="1" view="pageBreakPreview">
      <selection activeCell="B9" sqref="B9:C9"/>
      <rowBreaks count="4" manualBreakCount="4">
        <brk id="86" max="4" man="1"/>
        <brk id="147" max="4" man="1"/>
        <brk id="178" max="4" man="1"/>
        <brk id="200" max="4" man="1"/>
      </rowBreaks>
      <pageMargins left="0" right="0" top="0" bottom="0" header="0" footer="0"/>
      <pageSetup paperSize="9" scale="70" orientation="portrait" r:id="rId19"/>
      <headerFooter alignWithMargins="0">
        <oddFooter>&amp;R&amp;"Book Antiqua,Bold"&amp;8 Page &amp;P of &amp;N</oddFooter>
      </headerFooter>
    </customSheetView>
    <customSheetView guid="{0BBA2DF4-A149-40BB-8E82-8CB6DEDB7C04}" scale="80" showPageBreaks="1" showGridLines="0" zeroValues="0" printArea="1" hiddenRows="1" hiddenColumns="1" view="pageBreakPreview">
      <selection activeCell="D117" sqref="D117"/>
      <pageMargins left="0" right="0" top="0" bottom="0" header="0" footer="0"/>
      <pageSetup paperSize="9" scale="70" orientation="portrait" r:id="rId20"/>
      <headerFooter alignWithMargins="0">
        <oddFooter>&amp;R&amp;"Book Antiqua,Bold"&amp;8 Page &amp;P of &amp;N</oddFooter>
      </headerFooter>
    </customSheetView>
  </customSheetViews>
  <mergeCells count="32">
    <mergeCell ref="B11:C11"/>
    <mergeCell ref="A3:E3"/>
    <mergeCell ref="A5:E5"/>
    <mergeCell ref="A8:C8"/>
    <mergeCell ref="B9:C9"/>
    <mergeCell ref="B10:C10"/>
    <mergeCell ref="B12:C12"/>
    <mergeCell ref="A15:E15"/>
    <mergeCell ref="B49:E49"/>
    <mergeCell ref="A56:E56"/>
    <mergeCell ref="B57:E57"/>
    <mergeCell ref="A35:E35"/>
    <mergeCell ref="A19:D19"/>
    <mergeCell ref="A43:E43"/>
    <mergeCell ref="B36:E36"/>
    <mergeCell ref="B85:E85"/>
    <mergeCell ref="B86:E86"/>
    <mergeCell ref="B92:E92"/>
    <mergeCell ref="A96:E96"/>
    <mergeCell ref="B74:E74"/>
    <mergeCell ref="B79:E79"/>
    <mergeCell ref="A109:E109"/>
    <mergeCell ref="B98:E98"/>
    <mergeCell ref="B100:E100"/>
    <mergeCell ref="B104:E104"/>
    <mergeCell ref="B97:E97"/>
    <mergeCell ref="A73:E73"/>
    <mergeCell ref="B44:E44"/>
    <mergeCell ref="A72:E72"/>
    <mergeCell ref="A27:E27"/>
    <mergeCell ref="A64:E64"/>
    <mergeCell ref="B65:E65"/>
  </mergeCells>
  <dataValidations count="2">
    <dataValidation type="list" allowBlank="1" showInputMessage="1" showErrorMessage="1" sqref="C94" xr:uid="{00000000-0002-0000-0E00-000000000000}">
      <formula1>"0.65,0.66,0.67,0.68,0.69,0.70,0.71,0.72,0.73"</formula1>
    </dataValidation>
    <dataValidation type="list" allowBlank="1" showInputMessage="1" showErrorMessage="1" prompt="Copper(a) /Aluminium(a)" sqref="B94" xr:uid="{00000000-0002-0000-0E00-000001000000}">
      <formula1>$J$93:$J$94</formula1>
    </dataValidation>
  </dataValidations>
  <pageMargins left="0.59" right="0.31" top="0.47" bottom="0.48" header="0.28000000000000003" footer="0.23"/>
  <pageSetup paperSize="9" scale="70" orientation="portrait" r:id="rId21"/>
  <headerFooter alignWithMargins="0">
    <oddFooter>&amp;R&amp;"Book Antiqua,Bold"&amp;8 Page &amp;P of &amp;N</oddFooter>
  </headerFooter>
  <drawing r:id="rId2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I35"/>
  <sheetViews>
    <sheetView showGridLines="0" showZeros="0" view="pageBreakPreview" zoomScaleNormal="100" zoomScaleSheetLayoutView="100" workbookViewId="0">
      <selection activeCell="I7" sqref="I7"/>
    </sheetView>
  </sheetViews>
  <sheetFormatPr defaultColWidth="9.140625" defaultRowHeight="15.75"/>
  <cols>
    <col min="1" max="1" width="12.140625" style="70" customWidth="1"/>
    <col min="2" max="2" width="20.5703125" style="70" customWidth="1"/>
    <col min="3" max="3" width="11.42578125" style="70" customWidth="1"/>
    <col min="4" max="4" width="23" style="70" customWidth="1"/>
    <col min="5" max="5" width="46.140625" style="70" customWidth="1"/>
    <col min="6" max="8" width="9.140625" style="70"/>
    <col min="9" max="16384" width="9.140625" style="73"/>
  </cols>
  <sheetData>
    <row r="1" spans="1:9" ht="30.75" customHeight="1">
      <c r="A1" s="903" t="str">
        <f>Cover!B3</f>
        <v>Specification No: SRTS-II/C&amp;M/WC-3924/2024</v>
      </c>
      <c r="B1" s="903"/>
      <c r="C1" s="903"/>
      <c r="D1" s="903"/>
      <c r="E1" s="382" t="s">
        <v>313</v>
      </c>
    </row>
    <row r="3" spans="1:9" ht="87.75" customHeight="1">
      <c r="A3" s="645" t="str">
        <f>Cover!B2</f>
        <v xml:space="preserve">Strengthening the existing shed, Installation of staircase and Painting of Outdoor Store Structural steel at Thrissur HVDC station					</v>
      </c>
      <c r="B3" s="645"/>
      <c r="C3" s="645"/>
      <c r="D3" s="645"/>
      <c r="E3" s="645"/>
      <c r="F3" s="68"/>
      <c r="G3" s="68"/>
      <c r="H3" s="68"/>
    </row>
    <row r="4" spans="1:9" ht="20.100000000000001" customHeight="1">
      <c r="A4" s="76"/>
      <c r="H4" s="77"/>
      <c r="I4" s="78"/>
    </row>
    <row r="5" spans="1:9" ht="20.100000000000001" customHeight="1">
      <c r="A5" s="646" t="s">
        <v>314</v>
      </c>
      <c r="B5" s="646"/>
      <c r="C5" s="646"/>
      <c r="D5" s="646"/>
      <c r="E5" s="646"/>
      <c r="F5" s="95"/>
      <c r="H5" s="77"/>
      <c r="I5" s="78"/>
    </row>
    <row r="6" spans="1:9" ht="20.100000000000001" customHeight="1">
      <c r="A6" s="79"/>
      <c r="H6" s="77"/>
      <c r="I6" s="78"/>
    </row>
    <row r="7" spans="1:9" ht="20.100000000000001" customHeight="1">
      <c r="A7" s="95" t="str">
        <f>'Attach 3(JV)'!A7:D7</f>
        <v>Bidder’s Name and Address :</v>
      </c>
      <c r="E7" s="81" t="str">
        <f>'Attach 3(JV)'!E7</f>
        <v>To:</v>
      </c>
      <c r="H7" s="77"/>
      <c r="I7" s="78"/>
    </row>
    <row r="8" spans="1:9" ht="36" customHeight="1">
      <c r="A8" s="797">
        <f>'Attach 3(JV)'!A8:D8</f>
        <v>0</v>
      </c>
      <c r="B8" s="797"/>
      <c r="C8" s="797"/>
      <c r="D8" s="797"/>
      <c r="E8" s="99" t="str">
        <f>'Attach 3(JV)'!E8</f>
        <v>C&amp;M Department</v>
      </c>
      <c r="H8" s="77"/>
      <c r="I8" s="78"/>
    </row>
    <row r="9" spans="1:9">
      <c r="A9" s="87" t="s">
        <v>31</v>
      </c>
      <c r="B9" s="801">
        <f>'Attach 3(JV)'!B9:D9</f>
        <v>0</v>
      </c>
      <c r="C9" s="801"/>
      <c r="D9" s="801"/>
      <c r="E9" s="99" t="str">
        <f>'Attach 3(JV)'!E9</f>
        <v>Power Grid Corporation of India Ltd.,</v>
      </c>
      <c r="H9" s="77"/>
      <c r="I9" s="78"/>
    </row>
    <row r="10" spans="1:9">
      <c r="A10" s="87" t="s">
        <v>33</v>
      </c>
      <c r="B10" s="799">
        <f>'Attach 3(JV)'!B10:D10</f>
        <v>0</v>
      </c>
      <c r="C10" s="799"/>
      <c r="D10" s="799"/>
      <c r="E10" s="99" t="str">
        <f>'Attach 3(JV)'!E10</f>
        <v>SRTS-II,RHQ,Bangalore</v>
      </c>
      <c r="H10" s="77"/>
      <c r="I10" s="78"/>
    </row>
    <row r="11" spans="1:9">
      <c r="B11" s="799">
        <f>'Attach 3(JV)'!B11:D11</f>
        <v>0</v>
      </c>
      <c r="C11" s="799"/>
      <c r="D11" s="799"/>
      <c r="E11" s="99">
        <f>'Attach 3(JV)'!E11</f>
        <v>0</v>
      </c>
    </row>
    <row r="12" spans="1:9">
      <c r="A12" s="79"/>
      <c r="B12" s="799">
        <f>'Attach 3(JV)'!B12:D12</f>
        <v>0</v>
      </c>
      <c r="C12" s="799"/>
      <c r="D12" s="799"/>
      <c r="E12" s="83"/>
    </row>
    <row r="13" spans="1:9" ht="20.100000000000001" customHeight="1">
      <c r="A13" s="79"/>
      <c r="B13" s="89"/>
      <c r="C13" s="89"/>
      <c r="D13" s="89"/>
      <c r="E13" s="73"/>
    </row>
    <row r="14" spans="1:9" ht="20.100000000000001" customHeight="1">
      <c r="A14" s="70" t="s">
        <v>35</v>
      </c>
    </row>
    <row r="15" spans="1:9" ht="20.100000000000001" customHeight="1">
      <c r="A15" s="79"/>
    </row>
    <row r="16" spans="1:9" ht="51" customHeight="1">
      <c r="A16" s="649" t="s">
        <v>315</v>
      </c>
      <c r="B16" s="649"/>
      <c r="C16" s="649"/>
      <c r="D16" s="649"/>
      <c r="E16" s="649"/>
    </row>
    <row r="17" spans="1:5" ht="20.100000000000001" customHeight="1">
      <c r="A17" s="79"/>
    </row>
    <row r="18" spans="1:5" ht="20.100000000000001" customHeight="1"/>
    <row r="19" spans="1:5" ht="33" customHeight="1">
      <c r="D19" s="93"/>
    </row>
    <row r="20" spans="1:5" ht="33" customHeight="1">
      <c r="A20" s="80" t="s">
        <v>38</v>
      </c>
      <c r="B20" s="94">
        <f>'Name of Bidder'!C32</f>
        <v>0</v>
      </c>
      <c r="C20" s="233"/>
      <c r="D20" s="93" t="s">
        <v>39</v>
      </c>
      <c r="E20" s="96">
        <f>'Name of Bidder'!C29</f>
        <v>0</v>
      </c>
    </row>
    <row r="21" spans="1:5" ht="33" customHeight="1">
      <c r="A21" s="80" t="s">
        <v>40</v>
      </c>
      <c r="B21" s="96">
        <f>'Name of Bidder'!C33</f>
        <v>0</v>
      </c>
      <c r="C21" s="233"/>
      <c r="D21" s="93" t="s">
        <v>41</v>
      </c>
      <c r="E21" s="96">
        <f>'Name of Bidder'!C30</f>
        <v>0</v>
      </c>
    </row>
    <row r="22" spans="1:5" ht="33" customHeight="1">
      <c r="D22" s="93"/>
    </row>
    <row r="23" spans="1:5" ht="20.100000000000001" customHeight="1"/>
    <row r="24" spans="1:5" ht="20.100000000000001" customHeight="1">
      <c r="A24" s="92"/>
    </row>
    <row r="25" spans="1:5" ht="20.100000000000001" customHeight="1"/>
    <row r="26" spans="1:5" ht="20.100000000000001" customHeight="1"/>
    <row r="27" spans="1:5" ht="20.100000000000001" customHeight="1">
      <c r="A27" s="92"/>
    </row>
    <row r="28" spans="1:5" ht="20.100000000000001" customHeight="1"/>
    <row r="29" spans="1:5" ht="20.100000000000001" customHeight="1">
      <c r="A29" s="92"/>
    </row>
    <row r="30" spans="1:5" ht="20.100000000000001" customHeight="1"/>
    <row r="31" spans="1:5" ht="20.100000000000001" customHeight="1">
      <c r="A31" s="92"/>
    </row>
    <row r="32" spans="1:5" ht="20.100000000000001" customHeight="1"/>
    <row r="33" ht="20.100000000000001" customHeight="1"/>
    <row r="34" ht="20.100000000000001" customHeight="1"/>
    <row r="35" ht="20.100000000000001" customHeight="1"/>
  </sheetData>
  <sheetProtection algorithmName="SHA-512" hashValue="AwhepAghkarNtNCI7GpfSKjWnUNKO6lZd0tIYGHpdih1P5izQZd+BwybDfMYxhrPF5dzOOw/zjTSVKxZL08yiQ==" saltValue="56UWnBDFdMaUJiZX1MW95A==" spinCount="100000" sheet="1" objects="1" scenarios="1" formatColumns="0" formatRows="0" selectLockedCells="1"/>
  <customSheetViews>
    <customSheetView guid="{BD24AD9D-D3A0-422F-8577-11BDC23592D2}" scale="90" showPageBreaks="1" showGridLines="0" zeroValues="0" printArea="1" view="pageBreakPreview">
      <selection activeCell="I7" sqref="I7"/>
      <pageMargins left="0" right="0" top="0" bottom="0" header="0" footer="0"/>
      <pageSetup scale="93" orientation="portrait" r:id="rId1"/>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I7" sqref="I7"/>
      <pageMargins left="0" right="0" top="0" bottom="0" header="0" footer="0"/>
      <pageSetup scale="93" orientation="portrait" r:id="rId2"/>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I7" sqref="I7"/>
      <pageMargins left="0" right="0" top="0" bottom="0" header="0" footer="0"/>
      <pageSetup scale="93" orientation="portrait" r:id="rId3"/>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I7" sqref="I7"/>
      <pageMargins left="0" right="0" top="0" bottom="0" header="0" footer="0"/>
      <pageSetup scale="93" orientation="portrait" r:id="rId4"/>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I7" sqref="I7"/>
      <pageMargins left="0" right="0" top="0" bottom="0" header="0" footer="0"/>
      <pageSetup scale="93" orientation="portrait" r:id="rId5"/>
      <headerFooter alignWithMargins="0">
        <oddFooter>&amp;R&amp;"Book Antiqua,Bold"&amp;8 Page &amp;P of &amp;N</oddFooter>
      </headerFooter>
    </customSheetView>
    <customSheetView guid="{906C1F80-87B7-4777-98E9-010D55358499}" scale="90" showPageBreaks="1" showGridLines="0" zeroValues="0" printArea="1" view="pageBreakPreview">
      <selection activeCell="I7" sqref="I7"/>
      <pageMargins left="0" right="0" top="0" bottom="0" header="0" footer="0"/>
      <pageSetup scale="93" orientation="portrait" r:id="rId6"/>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I7" sqref="I7"/>
      <pageMargins left="0" right="0" top="0" bottom="0" header="0" footer="0"/>
      <pageSetup scale="93" orientation="portrait" r:id="rId7"/>
      <headerFooter alignWithMargins="0">
        <oddFooter>&amp;R&amp;"Book Antiqua,Bold"&amp;8 Page &amp;P of &amp;N</oddFooter>
      </headerFooter>
    </customSheetView>
    <customSheetView guid="{B07A37BF-D9F4-4586-9D27-CDE2FA2D1222}" scale="90" showPageBreaks="1" showGridLines="0" zeroValues="0" printArea="1" view="pageBreakPreview">
      <selection activeCell="I7" sqref="I7"/>
      <pageMargins left="0" right="0" top="0" bottom="0" header="0" footer="0"/>
      <pageSetup scale="93" orientation="portrait" r:id="rId8"/>
      <headerFooter alignWithMargins="0">
        <oddFooter>&amp;R&amp;"Book Antiqua,Bold"&amp;8 Page &amp;P of &amp;N</oddFooter>
      </headerFooter>
    </customSheetView>
    <customSheetView guid="{9EDBA9B2-46ED-415A-B10B-329571C4D4AF}" scale="90" showPageBreaks="1" showGridLines="0" zeroValues="0" printArea="1" view="pageBreakPreview" topLeftCell="A10">
      <selection activeCell="I7" sqref="I7"/>
      <pageMargins left="0" right="0" top="0" bottom="0" header="0" footer="0"/>
      <pageSetup scale="93" orientation="portrait" r:id="rId9"/>
      <headerFooter alignWithMargins="0">
        <oddFooter>&amp;R&amp;"Book Antiqua,Bold"&amp;8 Page &amp;P of &amp;N</oddFooter>
      </headerFooter>
    </customSheetView>
    <customSheetView guid="{30E57F47-2338-458C-930A-44F048960490}" scale="90" showPageBreaks="1" showGridLines="0" zeroValues="0" printArea="1" view="pageBreakPreview">
      <selection activeCell="I7" sqref="I7"/>
      <pageMargins left="0" right="0" top="0" bottom="0" header="0" footer="0"/>
      <pageSetup scale="93" orientation="portrait" r:id="rId10"/>
      <headerFooter alignWithMargins="0">
        <oddFooter>&amp;R&amp;"Book Antiqua,Bold"&amp;8 Page &amp;P of &amp;N</oddFooter>
      </headerFooter>
    </customSheetView>
    <customSheetView guid="{6FD3A41D-DEEE-48F5-96DB-6021F0BEBAF6}" scale="90" showPageBreaks="1" showGridLines="0" zeroValues="0" printArea="1" view="pageBreakPreview" topLeftCell="A4">
      <selection activeCell="K19" sqref="K19"/>
      <pageMargins left="0" right="0" top="0" bottom="0" header="0" footer="0"/>
      <pageSetup scale="93" orientation="portrait" r:id="rId11"/>
      <headerFooter alignWithMargins="0">
        <oddFooter>&amp;R&amp;"Book Antiqua,Bold"&amp;8 Page &amp;P of &amp;N</oddFooter>
      </headerFooter>
    </customSheetView>
    <customSheetView guid="{564AA8DD-E850-4E6F-BA1D-8F79D1361145}" scale="90" showPageBreaks="1" showGridLines="0" zeroValues="0" printArea="1" view="pageBreakPreview" topLeftCell="A4">
      <selection activeCell="K19" sqref="K19"/>
      <pageMargins left="0" right="0" top="0" bottom="0" header="0" footer="0"/>
      <pageSetup scale="93" orientation="portrait" r:id="rId12"/>
      <headerFooter alignWithMargins="0">
        <oddFooter>&amp;R&amp;"Book Antiqua,Bold"&amp;8 Page &amp;P of &amp;N</oddFooter>
      </headerFooter>
    </customSheetView>
    <customSheetView guid="{7DC13EB1-5F25-4667-BD87-340DAD4F0E72}" showGridLines="0" zeroValues="0">
      <selection activeCell="K19" sqref="K19"/>
      <pageMargins left="0" right="0" top="0" bottom="0" header="0" footer="0"/>
      <pageSetup scale="93" orientation="portrait" r:id="rId13"/>
      <headerFooter alignWithMargins="0">
        <oddFooter>&amp;R&amp;"Book Antiqua,Bold"&amp;8 Page &amp;P of &amp;N</oddFooter>
      </headerFooter>
    </customSheetView>
    <customSheetView guid="{AF19F13B-761B-48FB-A70F-9439A4D7530B}" showGridLines="0" zeroValues="0" topLeftCell="A7">
      <selection activeCell="E8" sqref="E8"/>
      <pageMargins left="0" right="0" top="0" bottom="0" header="0" footer="0"/>
      <pageSetup scale="97" orientation="portrait" r:id="rId14"/>
      <headerFooter alignWithMargins="0">
        <oddFooter>&amp;R&amp;"Book Antiqua,Bold"&amp;8 Page &amp;P of &amp;N</oddFooter>
      </headerFooter>
    </customSheetView>
    <customSheetView guid="{20A53A97-D2BD-4E7F-8ABC-E5DF94CF88E8}" showGridLines="0" zeroValues="0" topLeftCell="A10">
      <selection activeCell="E8" sqref="E8"/>
      <pageMargins left="0" right="0" top="0" bottom="0" header="0" footer="0"/>
      <pageSetup scale="97" orientation="portrait" r:id="rId15"/>
      <headerFooter alignWithMargins="0">
        <oddFooter>&amp;R&amp;"Book Antiqua,Bold"&amp;8 Page &amp;P of &amp;N</oddFooter>
      </headerFooter>
    </customSheetView>
    <customSheetView guid="{1586E746-E770-4DE8-8EE8-42BC4CF5206B}" scale="85" showPageBreaks="1" showGridLines="0" zeroValues="0" printArea="1" view="pageBreakPreview">
      <pageMargins left="0" right="0" top="0" bottom="0" header="0" footer="0"/>
      <pageSetup scale="97" orientation="portrait" r:id="rId16"/>
      <headerFooter alignWithMargins="0">
        <oddFooter>&amp;R&amp;"Book Antiqua,Bold"&amp;8 Page &amp;P of &amp;N</oddFooter>
      </headerFooter>
    </customSheetView>
    <customSheetView guid="{7FED4A88-DA6B-4AEC-96D2-BAE29634CEBD}" scale="85" showPageBreaks="1" showGridLines="0" zeroValues="0" printArea="1" view="pageBreakPreview">
      <pageMargins left="0" right="0" top="0" bottom="0" header="0" footer="0"/>
      <pageSetup scale="97"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pageMargins left="0" right="0" top="0" bottom="0" header="0" footer="0"/>
      <pageSetup scale="97" orientation="portrait" r:id="rId18"/>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A3" sqref="A3:E3"/>
      <pageMargins left="0" right="0" top="0" bottom="0" header="0" footer="0"/>
      <pageSetup scale="97" orientation="portrait" r:id="rId19"/>
      <headerFooter alignWithMargins="0">
        <oddFooter>&amp;R&amp;"Book Antiqua,Bold"&amp;8 Page &amp;P of &amp;N</oddFooter>
      </headerFooter>
    </customSheetView>
    <customSheetView guid="{1C70608C-646A-4043-A222-6253B5006A93}" showPageBreaks="1" showGridLines="0" printArea="1">
      <pageMargins left="0" right="0" top="0" bottom="0" header="0" footer="0"/>
      <pageSetup scale="95" orientation="portrait" r:id="rId20"/>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80" showPageBreaks="1" showGridLines="0" printArea="1" view="pageBreakPreview">
      <pageMargins left="0" right="0" top="0" bottom="0" header="0" footer="0"/>
      <pageSetup scale="95" orientation="portrait" r:id="rId24"/>
      <headerFooter alignWithMargins="0">
        <oddFooter>&amp;R&amp;"Book Antiqua,Bold"&amp;8 Page &amp;P of &amp;N</oddFooter>
      </headerFooter>
    </customSheetView>
    <customSheetView guid="{CD4CA1A8-824A-452F-BDBA-32A47C1B3013}" showPageBreaks="1" showGridLines="0" printArea="1" view="pageBreakPreview">
      <pageMargins left="0" right="0" top="0" bottom="0" header="0" footer="0"/>
      <pageSetup scale="95" orientation="portrait" r:id="rId25"/>
      <headerFooter alignWithMargins="0">
        <oddFooter>&amp;R&amp;"Book Antiqua,Bold"&amp;8 Page &amp;P of &amp;N</oddFooter>
      </headerFooter>
    </customSheetView>
    <customSheetView guid="{EBAEADC8-DFAF-4DD1-92A4-0349F1C8EBDD}" scale="85" showPageBreaks="1" showGridLines="0" zeroValues="0" printArea="1" view="pageBreakPreview">
      <pageMargins left="0" right="0" top="0" bottom="0" header="0" footer="0"/>
      <pageSetup scale="97" orientation="portrait" r:id="rId26"/>
      <headerFooter alignWithMargins="0">
        <oddFooter>&amp;R&amp;"Book Antiqua,Bold"&amp;8 Page &amp;P of &amp;N</oddFooter>
      </headerFooter>
    </customSheetView>
    <customSheetView guid="{D5994A17-2357-4B78-B667-DDB5D94B6FD1}" scale="85" showPageBreaks="1" showGridLines="0" zeroValues="0" printArea="1" view="pageBreakPreview">
      <pageMargins left="0" right="0" top="0" bottom="0" header="0" footer="0"/>
      <pageSetup scale="97" orientation="portrait" r:id="rId27"/>
      <headerFooter alignWithMargins="0">
        <oddFooter>&amp;R&amp;"Book Antiqua,Bold"&amp;8 Page &amp;P of &amp;N</oddFooter>
      </headerFooter>
    </customSheetView>
    <customSheetView guid="{A317F5C2-E44F-4A46-8833-2AE6CAE06F6E}" scale="85" showPageBreaks="1" showGridLines="0" zeroValues="0" printArea="1" view="pageBreakPreview">
      <pageMargins left="0" right="0" top="0" bottom="0" header="0" footer="0"/>
      <pageSetup scale="97" orientation="portrait" r:id="rId28"/>
      <headerFooter alignWithMargins="0">
        <oddFooter>&amp;R&amp;"Book Antiqua,Bold"&amp;8 Page &amp;P of &amp;N</oddFooter>
      </headerFooter>
    </customSheetView>
    <customSheetView guid="{280EA05C-4582-4B0F-895F-5C9134A73222}" showGridLines="0" zeroValues="0">
      <selection activeCell="E8" sqref="E8"/>
      <pageMargins left="0" right="0" top="0" bottom="0" header="0" footer="0"/>
      <pageSetup scale="97" orientation="portrait" r:id="rId29"/>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K19" sqref="K19"/>
      <pageMargins left="0" right="0" top="0" bottom="0" header="0" footer="0"/>
      <pageSetup scale="93" orientation="portrait" r:id="rId30"/>
      <headerFooter alignWithMargins="0">
        <oddFooter>&amp;R&amp;"Book Antiqua,Bold"&amp;8 Page &amp;P of &amp;N</oddFooter>
      </headerFooter>
    </customSheetView>
    <customSheetView guid="{308F00E9-5A71-4486-BCFD-DF8513C1906D}" scale="90" showPageBreaks="1" showGridLines="0" zeroValues="0" printArea="1" view="pageBreakPreview" topLeftCell="A7">
      <selection activeCell="K19" sqref="K19"/>
      <pageMargins left="0" right="0" top="0" bottom="0" header="0" footer="0"/>
      <pageSetup scale="93" orientation="portrait" r:id="rId31"/>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K19" sqref="K19"/>
      <pageMargins left="0" right="0" top="0" bottom="0" header="0" footer="0"/>
      <pageSetup scale="93" orientation="portrait" r:id="rId32"/>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K19" sqref="K19"/>
      <pageMargins left="0" right="0" top="0" bottom="0" header="0" footer="0"/>
      <pageSetup scale="93" orientation="portrait" r:id="rId33"/>
      <headerFooter alignWithMargins="0">
        <oddFooter>&amp;R&amp;"Book Antiqua,Bold"&amp;8 Page &amp;P of &amp;N</oddFooter>
      </headerFooter>
    </customSheetView>
    <customSheetView guid="{728AEB16-F9CD-4198-B4E9-2E28A5E42262}" scale="90" showPageBreaks="1" showGridLines="0" zeroValues="0" printArea="1" view="pageBreakPreview" topLeftCell="A10">
      <selection activeCell="K19" sqref="K19"/>
      <pageMargins left="0" right="0" top="0" bottom="0" header="0" footer="0"/>
      <pageSetup scale="93" orientation="portrait" r:id="rId34"/>
      <headerFooter alignWithMargins="0">
        <oddFooter>&amp;R&amp;"Book Antiqua,Bold"&amp;8 Page &amp;P of &amp;N</oddFooter>
      </headerFooter>
    </customSheetView>
    <customSheetView guid="{10C5F276-B641-4058-B015-CD9DBF21498B}" scale="90" showPageBreaks="1" showGridLines="0" zeroValues="0" printArea="1" view="pageBreakPreview">
      <selection activeCell="I7" sqref="I7"/>
      <pageMargins left="0" right="0" top="0" bottom="0" header="0" footer="0"/>
      <pageSetup scale="93" orientation="portrait" r:id="rId35"/>
      <headerFooter alignWithMargins="0">
        <oddFooter>&amp;R&amp;"Book Antiqua,Bold"&amp;8 Page &amp;P of &amp;N</oddFooter>
      </headerFooter>
    </customSheetView>
    <customSheetView guid="{0BBA2DF4-A149-40BB-8E82-8CB6DEDB7C04}" scale="90" showPageBreaks="1" showGridLines="0" zeroValues="0" printArea="1" view="pageBreakPreview" topLeftCell="A10">
      <selection activeCell="I7" sqref="I7"/>
      <pageMargins left="0" right="0" top="0" bottom="0" header="0" footer="0"/>
      <pageSetup scale="93" orientation="portrait" r:id="rId36"/>
      <headerFooter alignWithMargins="0">
        <oddFooter>&amp;R&amp;"Book Antiqua,Bold"&amp;8 Page &amp;P of &amp;N</oddFooter>
      </headerFooter>
    </customSheetView>
  </customSheetViews>
  <mergeCells count="9">
    <mergeCell ref="A1:D1"/>
    <mergeCell ref="A3:E3"/>
    <mergeCell ref="A5:E5"/>
    <mergeCell ref="A16:E16"/>
    <mergeCell ref="B9:D9"/>
    <mergeCell ref="B10:D10"/>
    <mergeCell ref="B11:D11"/>
    <mergeCell ref="B12:D12"/>
    <mergeCell ref="A8:D8"/>
  </mergeCells>
  <phoneticPr fontId="3" type="noConversion"/>
  <pageMargins left="0.61" right="0.46" top="0.57999999999999996" bottom="0.6" header="0.34" footer="0.35"/>
  <pageSetup scale="93" orientation="portrait" r:id="rId37"/>
  <headerFooter alignWithMargins="0">
    <oddFooter>&amp;R&amp;"Book Antiqua,Bold"&amp;8 Page &amp;P of &amp;N</oddFooter>
  </headerFooter>
  <drawing r:id="rId3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dimension ref="A1:I39"/>
  <sheetViews>
    <sheetView showGridLines="0" showZeros="0" view="pageBreakPreview" zoomScale="85" zoomScaleNormal="100" zoomScaleSheetLayoutView="85" workbookViewId="0">
      <selection activeCell="H22" sqref="H22"/>
    </sheetView>
  </sheetViews>
  <sheetFormatPr defaultColWidth="9.140625" defaultRowHeight="15.75"/>
  <cols>
    <col min="1" max="1" width="12.140625" style="70" customWidth="1"/>
    <col min="2" max="2" width="20.5703125" style="70" customWidth="1"/>
    <col min="3" max="3" width="11.42578125" style="70" customWidth="1"/>
    <col min="4" max="4" width="23" style="70" customWidth="1"/>
    <col min="5" max="5" width="45.7109375" style="70" customWidth="1"/>
    <col min="6" max="8" width="9.140625" style="70"/>
    <col min="9" max="16384" width="9.140625" style="73"/>
  </cols>
  <sheetData>
    <row r="1" spans="1:9" ht="28.5" customHeight="1">
      <c r="A1" s="903" t="str">
        <f>Cover!B3</f>
        <v>Specification No: SRTS-II/C&amp;M/WC-3924/2024</v>
      </c>
      <c r="B1" s="903"/>
      <c r="C1" s="903"/>
      <c r="D1" s="903"/>
      <c r="E1" s="382" t="s">
        <v>316</v>
      </c>
    </row>
    <row r="2" spans="1:9" ht="16.5">
      <c r="A2" s="245"/>
      <c r="B2" s="245"/>
      <c r="C2" s="245"/>
      <c r="D2" s="245"/>
      <c r="E2" s="245"/>
    </row>
    <row r="3" spans="1:9" ht="124.5" customHeight="1">
      <c r="A3" s="796" t="str">
        <f>Cover!B2</f>
        <v xml:space="preserve">Strengthening the existing shed, Installation of staircase and Painting of Outdoor Store Structural steel at Thrissur HVDC station					</v>
      </c>
      <c r="B3" s="796"/>
      <c r="C3" s="796"/>
      <c r="D3" s="796"/>
      <c r="E3" s="796"/>
      <c r="F3" s="68"/>
      <c r="G3" s="68"/>
      <c r="H3" s="68"/>
    </row>
    <row r="4" spans="1:9" ht="20.100000000000001" customHeight="1">
      <c r="A4" s="76"/>
      <c r="H4" s="77"/>
      <c r="I4" s="78"/>
    </row>
    <row r="5" spans="1:9" ht="20.100000000000001" customHeight="1">
      <c r="A5" s="646" t="s">
        <v>317</v>
      </c>
      <c r="B5" s="646"/>
      <c r="C5" s="646"/>
      <c r="D5" s="646"/>
      <c r="E5" s="646"/>
      <c r="F5" s="95"/>
      <c r="H5" s="77"/>
      <c r="I5" s="78"/>
    </row>
    <row r="6" spans="1:9" ht="20.100000000000001" customHeight="1">
      <c r="A6" s="79"/>
      <c r="H6" s="77"/>
      <c r="I6" s="78"/>
    </row>
    <row r="7" spans="1:9" ht="20.100000000000001" customHeight="1">
      <c r="A7" s="95" t="str">
        <f>'Attach 3(JV)'!A7:D7</f>
        <v>Bidder’s Name and Address :</v>
      </c>
      <c r="E7" s="81" t="str">
        <f>'Attach 3(JV)'!E7</f>
        <v>To:</v>
      </c>
      <c r="H7" s="77"/>
      <c r="I7" s="78"/>
    </row>
    <row r="8" spans="1:9" ht="31.5" customHeight="1">
      <c r="A8" s="797">
        <f>'Attach 3(JV)'!A8:D8</f>
        <v>0</v>
      </c>
      <c r="B8" s="797"/>
      <c r="C8" s="797"/>
      <c r="D8" s="797"/>
      <c r="E8" s="99" t="str">
        <f>'Attach 3(JV)'!E8</f>
        <v>C&amp;M Department</v>
      </c>
      <c r="H8" s="77"/>
      <c r="I8" s="78"/>
    </row>
    <row r="9" spans="1:9">
      <c r="A9" s="87" t="s">
        <v>31</v>
      </c>
      <c r="B9" s="801">
        <f>'Attach 3(JV)'!B9:D9</f>
        <v>0</v>
      </c>
      <c r="C9" s="801"/>
      <c r="D9" s="801"/>
      <c r="E9" s="99" t="str">
        <f>'Attach 3(JV)'!E9</f>
        <v>Power Grid Corporation of India Ltd.,</v>
      </c>
      <c r="H9" s="77"/>
      <c r="I9" s="78"/>
    </row>
    <row r="10" spans="1:9">
      <c r="A10" s="87" t="s">
        <v>33</v>
      </c>
      <c r="B10" s="799">
        <f>'Attach 3(JV)'!B10:D10</f>
        <v>0</v>
      </c>
      <c r="C10" s="799"/>
      <c r="D10" s="799"/>
      <c r="E10" s="99" t="str">
        <f>'Attach 3(JV)'!E10</f>
        <v>SRTS-II,RHQ,Bangalore</v>
      </c>
      <c r="H10" s="77"/>
      <c r="I10" s="78"/>
    </row>
    <row r="11" spans="1:9">
      <c r="B11" s="799">
        <f>'Attach 3(JV)'!B11:D11</f>
        <v>0</v>
      </c>
      <c r="C11" s="799"/>
      <c r="D11" s="799"/>
      <c r="E11" s="99">
        <f>'Attach 3(JV)'!E11</f>
        <v>0</v>
      </c>
    </row>
    <row r="12" spans="1:9">
      <c r="A12" s="79"/>
      <c r="B12" s="799">
        <f>'Attach 3(JV)'!B12:D12</f>
        <v>0</v>
      </c>
      <c r="C12" s="799"/>
      <c r="D12" s="799"/>
      <c r="E12" s="83"/>
    </row>
    <row r="13" spans="1:9" ht="20.100000000000001" customHeight="1">
      <c r="A13" s="79"/>
      <c r="B13" s="89"/>
      <c r="C13" s="89"/>
      <c r="D13" s="89"/>
      <c r="E13" s="73"/>
    </row>
    <row r="14" spans="1:9" ht="20.100000000000001" customHeight="1">
      <c r="A14" s="70" t="s">
        <v>35</v>
      </c>
    </row>
    <row r="15" spans="1:9" ht="20.100000000000001" customHeight="1">
      <c r="A15" s="79"/>
    </row>
    <row r="16" spans="1:9" ht="45" customHeight="1">
      <c r="A16" s="843" t="s">
        <v>318</v>
      </c>
      <c r="B16" s="843"/>
      <c r="C16" s="843"/>
      <c r="D16" s="843"/>
      <c r="E16" s="843"/>
    </row>
    <row r="17" spans="1:5" ht="20.100000000000001" customHeight="1">
      <c r="A17" s="79"/>
    </row>
    <row r="18" spans="1:5" ht="20.100000000000001" customHeight="1">
      <c r="A18" s="244"/>
    </row>
    <row r="19" spans="1:5" ht="20.100000000000001" customHeight="1"/>
    <row r="20" spans="1:5" ht="20.100000000000001" customHeight="1">
      <c r="A20" s="244"/>
    </row>
    <row r="21" spans="1:5" ht="20.100000000000001" customHeight="1">
      <c r="A21" s="244"/>
    </row>
    <row r="22" spans="1:5" ht="20.100000000000001" customHeight="1"/>
    <row r="23" spans="1:5" ht="33" customHeight="1">
      <c r="D23" s="93"/>
    </row>
    <row r="24" spans="1:5" ht="24.75" customHeight="1">
      <c r="A24" s="80" t="s">
        <v>38</v>
      </c>
      <c r="B24" s="94">
        <f>'Name of Bidder'!C32</f>
        <v>0</v>
      </c>
      <c r="C24" s="233"/>
      <c r="D24" s="93" t="s">
        <v>39</v>
      </c>
      <c r="E24" s="96">
        <f>'Name of Bidder'!C29</f>
        <v>0</v>
      </c>
    </row>
    <row r="25" spans="1:5" ht="24.75" customHeight="1">
      <c r="A25" s="80" t="s">
        <v>40</v>
      </c>
      <c r="B25" s="96">
        <f>'Name of Bidder'!C33</f>
        <v>0</v>
      </c>
      <c r="C25" s="233"/>
      <c r="D25" s="93" t="s">
        <v>41</v>
      </c>
      <c r="E25" s="96">
        <f>'Name of Bidder'!C30</f>
        <v>0</v>
      </c>
    </row>
    <row r="26" spans="1:5" ht="33" customHeight="1">
      <c r="D26" s="93"/>
    </row>
    <row r="27" spans="1:5" ht="20.100000000000001" customHeight="1"/>
    <row r="28" spans="1:5" ht="20.100000000000001" customHeight="1">
      <c r="A28" s="92"/>
    </row>
    <row r="29" spans="1:5" ht="20.100000000000001" customHeight="1"/>
    <row r="30" spans="1:5" ht="20.100000000000001" customHeight="1"/>
    <row r="31" spans="1:5" ht="20.100000000000001" customHeight="1">
      <c r="A31" s="92"/>
    </row>
    <row r="32" spans="1:5" ht="20.100000000000001" customHeight="1"/>
    <row r="33" spans="1:1" ht="20.100000000000001" customHeight="1">
      <c r="A33" s="92"/>
    </row>
    <row r="34" spans="1:1" ht="20.100000000000001" customHeight="1"/>
    <row r="35" spans="1:1" ht="20.100000000000001" customHeight="1">
      <c r="A35" s="92"/>
    </row>
    <row r="36" spans="1:1" ht="20.100000000000001" customHeight="1"/>
    <row r="37" spans="1:1" ht="20.100000000000001" customHeight="1"/>
    <row r="38" spans="1:1" ht="20.100000000000001" customHeight="1"/>
    <row r="39" spans="1:1" ht="20.100000000000001" customHeight="1"/>
  </sheetData>
  <sheetProtection sheet="1" objects="1" scenarios="1" formatColumns="0" formatRows="0" selectLockedCells="1"/>
  <customSheetViews>
    <customSheetView guid="{BD24AD9D-D3A0-422F-8577-11BDC23592D2}" scale="85" showPageBreaks="1" showGridLines="0" zeroValues="0" printArea="1" view="pageBreakPreview">
      <selection activeCell="H22" sqref="H22"/>
      <pageMargins left="0" right="0" top="0" bottom="0" header="0" footer="0"/>
      <pageSetup scale="93" orientation="portrait" r:id="rId1"/>
      <headerFooter alignWithMargins="0">
        <oddFooter>&amp;R&amp;"Book Antiqua,Bold"&amp;8 Page &amp;P of &amp;N</oddFooter>
      </headerFooter>
    </customSheetView>
    <customSheetView guid="{6AB2DF82-E90A-4CF8-B22E-5D001DAE6667}" scale="85" showPageBreaks="1" showGridLines="0" zeroValues="0" printArea="1" view="pageBreakPreview" topLeftCell="A10">
      <selection activeCell="H22" sqref="H22"/>
      <pageMargins left="0" right="0" top="0" bottom="0" header="0" footer="0"/>
      <pageSetup scale="93" orientation="portrait" r:id="rId2"/>
      <headerFooter alignWithMargins="0">
        <oddFooter>&amp;R&amp;"Book Antiqua,Bold"&amp;8 Page &amp;P of &amp;N</oddFooter>
      </headerFooter>
    </customSheetView>
    <customSheetView guid="{938A4A51-D362-4606-B51E-5F7EE488A1EA}" scale="85" showPageBreaks="1" showGridLines="0" zeroValues="0" printArea="1" view="pageBreakPreview">
      <selection activeCell="H22" sqref="H22"/>
      <pageMargins left="0" right="0" top="0" bottom="0" header="0" footer="0"/>
      <pageSetup scale="93" orientation="portrait" r:id="rId3"/>
      <headerFooter alignWithMargins="0">
        <oddFooter>&amp;R&amp;"Book Antiqua,Bold"&amp;8 Page &amp;P of &amp;N</oddFooter>
      </headerFooter>
    </customSheetView>
    <customSheetView guid="{E8F77A2D-E40A-4668-A8F2-3CE31C4AC520}" scale="85" showPageBreaks="1" showGridLines="0" zeroValues="0" printArea="1" view="pageBreakPreview">
      <selection activeCell="H22" sqref="H22"/>
      <pageMargins left="0" right="0" top="0" bottom="0" header="0" footer="0"/>
      <pageSetup scale="93" orientation="portrait" r:id="rId4"/>
      <headerFooter alignWithMargins="0">
        <oddFooter>&amp;R&amp;"Book Antiqua,Bold"&amp;8 Page &amp;P of &amp;N</oddFooter>
      </headerFooter>
    </customSheetView>
    <customSheetView guid="{F34FCE55-6D7A-4595-AE80-79F81F8010EA}" scale="85" showPageBreaks="1" showGridLines="0" zeroValues="0" printArea="1" view="pageBreakPreview">
      <selection activeCell="H22" sqref="H22"/>
      <pageMargins left="0" right="0" top="0" bottom="0" header="0" footer="0"/>
      <pageSetup scale="93" orientation="portrait" r:id="rId5"/>
      <headerFooter alignWithMargins="0">
        <oddFooter>&amp;R&amp;"Book Antiqua,Bold"&amp;8 Page &amp;P of &amp;N</oddFooter>
      </headerFooter>
    </customSheetView>
    <customSheetView guid="{906C1F80-87B7-4777-98E9-010D55358499}" scale="85" showPageBreaks="1" showGridLines="0" zeroValues="0" printArea="1" view="pageBreakPreview">
      <selection activeCell="H22" sqref="H22"/>
      <pageMargins left="0" right="0" top="0" bottom="0" header="0" footer="0"/>
      <pageSetup scale="93" orientation="portrait" r:id="rId6"/>
      <headerFooter alignWithMargins="0">
        <oddFooter>&amp;R&amp;"Book Antiqua,Bold"&amp;8 Page &amp;P of &amp;N</oddFooter>
      </headerFooter>
    </customSheetView>
    <customSheetView guid="{42E95D05-5FE4-4BDE-99D8-8A5175191762}" scale="85" showPageBreaks="1" showGridLines="0" zeroValues="0" printArea="1" view="pageBreakPreview" topLeftCell="A10">
      <selection activeCell="H22" sqref="H22"/>
      <pageMargins left="0" right="0" top="0" bottom="0" header="0" footer="0"/>
      <pageSetup scale="93" orientation="portrait" r:id="rId7"/>
      <headerFooter alignWithMargins="0">
        <oddFooter>&amp;R&amp;"Book Antiqua,Bold"&amp;8 Page &amp;P of &amp;N</oddFooter>
      </headerFooter>
    </customSheetView>
    <customSheetView guid="{B07A37BF-D9F4-4586-9D27-CDE2FA2D1222}" scale="85" showPageBreaks="1" showGridLines="0" zeroValues="0" printArea="1" view="pageBreakPreview" topLeftCell="A4">
      <selection activeCell="H22" sqref="H22"/>
      <pageMargins left="0" right="0" top="0" bottom="0" header="0" footer="0"/>
      <pageSetup scale="93" orientation="portrait" r:id="rId8"/>
      <headerFooter alignWithMargins="0">
        <oddFooter>&amp;R&amp;"Book Antiqua,Bold"&amp;8 Page &amp;P of &amp;N</oddFooter>
      </headerFooter>
    </customSheetView>
    <customSheetView guid="{9EDBA9B2-46ED-415A-B10B-329571C4D4AF}" scale="85" showPageBreaks="1" showGridLines="0" zeroValues="0" printArea="1" view="pageBreakPreview" topLeftCell="A10">
      <selection activeCell="H22" sqref="H22"/>
      <pageMargins left="0" right="0" top="0" bottom="0" header="0" footer="0"/>
      <pageSetup scale="93" orientation="portrait" r:id="rId9"/>
      <headerFooter alignWithMargins="0">
        <oddFooter>&amp;R&amp;"Book Antiqua,Bold"&amp;8 Page &amp;P of &amp;N</oddFooter>
      </headerFooter>
    </customSheetView>
    <customSheetView guid="{30E57F47-2338-458C-930A-44F048960490}" scale="85" showPageBreaks="1" showGridLines="0" zeroValues="0" printArea="1" view="pageBreakPreview">
      <selection activeCell="H22" sqref="H22"/>
      <pageMargins left="0" right="0" top="0" bottom="0" header="0" footer="0"/>
      <pageSetup scale="93" orientation="portrait" r:id="rId10"/>
      <headerFooter alignWithMargins="0">
        <oddFooter>&amp;R&amp;"Book Antiqua,Bold"&amp;8 Page &amp;P of &amp;N</oddFooter>
      </headerFooter>
    </customSheetView>
    <customSheetView guid="{6FD3A41D-DEEE-48F5-96DB-6021F0BEBAF6}" scale="85" showPageBreaks="1" showGridLines="0" zeroValues="0" printArea="1" view="pageBreakPreview" topLeftCell="A13">
      <selection activeCell="H22" sqref="H22"/>
      <pageMargins left="0" right="0" top="0" bottom="0" header="0" footer="0"/>
      <pageSetup scale="93" orientation="portrait" r:id="rId11"/>
      <headerFooter alignWithMargins="0">
        <oddFooter>&amp;R&amp;"Book Antiqua,Bold"&amp;8 Page &amp;P of &amp;N</oddFooter>
      </headerFooter>
    </customSheetView>
    <customSheetView guid="{564AA8DD-E850-4E6F-BA1D-8F79D1361145}" scale="85" showPageBreaks="1" showGridLines="0" zeroValues="0" printArea="1" view="pageBreakPreview" topLeftCell="A13">
      <selection activeCell="H22" sqref="H22"/>
      <pageMargins left="0" right="0" top="0" bottom="0" header="0" footer="0"/>
      <pageSetup scale="93" orientation="portrait" r:id="rId12"/>
      <headerFooter alignWithMargins="0">
        <oddFooter>&amp;R&amp;"Book Antiqua,Bold"&amp;8 Page &amp;P of &amp;N</oddFooter>
      </headerFooter>
    </customSheetView>
    <customSheetView guid="{7DC13EB1-5F25-4667-BD87-340DAD4F0E72}" showGridLines="0" zeroValues="0" topLeftCell="A7">
      <selection activeCell="H22" sqref="H22"/>
      <pageMargins left="0" right="0" top="0" bottom="0" header="0" footer="0"/>
      <pageSetup scale="93" orientation="portrait" r:id="rId13"/>
      <headerFooter alignWithMargins="0">
        <oddFooter>&amp;R&amp;"Book Antiqua,Bold"&amp;8 Page &amp;P of &amp;N</oddFooter>
      </headerFooter>
    </customSheetView>
    <customSheetView guid="{AF19F13B-761B-48FB-A70F-9439A4D7530B}" showGridLines="0" zeroValues="0">
      <selection activeCell="E8" sqref="E8"/>
      <pageMargins left="0" right="0" top="0" bottom="0" header="0" footer="0"/>
      <pageSetup scale="97" orientation="portrait" r:id="rId14"/>
      <headerFooter alignWithMargins="0">
        <oddFooter>&amp;R&amp;"Book Antiqua,Bold"&amp;8 Page &amp;P of &amp;N</oddFooter>
      </headerFooter>
    </customSheetView>
    <customSheetView guid="{20A53A97-D2BD-4E7F-8ABC-E5DF94CF88E8}" showGridLines="0" zeroValues="0" topLeftCell="A3">
      <selection activeCell="E8" sqref="E8"/>
      <pageMargins left="0" right="0" top="0" bottom="0" header="0" footer="0"/>
      <pageSetup scale="97" orientation="portrait" r:id="rId15"/>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E15" sqref="E15"/>
      <pageMargins left="0" right="0" top="0" bottom="0" header="0" footer="0"/>
      <pageSetup scale="97" orientation="portrait" r:id="rId16"/>
      <headerFooter alignWithMargins="0">
        <oddFooter>&amp;R&amp;"Book Antiqua,Bold"&amp;8 Page &amp;P of &amp;N</oddFooter>
      </headerFooter>
    </customSheetView>
    <customSheetView guid="{7FED4A88-DA6B-4AEC-96D2-BAE29634CEBD}" scale="85" showPageBreaks="1" showGridLines="0" zeroValues="0" printArea="1" view="pageBreakPreview" topLeftCell="A7">
      <selection activeCell="E15" sqref="E15"/>
      <pageMargins left="0" right="0" top="0" bottom="0" header="0" footer="0"/>
      <pageSetup scale="97"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topLeftCell="A7">
      <selection activeCell="E15" sqref="E15"/>
      <pageMargins left="0" right="0" top="0" bottom="0" header="0" footer="0"/>
      <pageSetup scale="97" orientation="portrait" r:id="rId18"/>
      <headerFooter alignWithMargins="0">
        <oddFooter>&amp;R&amp;"Book Antiqua,Bold"&amp;8 Page &amp;P of &amp;N</oddFooter>
      </headerFooter>
    </customSheetView>
    <customSheetView guid="{6B2C1320-5106-401D-86E8-03FFC7419150}" scale="85" showPageBreaks="1" showGridLines="0" zeroValues="0" printArea="1" view="pageBreakPreview" showRuler="0">
      <selection activeCell="E15" sqref="E15"/>
      <pageMargins left="0" right="0" top="0" bottom="0" header="0" footer="0"/>
      <pageSetup scale="97" orientation="portrait" r:id="rId19"/>
      <headerFooter alignWithMargins="0">
        <oddFooter>&amp;R&amp;"Book Antiqua,Bold"&amp;8 Page &amp;P of &amp;N</oddFooter>
      </headerFooter>
    </customSheetView>
    <customSheetView guid="{1C70608C-646A-4043-A222-6253B5006A93}" showPageBreaks="1" showGridLines="0" printArea="1">
      <selection activeCell="A3" sqref="A3:E3"/>
      <pageMargins left="0" right="0" top="0" bottom="0" header="0" footer="0"/>
      <pageSetup scale="95" orientation="portrait" r:id="rId20"/>
      <headerFooter alignWithMargins="0">
        <oddFooter>&amp;R&amp;"Book Antiqua,Bold"&amp;8 Page &amp;P of &amp;N</oddFooter>
      </headerFooter>
    </customSheetView>
    <customSheetView guid="{237D8718-39ED-4FFE-B3B2-D1192F8D2E87}" scale="80" showPageBreaks="1" showGridLines="0" printArea="1" view="pageBreakPreview">
      <selection activeCell="A3" sqref="A3:E3"/>
      <pageMargins left="0" right="0" top="0" bottom="0" header="0" footer="0"/>
      <pageSetup scale="95" orientation="portrait" r:id="rId21"/>
      <headerFooter alignWithMargins="0">
        <oddFooter>&amp;R&amp;"Book Antiqua,Bold"&amp;8 Page &amp;P of &amp;N</oddFooter>
      </headerFooter>
    </customSheetView>
    <customSheetView guid="{CD4CA1A8-824A-452F-BDBA-32A47C1B3013}" showPageBreaks="1" showGridLines="0" printArea="1" view="pageBreakPreview">
      <selection activeCell="A3" sqref="A3:E3"/>
      <pageMargins left="0" right="0" top="0" bottom="0" header="0" footer="0"/>
      <pageSetup scale="95" orientation="portrait" r:id="rId22"/>
      <headerFooter alignWithMargins="0">
        <oddFooter>&amp;R&amp;"Book Antiqua,Bold"&amp;8 Page &amp;P of &amp;N</oddFooter>
      </headerFooter>
    </customSheetView>
    <customSheetView guid="{EBAEADC8-DFAF-4DD1-92A4-0349F1C8EBDD}" scale="85" showPageBreaks="1" showGridLines="0" zeroValues="0" printArea="1" view="pageBreakPreview" topLeftCell="A7">
      <selection activeCell="E15" sqref="E15"/>
      <pageMargins left="0" right="0" top="0" bottom="0" header="0" footer="0"/>
      <pageSetup scale="97" orientation="portrait" r:id="rId23"/>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E15" sqref="E15"/>
      <pageMargins left="0" right="0" top="0" bottom="0" header="0" footer="0"/>
      <pageSetup scale="97" orientation="portrait" r:id="rId24"/>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E15" sqref="E15"/>
      <pageMargins left="0" right="0" top="0" bottom="0" header="0" footer="0"/>
      <pageSetup scale="97" orientation="portrait" r:id="rId25"/>
      <headerFooter alignWithMargins="0">
        <oddFooter>&amp;R&amp;"Book Antiqua,Bold"&amp;8 Page &amp;P of &amp;N</oddFooter>
      </headerFooter>
    </customSheetView>
    <customSheetView guid="{280EA05C-4582-4B0F-895F-5C9134A73222}" showGridLines="0" zeroValues="0">
      <selection activeCell="E8" sqref="E8"/>
      <pageMargins left="0" right="0" top="0" bottom="0" header="0" footer="0"/>
      <pageSetup scale="97" orientation="portrait" r:id="rId26"/>
      <headerFooter alignWithMargins="0">
        <oddFooter>&amp;R&amp;"Book Antiqua,Bold"&amp;8 Page &amp;P of &amp;N</oddFooter>
      </headerFooter>
    </customSheetView>
    <customSheetView guid="{582CF44B-0703-4CA2-AB84-00685031CD39}" scale="85" showPageBreaks="1" showGridLines="0" zeroValues="0" printArea="1" view="pageBreakPreview">
      <selection activeCell="H22" sqref="H22"/>
      <pageMargins left="0" right="0" top="0" bottom="0" header="0" footer="0"/>
      <pageSetup scale="93" orientation="portrait" r:id="rId27"/>
      <headerFooter alignWithMargins="0">
        <oddFooter>&amp;R&amp;"Book Antiqua,Bold"&amp;8 Page &amp;P of &amp;N</oddFooter>
      </headerFooter>
    </customSheetView>
    <customSheetView guid="{308F00E9-5A71-4486-BCFD-DF8513C1906D}" scale="85" showPageBreaks="1" showGridLines="0" zeroValues="0" printArea="1" view="pageBreakPreview" topLeftCell="A7">
      <selection activeCell="H22" sqref="H22"/>
      <pageMargins left="0" right="0" top="0" bottom="0" header="0" footer="0"/>
      <pageSetup scale="93" orientation="portrait" r:id="rId28"/>
      <headerFooter alignWithMargins="0">
        <oddFooter>&amp;R&amp;"Book Antiqua,Bold"&amp;8 Page &amp;P of &amp;N</oddFooter>
      </headerFooter>
    </customSheetView>
    <customSheetView guid="{9F8CD454-46B1-47B9-9F5F-73ED69AC40D4}" scale="85" showPageBreaks="1" showGridLines="0" zeroValues="0" printArea="1" view="pageBreakPreview">
      <selection activeCell="H22" sqref="H22"/>
      <pageMargins left="0" right="0" top="0" bottom="0" header="0" footer="0"/>
      <pageSetup scale="93" orientation="portrait" r:id="rId29"/>
      <headerFooter alignWithMargins="0">
        <oddFooter>&amp;R&amp;"Book Antiqua,Bold"&amp;8 Page &amp;P of &amp;N</oddFooter>
      </headerFooter>
    </customSheetView>
    <customSheetView guid="{3365131F-6BE7-432A-859B-F41B794BB9E6}" scale="85" showPageBreaks="1" showGridLines="0" zeroValues="0" printArea="1" view="pageBreakPreview">
      <selection activeCell="H22" sqref="H22"/>
      <pageMargins left="0" right="0" top="0" bottom="0" header="0" footer="0"/>
      <pageSetup scale="93" orientation="portrait" r:id="rId30"/>
      <headerFooter alignWithMargins="0">
        <oddFooter>&amp;R&amp;"Book Antiqua,Bold"&amp;8 Page &amp;P of &amp;N</oddFooter>
      </headerFooter>
    </customSheetView>
    <customSheetView guid="{728AEB16-F9CD-4198-B4E9-2E28A5E42262}" scale="85" showPageBreaks="1" showGridLines="0" zeroValues="0" printArea="1" view="pageBreakPreview">
      <selection activeCell="H22" sqref="H22"/>
      <pageMargins left="0" right="0" top="0" bottom="0" header="0" footer="0"/>
      <pageSetup scale="93" orientation="portrait" r:id="rId31"/>
      <headerFooter alignWithMargins="0">
        <oddFooter>&amp;R&amp;"Book Antiqua,Bold"&amp;8 Page &amp;P of &amp;N</oddFooter>
      </headerFooter>
    </customSheetView>
    <customSheetView guid="{10C5F276-B641-4058-B015-CD9DBF21498B}" scale="85" showPageBreaks="1" showGridLines="0" zeroValues="0" printArea="1" view="pageBreakPreview" topLeftCell="A16">
      <selection activeCell="H22" sqref="H22"/>
      <pageMargins left="0" right="0" top="0" bottom="0" header="0" footer="0"/>
      <pageSetup scale="93" orientation="portrait" r:id="rId32"/>
      <headerFooter alignWithMargins="0">
        <oddFooter>&amp;R&amp;"Book Antiqua,Bold"&amp;8 Page &amp;P of &amp;N</oddFooter>
      </headerFooter>
    </customSheetView>
    <customSheetView guid="{0BBA2DF4-A149-40BB-8E82-8CB6DEDB7C04}" scale="85" showPageBreaks="1" showGridLines="0" zeroValues="0" printArea="1" view="pageBreakPreview" topLeftCell="A10">
      <selection activeCell="H22" sqref="H22"/>
      <pageMargins left="0" right="0" top="0" bottom="0" header="0" footer="0"/>
      <pageSetup scale="93" orientation="portrait" r:id="rId33"/>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honeticPr fontId="17" type="noConversion"/>
  <pageMargins left="0.59" right="0.49" top="0.57999999999999996" bottom="0.6" header="0.34" footer="0.35"/>
  <pageSetup scale="93" orientation="portrait" r:id="rId34"/>
  <headerFooter alignWithMargins="0">
    <oddFooter>&amp;R&amp;"Book Antiqua,Bold"&amp;8 Page &amp;P of &amp;N</oddFooter>
  </headerFooter>
  <drawing r:id="rId3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dimension ref="A1:P234"/>
  <sheetViews>
    <sheetView showZeros="0" view="pageBreakPreview" zoomScaleNormal="100" zoomScaleSheetLayoutView="100" workbookViewId="0">
      <selection activeCell="B162" sqref="B162:I162"/>
    </sheetView>
  </sheetViews>
  <sheetFormatPr defaultColWidth="9.140625" defaultRowHeight="15"/>
  <cols>
    <col min="1" max="1" width="10" style="424" customWidth="1"/>
    <col min="2" max="2" width="10.7109375" style="424" customWidth="1"/>
    <col min="3" max="3" width="10.85546875" style="424" customWidth="1"/>
    <col min="4" max="8" width="10.7109375" style="424" customWidth="1"/>
    <col min="9" max="9" width="16.140625" style="424" customWidth="1"/>
    <col min="10" max="10" width="9.140625" style="424"/>
    <col min="11" max="16" width="9.140625" style="424" hidden="1" customWidth="1"/>
    <col min="17" max="16384" width="9.140625" style="424"/>
  </cols>
  <sheetData>
    <row r="1" spans="1:9" ht="27" customHeight="1">
      <c r="A1" s="913" t="s">
        <v>319</v>
      </c>
      <c r="B1" s="914"/>
      <c r="C1" s="914"/>
      <c r="D1" s="914"/>
      <c r="E1" s="914"/>
      <c r="F1" s="914"/>
      <c r="G1" s="914"/>
      <c r="H1" s="914"/>
      <c r="I1" s="915"/>
    </row>
    <row r="2" spans="1:9" ht="31.5" customHeight="1">
      <c r="A2" s="425" t="s">
        <v>320</v>
      </c>
      <c r="B2" s="916" t="s">
        <v>321</v>
      </c>
      <c r="C2" s="916"/>
      <c r="D2" s="916"/>
      <c r="E2" s="916"/>
      <c r="F2" s="916"/>
      <c r="G2" s="916"/>
      <c r="H2" s="916"/>
      <c r="I2" s="917"/>
    </row>
    <row r="3" spans="1:9" ht="57.75" customHeight="1">
      <c r="A3" s="425" t="s">
        <v>322</v>
      </c>
      <c r="B3" s="916" t="s">
        <v>323</v>
      </c>
      <c r="C3" s="916"/>
      <c r="D3" s="916"/>
      <c r="E3" s="916"/>
      <c r="F3" s="916"/>
      <c r="G3" s="916"/>
      <c r="H3" s="916"/>
      <c r="I3" s="917"/>
    </row>
    <row r="4" spans="1:9" ht="53.25" customHeight="1">
      <c r="A4" s="425" t="s">
        <v>324</v>
      </c>
      <c r="B4" s="916" t="s">
        <v>325</v>
      </c>
      <c r="C4" s="916"/>
      <c r="D4" s="916"/>
      <c r="E4" s="916"/>
      <c r="F4" s="916"/>
      <c r="G4" s="916"/>
      <c r="H4" s="916"/>
      <c r="I4" s="917"/>
    </row>
    <row r="5" spans="1:9" ht="36" customHeight="1">
      <c r="A5" s="425" t="s">
        <v>326</v>
      </c>
      <c r="B5" s="916" t="s">
        <v>327</v>
      </c>
      <c r="C5" s="916"/>
      <c r="D5" s="916"/>
      <c r="E5" s="916"/>
      <c r="F5" s="916"/>
      <c r="G5" s="916"/>
      <c r="H5" s="916"/>
      <c r="I5" s="917"/>
    </row>
    <row r="6" spans="1:9" ht="19.5" customHeight="1">
      <c r="A6" s="426" t="s">
        <v>328</v>
      </c>
      <c r="B6" s="918" t="s">
        <v>329</v>
      </c>
      <c r="C6" s="918"/>
      <c r="D6" s="918"/>
      <c r="E6" s="918"/>
      <c r="F6" s="918"/>
      <c r="G6" s="918"/>
      <c r="H6" s="918"/>
      <c r="I6" s="919"/>
    </row>
    <row r="30" spans="1:11">
      <c r="K30" s="427" t="e" vm="1">
        <f>'[9]Name of Bidder'!C13</f>
        <v>#VALUE!</v>
      </c>
    </row>
    <row r="31" spans="1:11">
      <c r="A31" s="428"/>
      <c r="B31" s="428"/>
      <c r="C31" s="428"/>
      <c r="D31" s="428"/>
      <c r="E31" s="428"/>
      <c r="F31" s="428"/>
      <c r="G31" s="428"/>
      <c r="H31" s="428"/>
      <c r="I31" s="428"/>
      <c r="J31" s="428"/>
      <c r="K31" s="429" t="e" vm="1">
        <f>'[9]Name of Bidder'!C14</f>
        <v>#VALUE!</v>
      </c>
    </row>
    <row r="32" spans="1:11">
      <c r="A32" s="428"/>
      <c r="B32" s="428"/>
      <c r="C32" s="428"/>
      <c r="D32" s="428"/>
      <c r="E32" s="428"/>
      <c r="F32" s="428"/>
      <c r="G32" s="428"/>
      <c r="H32" s="428"/>
      <c r="I32" s="428"/>
      <c r="J32" s="428"/>
      <c r="K32" s="429" t="e" vm="1">
        <f>'[9]Name of Bidder'!C15</f>
        <v>#VALUE!</v>
      </c>
    </row>
    <row r="33" spans="1:15">
      <c r="A33" s="428"/>
      <c r="B33" s="428"/>
      <c r="C33" s="428"/>
      <c r="D33" s="428"/>
      <c r="E33" s="428"/>
      <c r="F33" s="428"/>
      <c r="G33" s="428"/>
      <c r="H33" s="428"/>
      <c r="I33" s="428"/>
      <c r="J33" s="428"/>
      <c r="K33" s="429" t="e" vm="1">
        <f>'[9]Name of Bidder'!C16</f>
        <v>#VALUE!</v>
      </c>
    </row>
    <row r="34" spans="1:15">
      <c r="A34" s="428"/>
      <c r="B34" s="428"/>
      <c r="C34" s="428"/>
      <c r="D34" s="428"/>
      <c r="E34" s="428"/>
      <c r="F34" s="428"/>
      <c r="G34" s="428"/>
      <c r="H34" s="428"/>
      <c r="I34" s="428"/>
      <c r="J34" s="428"/>
    </row>
    <row r="35" spans="1:15">
      <c r="A35" s="925" t="s">
        <v>330</v>
      </c>
      <c r="B35" s="925"/>
      <c r="C35" s="925"/>
      <c r="D35" s="925"/>
      <c r="E35" s="925"/>
      <c r="F35" s="925"/>
      <c r="G35" s="925"/>
      <c r="H35" s="925"/>
      <c r="I35" s="925"/>
      <c r="J35" s="428"/>
    </row>
    <row r="36" spans="1:15">
      <c r="A36" s="926" t="s">
        <v>331</v>
      </c>
      <c r="B36" s="926"/>
      <c r="C36" s="926"/>
      <c r="D36" s="926"/>
      <c r="E36" s="926"/>
      <c r="F36" s="926"/>
      <c r="G36" s="926"/>
      <c r="H36" s="926"/>
      <c r="I36" s="926"/>
      <c r="J36" s="428"/>
      <c r="K36" s="427" t="e" vm="1">
        <f>'[9]Name of Bidder'!C18</f>
        <v>#VALUE!</v>
      </c>
      <c r="O36" s="429" t="e" vm="1">
        <f>'[9]Name of Bidder'!C23</f>
        <v>#VALUE!</v>
      </c>
    </row>
    <row r="37" spans="1:15">
      <c r="A37" s="923" t="s">
        <v>332</v>
      </c>
      <c r="B37" s="923"/>
      <c r="C37" s="923"/>
      <c r="D37" s="923"/>
      <c r="E37" s="923"/>
      <c r="F37" s="923"/>
      <c r="G37" s="923"/>
      <c r="H37" s="923"/>
      <c r="I37" s="923"/>
      <c r="J37" s="428"/>
      <c r="K37" s="427" t="e" vm="1">
        <f>'[9]Name of Bidder'!C19</f>
        <v>#VALUE!</v>
      </c>
      <c r="O37" s="429" t="e" vm="1">
        <f>'[9]Name of Bidder'!C24</f>
        <v>#VALUE!</v>
      </c>
    </row>
    <row r="38" spans="1:15" ht="55.9" customHeight="1">
      <c r="A38" s="927" t="s">
        <v>333</v>
      </c>
      <c r="B38" s="927"/>
      <c r="C38" s="927"/>
      <c r="D38" s="927"/>
      <c r="E38" s="927"/>
      <c r="F38" s="927"/>
      <c r="G38" s="927"/>
      <c r="H38" s="927"/>
      <c r="I38" s="927"/>
      <c r="J38" s="428"/>
      <c r="K38" s="427" t="e" vm="1">
        <f>'[9]Name of Bidder'!C20</f>
        <v>#VALUE!</v>
      </c>
      <c r="O38" s="429" t="e" vm="1">
        <f>'[9]Name of Bidder'!C25</f>
        <v>#VALUE!</v>
      </c>
    </row>
    <row r="39" spans="1:15" ht="17.45" customHeight="1">
      <c r="A39" s="923" t="s">
        <v>334</v>
      </c>
      <c r="B39" s="923"/>
      <c r="C39" s="923"/>
      <c r="D39" s="923"/>
      <c r="E39" s="923"/>
      <c r="F39" s="923"/>
      <c r="G39" s="923"/>
      <c r="H39" s="923"/>
      <c r="I39" s="923"/>
      <c r="J39" s="428"/>
      <c r="K39" s="427" t="e" vm="1">
        <f>'[9]Name of Bidder'!C21</f>
        <v>#VALUE!</v>
      </c>
      <c r="O39" s="429" t="e" vm="1">
        <f>'[9]Name of Bidder'!C26</f>
        <v>#VALUE!</v>
      </c>
    </row>
    <row r="40" spans="1:15" ht="17.45" customHeight="1">
      <c r="A40" s="926" t="s">
        <v>335</v>
      </c>
      <c r="B40" s="926"/>
      <c r="C40" s="926"/>
      <c r="D40" s="926"/>
      <c r="E40" s="926"/>
      <c r="F40" s="926"/>
      <c r="G40" s="926"/>
      <c r="H40" s="926"/>
      <c r="I40" s="926"/>
      <c r="J40" s="428"/>
      <c r="K40" s="564"/>
    </row>
    <row r="41" spans="1:15" ht="17.45" customHeight="1">
      <c r="A41" s="928">
        <f>'Name of Bidder'!C13</f>
        <v>0</v>
      </c>
      <c r="B41" s="928"/>
      <c r="C41" s="928"/>
      <c r="D41" s="928"/>
      <c r="E41" s="928"/>
      <c r="F41" s="928"/>
      <c r="G41" s="928"/>
      <c r="H41" s="928"/>
      <c r="I41" s="928"/>
      <c r="J41" s="428"/>
      <c r="K41" s="564"/>
    </row>
    <row r="42" spans="1:15" ht="17.45" customHeight="1">
      <c r="A42" s="924" t="str">
        <f>" having its Registered Office at " &amp; 'Name of Bidder'!C14 &amp; " " &amp; 'Name of Bidder'!C15 &amp; " " &amp; 'Name of Bidder'!C16</f>
        <v xml:space="preserve"> having its Registered Office at   </v>
      </c>
      <c r="B42" s="924"/>
      <c r="C42" s="924"/>
      <c r="D42" s="924"/>
      <c r="E42" s="924"/>
      <c r="F42" s="924"/>
      <c r="G42" s="924"/>
      <c r="H42" s="924"/>
      <c r="I42" s="924"/>
      <c r="J42" s="428"/>
      <c r="K42" s="564"/>
    </row>
    <row r="43" spans="1:15" ht="17.45" customHeight="1">
      <c r="A43" s="928" t="str">
        <f>IF('Name of Bidder'!C6 = "JV (Joint Venture)", "and ", "  ")</f>
        <v xml:space="preserve">  </v>
      </c>
      <c r="B43" s="928"/>
      <c r="C43" s="928"/>
      <c r="D43" s="928"/>
      <c r="E43" s="928"/>
      <c r="F43" s="928"/>
      <c r="G43" s="928"/>
      <c r="H43" s="928"/>
      <c r="I43" s="928"/>
      <c r="J43" s="428"/>
      <c r="K43" s="564"/>
    </row>
    <row r="44" spans="1:15" ht="17.45" customHeight="1">
      <c r="A44" s="924" t="str">
        <f>IF('Name of Bidder'!C6= "JV (Joint Venture)", IF('Name of Bidder'!C8=1,'Name of Bidder'!C18,IF('Name of Bidder'!C8="2 or More",'Name of Bidder'!C18&amp;" &amp; "&amp;'Name of Bidder'!C23,"")),"")</f>
        <v/>
      </c>
      <c r="B44" s="924"/>
      <c r="C44" s="924"/>
      <c r="D44" s="924"/>
      <c r="E44" s="924"/>
      <c r="F44" s="924"/>
      <c r="G44" s="924"/>
      <c r="H44" s="924"/>
      <c r="I44" s="924"/>
      <c r="J44" s="428"/>
      <c r="K44" s="564"/>
    </row>
    <row r="45" spans="1:15" ht="68.45" customHeight="1">
      <c r="A45" s="924" t="str">
        <f>IF('Name of Bidder'!C6= "JV (Joint Venture)", "having its Registered Office at "&amp;IF('Name of Bidder'!C8=1,'Name of Bidder'!C19&amp;" "&amp;'Name of Bidder'!C20&amp;" "&amp;'Name of Bidder'!C21,IF('Name of Bidder'!C8="2 or More",'Name of Bidder'!C19&amp;" "&amp;'Name of Bidder'!C20&amp;" "&amp;'Name of Bidder'!C21&amp;" and " &amp; 'Name of Bidder'!C24&amp;" "&amp;'Name of Bidder'!C25&amp;" "&amp;'Name of Bidder'!C26 &amp;IF('Name of Bidder'!C8="2 or More"," respectively",""))),"")</f>
        <v/>
      </c>
      <c r="B45" s="924"/>
      <c r="C45" s="924"/>
      <c r="D45" s="924"/>
      <c r="E45" s="924"/>
      <c r="F45" s="924"/>
      <c r="G45" s="924"/>
      <c r="H45" s="924"/>
      <c r="I45" s="924"/>
      <c r="J45" s="428"/>
      <c r="K45" s="564"/>
    </row>
    <row r="46" spans="1:15">
      <c r="A46" s="926" t="s">
        <v>336</v>
      </c>
      <c r="B46" s="926"/>
      <c r="C46" s="926"/>
      <c r="D46" s="926"/>
      <c r="E46" s="926"/>
      <c r="F46" s="926"/>
      <c r="G46" s="926"/>
      <c r="H46" s="926"/>
      <c r="I46" s="926"/>
      <c r="J46" s="428"/>
    </row>
    <row r="47" spans="1:15">
      <c r="A47" s="923" t="s">
        <v>337</v>
      </c>
      <c r="B47" s="923"/>
      <c r="C47" s="923"/>
      <c r="D47" s="923"/>
      <c r="E47" s="923"/>
      <c r="F47" s="923"/>
      <c r="G47" s="923"/>
      <c r="H47" s="923"/>
      <c r="I47" s="923"/>
      <c r="J47" s="428"/>
    </row>
    <row r="48" spans="1:15">
      <c r="A48" s="923" t="s">
        <v>338</v>
      </c>
      <c r="B48" s="923"/>
      <c r="C48" s="923"/>
      <c r="D48" s="923"/>
      <c r="E48" s="923"/>
      <c r="F48" s="923"/>
      <c r="G48" s="923"/>
      <c r="H48" s="923"/>
      <c r="I48" s="923"/>
      <c r="J48" s="428"/>
    </row>
    <row r="49" spans="1:10" ht="63" customHeight="1">
      <c r="A49" s="907" t="str">
        <f>"POWERGRID intends to award, under laid-down organisational procedures, contract(s) for "&amp;Cover!B2&amp;", " &amp;Cover!B3</f>
        <v>POWERGRID intends to award, under laid-down organisational procedures, contract(s) for Strengthening the existing shed, Installation of staircase and Painting of Outdoor Store Structural steel at Thrissur HVDC station					, Specification No: SRTS-II/C&amp;M/WC-3924/2024</v>
      </c>
      <c r="B49" s="907"/>
      <c r="C49" s="907"/>
      <c r="D49" s="907"/>
      <c r="E49" s="907"/>
      <c r="F49" s="907"/>
      <c r="G49" s="907"/>
      <c r="H49" s="907"/>
      <c r="I49" s="907"/>
      <c r="J49" s="428"/>
    </row>
    <row r="50" spans="1:10" ht="16.5" customHeight="1">
      <c r="A50" s="430"/>
      <c r="B50" s="428"/>
      <c r="C50" s="428"/>
      <c r="D50" s="428"/>
      <c r="E50" s="428"/>
      <c r="F50" s="430"/>
      <c r="G50" s="428"/>
      <c r="H50" s="428"/>
      <c r="I50" s="428"/>
      <c r="J50" s="428"/>
    </row>
    <row r="51" spans="1:10" ht="16.5" customHeight="1">
      <c r="A51" s="430"/>
      <c r="B51" s="428"/>
      <c r="C51" s="428"/>
      <c r="D51" s="428"/>
      <c r="E51" s="428"/>
      <c r="F51" s="430"/>
      <c r="G51" s="428"/>
      <c r="H51" s="428"/>
      <c r="I51" s="428"/>
      <c r="J51" s="428"/>
    </row>
    <row r="52" spans="1:10" ht="21" customHeight="1">
      <c r="A52" s="907" t="s">
        <v>339</v>
      </c>
      <c r="B52" s="907"/>
      <c r="C52" s="907"/>
      <c r="D52" s="907"/>
      <c r="E52" s="912" t="s">
        <v>339</v>
      </c>
      <c r="F52" s="912"/>
      <c r="G52" s="912"/>
      <c r="H52" s="912"/>
      <c r="I52" s="912"/>
      <c r="J52" s="428"/>
    </row>
    <row r="53" spans="1:10" ht="33" customHeight="1">
      <c r="A53" s="904" t="s">
        <v>340</v>
      </c>
      <c r="B53" s="904"/>
      <c r="C53" s="904"/>
      <c r="D53" s="904"/>
      <c r="E53" s="906" t="s">
        <v>341</v>
      </c>
      <c r="F53" s="906"/>
      <c r="G53" s="906"/>
      <c r="H53" s="906"/>
      <c r="I53" s="906"/>
      <c r="J53" s="428"/>
    </row>
    <row r="54" spans="1:10" ht="22.5" customHeight="1">
      <c r="A54" s="431" t="s">
        <v>317</v>
      </c>
      <c r="B54" s="428"/>
      <c r="C54" s="428"/>
      <c r="D54" s="428"/>
      <c r="E54" s="428"/>
      <c r="F54" s="428"/>
      <c r="G54" s="428"/>
      <c r="H54" s="428"/>
      <c r="I54" s="432" t="s">
        <v>342</v>
      </c>
      <c r="J54" s="428"/>
    </row>
    <row r="55" spans="1:10" ht="109.5" customHeight="1">
      <c r="A55" s="908" t="str">
        <f>Cover!B2&amp;", "&amp;Cover!B3&amp;". POWERGRID values full compliance with all relevant laws of the land, rules,  regulations, economic use of resources, and of fairness /  transparency in its relations with its Bidders/ Contractors."</f>
        <v>Strengthening the existing shed, Installation of staircase and Painting of Outdoor Store Structural steel at Thrissur HVDC station					, Specification No: SRTS-II/C&amp;M/WC-3924/2024. POWERGRID values full compliance with all relevant laws of the land, rules,  regulations, economic use of resources, and of fairness /  transparency in its relations with its Bidders/ Contractors.</v>
      </c>
      <c r="B55" s="908"/>
      <c r="C55" s="908"/>
      <c r="D55" s="908"/>
      <c r="E55" s="908"/>
      <c r="F55" s="908"/>
      <c r="G55" s="908"/>
      <c r="H55" s="908"/>
      <c r="I55" s="908"/>
    </row>
    <row r="56" spans="1:10" ht="13.5" customHeight="1">
      <c r="A56" s="921"/>
      <c r="B56" s="921"/>
      <c r="C56" s="921"/>
      <c r="D56" s="921"/>
      <c r="E56" s="921"/>
      <c r="F56" s="921"/>
      <c r="G56" s="921"/>
      <c r="H56" s="921"/>
      <c r="I56" s="921"/>
    </row>
    <row r="57" spans="1:10" ht="35.25" customHeight="1">
      <c r="A57" s="908" t="s">
        <v>343</v>
      </c>
      <c r="B57" s="908"/>
      <c r="C57" s="908"/>
      <c r="D57" s="908"/>
      <c r="E57" s="908"/>
      <c r="F57" s="908"/>
      <c r="G57" s="908"/>
      <c r="H57" s="908"/>
      <c r="I57" s="908"/>
    </row>
    <row r="58" spans="1:10" ht="8.1" customHeight="1">
      <c r="A58" s="434"/>
    </row>
    <row r="59" spans="1:10">
      <c r="A59" s="922" t="s">
        <v>344</v>
      </c>
      <c r="B59" s="922"/>
      <c r="C59" s="922"/>
      <c r="D59" s="922"/>
      <c r="E59" s="922"/>
      <c r="F59" s="922"/>
      <c r="G59" s="922"/>
      <c r="H59" s="922"/>
      <c r="I59" s="922"/>
    </row>
    <row r="60" spans="1:10" ht="8.1" customHeight="1">
      <c r="A60" s="434"/>
    </row>
    <row r="61" spans="1:10">
      <c r="A61" s="909" t="s">
        <v>345</v>
      </c>
      <c r="B61" s="909"/>
      <c r="C61" s="909"/>
      <c r="D61" s="909"/>
      <c r="E61" s="909"/>
      <c r="F61" s="909"/>
      <c r="G61" s="909"/>
      <c r="H61" s="909"/>
      <c r="I61" s="909"/>
    </row>
    <row r="62" spans="1:10" ht="8.1" customHeight="1">
      <c r="A62" s="435"/>
    </row>
    <row r="63" spans="1:10" ht="37.5" customHeight="1">
      <c r="A63" s="436" t="s">
        <v>346</v>
      </c>
      <c r="B63" s="907" t="s">
        <v>347</v>
      </c>
      <c r="C63" s="907"/>
      <c r="D63" s="907"/>
      <c r="E63" s="907"/>
      <c r="F63" s="907"/>
      <c r="G63" s="907"/>
      <c r="H63" s="907"/>
      <c r="I63" s="907"/>
    </row>
    <row r="64" spans="1:10" ht="8.1" customHeight="1">
      <c r="A64" s="434"/>
    </row>
    <row r="65" spans="1:10" ht="79.5" customHeight="1">
      <c r="B65" s="436" t="s">
        <v>56</v>
      </c>
      <c r="C65" s="907" t="s">
        <v>348</v>
      </c>
      <c r="D65" s="907"/>
      <c r="E65" s="907"/>
      <c r="F65" s="907"/>
      <c r="G65" s="907"/>
      <c r="H65" s="907"/>
      <c r="I65" s="907"/>
    </row>
    <row r="66" spans="1:10" ht="8.1" customHeight="1">
      <c r="B66" s="436"/>
      <c r="C66" s="430"/>
      <c r="D66" s="430"/>
      <c r="E66" s="430"/>
      <c r="F66" s="430"/>
      <c r="G66" s="430"/>
      <c r="H66" s="430"/>
      <c r="I66" s="430"/>
    </row>
    <row r="67" spans="1:10" ht="115.5" customHeight="1">
      <c r="B67" s="436" t="s">
        <v>58</v>
      </c>
      <c r="C67" s="907" t="s">
        <v>349</v>
      </c>
      <c r="D67" s="907"/>
      <c r="E67" s="907"/>
      <c r="F67" s="907"/>
      <c r="G67" s="907"/>
      <c r="H67" s="907"/>
      <c r="I67" s="907"/>
    </row>
    <row r="68" spans="1:10" ht="8.1" customHeight="1">
      <c r="B68" s="436"/>
      <c r="C68" s="430"/>
      <c r="D68" s="430"/>
      <c r="E68" s="430"/>
      <c r="F68" s="430"/>
      <c r="G68" s="430"/>
      <c r="H68" s="430"/>
      <c r="I68" s="430"/>
    </row>
    <row r="69" spans="1:10" ht="67.5" customHeight="1">
      <c r="B69" s="436" t="s">
        <v>60</v>
      </c>
      <c r="C69" s="907" t="s">
        <v>350</v>
      </c>
      <c r="D69" s="907"/>
      <c r="E69" s="907"/>
      <c r="F69" s="907"/>
      <c r="G69" s="907"/>
      <c r="H69" s="907"/>
      <c r="I69" s="907"/>
    </row>
    <row r="70" spans="1:10">
      <c r="A70" s="434"/>
    </row>
    <row r="71" spans="1:10" ht="87" customHeight="1">
      <c r="A71" s="436" t="s">
        <v>351</v>
      </c>
      <c r="B71" s="907" t="s">
        <v>352</v>
      </c>
      <c r="C71" s="907"/>
      <c r="D71" s="907"/>
      <c r="E71" s="907"/>
      <c r="F71" s="907"/>
      <c r="G71" s="907"/>
      <c r="H71" s="907"/>
      <c r="I71" s="907"/>
    </row>
    <row r="72" spans="1:10" ht="8.1" customHeight="1">
      <c r="A72" s="435"/>
    </row>
    <row r="73" spans="1:10">
      <c r="A73" s="909" t="s">
        <v>353</v>
      </c>
      <c r="B73" s="909"/>
      <c r="C73" s="909"/>
      <c r="D73" s="909"/>
      <c r="E73" s="909"/>
      <c r="F73" s="909"/>
      <c r="G73" s="909"/>
      <c r="H73" s="909"/>
      <c r="I73" s="909"/>
    </row>
    <row r="74" spans="1:10">
      <c r="A74" s="435"/>
    </row>
    <row r="75" spans="1:10" ht="48" customHeight="1">
      <c r="A75" s="436" t="s">
        <v>346</v>
      </c>
      <c r="B75" s="907" t="s">
        <v>354</v>
      </c>
      <c r="C75" s="907"/>
      <c r="D75" s="907"/>
      <c r="E75" s="907"/>
      <c r="F75" s="907"/>
      <c r="G75" s="907"/>
      <c r="H75" s="907"/>
      <c r="I75" s="907"/>
    </row>
    <row r="76" spans="1:10" ht="21.75" customHeight="1">
      <c r="A76" s="430"/>
      <c r="B76" s="428"/>
      <c r="C76" s="428"/>
      <c r="D76" s="428"/>
      <c r="E76" s="428"/>
      <c r="F76" s="430"/>
      <c r="G76" s="428"/>
      <c r="H76" s="428"/>
      <c r="I76" s="428"/>
      <c r="J76" s="428"/>
    </row>
    <row r="77" spans="1:10" ht="21" customHeight="1">
      <c r="A77" s="907" t="s">
        <v>339</v>
      </c>
      <c r="B77" s="907"/>
      <c r="C77" s="907"/>
      <c r="D77" s="907"/>
      <c r="E77" s="912" t="s">
        <v>339</v>
      </c>
      <c r="F77" s="912"/>
      <c r="G77" s="912"/>
      <c r="H77" s="912"/>
      <c r="I77" s="912"/>
      <c r="J77" s="428"/>
    </row>
    <row r="78" spans="1:10" ht="33" customHeight="1">
      <c r="A78" s="904" t="s">
        <v>340</v>
      </c>
      <c r="B78" s="904"/>
      <c r="C78" s="904"/>
      <c r="D78" s="904"/>
      <c r="E78" s="906" t="s">
        <v>341</v>
      </c>
      <c r="F78" s="906"/>
      <c r="G78" s="906"/>
      <c r="H78" s="906"/>
      <c r="I78" s="906"/>
      <c r="J78" s="428"/>
    </row>
    <row r="79" spans="1:10" ht="20.25" customHeight="1">
      <c r="A79" s="431" t="s">
        <v>317</v>
      </c>
      <c r="B79" s="428"/>
      <c r="C79" s="428"/>
      <c r="D79" s="428"/>
      <c r="E79" s="428"/>
      <c r="F79" s="428"/>
      <c r="G79" s="428"/>
      <c r="H79" s="428"/>
      <c r="I79" s="432" t="s">
        <v>355</v>
      </c>
      <c r="J79" s="428"/>
    </row>
    <row r="80" spans="1:10" ht="36" customHeight="1">
      <c r="A80" s="905" t="s">
        <v>356</v>
      </c>
      <c r="B80" s="905"/>
      <c r="C80" s="905"/>
      <c r="D80" s="905"/>
      <c r="E80" s="905"/>
      <c r="F80" s="905"/>
      <c r="G80" s="905"/>
      <c r="H80" s="905"/>
      <c r="I80" s="905"/>
      <c r="J80" s="428"/>
    </row>
    <row r="81" spans="1:10" ht="125.25" customHeight="1">
      <c r="B81" s="436" t="s">
        <v>357</v>
      </c>
      <c r="C81" s="907" t="s">
        <v>358</v>
      </c>
      <c r="D81" s="907"/>
      <c r="E81" s="907"/>
      <c r="F81" s="907"/>
      <c r="G81" s="907"/>
      <c r="H81" s="907"/>
      <c r="I81" s="907"/>
    </row>
    <row r="82" spans="1:10" ht="9.9499999999999993" customHeight="1">
      <c r="B82" s="437"/>
      <c r="C82" s="434"/>
      <c r="D82" s="434"/>
      <c r="E82" s="434"/>
      <c r="F82" s="434"/>
      <c r="G82" s="434"/>
      <c r="H82" s="434"/>
      <c r="I82" s="434"/>
    </row>
    <row r="83" spans="1:10" ht="112.5" customHeight="1">
      <c r="B83" s="436" t="s">
        <v>58</v>
      </c>
      <c r="C83" s="907" t="s">
        <v>359</v>
      </c>
      <c r="D83" s="907"/>
      <c r="E83" s="907"/>
      <c r="F83" s="907"/>
      <c r="G83" s="907"/>
      <c r="H83" s="907"/>
      <c r="I83" s="907"/>
    </row>
    <row r="84" spans="1:10" ht="9.9499999999999993" customHeight="1">
      <c r="B84" s="436"/>
      <c r="C84" s="438"/>
      <c r="D84" s="438"/>
      <c r="E84" s="438"/>
      <c r="F84" s="438"/>
      <c r="G84" s="438"/>
      <c r="H84" s="438"/>
      <c r="I84" s="438"/>
    </row>
    <row r="85" spans="1:10" ht="57.75" customHeight="1">
      <c r="B85" s="436" t="s">
        <v>60</v>
      </c>
      <c r="C85" s="907" t="s">
        <v>360</v>
      </c>
      <c r="D85" s="907"/>
      <c r="E85" s="907"/>
      <c r="F85" s="907"/>
      <c r="G85" s="907"/>
      <c r="H85" s="907"/>
      <c r="I85" s="907"/>
    </row>
    <row r="86" spans="1:10" ht="9.9499999999999993" customHeight="1">
      <c r="B86" s="436"/>
      <c r="C86" s="438"/>
      <c r="D86" s="438"/>
      <c r="E86" s="438"/>
      <c r="F86" s="438"/>
      <c r="G86" s="438"/>
      <c r="H86" s="438"/>
      <c r="I86" s="438"/>
    </row>
    <row r="87" spans="1:10" ht="94.5" customHeight="1">
      <c r="B87" s="436" t="s">
        <v>361</v>
      </c>
      <c r="C87" s="907" t="s">
        <v>362</v>
      </c>
      <c r="D87" s="907"/>
      <c r="E87" s="907"/>
      <c r="F87" s="907"/>
      <c r="G87" s="907"/>
      <c r="H87" s="907"/>
      <c r="I87" s="907"/>
    </row>
    <row r="88" spans="1:10" ht="9.9499999999999993" customHeight="1">
      <c r="B88" s="436"/>
      <c r="C88" s="438"/>
      <c r="D88" s="438"/>
      <c r="E88" s="438"/>
      <c r="F88" s="438"/>
      <c r="G88" s="438"/>
      <c r="H88" s="438"/>
      <c r="I88" s="438"/>
    </row>
    <row r="89" spans="1:10" ht="81.75" customHeight="1">
      <c r="B89" s="436" t="s">
        <v>363</v>
      </c>
      <c r="C89" s="907" t="s">
        <v>364</v>
      </c>
      <c r="D89" s="907"/>
      <c r="E89" s="907"/>
      <c r="F89" s="907"/>
      <c r="G89" s="907"/>
      <c r="H89" s="907"/>
      <c r="I89" s="907"/>
    </row>
    <row r="90" spans="1:10" ht="9.9499999999999993" customHeight="1">
      <c r="B90" s="436"/>
      <c r="C90" s="438"/>
      <c r="D90" s="438"/>
      <c r="E90" s="438"/>
      <c r="F90" s="438"/>
      <c r="G90" s="438"/>
      <c r="H90" s="438"/>
      <c r="I90" s="438"/>
    </row>
    <row r="91" spans="1:10" ht="72" customHeight="1">
      <c r="B91" s="436" t="s">
        <v>365</v>
      </c>
      <c r="C91" s="907" t="s">
        <v>366</v>
      </c>
      <c r="D91" s="907"/>
      <c r="E91" s="907"/>
      <c r="F91" s="907"/>
      <c r="G91" s="907"/>
      <c r="H91" s="907"/>
      <c r="I91" s="907"/>
    </row>
    <row r="92" spans="1:10" ht="35.25" customHeight="1">
      <c r="B92" s="436" t="s">
        <v>367</v>
      </c>
      <c r="C92" s="907" t="s">
        <v>368</v>
      </c>
      <c r="D92" s="907"/>
      <c r="E92" s="907"/>
      <c r="F92" s="907"/>
      <c r="G92" s="907"/>
      <c r="H92" s="907"/>
      <c r="I92" s="907"/>
    </row>
    <row r="93" spans="1:10" ht="8.1" customHeight="1">
      <c r="B93" s="438"/>
      <c r="C93" s="438"/>
      <c r="D93" s="438"/>
      <c r="E93" s="438"/>
      <c r="F93" s="438"/>
      <c r="G93" s="438"/>
      <c r="H93" s="438"/>
      <c r="I93" s="438"/>
    </row>
    <row r="94" spans="1:10" ht="42" customHeight="1">
      <c r="A94" s="436" t="s">
        <v>351</v>
      </c>
      <c r="B94" s="907" t="s">
        <v>369</v>
      </c>
      <c r="C94" s="907"/>
      <c r="D94" s="907"/>
      <c r="E94" s="907"/>
      <c r="F94" s="907"/>
      <c r="G94" s="907"/>
      <c r="H94" s="907"/>
      <c r="I94" s="907"/>
    </row>
    <row r="95" spans="1:10" ht="42" customHeight="1">
      <c r="A95" s="430"/>
      <c r="B95" s="428"/>
      <c r="C95" s="428"/>
      <c r="D95" s="428"/>
      <c r="E95" s="428"/>
      <c r="F95" s="430"/>
      <c r="G95" s="428"/>
      <c r="H95" s="428"/>
      <c r="I95" s="428"/>
      <c r="J95" s="428"/>
    </row>
    <row r="96" spans="1:10" ht="21" customHeight="1">
      <c r="A96" s="907" t="s">
        <v>339</v>
      </c>
      <c r="B96" s="907"/>
      <c r="C96" s="907"/>
      <c r="D96" s="907"/>
      <c r="E96" s="912" t="s">
        <v>339</v>
      </c>
      <c r="F96" s="912"/>
      <c r="G96" s="912"/>
      <c r="H96" s="912"/>
      <c r="I96" s="912"/>
      <c r="J96" s="428"/>
    </row>
    <row r="97" spans="1:10" ht="33" customHeight="1">
      <c r="A97" s="904" t="s">
        <v>340</v>
      </c>
      <c r="B97" s="904"/>
      <c r="C97" s="904"/>
      <c r="D97" s="904"/>
      <c r="E97" s="906" t="s">
        <v>341</v>
      </c>
      <c r="F97" s="906"/>
      <c r="G97" s="906"/>
      <c r="H97" s="906"/>
      <c r="I97" s="906"/>
      <c r="J97" s="428"/>
    </row>
    <row r="98" spans="1:10" ht="20.25" customHeight="1">
      <c r="A98" s="431" t="s">
        <v>317</v>
      </c>
      <c r="B98" s="428"/>
      <c r="C98" s="428"/>
      <c r="D98" s="428"/>
      <c r="E98" s="428"/>
      <c r="F98" s="428"/>
      <c r="G98" s="428"/>
      <c r="H98" s="428"/>
      <c r="I98" s="432" t="s">
        <v>370</v>
      </c>
      <c r="J98" s="428"/>
    </row>
    <row r="99" spans="1:10" ht="27.75" customHeight="1">
      <c r="A99" s="909" t="s">
        <v>371</v>
      </c>
      <c r="B99" s="909"/>
      <c r="C99" s="909"/>
      <c r="D99" s="909"/>
      <c r="E99" s="909"/>
      <c r="F99" s="909"/>
      <c r="G99" s="909"/>
      <c r="H99" s="909"/>
      <c r="I99" s="909"/>
    </row>
    <row r="100" spans="1:10" ht="21.75" customHeight="1">
      <c r="A100" s="434"/>
      <c r="B100" s="907"/>
      <c r="C100" s="907"/>
      <c r="D100" s="907"/>
      <c r="E100" s="907"/>
      <c r="F100" s="907"/>
      <c r="G100" s="907"/>
      <c r="H100" s="907"/>
      <c r="I100" s="907"/>
    </row>
    <row r="101" spans="1:10" ht="74.45" customHeight="1">
      <c r="A101" s="436" t="s">
        <v>346</v>
      </c>
      <c r="B101" s="907" t="s">
        <v>372</v>
      </c>
      <c r="C101" s="907"/>
      <c r="D101" s="907"/>
      <c r="E101" s="907"/>
      <c r="F101" s="907"/>
      <c r="G101" s="907"/>
      <c r="H101" s="907"/>
      <c r="I101" s="907"/>
    </row>
    <row r="102" spans="1:10">
      <c r="A102" s="431"/>
      <c r="B102" s="428"/>
      <c r="C102" s="428"/>
      <c r="D102" s="428"/>
      <c r="E102" s="428"/>
      <c r="F102" s="428"/>
      <c r="G102" s="428"/>
      <c r="H102" s="428"/>
      <c r="I102" s="432"/>
      <c r="J102" s="428"/>
    </row>
    <row r="103" spans="1:10" ht="141" customHeight="1">
      <c r="A103" s="436" t="s">
        <v>351</v>
      </c>
      <c r="B103" s="907" t="s">
        <v>373</v>
      </c>
      <c r="C103" s="907"/>
      <c r="D103" s="907"/>
      <c r="E103" s="907"/>
      <c r="F103" s="907"/>
      <c r="G103" s="907"/>
      <c r="H103" s="907"/>
      <c r="I103" s="907"/>
    </row>
    <row r="104" spans="1:10" ht="18" customHeight="1">
      <c r="A104" s="436"/>
      <c r="B104" s="434"/>
      <c r="C104" s="434"/>
      <c r="D104" s="434"/>
      <c r="E104" s="434"/>
      <c r="F104" s="434"/>
      <c r="G104" s="434"/>
      <c r="H104" s="434"/>
      <c r="I104" s="434"/>
    </row>
    <row r="105" spans="1:10" ht="62.25" customHeight="1">
      <c r="A105" s="436" t="s">
        <v>374</v>
      </c>
      <c r="B105" s="907" t="s">
        <v>375</v>
      </c>
      <c r="C105" s="907"/>
      <c r="D105" s="907"/>
      <c r="E105" s="907"/>
      <c r="F105" s="907"/>
      <c r="G105" s="907"/>
      <c r="H105" s="907"/>
      <c r="I105" s="907"/>
    </row>
    <row r="106" spans="1:10" ht="15" customHeight="1">
      <c r="A106" s="434"/>
    </row>
    <row r="107" spans="1:10" ht="29.25" customHeight="1">
      <c r="A107" s="909" t="s">
        <v>376</v>
      </c>
      <c r="B107" s="909"/>
      <c r="C107" s="909"/>
      <c r="D107" s="909"/>
      <c r="E107" s="909"/>
      <c r="F107" s="909"/>
      <c r="G107" s="909"/>
      <c r="H107" s="909"/>
      <c r="I107" s="909"/>
    </row>
    <row r="108" spans="1:10" ht="15" customHeight="1">
      <c r="A108" s="435"/>
    </row>
    <row r="109" spans="1:10" ht="54.75" customHeight="1">
      <c r="A109" s="436" t="s">
        <v>346</v>
      </c>
      <c r="B109" s="908" t="s">
        <v>377</v>
      </c>
      <c r="C109" s="908"/>
      <c r="D109" s="908"/>
      <c r="E109" s="908"/>
      <c r="F109" s="908"/>
      <c r="G109" s="908"/>
      <c r="H109" s="908"/>
      <c r="I109" s="908"/>
    </row>
    <row r="110" spans="1:10" ht="15" customHeight="1">
      <c r="A110" s="436"/>
    </row>
    <row r="111" spans="1:10" ht="79.5" customHeight="1">
      <c r="A111" s="436" t="s">
        <v>351</v>
      </c>
      <c r="B111" s="908" t="s">
        <v>378</v>
      </c>
      <c r="C111" s="908"/>
      <c r="D111" s="908"/>
      <c r="E111" s="908"/>
      <c r="F111" s="908"/>
      <c r="G111" s="908"/>
      <c r="H111" s="908"/>
      <c r="I111" s="908"/>
    </row>
    <row r="112" spans="1:10" ht="15" customHeight="1">
      <c r="A112" s="434"/>
    </row>
    <row r="113" spans="1:10" ht="25.5" customHeight="1">
      <c r="A113" s="909" t="s">
        <v>379</v>
      </c>
      <c r="B113" s="909"/>
      <c r="C113" s="909"/>
      <c r="D113" s="909"/>
      <c r="E113" s="909"/>
      <c r="F113" s="909"/>
      <c r="G113" s="909"/>
      <c r="H113" s="909"/>
      <c r="I113" s="909"/>
    </row>
    <row r="114" spans="1:10" ht="22.5" customHeight="1">
      <c r="A114" s="435"/>
    </row>
    <row r="115" spans="1:10" ht="61.5" customHeight="1">
      <c r="A115" s="436" t="s">
        <v>346</v>
      </c>
      <c r="B115" s="908" t="s">
        <v>380</v>
      </c>
      <c r="C115" s="908"/>
      <c r="D115" s="908"/>
      <c r="E115" s="908"/>
      <c r="F115" s="908"/>
      <c r="G115" s="908"/>
      <c r="H115" s="908"/>
      <c r="I115" s="908"/>
    </row>
    <row r="116" spans="1:10" ht="41.25" customHeight="1">
      <c r="A116" s="436"/>
      <c r="B116" s="433"/>
      <c r="C116" s="433"/>
      <c r="D116" s="433"/>
      <c r="E116" s="433"/>
      <c r="F116" s="433"/>
      <c r="G116" s="433"/>
      <c r="H116" s="433"/>
      <c r="I116" s="433"/>
    </row>
    <row r="117" spans="1:10" ht="41.25" customHeight="1">
      <c r="J117" s="428"/>
    </row>
    <row r="118" spans="1:10" ht="21" customHeight="1">
      <c r="A118" s="907" t="s">
        <v>339</v>
      </c>
      <c r="B118" s="907"/>
      <c r="C118" s="907"/>
      <c r="D118" s="907"/>
      <c r="E118" s="912" t="s">
        <v>339</v>
      </c>
      <c r="F118" s="912"/>
      <c r="G118" s="912"/>
      <c r="H118" s="912"/>
      <c r="I118" s="912"/>
      <c r="J118" s="428"/>
    </row>
    <row r="119" spans="1:10" ht="33" customHeight="1">
      <c r="A119" s="904" t="s">
        <v>340</v>
      </c>
      <c r="B119" s="904"/>
      <c r="C119" s="904"/>
      <c r="D119" s="904"/>
      <c r="E119" s="906" t="s">
        <v>341</v>
      </c>
      <c r="F119" s="906"/>
      <c r="G119" s="906"/>
      <c r="H119" s="906"/>
      <c r="I119" s="906"/>
      <c r="J119" s="428"/>
    </row>
    <row r="120" spans="1:10" ht="19.5" customHeight="1">
      <c r="A120" s="431" t="s">
        <v>317</v>
      </c>
      <c r="B120" s="428"/>
      <c r="C120" s="428"/>
      <c r="D120" s="428"/>
      <c r="E120" s="428"/>
      <c r="F120" s="428"/>
      <c r="G120" s="428"/>
      <c r="H120" s="428"/>
      <c r="I120" s="432" t="s">
        <v>381</v>
      </c>
    </row>
    <row r="121" spans="1:10" ht="60.75" customHeight="1">
      <c r="A121" s="436" t="s">
        <v>351</v>
      </c>
      <c r="B121" s="908" t="s">
        <v>382</v>
      </c>
      <c r="C121" s="908"/>
      <c r="D121" s="908"/>
      <c r="E121" s="908"/>
      <c r="F121" s="908"/>
      <c r="G121" s="908"/>
      <c r="H121" s="908"/>
      <c r="I121" s="908"/>
    </row>
    <row r="122" spans="1:10" ht="15.95" customHeight="1">
      <c r="A122" s="434"/>
    </row>
    <row r="123" spans="1:10" ht="26.25" customHeight="1">
      <c r="A123" s="909" t="s">
        <v>383</v>
      </c>
      <c r="B123" s="909"/>
      <c r="C123" s="909"/>
      <c r="D123" s="909"/>
      <c r="E123" s="909"/>
      <c r="F123" s="909"/>
      <c r="G123" s="909"/>
      <c r="H123" s="909"/>
      <c r="I123" s="909"/>
    </row>
    <row r="124" spans="1:10" ht="24.75" customHeight="1">
      <c r="A124" s="434"/>
    </row>
    <row r="125" spans="1:10" ht="39.75" customHeight="1">
      <c r="A125" s="436" t="s">
        <v>346</v>
      </c>
      <c r="B125" s="908" t="s">
        <v>384</v>
      </c>
      <c r="C125" s="908"/>
      <c r="D125" s="908"/>
      <c r="E125" s="908"/>
      <c r="F125" s="908"/>
      <c r="G125" s="908"/>
      <c r="H125" s="908"/>
      <c r="I125" s="908"/>
    </row>
    <row r="126" spans="1:10" ht="25.5" customHeight="1">
      <c r="J126" s="428"/>
    </row>
    <row r="127" spans="1:10" ht="43.5" customHeight="1">
      <c r="A127" s="436" t="s">
        <v>351</v>
      </c>
      <c r="B127" s="908" t="s">
        <v>385</v>
      </c>
      <c r="C127" s="908"/>
      <c r="D127" s="908"/>
      <c r="E127" s="908"/>
      <c r="F127" s="908"/>
      <c r="G127" s="908"/>
      <c r="H127" s="908"/>
      <c r="I127" s="908"/>
    </row>
    <row r="128" spans="1:10" ht="21.75" customHeight="1">
      <c r="A128" s="435"/>
    </row>
    <row r="129" spans="1:10" ht="25.5" customHeight="1">
      <c r="A129" s="909" t="s">
        <v>386</v>
      </c>
      <c r="B129" s="909"/>
      <c r="C129" s="909"/>
      <c r="D129" s="909"/>
      <c r="E129" s="909"/>
      <c r="F129" s="909"/>
      <c r="G129" s="909"/>
      <c r="H129" s="909"/>
      <c r="I129" s="909"/>
    </row>
    <row r="130" spans="1:10" ht="23.25" customHeight="1">
      <c r="A130" s="434"/>
    </row>
    <row r="131" spans="1:10" ht="88.5" customHeight="1">
      <c r="A131" s="908" t="s">
        <v>387</v>
      </c>
      <c r="B131" s="908"/>
      <c r="C131" s="908"/>
      <c r="D131" s="908"/>
      <c r="E131" s="908"/>
      <c r="F131" s="908"/>
      <c r="G131" s="908"/>
      <c r="H131" s="908"/>
      <c r="I131" s="908"/>
    </row>
    <row r="132" spans="1:10" ht="26.25" customHeight="1"/>
    <row r="133" spans="1:10" ht="21.75" customHeight="1">
      <c r="A133" s="909" t="s">
        <v>388</v>
      </c>
      <c r="B133" s="909"/>
      <c r="C133" s="909"/>
      <c r="D133" s="909"/>
      <c r="E133" s="909"/>
      <c r="F133" s="909"/>
      <c r="G133" s="909"/>
      <c r="H133" s="909"/>
      <c r="I133" s="909"/>
    </row>
    <row r="134" spans="1:10" ht="25.5" customHeight="1">
      <c r="A134" s="435"/>
    </row>
    <row r="135" spans="1:10" ht="69" customHeight="1">
      <c r="A135" s="436" t="s">
        <v>346</v>
      </c>
      <c r="B135" s="908" t="s">
        <v>389</v>
      </c>
      <c r="C135" s="908"/>
      <c r="D135" s="908"/>
      <c r="E135" s="908"/>
      <c r="F135" s="908"/>
      <c r="G135" s="908"/>
      <c r="H135" s="908"/>
      <c r="I135" s="908"/>
    </row>
    <row r="136" spans="1:10" ht="21" customHeight="1">
      <c r="A136" s="436"/>
      <c r="B136" s="908"/>
      <c r="C136" s="908"/>
      <c r="D136" s="908"/>
      <c r="E136" s="908"/>
      <c r="F136" s="908"/>
      <c r="G136" s="908"/>
      <c r="H136" s="908"/>
      <c r="I136" s="908"/>
    </row>
    <row r="137" spans="1:10" ht="126.75" customHeight="1">
      <c r="A137" s="436" t="s">
        <v>351</v>
      </c>
      <c r="B137" s="908" t="s">
        <v>390</v>
      </c>
      <c r="C137" s="908"/>
      <c r="D137" s="908"/>
      <c r="E137" s="908"/>
      <c r="F137" s="908"/>
      <c r="G137" s="908"/>
      <c r="H137" s="908"/>
      <c r="I137" s="908"/>
    </row>
    <row r="138" spans="1:10" ht="38.25" customHeight="1">
      <c r="A138" s="436"/>
      <c r="B138" s="433"/>
      <c r="C138" s="433"/>
      <c r="D138" s="433"/>
      <c r="E138" s="433"/>
      <c r="F138" s="433"/>
      <c r="G138" s="433"/>
      <c r="H138" s="433"/>
      <c r="I138" s="433"/>
    </row>
    <row r="139" spans="1:10" ht="38.25" customHeight="1">
      <c r="A139" s="436"/>
      <c r="B139" s="433"/>
      <c r="C139" s="433"/>
      <c r="D139" s="433"/>
      <c r="E139" s="433"/>
      <c r="F139" s="433"/>
      <c r="G139" s="433"/>
      <c r="H139" s="433"/>
      <c r="I139" s="433"/>
    </row>
    <row r="140" spans="1:10" ht="21" customHeight="1">
      <c r="A140" s="907" t="s">
        <v>339</v>
      </c>
      <c r="B140" s="907"/>
      <c r="C140" s="907"/>
      <c r="D140" s="907"/>
      <c r="E140" s="912" t="s">
        <v>339</v>
      </c>
      <c r="F140" s="912"/>
      <c r="G140" s="912"/>
      <c r="H140" s="912"/>
      <c r="I140" s="912"/>
      <c r="J140" s="428"/>
    </row>
    <row r="141" spans="1:10" ht="37.5" customHeight="1">
      <c r="A141" s="904" t="s">
        <v>340</v>
      </c>
      <c r="B141" s="904"/>
      <c r="C141" s="904"/>
      <c r="D141" s="904"/>
      <c r="E141" s="906" t="s">
        <v>341</v>
      </c>
      <c r="F141" s="906"/>
      <c r="G141" s="906"/>
      <c r="H141" s="906"/>
      <c r="I141" s="906"/>
      <c r="J141" s="428"/>
    </row>
    <row r="142" spans="1:10" ht="20.25" customHeight="1">
      <c r="A142" s="431" t="s">
        <v>317</v>
      </c>
      <c r="B142" s="428"/>
      <c r="C142" s="428"/>
      <c r="D142" s="428"/>
      <c r="E142" s="428"/>
      <c r="F142" s="428"/>
      <c r="G142" s="428"/>
      <c r="H142" s="428"/>
      <c r="I142" s="432" t="s">
        <v>391</v>
      </c>
      <c r="J142" s="428"/>
    </row>
    <row r="143" spans="1:10" ht="58.5" customHeight="1">
      <c r="A143" s="436" t="s">
        <v>374</v>
      </c>
      <c r="B143" s="908" t="s">
        <v>392</v>
      </c>
      <c r="C143" s="908"/>
      <c r="D143" s="908"/>
      <c r="E143" s="908"/>
      <c r="F143" s="908"/>
      <c r="G143" s="908"/>
      <c r="H143" s="908"/>
      <c r="I143" s="908"/>
    </row>
    <row r="144" spans="1:10" ht="31.5" customHeight="1">
      <c r="A144" s="436"/>
      <c r="B144" s="908"/>
      <c r="C144" s="908"/>
      <c r="D144" s="908"/>
      <c r="E144" s="908"/>
      <c r="F144" s="908"/>
      <c r="G144" s="908"/>
      <c r="H144" s="908"/>
      <c r="I144" s="908"/>
    </row>
    <row r="145" spans="1:10" ht="132" customHeight="1">
      <c r="A145" s="436" t="s">
        <v>393</v>
      </c>
      <c r="B145" s="908" t="s">
        <v>394</v>
      </c>
      <c r="C145" s="908"/>
      <c r="D145" s="908"/>
      <c r="E145" s="908"/>
      <c r="F145" s="908"/>
      <c r="G145" s="908"/>
      <c r="H145" s="908"/>
      <c r="I145" s="908"/>
    </row>
    <row r="146" spans="1:10" ht="22.5" customHeight="1">
      <c r="A146" s="434"/>
      <c r="B146" s="908"/>
      <c r="C146" s="908"/>
      <c r="D146" s="908"/>
      <c r="E146" s="908"/>
      <c r="F146" s="908"/>
      <c r="G146" s="908"/>
      <c r="H146" s="908"/>
      <c r="I146" s="908"/>
    </row>
    <row r="147" spans="1:10" ht="112.5" customHeight="1">
      <c r="A147" s="436" t="s">
        <v>395</v>
      </c>
      <c r="B147" s="908" t="s">
        <v>396</v>
      </c>
      <c r="C147" s="908"/>
      <c r="D147" s="908"/>
      <c r="E147" s="908"/>
      <c r="F147" s="908"/>
      <c r="G147" s="908"/>
      <c r="H147" s="908"/>
      <c r="I147" s="908"/>
    </row>
    <row r="148" spans="1:10" ht="21.75" customHeight="1">
      <c r="A148" s="431"/>
      <c r="B148" s="428"/>
      <c r="C148" s="428"/>
      <c r="D148" s="428"/>
      <c r="E148" s="428"/>
      <c r="F148" s="428"/>
      <c r="G148" s="428"/>
      <c r="H148" s="428"/>
      <c r="I148" s="432"/>
      <c r="J148" s="428"/>
    </row>
    <row r="149" spans="1:10" ht="15.95" customHeight="1">
      <c r="A149" s="428"/>
      <c r="B149" s="428"/>
      <c r="C149" s="428"/>
      <c r="D149" s="428"/>
      <c r="E149" s="428"/>
      <c r="F149" s="428"/>
      <c r="G149" s="428"/>
      <c r="H149" s="428"/>
      <c r="I149" s="439"/>
      <c r="J149" s="428"/>
    </row>
    <row r="150" spans="1:10" ht="147.75" customHeight="1">
      <c r="A150" s="436" t="s">
        <v>397</v>
      </c>
      <c r="B150" s="908" t="s">
        <v>398</v>
      </c>
      <c r="C150" s="908"/>
      <c r="D150" s="908"/>
      <c r="E150" s="908"/>
      <c r="F150" s="908"/>
      <c r="G150" s="908"/>
      <c r="H150" s="908"/>
      <c r="I150" s="908"/>
    </row>
    <row r="151" spans="1:10" ht="15.95" customHeight="1">
      <c r="A151" s="436"/>
      <c r="B151" s="908"/>
      <c r="C151" s="908"/>
      <c r="D151" s="908"/>
      <c r="E151" s="908"/>
      <c r="F151" s="908"/>
      <c r="G151" s="908"/>
      <c r="H151" s="908"/>
      <c r="I151" s="908"/>
    </row>
    <row r="152" spans="1:10" ht="76.5" customHeight="1">
      <c r="A152" s="436" t="s">
        <v>399</v>
      </c>
      <c r="B152" s="908" t="s">
        <v>400</v>
      </c>
      <c r="C152" s="908"/>
      <c r="D152" s="908"/>
      <c r="E152" s="908"/>
      <c r="F152" s="908"/>
      <c r="G152" s="908"/>
      <c r="H152" s="908"/>
      <c r="I152" s="908"/>
    </row>
    <row r="153" spans="1:10" ht="15.95" customHeight="1">
      <c r="A153" s="436"/>
    </row>
    <row r="154" spans="1:10" ht="105" customHeight="1">
      <c r="A154" s="436" t="s">
        <v>401</v>
      </c>
      <c r="B154" s="908" t="s">
        <v>402</v>
      </c>
      <c r="C154" s="908"/>
      <c r="D154" s="908"/>
      <c r="E154" s="908"/>
      <c r="F154" s="908"/>
      <c r="G154" s="908"/>
      <c r="H154" s="908"/>
      <c r="I154" s="908"/>
    </row>
    <row r="155" spans="1:10" ht="30" customHeight="1">
      <c r="A155" s="436"/>
      <c r="B155" s="433"/>
      <c r="C155" s="433"/>
      <c r="D155" s="433"/>
      <c r="E155" s="433"/>
      <c r="F155" s="433"/>
      <c r="G155" s="433"/>
      <c r="H155" s="433"/>
      <c r="I155" s="433"/>
    </row>
    <row r="156" spans="1:10" ht="28.5" customHeight="1">
      <c r="A156" s="436"/>
      <c r="B156" s="433"/>
      <c r="C156" s="433"/>
      <c r="D156" s="433"/>
      <c r="E156" s="433"/>
      <c r="F156" s="433"/>
      <c r="G156" s="433"/>
      <c r="H156" s="433"/>
      <c r="I156" s="433"/>
    </row>
    <row r="157" spans="1:10" ht="21" customHeight="1">
      <c r="A157" s="907" t="s">
        <v>339</v>
      </c>
      <c r="B157" s="907"/>
      <c r="C157" s="907"/>
      <c r="D157" s="907"/>
      <c r="E157" s="912" t="s">
        <v>339</v>
      </c>
      <c r="F157" s="912"/>
      <c r="G157" s="912"/>
      <c r="H157" s="912"/>
      <c r="I157" s="912"/>
      <c r="J157" s="428"/>
    </row>
    <row r="158" spans="1:10" ht="33" customHeight="1">
      <c r="A158" s="904" t="s">
        <v>340</v>
      </c>
      <c r="B158" s="904"/>
      <c r="C158" s="904"/>
      <c r="D158" s="904"/>
      <c r="E158" s="906" t="s">
        <v>341</v>
      </c>
      <c r="F158" s="906"/>
      <c r="G158" s="906"/>
      <c r="H158" s="906"/>
      <c r="I158" s="906"/>
      <c r="J158" s="428"/>
    </row>
    <row r="159" spans="1:10" ht="27" customHeight="1">
      <c r="A159" s="431" t="s">
        <v>317</v>
      </c>
      <c r="B159" s="428"/>
      <c r="C159" s="428"/>
      <c r="D159" s="428"/>
      <c r="E159" s="428"/>
      <c r="F159" s="428"/>
      <c r="G159" s="428"/>
      <c r="H159" s="428"/>
      <c r="I159" s="432" t="s">
        <v>403</v>
      </c>
      <c r="J159" s="428"/>
    </row>
    <row r="160" spans="1:10" ht="64.5" customHeight="1">
      <c r="A160" s="436" t="s">
        <v>404</v>
      </c>
      <c r="B160" s="908" t="s">
        <v>405</v>
      </c>
      <c r="C160" s="908"/>
      <c r="D160" s="908"/>
      <c r="E160" s="908"/>
      <c r="F160" s="908"/>
      <c r="G160" s="908"/>
      <c r="H160" s="908"/>
      <c r="I160" s="908"/>
    </row>
    <row r="161" spans="1:10" ht="30" customHeight="1">
      <c r="A161" s="436" t="s">
        <v>406</v>
      </c>
      <c r="B161" s="920" t="s">
        <v>407</v>
      </c>
      <c r="C161" s="920"/>
      <c r="D161" s="920"/>
      <c r="E161" s="920"/>
      <c r="F161" s="920"/>
      <c r="G161" s="920"/>
      <c r="H161" s="920"/>
      <c r="I161" s="920"/>
    </row>
    <row r="162" spans="1:10" ht="74.25" customHeight="1">
      <c r="A162" s="436" t="s">
        <v>408</v>
      </c>
      <c r="B162" s="908" t="s">
        <v>409</v>
      </c>
      <c r="C162" s="908"/>
      <c r="D162" s="908"/>
      <c r="E162" s="908"/>
      <c r="F162" s="908"/>
      <c r="G162" s="908"/>
      <c r="H162" s="908"/>
      <c r="I162" s="908"/>
    </row>
    <row r="163" spans="1:10" ht="13.5" customHeight="1">
      <c r="A163" s="434"/>
    </row>
    <row r="164" spans="1:10">
      <c r="A164" s="909" t="s">
        <v>410</v>
      </c>
      <c r="B164" s="909"/>
      <c r="C164" s="909"/>
      <c r="D164" s="909"/>
      <c r="E164" s="909"/>
      <c r="F164" s="909"/>
      <c r="G164" s="909"/>
      <c r="H164" s="909"/>
      <c r="I164" s="909"/>
    </row>
    <row r="165" spans="1:10" ht="30" customHeight="1">
      <c r="A165" s="434"/>
    </row>
    <row r="166" spans="1:10" ht="39.6" customHeight="1">
      <c r="A166" s="908" t="s">
        <v>411</v>
      </c>
      <c r="B166" s="908"/>
      <c r="C166" s="908"/>
      <c r="D166" s="908"/>
      <c r="E166" s="908"/>
      <c r="F166" s="908"/>
      <c r="G166" s="908"/>
      <c r="H166" s="908"/>
      <c r="I166" s="908"/>
    </row>
    <row r="167" spans="1:10" ht="11.25" customHeight="1">
      <c r="A167" s="435"/>
    </row>
    <row r="168" spans="1:10" ht="27.75" customHeight="1">
      <c r="A168" s="909" t="s">
        <v>412</v>
      </c>
      <c r="B168" s="909"/>
      <c r="C168" s="909"/>
      <c r="D168" s="909"/>
      <c r="E168" s="909"/>
      <c r="F168" s="909"/>
      <c r="G168" s="909"/>
      <c r="H168" s="909"/>
      <c r="I168" s="909"/>
    </row>
    <row r="169" spans="1:10" ht="12.75" customHeight="1">
      <c r="A169" s="434"/>
    </row>
    <row r="170" spans="1:10" ht="74.25" customHeight="1">
      <c r="A170" s="436" t="s">
        <v>346</v>
      </c>
      <c r="B170" s="908" t="s">
        <v>413</v>
      </c>
      <c r="C170" s="908"/>
      <c r="D170" s="908"/>
      <c r="E170" s="908"/>
      <c r="F170" s="908"/>
      <c r="G170" s="908"/>
      <c r="H170" s="908"/>
      <c r="I170" s="908"/>
    </row>
    <row r="171" spans="1:10" ht="23.25" customHeight="1">
      <c r="A171" s="437"/>
    </row>
    <row r="172" spans="1:10" ht="36" customHeight="1">
      <c r="A172" s="436" t="s">
        <v>351</v>
      </c>
      <c r="B172" s="908" t="s">
        <v>414</v>
      </c>
      <c r="C172" s="908"/>
      <c r="D172" s="908"/>
      <c r="E172" s="908"/>
      <c r="F172" s="908"/>
      <c r="G172" s="908"/>
      <c r="H172" s="908"/>
      <c r="I172" s="908"/>
    </row>
    <row r="173" spans="1:10" ht="21" customHeight="1">
      <c r="J173" s="428"/>
    </row>
    <row r="174" spans="1:10">
      <c r="J174" s="428"/>
    </row>
    <row r="175" spans="1:10" ht="52.5" customHeight="1">
      <c r="A175" s="436" t="s">
        <v>374</v>
      </c>
      <c r="B175" s="908" t="s">
        <v>415</v>
      </c>
      <c r="C175" s="908"/>
      <c r="D175" s="908"/>
      <c r="E175" s="908"/>
      <c r="F175" s="908"/>
      <c r="G175" s="908"/>
      <c r="H175" s="908"/>
      <c r="I175" s="908"/>
    </row>
    <row r="176" spans="1:10" ht="20.25" customHeight="1">
      <c r="A176" s="436"/>
    </row>
    <row r="177" spans="1:10" ht="50.25" customHeight="1">
      <c r="A177" s="436" t="s">
        <v>393</v>
      </c>
      <c r="B177" s="908" t="s">
        <v>416</v>
      </c>
      <c r="C177" s="908"/>
      <c r="D177" s="908"/>
      <c r="E177" s="908"/>
      <c r="F177" s="908"/>
      <c r="G177" s="908"/>
      <c r="H177" s="908"/>
      <c r="I177" s="908"/>
    </row>
    <row r="178" spans="1:10" ht="21.75" customHeight="1">
      <c r="A178" s="436" t="s">
        <v>395</v>
      </c>
      <c r="B178" s="910" t="s">
        <v>417</v>
      </c>
      <c r="C178" s="910"/>
      <c r="D178" s="910"/>
      <c r="E178" s="910"/>
      <c r="F178" s="910"/>
      <c r="G178" s="910"/>
      <c r="H178" s="910"/>
      <c r="I178" s="910"/>
    </row>
    <row r="179" spans="1:10" ht="88.5" customHeight="1">
      <c r="A179" s="436" t="s">
        <v>397</v>
      </c>
      <c r="B179" s="908" t="s">
        <v>418</v>
      </c>
      <c r="C179" s="908"/>
      <c r="D179" s="908"/>
      <c r="E179" s="908"/>
      <c r="F179" s="908"/>
      <c r="G179" s="908"/>
      <c r="H179" s="908"/>
      <c r="I179" s="908"/>
    </row>
    <row r="180" spans="1:10" ht="18" customHeight="1">
      <c r="A180" s="436"/>
    </row>
    <row r="181" spans="1:10" ht="63" customHeight="1">
      <c r="A181" s="436" t="s">
        <v>419</v>
      </c>
      <c r="B181" s="908" t="s">
        <v>420</v>
      </c>
      <c r="C181" s="908"/>
      <c r="D181" s="908"/>
      <c r="E181" s="908"/>
      <c r="F181" s="908"/>
      <c r="G181" s="908"/>
      <c r="H181" s="908"/>
      <c r="I181" s="908"/>
    </row>
    <row r="182" spans="1:10" ht="24" customHeight="1">
      <c r="A182" s="436"/>
      <c r="B182" s="433"/>
      <c r="C182" s="433"/>
      <c r="D182" s="433"/>
      <c r="E182" s="433"/>
      <c r="F182" s="433"/>
      <c r="G182" s="433"/>
      <c r="H182" s="433"/>
      <c r="I182" s="433"/>
    </row>
    <row r="183" spans="1:10" ht="27.75" customHeight="1">
      <c r="A183" s="436"/>
      <c r="B183" s="433"/>
      <c r="C183" s="433"/>
      <c r="D183" s="433"/>
      <c r="E183" s="433"/>
      <c r="F183" s="433"/>
      <c r="G183" s="433"/>
      <c r="H183" s="433"/>
      <c r="I183" s="433"/>
    </row>
    <row r="184" spans="1:10" ht="21" customHeight="1">
      <c r="A184" s="907" t="s">
        <v>339</v>
      </c>
      <c r="B184" s="907"/>
      <c r="C184" s="907"/>
      <c r="D184" s="907"/>
      <c r="E184" s="912" t="s">
        <v>339</v>
      </c>
      <c r="F184" s="912"/>
      <c r="G184" s="912"/>
      <c r="H184" s="912"/>
      <c r="I184" s="912"/>
      <c r="J184" s="428"/>
    </row>
    <row r="185" spans="1:10" ht="33" customHeight="1">
      <c r="A185" s="904" t="s">
        <v>340</v>
      </c>
      <c r="B185" s="904"/>
      <c r="C185" s="904"/>
      <c r="D185" s="904"/>
      <c r="E185" s="906" t="s">
        <v>341</v>
      </c>
      <c r="F185" s="906"/>
      <c r="G185" s="906"/>
      <c r="H185" s="906"/>
      <c r="I185" s="906"/>
      <c r="J185" s="428"/>
    </row>
    <row r="186" spans="1:10" ht="22.5" customHeight="1">
      <c r="A186" s="431" t="s">
        <v>317</v>
      </c>
      <c r="B186" s="428"/>
      <c r="C186" s="428"/>
      <c r="D186" s="428"/>
      <c r="E186" s="428"/>
      <c r="F186" s="428"/>
      <c r="G186" s="428"/>
      <c r="H186" s="428"/>
      <c r="I186" s="432" t="s">
        <v>421</v>
      </c>
      <c r="J186" s="428"/>
    </row>
    <row r="187" spans="1:10" ht="53.25" customHeight="1">
      <c r="A187" s="436" t="s">
        <v>399</v>
      </c>
      <c r="B187" s="908" t="s">
        <v>422</v>
      </c>
      <c r="C187" s="908"/>
      <c r="D187" s="908"/>
      <c r="E187" s="908"/>
      <c r="F187" s="908"/>
      <c r="G187" s="908"/>
      <c r="H187" s="908"/>
      <c r="I187" s="908"/>
    </row>
    <row r="188" spans="1:10">
      <c r="A188" s="434"/>
    </row>
    <row r="189" spans="1:10" ht="21.95" customHeight="1">
      <c r="B189" s="430"/>
      <c r="F189" s="430"/>
    </row>
    <row r="190" spans="1:10" ht="21.95" customHeight="1">
      <c r="B190" s="584" t="s">
        <v>423</v>
      </c>
      <c r="C190" s="440"/>
      <c r="D190" s="440"/>
      <c r="E190" s="440"/>
      <c r="F190" s="584" t="s">
        <v>423</v>
      </c>
      <c r="G190" s="440"/>
      <c r="H190" s="440"/>
      <c r="I190" s="440"/>
    </row>
    <row r="191" spans="1:10" ht="35.25" customHeight="1">
      <c r="B191" s="911" t="s">
        <v>340</v>
      </c>
      <c r="C191" s="911"/>
      <c r="D191" s="911"/>
      <c r="E191" s="911"/>
      <c r="F191" s="911" t="s">
        <v>341</v>
      </c>
      <c r="G191" s="911"/>
      <c r="H191" s="911"/>
      <c r="I191" s="911"/>
    </row>
    <row r="192" spans="1:10" ht="21.95" customHeight="1">
      <c r="B192" s="441"/>
      <c r="C192" s="434"/>
      <c r="D192" s="434"/>
      <c r="E192" s="434"/>
      <c r="F192" s="442"/>
      <c r="G192" s="442"/>
      <c r="H192" s="442"/>
      <c r="I192" s="442"/>
    </row>
    <row r="193" spans="2:9" ht="21.95" customHeight="1">
      <c r="B193" s="907" t="s">
        <v>424</v>
      </c>
      <c r="C193" s="907"/>
      <c r="D193" s="907"/>
      <c r="E193" s="907"/>
      <c r="F193" s="907" t="s">
        <v>424</v>
      </c>
      <c r="G193" s="907"/>
      <c r="H193" s="907"/>
      <c r="I193" s="907"/>
    </row>
    <row r="194" spans="2:9" ht="21.95" customHeight="1">
      <c r="B194" s="430"/>
      <c r="C194" s="434"/>
      <c r="D194" s="434"/>
      <c r="E194" s="434"/>
      <c r="F194" s="430"/>
      <c r="G194" s="434"/>
      <c r="H194" s="434"/>
      <c r="I194" s="434"/>
    </row>
    <row r="195" spans="2:9" ht="21.95" customHeight="1">
      <c r="B195" s="430"/>
      <c r="C195" s="434"/>
      <c r="D195" s="434"/>
      <c r="E195" s="434"/>
      <c r="F195" s="430"/>
      <c r="G195" s="434"/>
      <c r="H195" s="434"/>
      <c r="I195" s="434"/>
    </row>
    <row r="196" spans="2:9" ht="21.95" customHeight="1">
      <c r="B196" s="428" t="s">
        <v>425</v>
      </c>
      <c r="C196" s="443"/>
      <c r="D196" s="428"/>
      <c r="E196" s="428"/>
      <c r="F196" s="905" t="e" vm="1">
        <f>"Name : "&amp;'[9]Name of Bidder'!C32</f>
        <v>#VALUE!</v>
      </c>
      <c r="G196" s="905"/>
      <c r="H196" s="905"/>
      <c r="I196" s="905"/>
    </row>
    <row r="197" spans="2:9" ht="21.95" customHeight="1">
      <c r="B197" s="428" t="s">
        <v>41</v>
      </c>
      <c r="C197" s="443"/>
      <c r="D197" s="428"/>
      <c r="E197" s="428"/>
      <c r="F197" s="428" t="e" vm="1">
        <f>"Designation : "&amp;'[9]Name of Bidder'!C33</f>
        <v>#VALUE!</v>
      </c>
      <c r="G197" s="440"/>
      <c r="H197" s="440"/>
      <c r="I197" s="440"/>
    </row>
    <row r="198" spans="2:9" ht="21.95" customHeight="1">
      <c r="B198" s="440"/>
      <c r="C198" s="434"/>
      <c r="D198" s="434"/>
      <c r="E198" s="434"/>
      <c r="F198" s="440"/>
      <c r="G198" s="434"/>
      <c r="H198" s="434"/>
      <c r="I198" s="434"/>
    </row>
    <row r="199" spans="2:9" ht="21.95" customHeight="1">
      <c r="B199" s="907" t="s">
        <v>426</v>
      </c>
      <c r="C199" s="907"/>
      <c r="D199" s="907"/>
      <c r="E199" s="907"/>
      <c r="F199" s="907" t="s">
        <v>426</v>
      </c>
      <c r="G199" s="907"/>
      <c r="H199" s="907"/>
      <c r="I199" s="907"/>
    </row>
    <row r="200" spans="2:9" ht="21.95" customHeight="1">
      <c r="B200" s="428" t="s">
        <v>425</v>
      </c>
      <c r="C200" s="428"/>
      <c r="D200" s="428"/>
      <c r="E200" s="428"/>
      <c r="F200" s="428" t="s">
        <v>425</v>
      </c>
      <c r="G200" s="440"/>
      <c r="H200" s="440"/>
      <c r="I200" s="440"/>
    </row>
    <row r="201" spans="2:9" ht="21.95" customHeight="1">
      <c r="B201" s="428" t="s">
        <v>41</v>
      </c>
      <c r="C201" s="428"/>
      <c r="D201" s="428"/>
      <c r="E201" s="428"/>
      <c r="F201" s="428" t="s">
        <v>41</v>
      </c>
    </row>
    <row r="202" spans="2:9" ht="21.95" customHeight="1"/>
    <row r="203" spans="2:9" ht="21.95" customHeight="1">
      <c r="B203" s="907" t="s">
        <v>427</v>
      </c>
      <c r="C203" s="907"/>
      <c r="D203" s="907"/>
      <c r="E203" s="907"/>
      <c r="F203" s="907" t="s">
        <v>427</v>
      </c>
      <c r="G203" s="907"/>
      <c r="H203" s="907"/>
      <c r="I203" s="907"/>
    </row>
    <row r="204" spans="2:9" ht="21.95" customHeight="1">
      <c r="B204" s="428" t="s">
        <v>425</v>
      </c>
      <c r="C204" s="428"/>
      <c r="D204" s="428"/>
      <c r="E204" s="428"/>
      <c r="F204" s="428" t="s">
        <v>425</v>
      </c>
      <c r="G204" s="440"/>
      <c r="H204" s="440"/>
      <c r="I204" s="440"/>
    </row>
    <row r="205" spans="2:9" ht="21.95" customHeight="1">
      <c r="B205" s="428" t="s">
        <v>41</v>
      </c>
      <c r="C205" s="428"/>
      <c r="D205" s="428"/>
      <c r="E205" s="428"/>
      <c r="F205" s="428" t="s">
        <v>41</v>
      </c>
    </row>
    <row r="206" spans="2:9" ht="21.95" customHeight="1">
      <c r="B206" s="428"/>
      <c r="C206" s="428"/>
      <c r="D206" s="428"/>
      <c r="E206" s="428"/>
      <c r="F206" s="428"/>
    </row>
    <row r="207" spans="2:9" ht="21.95" customHeight="1">
      <c r="B207" s="428"/>
      <c r="C207" s="428"/>
      <c r="D207" s="428"/>
      <c r="E207" s="428"/>
      <c r="F207" s="428"/>
    </row>
    <row r="208" spans="2:9" ht="21.95" customHeight="1">
      <c r="B208" s="428"/>
      <c r="C208" s="428"/>
      <c r="D208" s="428"/>
      <c r="E208" s="428"/>
      <c r="F208" s="428"/>
    </row>
    <row r="209" spans="1:9" ht="21.95" customHeight="1">
      <c r="B209" s="428"/>
      <c r="C209" s="428"/>
      <c r="D209" s="428"/>
      <c r="E209" s="428"/>
      <c r="F209" s="428"/>
    </row>
    <row r="210" spans="1:9" ht="21.95" customHeight="1">
      <c r="B210" s="428"/>
      <c r="C210" s="428"/>
      <c r="D210" s="428"/>
      <c r="E210" s="428"/>
      <c r="F210" s="428"/>
    </row>
    <row r="211" spans="1:9" ht="21.95" customHeight="1">
      <c r="B211" s="428"/>
      <c r="C211" s="428"/>
      <c r="D211" s="428"/>
      <c r="E211" s="428"/>
      <c r="F211" s="428"/>
    </row>
    <row r="212" spans="1:9" ht="21.95" customHeight="1">
      <c r="B212" s="428"/>
      <c r="C212" s="428"/>
      <c r="D212" s="428"/>
      <c r="E212" s="428"/>
      <c r="F212" s="428"/>
    </row>
    <row r="213" spans="1:9" ht="21.95" customHeight="1">
      <c r="B213" s="428"/>
      <c r="C213" s="428"/>
      <c r="D213" s="428"/>
      <c r="E213" s="428"/>
      <c r="F213" s="428"/>
    </row>
    <row r="214" spans="1:9" ht="21.95" customHeight="1">
      <c r="B214" s="428"/>
      <c r="C214" s="428"/>
      <c r="D214" s="428"/>
      <c r="E214" s="428"/>
      <c r="F214" s="428"/>
    </row>
    <row r="215" spans="1:9" ht="21.95" customHeight="1">
      <c r="B215" s="428"/>
      <c r="C215" s="428"/>
      <c r="D215" s="428"/>
      <c r="E215" s="428"/>
      <c r="F215" s="428"/>
    </row>
    <row r="216" spans="1:9" ht="21.95" customHeight="1">
      <c r="B216" s="428"/>
      <c r="C216" s="428"/>
      <c r="D216" s="428"/>
      <c r="E216" s="428"/>
      <c r="F216" s="428"/>
    </row>
    <row r="217" spans="1:9" ht="21.95" customHeight="1">
      <c r="B217" s="428"/>
      <c r="C217" s="428"/>
      <c r="D217" s="428"/>
      <c r="E217" s="428"/>
      <c r="F217" s="428"/>
    </row>
    <row r="218" spans="1:9" ht="21.95" customHeight="1">
      <c r="B218" s="428"/>
      <c r="C218" s="428"/>
      <c r="D218" s="428"/>
      <c r="E218" s="428"/>
      <c r="F218" s="428"/>
    </row>
    <row r="219" spans="1:9" ht="21.95" customHeight="1">
      <c r="A219" s="444"/>
      <c r="B219" s="445"/>
      <c r="C219" s="445"/>
      <c r="D219" s="445"/>
      <c r="E219" s="445"/>
      <c r="F219" s="445"/>
      <c r="G219" s="444"/>
      <c r="H219" s="444"/>
      <c r="I219" s="444"/>
    </row>
    <row r="220" spans="1:9" ht="21.95" customHeight="1">
      <c r="A220" s="431" t="s">
        <v>317</v>
      </c>
      <c r="B220" s="428"/>
      <c r="C220" s="428"/>
      <c r="D220" s="428"/>
      <c r="E220" s="428"/>
      <c r="F220" s="428"/>
      <c r="G220" s="428"/>
      <c r="H220" s="428"/>
      <c r="I220" s="432" t="s">
        <v>428</v>
      </c>
    </row>
    <row r="221" spans="1:9" ht="21.95" customHeight="1">
      <c r="B221" s="428"/>
      <c r="C221" s="428"/>
      <c r="D221" s="428"/>
      <c r="E221" s="428"/>
      <c r="F221" s="428"/>
    </row>
    <row r="222" spans="1:9" ht="21.95" customHeight="1">
      <c r="B222" s="428"/>
      <c r="C222" s="428"/>
      <c r="D222" s="428"/>
      <c r="E222" s="428"/>
      <c r="F222" s="428"/>
    </row>
    <row r="223" spans="1:9" ht="21.95" customHeight="1">
      <c r="B223" s="428"/>
      <c r="C223" s="428"/>
      <c r="D223" s="428"/>
      <c r="E223" s="428"/>
      <c r="F223" s="428"/>
    </row>
    <row r="224" spans="1:9" ht="21.95" customHeight="1">
      <c r="B224" s="428"/>
      <c r="C224" s="428"/>
      <c r="D224" s="428"/>
      <c r="E224" s="428"/>
      <c r="F224" s="428"/>
    </row>
    <row r="225" spans="2:10" ht="21.95" customHeight="1">
      <c r="B225" s="428"/>
      <c r="C225" s="428"/>
      <c r="D225" s="428"/>
      <c r="E225" s="428"/>
      <c r="F225" s="428"/>
    </row>
    <row r="226" spans="2:10" ht="21.95" customHeight="1">
      <c r="B226" s="428"/>
      <c r="C226" s="428"/>
      <c r="D226" s="428"/>
      <c r="E226" s="428"/>
      <c r="F226" s="428"/>
    </row>
    <row r="227" spans="2:10" ht="21.95" customHeight="1">
      <c r="B227" s="428"/>
      <c r="C227" s="428"/>
      <c r="D227" s="428"/>
      <c r="E227" s="428"/>
      <c r="F227" s="428"/>
    </row>
    <row r="228" spans="2:10" ht="21.95" customHeight="1">
      <c r="B228" s="428"/>
      <c r="C228" s="428"/>
      <c r="D228" s="428"/>
      <c r="E228" s="428"/>
      <c r="F228" s="428"/>
    </row>
    <row r="229" spans="2:10" ht="21.95" customHeight="1">
      <c r="B229" s="428"/>
      <c r="C229" s="428"/>
      <c r="D229" s="428"/>
      <c r="E229" s="428"/>
      <c r="F229" s="428"/>
    </row>
    <row r="230" spans="2:10" ht="21.95" customHeight="1">
      <c r="B230" s="428"/>
      <c r="C230" s="428"/>
      <c r="D230" s="428"/>
      <c r="E230" s="428"/>
      <c r="F230" s="428"/>
    </row>
    <row r="231" spans="2:10" ht="21.95" customHeight="1">
      <c r="B231" s="428"/>
      <c r="C231" s="428"/>
      <c r="D231" s="428"/>
      <c r="E231" s="428"/>
      <c r="F231" s="428"/>
    </row>
    <row r="232" spans="2:10" ht="21.95" customHeight="1">
      <c r="B232" s="428"/>
      <c r="C232" s="428"/>
      <c r="D232" s="428"/>
      <c r="E232" s="428"/>
      <c r="F232" s="428"/>
    </row>
    <row r="234" spans="2:10">
      <c r="J234" s="428"/>
    </row>
  </sheetData>
  <sheetProtection sheet="1" objects="1" scenarios="1" formatColumns="0" formatRows="0" selectLockedCells="1"/>
  <customSheetViews>
    <customSheetView guid="{BD24AD9D-D3A0-422F-8577-11BDC23592D2}" scale="90" showPageBreaks="1" zeroValues="0" printArea="1" hiddenColumns="1" view="pageBreakPreview" topLeftCell="A64">
      <selection activeCell="B162" sqref="B162:I162"/>
      <rowBreaks count="7" manualBreakCount="7">
        <brk id="54" max="8" man="1"/>
        <brk id="79" max="8" man="1"/>
        <brk id="98" max="8" man="1"/>
        <brk id="120" max="8" man="1"/>
        <brk id="142" max="8" man="1"/>
        <brk id="159" max="8" man="1"/>
        <brk id="186" max="8" man="1"/>
      </rowBreaks>
      <pageMargins left="0" right="0" top="0" bottom="0" header="0" footer="0"/>
      <printOptions horizontalCentered="1"/>
      <pageSetup paperSize="9" scale="83" orientation="portrait" r:id="rId1"/>
      <headerFooter alignWithMargins="0"/>
    </customSheetView>
    <customSheetView guid="{6AB2DF82-E90A-4CF8-B22E-5D001DAE6667}" scale="90" showPageBreaks="1" zeroValues="0" printArea="1" hiddenColumns="1" view="pageBreakPreview" topLeftCell="A40">
      <selection activeCell="B162" sqref="B162:I162"/>
      <rowBreaks count="7" manualBreakCount="7">
        <brk id="54" max="8" man="1"/>
        <brk id="79" max="8" man="1"/>
        <brk id="98" max="8" man="1"/>
        <brk id="120" max="8" man="1"/>
        <brk id="142" max="8" man="1"/>
        <brk id="159" max="8" man="1"/>
        <brk id="186" max="8" man="1"/>
      </rowBreaks>
      <pageMargins left="0" right="0" top="0" bottom="0" header="0" footer="0"/>
      <printOptions horizontalCentered="1"/>
      <pageSetup paperSize="9" scale="83" orientation="portrait" r:id="rId2"/>
      <headerFooter alignWithMargins="0"/>
    </customSheetView>
    <customSheetView guid="{938A4A51-D362-4606-B51E-5F7EE488A1EA}" scale="90" showPageBreaks="1" zeroValues="0" printArea="1" hiddenColumns="1" view="pageBreakPreview" topLeftCell="A28">
      <selection activeCell="B162" sqref="B162:I162"/>
      <rowBreaks count="7" manualBreakCount="7">
        <brk id="54" max="8" man="1"/>
        <brk id="79" max="8" man="1"/>
        <brk id="98" max="8" man="1"/>
        <brk id="120" max="8" man="1"/>
        <brk id="142" max="8" man="1"/>
        <brk id="159" max="8" man="1"/>
        <brk id="186" max="8" man="1"/>
      </rowBreaks>
      <pageMargins left="0" right="0" top="0" bottom="0" header="0" footer="0"/>
      <printOptions horizontalCentered="1"/>
      <pageSetup paperSize="9" scale="83" orientation="portrait" r:id="rId3"/>
      <headerFooter alignWithMargins="0"/>
    </customSheetView>
    <customSheetView guid="{E8F77A2D-E40A-4668-A8F2-3CE31C4AC520}" showPageBreaks="1" zeroValues="0" printArea="1" hiddenColumns="1" view="pageBreakPreview" topLeftCell="A34">
      <selection activeCell="B145" sqref="B145:I145"/>
      <rowBreaks count="7" manualBreakCount="7">
        <brk id="54" max="8" man="1"/>
        <brk id="79" max="8" man="1"/>
        <brk id="98" max="8" man="1"/>
        <brk id="120" max="8" man="1"/>
        <brk id="142" max="8" man="1"/>
        <brk id="159" max="8" man="1"/>
        <brk id="186" max="8" man="1"/>
      </rowBreaks>
      <pageMargins left="0" right="0" top="0" bottom="0" header="0" footer="0"/>
      <printOptions horizontalCentered="1"/>
      <pageSetup paperSize="9" scale="83" orientation="portrait" r:id="rId4"/>
      <headerFooter alignWithMargins="0"/>
    </customSheetView>
    <customSheetView guid="{F34FCE55-6D7A-4595-AE80-79F81F8010EA}" showPageBreaks="1" zeroValues="0" printArea="1" hiddenRows="1" hiddenColumns="1" view="pageBreakPreview" topLeftCell="A61">
      <selection activeCell="Z49" sqref="Z49"/>
      <rowBreaks count="7" manualBreakCount="7">
        <brk id="54" max="8" man="1"/>
        <brk id="79" max="8" man="1"/>
        <brk id="98" max="8" man="1"/>
        <brk id="120" max="8" man="1"/>
        <brk id="142" max="8" man="1"/>
        <brk id="159" max="8" man="1"/>
        <brk id="186" max="8" man="1"/>
      </rowBreaks>
      <pageMargins left="0" right="0" top="0" bottom="0" header="0" footer="0"/>
      <printOptions horizontalCentered="1"/>
      <pageSetup paperSize="9" scale="83" orientation="portrait" r:id="rId5"/>
      <headerFooter alignWithMargins="0"/>
    </customSheetView>
    <customSheetView guid="{906C1F80-87B7-4777-98E9-010D55358499}" showPageBreaks="1" zeroValues="0" printArea="1" hiddenRows="1" hiddenColumns="1" view="pageBreakPreview" topLeftCell="A175">
      <selection activeCell="R210" sqref="R210"/>
      <rowBreaks count="7" manualBreakCount="7">
        <brk id="54" max="8" man="1"/>
        <brk id="79" max="8" man="1"/>
        <brk id="98" max="8" man="1"/>
        <brk id="120" max="8" man="1"/>
        <brk id="142" max="8" man="1"/>
        <brk id="159" max="8" man="1"/>
        <brk id="186" max="8" man="1"/>
      </rowBreaks>
      <pageMargins left="0" right="0" top="0" bottom="0" header="0" footer="0"/>
      <printOptions horizontalCentered="1"/>
      <pageSetup paperSize="9" scale="83" orientation="portrait" r:id="rId6"/>
      <headerFooter alignWithMargins="0"/>
    </customSheetView>
    <customSheetView guid="{42E95D05-5FE4-4BDE-99D8-8A5175191762}" showPageBreaks="1" zeroValues="0" printArea="1" hiddenRows="1" hiddenColumns="1" view="pageBreakPreview" topLeftCell="A18">
      <selection activeCell="Q42" sqref="Q42"/>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7"/>
      <headerFooter alignWithMargins="0"/>
    </customSheetView>
    <customSheetView guid="{B07A37BF-D9F4-4586-9D27-CDE2FA2D1222}" showPageBreaks="1" zeroValues="0" printArea="1" hiddenRows="1" hiddenColumns="1" view="pageBreakPreview" topLeftCell="A3">
      <selection activeCell="Q42" sqref="Q42"/>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8"/>
      <headerFooter alignWithMargins="0"/>
    </customSheetView>
    <customSheetView guid="{9EDBA9B2-46ED-415A-B10B-329571C4D4AF}" showPageBreaks="1" zeroValues="0" printArea="1" hiddenRows="1" hiddenColumns="1" view="pageBreakPreview" topLeftCell="A33">
      <selection activeCell="Q42" sqref="Q42"/>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9"/>
      <headerFooter alignWithMargins="0"/>
    </customSheetView>
    <customSheetView guid="{30E57F47-2338-458C-930A-44F048960490}" showPageBreaks="1" zeroValues="0" printArea="1" hiddenRows="1" hiddenColumns="1" view="pageBreakPreview" topLeftCell="A16">
      <selection activeCell="U187" sqref="U187"/>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10"/>
      <headerFooter alignWithMargins="0"/>
    </customSheetView>
    <customSheetView guid="{6FD3A41D-DEEE-48F5-96DB-6021F0BEBAF6}"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11"/>
      <headerFooter alignWithMargins="0"/>
    </customSheetView>
    <customSheetView guid="{564AA8DD-E850-4E6F-BA1D-8F79D1361145}"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12"/>
      <headerFooter alignWithMargins="0"/>
    </customSheetView>
    <customSheetView guid="{7DC13EB1-5F25-4667-BD87-340DAD4F0E72}" zeroValues="0" hiddenRows="1" hiddenColumns="1">
      <selection activeCell="U187" sqref="U187"/>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13"/>
      <headerFooter alignWithMargins="0"/>
    </customSheetView>
    <customSheetView guid="{AF19F13B-761B-48FB-A70F-9439A4D7530B}" zeroValues="0" hiddenRows="1" hiddenColumns="1">
      <selection activeCell="A52" sqref="A52:D52"/>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14"/>
      <headerFooter alignWithMargins="0"/>
    </customSheetView>
    <customSheetView guid="{20A53A97-D2BD-4E7F-8ABC-E5DF94CF88E8}" zeroValues="0" hiddenRows="1" hiddenColumns="1" topLeftCell="A187">
      <selection activeCell="B76" sqref="B76"/>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15"/>
      <headerFooter alignWithMargins="0"/>
    </customSheetView>
    <customSheetView guid="{1586E746-E770-4DE8-8EE8-42BC4CF5206B}" zeroValues="0" hiddenRows="1" hiddenColumns="1" topLeftCell="A50">
      <selection activeCell="A50" sqref="A50"/>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16"/>
      <headerFooter alignWithMargins="0"/>
    </customSheetView>
    <customSheetView guid="{7FED4A88-DA6B-4AEC-96D2-BAE29634CEB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17"/>
      <headerFooter alignWithMargins="0"/>
    </customSheetView>
    <customSheetView guid="{57EC2AB3-459C-475C-AFE6-EBB6882FA67E}"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18"/>
      <headerFooter alignWithMargins="0"/>
    </customSheetView>
    <customSheetView guid="{6B2C1320-5106-401D-86E8-03FFC7419150}" scale="85" showPageBreaks="1" zeroValues="0" printArea="1" hiddenRows="1" hiddenColumns="1" view="pageBreakPreview" showRuler="0">
      <selection activeCell="T34" sqref="T34"/>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19"/>
      <headerFooter alignWithMargins="0"/>
    </customSheetView>
    <customSheetView guid="{1C70608C-646A-4043-A222-6253B5006A93}" showPageBreaks="1" printArea="1" hiddenRows="1">
      <selection activeCell="M6" sqref="M6"/>
      <pageMargins left="0" right="0" top="0" bottom="0" header="0" footer="0"/>
      <printOptions horizontalCentered="1"/>
      <pageSetup paperSize="9" orientation="portrait" r:id="rId20"/>
      <headerFooter alignWithMargins="0"/>
    </customSheetView>
    <customSheetView guid="{237D8718-39ED-4FFE-B3B2-D1192F8D2E87}" showPageBreaks="1" printArea="1" hiddenRows="1" view="pageBreakPreview">
      <selection activeCell="M6" sqref="M6"/>
      <pageMargins left="0" right="0" top="0" bottom="0" header="0" footer="0"/>
      <printOptions horizontalCentered="1"/>
      <pageSetup paperSize="9" orientation="portrait" r:id="rId21"/>
      <headerFooter alignWithMargins="0"/>
    </customSheetView>
    <customSheetView guid="{CD4CA1A8-824A-452F-BDBA-32A47C1B3013}" showPageBreaks="1" printArea="1" hiddenRows="1" view="pageBreakPreview">
      <selection activeCell="M6" sqref="M6"/>
      <pageMargins left="0" right="0" top="0" bottom="0" header="0" footer="0"/>
      <printOptions horizontalCentered="1"/>
      <pageSetup paperSize="9" orientation="portrait" r:id="rId22"/>
      <headerFooter alignWithMargins="0"/>
    </customSheetView>
    <customSheetView guid="{EBAEADC8-DFAF-4DD1-92A4-0349F1C8EBDD}" zeroValues="0" hiddenRows="1" hiddenColumns="1" topLeftCell="A184">
      <selection activeCell="A142" sqref="A142"/>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23"/>
      <headerFooter alignWithMargins="0"/>
    </customSheetView>
    <customSheetView guid="{D5994A17-2357-4B78-B667-DDB5D94B6FD1}"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24"/>
      <headerFooter alignWithMargins="0"/>
    </customSheetView>
    <customSheetView guid="{A317F5C2-E44F-4A46-8833-2AE6CAE06F6E}" scale="85" showPageBreaks="1" zeroValues="0" printArea="1" hiddenRows="1" hiddenColumns="1" view="pageBreakPreview" topLeftCell="A133">
      <selection activeCell="A53" sqref="A53:D53"/>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25"/>
      <headerFooter alignWithMargins="0"/>
    </customSheetView>
    <customSheetView guid="{280EA05C-4582-4B0F-895F-5C9134A73222}" zeroValues="0" hiddenRows="1" hiddenColumns="1" topLeftCell="A46">
      <selection activeCell="A52" sqref="A52:D52"/>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26"/>
      <headerFooter alignWithMargins="0"/>
    </customSheetView>
    <customSheetView guid="{582CF44B-0703-4CA2-AB84-00685031CD39}" showPageBreaks="1" zeroValues="0" printArea="1" hiddenRows="1" hiddenColumns="1" view="pageBreakPreview" topLeftCell="A154">
      <selection activeCell="U187" sqref="U187"/>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27"/>
      <headerFooter alignWithMargins="0"/>
    </customSheetView>
    <customSheetView guid="{308F00E9-5A71-4486-BCFD-DF8513C1906D}" showPageBreaks="1" zeroValues="0" printArea="1" hiddenRows="1" hiddenColumns="1" view="pageBreakPreview" topLeftCell="A15">
      <selection activeCell="U187" sqref="U187"/>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28"/>
      <headerFooter alignWithMargins="0"/>
    </customSheetView>
    <customSheetView guid="{9F8CD454-46B1-47B9-9F5F-73ED69AC40D4}" showPageBreaks="1" zeroValues="0" printArea="1" hiddenRows="1" hiddenColumns="1" view="pageBreakPreview">
      <selection activeCell="U187" sqref="U187"/>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29"/>
      <headerFooter alignWithMargins="0"/>
    </customSheetView>
    <customSheetView guid="{3365131F-6BE7-432A-859B-F41B794BB9E6}"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30"/>
      <headerFooter alignWithMargins="0"/>
    </customSheetView>
    <customSheetView guid="{728AEB16-F9CD-4198-B4E9-2E28A5E42262}" showPageBreaks="1" zeroValues="0" printArea="1" hiddenRows="1" hiddenColumns="1" view="pageBreakPreview" topLeftCell="A25">
      <selection activeCell="U187" sqref="U187"/>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31"/>
      <headerFooter alignWithMargins="0"/>
    </customSheetView>
    <customSheetView guid="{10C5F276-B641-4058-B015-CD9DBF21498B}" showPageBreaks="1" zeroValues="0" printArea="1" hiddenRows="1" hiddenColumns="1" view="pageBreakPreview" topLeftCell="A24">
      <selection activeCell="Q42" sqref="Q42"/>
      <rowBreaks count="7" manualBreakCount="7">
        <brk id="54" max="8" man="1"/>
        <brk id="79" max="8" man="1"/>
        <brk id="97" max="8" man="1"/>
        <brk id="119" max="8" man="1"/>
        <brk id="141" max="8" man="1"/>
        <brk id="158" max="8" man="1"/>
        <brk id="185" max="8" man="1"/>
      </rowBreaks>
      <pageMargins left="0" right="0" top="0" bottom="0" header="0" footer="0"/>
      <printOptions horizontalCentered="1"/>
      <pageSetup paperSize="9" scale="88" orientation="portrait" r:id="rId32"/>
      <headerFooter alignWithMargins="0"/>
    </customSheetView>
    <customSheetView guid="{0BBA2DF4-A149-40BB-8E82-8CB6DEDB7C04}" scale="90" showPageBreaks="1" zeroValues="0" printArea="1" hiddenColumns="1" view="pageBreakPreview" topLeftCell="A16">
      <selection activeCell="B162" sqref="B162:I162"/>
      <rowBreaks count="7" manualBreakCount="7">
        <brk id="54" max="8" man="1"/>
        <brk id="79" max="8" man="1"/>
        <brk id="98" max="8" man="1"/>
        <brk id="120" max="8" man="1"/>
        <brk id="142" max="8" man="1"/>
        <brk id="159" max="8" man="1"/>
        <brk id="186" max="8" man="1"/>
      </rowBreaks>
      <pageMargins left="0" right="0" top="0" bottom="0" header="0" footer="0"/>
      <printOptions horizontalCentered="1"/>
      <pageSetup paperSize="9" scale="83" orientation="portrait" r:id="rId33"/>
      <headerFooter alignWithMargins="0"/>
    </customSheetView>
  </customSheetViews>
  <mergeCells count="122">
    <mergeCell ref="A47:I47"/>
    <mergeCell ref="A48:I48"/>
    <mergeCell ref="A49:I49"/>
    <mergeCell ref="A52:D52"/>
    <mergeCell ref="A44:I44"/>
    <mergeCell ref="A45:I45"/>
    <mergeCell ref="C92:I92"/>
    <mergeCell ref="A35:I35"/>
    <mergeCell ref="A36:I36"/>
    <mergeCell ref="A37:I37"/>
    <mergeCell ref="A38:I38"/>
    <mergeCell ref="A39:I39"/>
    <mergeCell ref="A40:I40"/>
    <mergeCell ref="A41:I41"/>
    <mergeCell ref="A42:I42"/>
    <mergeCell ref="E53:I53"/>
    <mergeCell ref="A43:I43"/>
    <mergeCell ref="E52:I52"/>
    <mergeCell ref="A53:D53"/>
    <mergeCell ref="A46:I46"/>
    <mergeCell ref="B94:I94"/>
    <mergeCell ref="A55:I55"/>
    <mergeCell ref="B63:I63"/>
    <mergeCell ref="C65:I65"/>
    <mergeCell ref="A73:I73"/>
    <mergeCell ref="C69:I69"/>
    <mergeCell ref="B71:I71"/>
    <mergeCell ref="A56:I56"/>
    <mergeCell ref="C91:I91"/>
    <mergeCell ref="A61:I61"/>
    <mergeCell ref="C67:I67"/>
    <mergeCell ref="A78:D78"/>
    <mergeCell ref="E78:I78"/>
    <mergeCell ref="B75:I75"/>
    <mergeCell ref="A77:D77"/>
    <mergeCell ref="E77:I77"/>
    <mergeCell ref="C85:I85"/>
    <mergeCell ref="C81:I81"/>
    <mergeCell ref="C83:I83"/>
    <mergeCell ref="A80:I80"/>
    <mergeCell ref="C87:I87"/>
    <mergeCell ref="C89:I89"/>
    <mergeCell ref="A57:I57"/>
    <mergeCell ref="A59:I59"/>
    <mergeCell ref="A1:I1"/>
    <mergeCell ref="B2:I2"/>
    <mergeCell ref="B3:I3"/>
    <mergeCell ref="B4:I4"/>
    <mergeCell ref="B5:I5"/>
    <mergeCell ref="B6:I6"/>
    <mergeCell ref="A157:D157"/>
    <mergeCell ref="E157:I157"/>
    <mergeCell ref="B162:I162"/>
    <mergeCell ref="B145:I145"/>
    <mergeCell ref="B146:I146"/>
    <mergeCell ref="B150:I150"/>
    <mergeCell ref="B161:I161"/>
    <mergeCell ref="B151:I151"/>
    <mergeCell ref="B147:I147"/>
    <mergeCell ref="B152:I152"/>
    <mergeCell ref="B154:I154"/>
    <mergeCell ref="B144:I144"/>
    <mergeCell ref="B100:I100"/>
    <mergeCell ref="A118:D118"/>
    <mergeCell ref="E118:I118"/>
    <mergeCell ref="E140:I140"/>
    <mergeCell ref="B135:I135"/>
    <mergeCell ref="B136:I136"/>
    <mergeCell ref="A97:D97"/>
    <mergeCell ref="E97:I97"/>
    <mergeCell ref="A99:I99"/>
    <mergeCell ref="B101:I101"/>
    <mergeCell ref="A96:D96"/>
    <mergeCell ref="E96:I96"/>
    <mergeCell ref="A129:I129"/>
    <mergeCell ref="A131:I131"/>
    <mergeCell ref="A133:I133"/>
    <mergeCell ref="B103:I103"/>
    <mergeCell ref="B105:I105"/>
    <mergeCell ref="A107:I107"/>
    <mergeCell ref="B109:I109"/>
    <mergeCell ref="B111:I111"/>
    <mergeCell ref="A113:I113"/>
    <mergeCell ref="B115:I115"/>
    <mergeCell ref="E184:I184"/>
    <mergeCell ref="B179:I179"/>
    <mergeCell ref="B181:I181"/>
    <mergeCell ref="B137:I137"/>
    <mergeCell ref="A141:D141"/>
    <mergeCell ref="E141:I141"/>
    <mergeCell ref="A119:D119"/>
    <mergeCell ref="E119:I119"/>
    <mergeCell ref="B121:I121"/>
    <mergeCell ref="A123:I123"/>
    <mergeCell ref="B125:I125"/>
    <mergeCell ref="B127:I127"/>
    <mergeCell ref="A140:D140"/>
    <mergeCell ref="B143:I143"/>
    <mergeCell ref="A185:D185"/>
    <mergeCell ref="F196:I196"/>
    <mergeCell ref="E185:I185"/>
    <mergeCell ref="B203:E203"/>
    <mergeCell ref="F203:I203"/>
    <mergeCell ref="A158:D158"/>
    <mergeCell ref="E158:I158"/>
    <mergeCell ref="B160:I160"/>
    <mergeCell ref="A166:I166"/>
    <mergeCell ref="A168:I168"/>
    <mergeCell ref="B170:I170"/>
    <mergeCell ref="B178:I178"/>
    <mergeCell ref="A184:D184"/>
    <mergeCell ref="B187:I187"/>
    <mergeCell ref="B191:E191"/>
    <mergeCell ref="F191:I191"/>
    <mergeCell ref="B199:E199"/>
    <mergeCell ref="B193:E193"/>
    <mergeCell ref="F193:I193"/>
    <mergeCell ref="A164:I164"/>
    <mergeCell ref="B172:I172"/>
    <mergeCell ref="B175:I175"/>
    <mergeCell ref="B177:I177"/>
    <mergeCell ref="F199:I199"/>
  </mergeCells>
  <phoneticPr fontId="17" type="noConversion"/>
  <printOptions horizontalCentered="1"/>
  <pageMargins left="0.59" right="0.42" top="0.52" bottom="0.32" header="0.27" footer="0.21"/>
  <pageSetup paperSize="9" scale="83" orientation="portrait" r:id="rId34"/>
  <headerFooter alignWithMargins="0"/>
  <rowBreaks count="7" manualBreakCount="7">
    <brk id="54" max="8" man="1"/>
    <brk id="79" max="8" man="1"/>
    <brk id="98" max="8" man="1"/>
    <brk id="120" max="8" man="1"/>
    <brk id="142" max="8" man="1"/>
    <brk id="159" max="8" man="1"/>
    <brk id="186" max="8" man="1"/>
  </rowBreaks>
  <drawing r:id="rId3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dimension ref="A1:AE123"/>
  <sheetViews>
    <sheetView view="pageBreakPreview" zoomScale="90" zoomScaleNormal="100" zoomScaleSheetLayoutView="90" workbookViewId="0">
      <selection activeCell="E75" sqref="E75"/>
    </sheetView>
  </sheetViews>
  <sheetFormatPr defaultColWidth="9.140625" defaultRowHeight="16.5"/>
  <cols>
    <col min="1" max="1" width="12.140625" style="495" customWidth="1"/>
    <col min="2" max="2" width="36.42578125" style="495" customWidth="1"/>
    <col min="3" max="3" width="11.42578125" style="495" customWidth="1"/>
    <col min="4" max="4" width="15.42578125" style="495" customWidth="1"/>
    <col min="5" max="5" width="39.28515625" style="495" customWidth="1"/>
    <col min="6" max="7" width="9.140625" style="510"/>
    <col min="8" max="8" width="0" style="510" hidden="1" customWidth="1"/>
    <col min="9" max="11" width="9.140625" style="510"/>
    <col min="12" max="12" width="0" style="510" hidden="1" customWidth="1"/>
    <col min="13" max="13" width="35.42578125" style="510" hidden="1" customWidth="1"/>
    <col min="14" max="14" width="0" style="510" hidden="1" customWidth="1"/>
    <col min="15" max="31" width="9.140625" style="510"/>
    <col min="32" max="16384" width="9.140625" style="488"/>
  </cols>
  <sheetData>
    <row r="1" spans="1:5" ht="24" customHeight="1">
      <c r="A1" s="836" t="str">
        <f>'Attach-3 (QR)'!A1</f>
        <v>Specification No: SRTS-II/C&amp;M/WC-3924/2024</v>
      </c>
      <c r="B1" s="836"/>
      <c r="C1" s="836"/>
      <c r="D1" s="836"/>
      <c r="E1" s="509" t="s">
        <v>429</v>
      </c>
    </row>
    <row r="2" spans="1:5" ht="12" customHeight="1"/>
    <row r="3" spans="1:5" ht="36.75" customHeight="1">
      <c r="A3" s="929" t="str">
        <f>Cover!B2</f>
        <v xml:space="preserve">Strengthening the existing shed, Installation of staircase and Painting of Outdoor Store Structural steel at Thrissur HVDC station					</v>
      </c>
      <c r="B3" s="930"/>
      <c r="C3" s="930"/>
      <c r="D3" s="930"/>
      <c r="E3" s="930"/>
    </row>
    <row r="4" spans="1:5" ht="9" customHeight="1">
      <c r="A4" s="511"/>
    </row>
    <row r="5" spans="1:5" ht="32.25" customHeight="1">
      <c r="A5" s="931" t="s">
        <v>430</v>
      </c>
      <c r="B5" s="931"/>
      <c r="C5" s="931"/>
      <c r="D5" s="931"/>
      <c r="E5" s="931"/>
    </row>
    <row r="6" spans="1:5" ht="6" customHeight="1">
      <c r="A6" s="512"/>
    </row>
    <row r="7" spans="1:5" ht="20.100000000000001" customHeight="1">
      <c r="A7" s="497"/>
    </row>
    <row r="8" spans="1:5" ht="36" customHeight="1">
      <c r="A8" s="841" t="str">
        <f>'Attach-3 (QR)'!A7:E7</f>
        <v>Bidder’s Name and Address :</v>
      </c>
      <c r="B8" s="841"/>
      <c r="C8" s="841"/>
      <c r="D8" s="841"/>
      <c r="E8" s="514" t="str">
        <f>'[10]Attach 3(JV)'!E7</f>
        <v>To:</v>
      </c>
    </row>
    <row r="9" spans="1:5" ht="36" customHeight="1">
      <c r="A9" s="932">
        <f>'Attach-3 (QR)'!A8:E8</f>
        <v>0</v>
      </c>
      <c r="B9" s="932"/>
      <c r="C9" s="513"/>
      <c r="D9" s="513"/>
      <c r="E9" s="515" t="str">
        <f>'Attach-3 (QR)'!F8</f>
        <v>C&amp;M Department</v>
      </c>
    </row>
    <row r="10" spans="1:5" ht="20.100000000000001" customHeight="1">
      <c r="A10" s="462" t="s">
        <v>31</v>
      </c>
      <c r="B10" s="933">
        <f>'Attach-3 (QR)'!B9:D9</f>
        <v>0</v>
      </c>
      <c r="C10" s="933"/>
      <c r="D10" s="933"/>
      <c r="E10" s="515" t="str">
        <f>'Attach-3 (QR)'!F9</f>
        <v>Power Grid Corporation of India Ltd.,</v>
      </c>
    </row>
    <row r="11" spans="1:5" ht="20.100000000000001" customHeight="1">
      <c r="A11" s="462" t="s">
        <v>33</v>
      </c>
      <c r="B11" s="896">
        <f>'Attach-3 (QR)'!B10:D10</f>
        <v>0</v>
      </c>
      <c r="C11" s="896"/>
      <c r="D11" s="896"/>
      <c r="E11" s="515" t="str">
        <f>'Attach-3 (QR)'!F10</f>
        <v>SRTS-II,RHQ,Bangalore</v>
      </c>
    </row>
    <row r="12" spans="1:5" ht="17.25" customHeight="1">
      <c r="B12" s="896">
        <f>'Attach-3 (QR)'!B11:D11</f>
        <v>0</v>
      </c>
      <c r="C12" s="896"/>
      <c r="D12" s="896"/>
      <c r="E12" s="515">
        <f>'Attach-3 (QR)'!F11</f>
        <v>0</v>
      </c>
    </row>
    <row r="13" spans="1:5" ht="17.25" customHeight="1">
      <c r="A13" s="512"/>
      <c r="B13" s="896">
        <f>'Attach-3 (QR)'!B12:D12</f>
        <v>0</v>
      </c>
      <c r="C13" s="896"/>
      <c r="D13" s="896"/>
      <c r="E13" s="515"/>
    </row>
    <row r="14" spans="1:5" ht="13.5" customHeight="1">
      <c r="A14" s="512"/>
      <c r="B14" s="896"/>
      <c r="C14" s="896"/>
      <c r="D14" s="896"/>
    </row>
    <row r="15" spans="1:5" ht="17.25" customHeight="1">
      <c r="A15" s="495" t="s">
        <v>35</v>
      </c>
    </row>
    <row r="16" spans="1:5" ht="8.25" hidden="1" customHeight="1"/>
    <row r="17" spans="1:5" ht="56.25" hidden="1" customHeight="1">
      <c r="A17" s="516" t="s">
        <v>265</v>
      </c>
      <c r="B17" s="934" t="s">
        <v>431</v>
      </c>
      <c r="C17" s="934"/>
      <c r="D17" s="934"/>
      <c r="E17" s="934"/>
    </row>
    <row r="18" spans="1:5" ht="16.5" hidden="1" customHeight="1">
      <c r="A18" s="517"/>
      <c r="B18" s="935" t="s">
        <v>432</v>
      </c>
      <c r="C18" s="935"/>
      <c r="D18" s="935"/>
      <c r="E18" s="935"/>
    </row>
    <row r="19" spans="1:5" ht="6.75" hidden="1" customHeight="1">
      <c r="A19" s="517"/>
      <c r="B19" s="518"/>
      <c r="C19" s="518"/>
      <c r="D19" s="518"/>
      <c r="E19" s="518"/>
    </row>
    <row r="20" spans="1:5" ht="18" hidden="1" customHeight="1">
      <c r="B20" s="519" t="s">
        <v>433</v>
      </c>
      <c r="C20" s="520"/>
      <c r="D20" s="521"/>
      <c r="E20" s="522"/>
    </row>
    <row r="21" spans="1:5" ht="18" hidden="1" customHeight="1">
      <c r="A21" s="523"/>
      <c r="B21" s="519" t="s">
        <v>434</v>
      </c>
      <c r="C21" s="520"/>
      <c r="D21" s="521"/>
      <c r="E21" s="522"/>
    </row>
    <row r="22" spans="1:5" ht="18" hidden="1" customHeight="1">
      <c r="A22" s="936"/>
      <c r="B22" s="937"/>
      <c r="C22" s="937"/>
      <c r="D22" s="937"/>
      <c r="E22" s="937"/>
    </row>
    <row r="23" spans="1:5" ht="6.75" hidden="1" customHeight="1">
      <c r="A23" s="524"/>
      <c r="B23" s="524"/>
      <c r="C23" s="524"/>
      <c r="D23" s="524"/>
      <c r="E23" s="524"/>
    </row>
    <row r="24" spans="1:5" ht="39.75" hidden="1" customHeight="1">
      <c r="B24" s="938"/>
      <c r="C24" s="938"/>
      <c r="D24" s="938"/>
      <c r="E24" s="938"/>
    </row>
    <row r="25" spans="1:5" ht="35.25" customHeight="1">
      <c r="A25" s="516" t="s">
        <v>262</v>
      </c>
      <c r="B25" s="934" t="s">
        <v>435</v>
      </c>
      <c r="C25" s="934"/>
      <c r="D25" s="934"/>
      <c r="E25" s="934"/>
    </row>
    <row r="26" spans="1:5" ht="36" customHeight="1">
      <c r="A26" s="525" t="s">
        <v>436</v>
      </c>
      <c r="B26" s="939" t="s">
        <v>437</v>
      </c>
      <c r="C26" s="939"/>
      <c r="D26" s="939"/>
      <c r="E26" s="526">
        <f>B10</f>
        <v>0</v>
      </c>
    </row>
    <row r="27" spans="1:5" ht="18.95" customHeight="1">
      <c r="A27" s="527" t="s">
        <v>438</v>
      </c>
      <c r="B27" s="940" t="s">
        <v>439</v>
      </c>
      <c r="C27" s="940"/>
      <c r="D27" s="940"/>
      <c r="E27" s="528"/>
    </row>
    <row r="28" spans="1:5" ht="18.95" customHeight="1">
      <c r="A28" s="529"/>
      <c r="B28" s="940" t="s">
        <v>440</v>
      </c>
      <c r="C28" s="940"/>
      <c r="D28" s="940"/>
      <c r="E28" s="530"/>
    </row>
    <row r="29" spans="1:5" ht="18.95" customHeight="1">
      <c r="A29" s="529"/>
      <c r="B29" s="940"/>
      <c r="C29" s="940"/>
      <c r="D29" s="940"/>
      <c r="E29" s="530"/>
    </row>
    <row r="30" spans="1:5" ht="18.95" customHeight="1">
      <c r="A30" s="529"/>
      <c r="B30" s="940"/>
      <c r="C30" s="940"/>
      <c r="D30" s="940"/>
      <c r="E30" s="530"/>
    </row>
    <row r="31" spans="1:5" ht="18.95" customHeight="1">
      <c r="A31" s="529"/>
      <c r="B31" s="940" t="s">
        <v>441</v>
      </c>
      <c r="C31" s="940"/>
      <c r="D31" s="940"/>
      <c r="E31" s="530"/>
    </row>
    <row r="32" spans="1:5" ht="18.95" customHeight="1">
      <c r="A32" s="529"/>
      <c r="B32" s="940"/>
      <c r="C32" s="940"/>
      <c r="D32" s="940"/>
      <c r="E32" s="531"/>
    </row>
    <row r="33" spans="1:13" ht="18.95" customHeight="1">
      <c r="A33" s="529"/>
      <c r="B33" s="940"/>
      <c r="C33" s="940"/>
      <c r="D33" s="940"/>
      <c r="E33" s="531"/>
    </row>
    <row r="34" spans="1:13" ht="18.95" customHeight="1">
      <c r="A34" s="529"/>
      <c r="B34" s="940" t="s">
        <v>442</v>
      </c>
      <c r="C34" s="940"/>
      <c r="D34" s="940"/>
      <c r="E34" s="531"/>
    </row>
    <row r="35" spans="1:13" ht="18.95" customHeight="1">
      <c r="A35" s="529"/>
      <c r="B35" s="940"/>
      <c r="C35" s="940"/>
      <c r="D35" s="940"/>
      <c r="E35" s="530"/>
    </row>
    <row r="36" spans="1:13" ht="18.95" customHeight="1">
      <c r="A36" s="532"/>
      <c r="B36" s="941"/>
      <c r="C36" s="941"/>
      <c r="D36" s="941"/>
      <c r="E36" s="533"/>
    </row>
    <row r="37" spans="1:13" ht="18.95" customHeight="1">
      <c r="A37" s="527" t="s">
        <v>443</v>
      </c>
      <c r="B37" s="942" t="s">
        <v>444</v>
      </c>
      <c r="C37" s="942"/>
      <c r="D37" s="942"/>
      <c r="E37" s="943"/>
    </row>
    <row r="38" spans="1:13" ht="60.75" customHeight="1">
      <c r="A38" s="532"/>
      <c r="B38" s="945" t="s">
        <v>445</v>
      </c>
      <c r="C38" s="946"/>
      <c r="D38" s="947"/>
      <c r="E38" s="944"/>
    </row>
    <row r="39" spans="1:13" ht="93" customHeight="1">
      <c r="A39" s="948" t="s">
        <v>446</v>
      </c>
      <c r="B39" s="950" t="s">
        <v>447</v>
      </c>
      <c r="C39" s="951"/>
      <c r="D39" s="952"/>
      <c r="E39" s="535"/>
      <c r="M39" s="510" t="str">
        <f>IF('[10]Names of Bidder'!D15="Yes","Yes","No")</f>
        <v>No</v>
      </c>
    </row>
    <row r="40" spans="1:13" ht="22.5" customHeight="1">
      <c r="A40" s="949"/>
      <c r="B40" s="953"/>
      <c r="C40" s="836"/>
      <c r="D40" s="954"/>
      <c r="E40" s="536"/>
    </row>
    <row r="41" spans="1:13" ht="60.75" customHeight="1">
      <c r="A41" s="537" t="s">
        <v>448</v>
      </c>
      <c r="B41" s="955" t="s">
        <v>449</v>
      </c>
      <c r="C41" s="956"/>
      <c r="D41" s="957"/>
      <c r="E41" s="534"/>
    </row>
    <row r="42" spans="1:13" ht="114.75" customHeight="1">
      <c r="A42" s="538" t="s">
        <v>450</v>
      </c>
      <c r="B42" s="950" t="s">
        <v>451</v>
      </c>
      <c r="C42" s="951"/>
      <c r="D42" s="952"/>
      <c r="E42" s="535"/>
    </row>
    <row r="43" spans="1:13" ht="21.75" customHeight="1">
      <c r="A43" s="489" t="s">
        <v>452</v>
      </c>
      <c r="B43" s="958" t="s">
        <v>453</v>
      </c>
      <c r="C43" s="959"/>
      <c r="D43" s="960"/>
      <c r="E43" s="539"/>
    </row>
    <row r="44" spans="1:13" ht="24.75" customHeight="1">
      <c r="A44" s="489" t="s">
        <v>454</v>
      </c>
      <c r="B44" s="961" t="s">
        <v>455</v>
      </c>
      <c r="C44" s="961"/>
      <c r="D44" s="961"/>
      <c r="E44" s="539"/>
    </row>
    <row r="45" spans="1:13" ht="44.25" customHeight="1">
      <c r="A45" s="541" t="s">
        <v>247</v>
      </c>
      <c r="B45" s="961" t="s">
        <v>456</v>
      </c>
      <c r="C45" s="961"/>
      <c r="D45" s="961"/>
      <c r="E45" s="539"/>
    </row>
    <row r="46" spans="1:13" ht="36.75" customHeight="1">
      <c r="A46" s="541"/>
      <c r="B46" s="961" t="s">
        <v>457</v>
      </c>
      <c r="C46" s="961"/>
      <c r="D46" s="961"/>
      <c r="E46" s="540" t="s">
        <v>458</v>
      </c>
    </row>
    <row r="47" spans="1:13" ht="17.100000000000001" customHeight="1">
      <c r="A47" s="541" t="s">
        <v>459</v>
      </c>
      <c r="B47" s="962"/>
      <c r="C47" s="963"/>
      <c r="D47" s="964"/>
      <c r="E47" s="539"/>
    </row>
    <row r="48" spans="1:13" ht="17.100000000000001" customHeight="1">
      <c r="A48" s="541" t="s">
        <v>50</v>
      </c>
      <c r="B48" s="962"/>
      <c r="C48" s="963"/>
      <c r="D48" s="964"/>
      <c r="E48" s="539"/>
    </row>
    <row r="49" spans="1:5" ht="17.100000000000001" customHeight="1">
      <c r="A49" s="541" t="s">
        <v>51</v>
      </c>
      <c r="B49" s="962"/>
      <c r="C49" s="963"/>
      <c r="D49" s="964"/>
      <c r="E49" s="539"/>
    </row>
    <row r="50" spans="1:5" ht="66.75" customHeight="1">
      <c r="A50" s="541" t="s">
        <v>156</v>
      </c>
      <c r="B50" s="961" t="s">
        <v>460</v>
      </c>
      <c r="C50" s="961"/>
      <c r="D50" s="961"/>
      <c r="E50" s="542"/>
    </row>
    <row r="51" spans="1:5" ht="17.100000000000001" customHeight="1">
      <c r="A51" s="541"/>
      <c r="B51" s="961" t="s">
        <v>457</v>
      </c>
      <c r="C51" s="961"/>
      <c r="D51" s="961"/>
      <c r="E51" s="540" t="s">
        <v>458</v>
      </c>
    </row>
    <row r="52" spans="1:5" ht="17.100000000000001" customHeight="1">
      <c r="A52" s="541" t="s">
        <v>459</v>
      </c>
      <c r="B52" s="962"/>
      <c r="C52" s="963"/>
      <c r="D52" s="964"/>
      <c r="E52" s="539"/>
    </row>
    <row r="53" spans="1:5" ht="17.100000000000001" customHeight="1">
      <c r="A53" s="541" t="s">
        <v>50</v>
      </c>
      <c r="B53" s="962"/>
      <c r="C53" s="963"/>
      <c r="D53" s="964"/>
      <c r="E53" s="539"/>
    </row>
    <row r="54" spans="1:5" ht="17.100000000000001" customHeight="1">
      <c r="A54" s="541" t="s">
        <v>51</v>
      </c>
      <c r="B54" s="962"/>
      <c r="C54" s="963"/>
      <c r="D54" s="964"/>
      <c r="E54" s="539"/>
    </row>
    <row r="55" spans="1:5" ht="17.100000000000001" customHeight="1">
      <c r="A55" s="537" t="s">
        <v>146</v>
      </c>
      <c r="B55" s="962"/>
      <c r="C55" s="963"/>
      <c r="D55" s="964"/>
      <c r="E55" s="539"/>
    </row>
    <row r="56" spans="1:5" ht="17.100000000000001" customHeight="1">
      <c r="A56" s="541" t="s">
        <v>147</v>
      </c>
      <c r="B56" s="962"/>
      <c r="C56" s="963"/>
      <c r="D56" s="964"/>
      <c r="E56" s="539"/>
    </row>
    <row r="57" spans="1:5" ht="17.100000000000001" customHeight="1">
      <c r="A57" s="537" t="s">
        <v>148</v>
      </c>
      <c r="B57" s="962"/>
      <c r="C57" s="963"/>
      <c r="D57" s="964"/>
      <c r="E57" s="539"/>
    </row>
    <row r="58" spans="1:5" ht="17.100000000000001" customHeight="1">
      <c r="A58" s="489">
        <v>6</v>
      </c>
      <c r="B58" s="965" t="s">
        <v>461</v>
      </c>
      <c r="C58" s="965"/>
      <c r="D58" s="965"/>
      <c r="E58" s="539"/>
    </row>
    <row r="59" spans="1:5" ht="17.100000000000001" customHeight="1">
      <c r="A59" s="489">
        <v>7</v>
      </c>
      <c r="B59" s="940" t="s">
        <v>462</v>
      </c>
      <c r="C59" s="940"/>
      <c r="D59" s="940"/>
      <c r="E59" s="539"/>
    </row>
    <row r="60" spans="1:5" ht="17.100000000000001" customHeight="1">
      <c r="A60" s="543"/>
      <c r="B60" s="940"/>
      <c r="C60" s="940"/>
      <c r="D60" s="940"/>
      <c r="E60" s="530"/>
    </row>
    <row r="61" spans="1:5" ht="17.100000000000001" customHeight="1">
      <c r="A61" s="490"/>
      <c r="B61" s="941"/>
      <c r="C61" s="941"/>
      <c r="D61" s="941"/>
      <c r="E61" s="533"/>
    </row>
    <row r="62" spans="1:5" ht="17.100000000000001" customHeight="1">
      <c r="A62" s="543">
        <v>8</v>
      </c>
      <c r="B62" s="966" t="s">
        <v>463</v>
      </c>
      <c r="C62" s="966"/>
      <c r="D62" s="966"/>
      <c r="E62" s="544"/>
    </row>
    <row r="63" spans="1:5" ht="17.100000000000001" customHeight="1">
      <c r="A63" s="543"/>
      <c r="B63" s="940" t="s">
        <v>22</v>
      </c>
      <c r="C63" s="940"/>
      <c r="D63" s="940"/>
      <c r="E63" s="530"/>
    </row>
    <row r="64" spans="1:5" ht="17.100000000000001" customHeight="1">
      <c r="A64" s="489">
        <v>9</v>
      </c>
      <c r="B64" s="967" t="s">
        <v>464</v>
      </c>
      <c r="C64" s="968"/>
      <c r="D64" s="969"/>
      <c r="E64" s="545"/>
    </row>
    <row r="65" spans="1:28" ht="17.100000000000001" customHeight="1">
      <c r="A65" s="543"/>
      <c r="B65" s="940" t="s">
        <v>465</v>
      </c>
      <c r="C65" s="940"/>
      <c r="D65" s="940"/>
      <c r="E65" s="530"/>
    </row>
    <row r="66" spans="1:28" ht="17.100000000000001" customHeight="1">
      <c r="A66" s="543"/>
      <c r="B66" s="940" t="s">
        <v>466</v>
      </c>
      <c r="C66" s="940"/>
      <c r="D66" s="940"/>
      <c r="E66" s="530"/>
    </row>
    <row r="67" spans="1:28" ht="17.100000000000001" customHeight="1">
      <c r="A67" s="490"/>
      <c r="B67" s="941" t="s">
        <v>467</v>
      </c>
      <c r="C67" s="941"/>
      <c r="D67" s="941"/>
      <c r="E67" s="533"/>
    </row>
    <row r="68" spans="1:28" ht="17.100000000000001" customHeight="1">
      <c r="A68" s="489">
        <v>10</v>
      </c>
      <c r="B68" s="970" t="s">
        <v>468</v>
      </c>
      <c r="C68" s="970"/>
      <c r="D68" s="970"/>
      <c r="E68" s="545"/>
    </row>
    <row r="69" spans="1:28" ht="17.100000000000001" customHeight="1">
      <c r="A69" s="543"/>
      <c r="B69" s="940" t="s">
        <v>469</v>
      </c>
      <c r="C69" s="940"/>
      <c r="D69" s="940"/>
      <c r="E69" s="530"/>
    </row>
    <row r="70" spans="1:28" ht="17.100000000000001" customHeight="1">
      <c r="A70" s="543"/>
      <c r="B70" s="940" t="s">
        <v>470</v>
      </c>
      <c r="C70" s="940"/>
      <c r="D70" s="940"/>
      <c r="E70" s="530"/>
    </row>
    <row r="71" spans="1:28" ht="17.100000000000001" customHeight="1">
      <c r="A71" s="543"/>
      <c r="B71" s="940"/>
      <c r="C71" s="940"/>
      <c r="D71" s="940"/>
      <c r="E71" s="530"/>
    </row>
    <row r="72" spans="1:28" ht="17.100000000000001" customHeight="1">
      <c r="A72" s="543"/>
      <c r="B72" s="940"/>
      <c r="C72" s="940"/>
      <c r="D72" s="940"/>
      <c r="E72" s="530"/>
      <c r="H72" s="546">
        <v>1</v>
      </c>
    </row>
    <row r="73" spans="1:28" ht="17.100000000000001" customHeight="1">
      <c r="A73" s="543"/>
      <c r="B73" s="940" t="s">
        <v>471</v>
      </c>
      <c r="C73" s="940"/>
      <c r="D73" s="940"/>
      <c r="E73" s="530"/>
      <c r="Z73" s="547"/>
      <c r="AA73" s="547"/>
      <c r="AB73" s="547"/>
    </row>
    <row r="74" spans="1:28" ht="17.100000000000001" customHeight="1">
      <c r="A74" s="543"/>
      <c r="B74" s="940" t="s">
        <v>472</v>
      </c>
      <c r="C74" s="940"/>
      <c r="D74" s="940"/>
      <c r="E74" s="530"/>
      <c r="Z74" s="547"/>
      <c r="AA74" s="547"/>
      <c r="AB74" s="547"/>
    </row>
    <row r="75" spans="1:28" ht="27" customHeight="1">
      <c r="A75" s="543"/>
      <c r="B75" s="971" t="s">
        <v>472</v>
      </c>
      <c r="C75" s="972"/>
      <c r="D75" s="973"/>
      <c r="E75" s="543" t="str">
        <f>IF(H72=1,"Saving Account","Current Account")</f>
        <v>Saving Account</v>
      </c>
      <c r="Z75" s="547"/>
      <c r="AA75" s="547"/>
      <c r="AB75" s="547"/>
    </row>
    <row r="76" spans="1:28" ht="33" customHeight="1">
      <c r="A76" s="548">
        <v>11</v>
      </c>
      <c r="B76" s="939" t="s">
        <v>473</v>
      </c>
      <c r="C76" s="939"/>
      <c r="D76" s="939"/>
      <c r="E76" s="539"/>
    </row>
    <row r="77" spans="1:28" ht="48" customHeight="1">
      <c r="A77" s="548">
        <v>12</v>
      </c>
      <c r="B77" s="939" t="s">
        <v>474</v>
      </c>
      <c r="C77" s="939"/>
      <c r="D77" s="939"/>
      <c r="E77" s="539"/>
    </row>
    <row r="78" spans="1:28" ht="50.25" customHeight="1">
      <c r="A78" s="974" t="s">
        <v>475</v>
      </c>
      <c r="B78" s="974"/>
      <c r="C78" s="974"/>
      <c r="D78" s="974"/>
      <c r="E78" s="974"/>
    </row>
    <row r="79" spans="1:28">
      <c r="A79" s="975"/>
      <c r="B79" s="975"/>
      <c r="C79" s="975"/>
      <c r="D79" s="975"/>
      <c r="E79" s="975"/>
    </row>
    <row r="80" spans="1:28" ht="15">
      <c r="A80" s="976" t="s">
        <v>476</v>
      </c>
      <c r="B80" s="976"/>
      <c r="C80" s="976"/>
      <c r="D80" s="976"/>
      <c r="E80" s="976"/>
    </row>
    <row r="81" spans="1:5" ht="15">
      <c r="A81" s="978"/>
      <c r="B81" s="978"/>
      <c r="C81" s="978"/>
      <c r="D81" s="978"/>
      <c r="E81" s="978"/>
    </row>
    <row r="82" spans="1:5" ht="15">
      <c r="A82" s="976" t="s">
        <v>477</v>
      </c>
      <c r="B82" s="976"/>
      <c r="C82" s="976"/>
      <c r="D82" s="976"/>
      <c r="E82" s="976"/>
    </row>
    <row r="83" spans="1:5" ht="15">
      <c r="A83" s="978"/>
      <c r="B83" s="978"/>
      <c r="C83" s="978"/>
      <c r="D83" s="978"/>
      <c r="E83" s="978"/>
    </row>
    <row r="84" spans="1:5" ht="15">
      <c r="A84" s="977" t="s">
        <v>478</v>
      </c>
      <c r="B84" s="977"/>
      <c r="C84" s="977"/>
      <c r="D84" s="977"/>
      <c r="E84" s="977"/>
    </row>
    <row r="85" spans="1:5" ht="15">
      <c r="A85" s="977" t="s">
        <v>479</v>
      </c>
      <c r="B85" s="977"/>
      <c r="C85" s="977"/>
      <c r="D85" s="977"/>
      <c r="E85" s="977"/>
    </row>
    <row r="86" spans="1:5" ht="15">
      <c r="A86" s="977" t="s">
        <v>480</v>
      </c>
      <c r="B86" s="977"/>
      <c r="C86" s="977"/>
      <c r="D86" s="977"/>
      <c r="E86" s="977"/>
    </row>
    <row r="87" spans="1:5" ht="15">
      <c r="A87" s="978"/>
      <c r="B87" s="978"/>
      <c r="C87" s="978"/>
      <c r="D87" s="978"/>
      <c r="E87" s="978"/>
    </row>
    <row r="88" spans="1:5" ht="32.25" customHeight="1">
      <c r="A88" s="976" t="s">
        <v>481</v>
      </c>
      <c r="B88" s="976"/>
      <c r="C88" s="976"/>
      <c r="D88" s="976"/>
      <c r="E88" s="976"/>
    </row>
    <row r="89" spans="1:5">
      <c r="A89" s="549"/>
      <c r="B89" s="549"/>
      <c r="C89" s="549"/>
      <c r="D89" s="550"/>
      <c r="E89" s="549"/>
    </row>
    <row r="90" spans="1:5" ht="24.95" customHeight="1">
      <c r="A90" s="551" t="s">
        <v>38</v>
      </c>
      <c r="B90" s="552">
        <f>'Name of Bidder'!C32</f>
        <v>0</v>
      </c>
      <c r="D90" s="553" t="s">
        <v>39</v>
      </c>
      <c r="E90" s="554">
        <f>'Name of Bidder'!C29</f>
        <v>0</v>
      </c>
    </row>
    <row r="91" spans="1:5" ht="34.5" customHeight="1">
      <c r="A91" s="551" t="s">
        <v>40</v>
      </c>
      <c r="B91" s="554">
        <f>'Name of Bidder'!C33</f>
        <v>0</v>
      </c>
      <c r="D91" s="553" t="s">
        <v>41</v>
      </c>
      <c r="E91" s="554">
        <f>'Name of Bidder'!C30</f>
        <v>0</v>
      </c>
    </row>
    <row r="92" spans="1:5" ht="24.95" customHeight="1">
      <c r="D92" s="553"/>
      <c r="E92" s="555"/>
    </row>
    <row r="93" spans="1:5" ht="48" customHeight="1">
      <c r="A93" s="555"/>
    </row>
    <row r="94" spans="1:5" ht="96" customHeight="1"/>
    <row r="95" spans="1:5" ht="20.100000000000001" customHeight="1">
      <c r="A95" s="555"/>
    </row>
    <row r="96" spans="1:5" ht="46.5" customHeight="1"/>
    <row r="97" spans="1:1" ht="20.100000000000001" customHeight="1">
      <c r="A97" s="555"/>
    </row>
    <row r="98" spans="1:1" ht="20.100000000000001" customHeight="1"/>
    <row r="99" spans="1:1" ht="20.100000000000001" customHeight="1">
      <c r="A99" s="555"/>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algorithmName="SHA-512" hashValue="BsndIzZYh/GesgjbXZYOFl6M5SrMcgTOg60OpxGlbyJq5ia6CV7UVSTVYwZQdcPVum4Keti46a6i0gF4Cime/w==" saltValue="bNq9R+ZAF0RiR26nJksRYg==" spinCount="100000" sheet="1" objects="1" scenarios="1" formatCells="0" formatColumns="0" formatRows="0" selectLockedCells="1"/>
  <customSheetViews>
    <customSheetView guid="{BD24AD9D-D3A0-422F-8577-11BDC23592D2}" scale="90" showPageBreaks="1" printArea="1" hiddenRows="1" hiddenColumns="1" view="pageBreakPreview" topLeftCell="A41">
      <selection activeCell="P15" sqref="P15"/>
      <pageMargins left="0" right="0" top="0" bottom="0" header="0" footer="0"/>
      <pageSetup paperSize="9" scale="84" orientation="portrait" r:id="rId1"/>
    </customSheetView>
    <customSheetView guid="{6AB2DF82-E90A-4CF8-B22E-5D001DAE6667}" scale="90" showPageBreaks="1" printArea="1" hiddenRows="1" hiddenColumns="1" view="pageBreakPreview" topLeftCell="A7">
      <selection activeCell="E21" sqref="E21"/>
      <pageMargins left="0" right="0" top="0" bottom="0" header="0" footer="0"/>
      <pageSetup paperSize="9" scale="84" orientation="portrait" r:id="rId2"/>
    </customSheetView>
    <customSheetView guid="{938A4A51-D362-4606-B51E-5F7EE488A1EA}" scale="90" showPageBreaks="1" printArea="1" hiddenRows="1" hiddenColumns="1" view="pageBreakPreview" topLeftCell="A23">
      <selection activeCell="E20" sqref="E20"/>
      <pageMargins left="0" right="0" top="0" bottom="0" header="0" footer="0"/>
      <pageSetup paperSize="9" scale="84" orientation="portrait" r:id="rId3"/>
    </customSheetView>
    <customSheetView guid="{E8F77A2D-E40A-4668-A8F2-3CE31C4AC520}" scale="90" showPageBreaks="1" printArea="1" hiddenRows="1" hiddenColumns="1" view="pageBreakPreview" topLeftCell="A24">
      <selection activeCell="E29" sqref="E29"/>
      <pageMargins left="0" right="0" top="0" bottom="0" header="0" footer="0"/>
      <pageSetup paperSize="9" scale="85" orientation="portrait" r:id="rId4"/>
    </customSheetView>
    <customSheetView guid="{F34FCE55-6D7A-4595-AE80-79F81F8010EA}" scale="90" showPageBreaks="1" printArea="1" hiddenRows="1" hiddenColumns="1" view="pageBreakPreview" topLeftCell="A53">
      <selection activeCell="R32" sqref="R32"/>
      <pageMargins left="0" right="0" top="0" bottom="0" header="0" footer="0"/>
      <pageSetup paperSize="9" scale="85" orientation="portrait" r:id="rId5"/>
    </customSheetView>
    <customSheetView guid="{0BBA2DF4-A149-40BB-8E82-8CB6DEDB7C04}" scale="90" showPageBreaks="1" printArea="1" hiddenRows="1" hiddenColumns="1" view="pageBreakPreview" topLeftCell="A77">
      <selection activeCell="E20" sqref="E20"/>
      <pageMargins left="0" right="0" top="0" bottom="0" header="0" footer="0"/>
      <pageSetup paperSize="9" scale="84" orientation="portrait" r:id="rId6"/>
    </customSheetView>
  </customSheetViews>
  <mergeCells count="79">
    <mergeCell ref="A86:E86"/>
    <mergeCell ref="A87:E87"/>
    <mergeCell ref="A88:E88"/>
    <mergeCell ref="A81:E81"/>
    <mergeCell ref="A82:E82"/>
    <mergeCell ref="A83:E83"/>
    <mergeCell ref="A84:E84"/>
    <mergeCell ref="A85:E85"/>
    <mergeCell ref="B76:D76"/>
    <mergeCell ref="B77:D77"/>
    <mergeCell ref="A78:E78"/>
    <mergeCell ref="A79:E79"/>
    <mergeCell ref="A80:E80"/>
    <mergeCell ref="B71:D71"/>
    <mergeCell ref="B72:D72"/>
    <mergeCell ref="B73:D73"/>
    <mergeCell ref="B74:D74"/>
    <mergeCell ref="B75:D75"/>
    <mergeCell ref="B66:D66"/>
    <mergeCell ref="B67:D67"/>
    <mergeCell ref="B68:D68"/>
    <mergeCell ref="B69:D69"/>
    <mergeCell ref="B70:D70"/>
    <mergeCell ref="B61:D61"/>
    <mergeCell ref="B62:D62"/>
    <mergeCell ref="B63:D63"/>
    <mergeCell ref="B64:D64"/>
    <mergeCell ref="B65:D65"/>
    <mergeCell ref="B56:D56"/>
    <mergeCell ref="B57:D57"/>
    <mergeCell ref="B58:D58"/>
    <mergeCell ref="B59:D59"/>
    <mergeCell ref="B60:D60"/>
    <mergeCell ref="B51:D51"/>
    <mergeCell ref="B52:D52"/>
    <mergeCell ref="B53:D53"/>
    <mergeCell ref="B54:D54"/>
    <mergeCell ref="B55:D55"/>
    <mergeCell ref="B46:D46"/>
    <mergeCell ref="B47:D47"/>
    <mergeCell ref="B48:D48"/>
    <mergeCell ref="B49:D49"/>
    <mergeCell ref="B50:D50"/>
    <mergeCell ref="B41:D41"/>
    <mergeCell ref="B42:D42"/>
    <mergeCell ref="B43:D43"/>
    <mergeCell ref="B44:D44"/>
    <mergeCell ref="B45:D45"/>
    <mergeCell ref="B36:D36"/>
    <mergeCell ref="B37:D37"/>
    <mergeCell ref="E37:E38"/>
    <mergeCell ref="B38:D38"/>
    <mergeCell ref="A39:A40"/>
    <mergeCell ref="B39:D40"/>
    <mergeCell ref="B31:D31"/>
    <mergeCell ref="B32:D32"/>
    <mergeCell ref="B33:D33"/>
    <mergeCell ref="B34:D34"/>
    <mergeCell ref="B35:D35"/>
    <mergeCell ref="B26:D26"/>
    <mergeCell ref="B27:D27"/>
    <mergeCell ref="B28:D28"/>
    <mergeCell ref="B29:D29"/>
    <mergeCell ref="B30:D30"/>
    <mergeCell ref="B17:E17"/>
    <mergeCell ref="B18:E18"/>
    <mergeCell ref="A22:E22"/>
    <mergeCell ref="B24:E24"/>
    <mergeCell ref="B25:E25"/>
    <mergeCell ref="B10:D10"/>
    <mergeCell ref="B11:D11"/>
    <mergeCell ref="B12:D12"/>
    <mergeCell ref="B13:D13"/>
    <mergeCell ref="B14:D14"/>
    <mergeCell ref="A1:D1"/>
    <mergeCell ref="A3:E3"/>
    <mergeCell ref="A5:E5"/>
    <mergeCell ref="A8:D8"/>
    <mergeCell ref="A9:B9"/>
  </mergeCells>
  <dataValidations disablePrompts="1" count="3">
    <dataValidation type="list" allowBlank="1" showInputMessage="1" showErrorMessage="1" sqref="E39 E42" xr:uid="{00000000-0002-0000-1200-000000000000}">
      <formula1>"Yes,No"</formula1>
    </dataValidation>
    <dataValidation type="list" allowBlank="1" showInputMessage="1" showErrorMessage="1" sqref="E74" xr:uid="{00000000-0002-0000-1200-000001000000}">
      <formula1>$Z$73:$Z$74</formula1>
    </dataValidation>
    <dataValidation type="list" allowBlank="1" showInputMessage="1" showErrorMessage="1" sqref="E20:E21" xr:uid="{00000000-0002-0000-1200-000002000000}">
      <formula1>"Yes, No"</formula1>
    </dataValidation>
  </dataValidations>
  <pageMargins left="0.7" right="0.7" top="0.75" bottom="0.75" header="0.3" footer="0.3"/>
  <pageSetup paperSize="9" scale="84"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287746" r:id="rId10" name="Option Button 2">
              <controlPr defaultSize="0" autoFill="0" autoLine="0" autoPict="0">
                <anchor moveWithCells="1">
                  <from>
                    <xdr:col>1</xdr:col>
                    <xdr:colOff>1123950</xdr:colOff>
                    <xdr:row>73</xdr:row>
                    <xdr:rowOff>190500</xdr:rowOff>
                  </from>
                  <to>
                    <xdr:col>1</xdr:col>
                    <xdr:colOff>2124075</xdr:colOff>
                    <xdr:row>74</xdr:row>
                    <xdr:rowOff>180975</xdr:rowOff>
                  </to>
                </anchor>
              </controlPr>
            </control>
          </mc:Choice>
        </mc:AlternateContent>
        <mc:AlternateContent xmlns:mc="http://schemas.openxmlformats.org/markup-compatibility/2006">
          <mc:Choice Requires="x14">
            <control shapeId="287747" r:id="rId11" name="Option Button 3">
              <controlPr defaultSize="0" autoFill="0" autoLine="0" autoPict="0">
                <anchor moveWithCells="1">
                  <from>
                    <xdr:col>2</xdr:col>
                    <xdr:colOff>685800</xdr:colOff>
                    <xdr:row>73</xdr:row>
                    <xdr:rowOff>190500</xdr:rowOff>
                  </from>
                  <to>
                    <xdr:col>3</xdr:col>
                    <xdr:colOff>923925</xdr:colOff>
                    <xdr:row>74</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6"/>
    <pageSetUpPr fitToPage="1"/>
  </sheetPr>
  <dimension ref="A1:Y36"/>
  <sheetViews>
    <sheetView tabSelected="1" view="pageBreakPreview" topLeftCell="B1" zoomScale="120" zoomScaleNormal="100" zoomScaleSheetLayoutView="120" workbookViewId="0">
      <selection activeCell="C30" sqref="C30"/>
    </sheetView>
  </sheetViews>
  <sheetFormatPr defaultColWidth="9.140625" defaultRowHeight="15.75"/>
  <cols>
    <col min="1" max="1" width="9.140625" style="30" hidden="1" customWidth="1"/>
    <col min="2" max="2" width="53.7109375" style="30" customWidth="1"/>
    <col min="3" max="3" width="46.7109375" style="30" customWidth="1"/>
    <col min="4" max="4" width="4.42578125" style="30" hidden="1" customWidth="1"/>
    <col min="5" max="5" width="2.7109375" style="30" hidden="1" customWidth="1"/>
    <col min="6" max="6" width="2.5703125" style="30" hidden="1" customWidth="1"/>
    <col min="7" max="7" width="1.85546875" style="30" hidden="1" customWidth="1"/>
    <col min="8" max="8" width="2.28515625" style="30" hidden="1" customWidth="1"/>
    <col min="9" max="9" width="2.140625" style="30" hidden="1" customWidth="1"/>
    <col min="10" max="10" width="7.28515625" style="30" hidden="1" customWidth="1"/>
    <col min="11" max="25" width="9.140625" style="30" hidden="1" customWidth="1"/>
    <col min="26" max="59" width="9.140625" style="30" customWidth="1"/>
    <col min="60" max="16384" width="9.140625" style="30"/>
  </cols>
  <sheetData>
    <row r="1" spans="2:22" ht="55.9" customHeight="1">
      <c r="B1" s="639" t="str">
        <f>Cover!B2</f>
        <v xml:space="preserve">Strengthening the existing shed, Installation of staircase and Painting of Outdoor Store Structural steel at Thrissur HVDC station					</v>
      </c>
      <c r="C1" s="639"/>
    </row>
    <row r="2" spans="2:22" ht="27.6" customHeight="1">
      <c r="B2" s="640" t="str">
        <f>Cover!B3</f>
        <v>Specification No: SRTS-II/C&amp;M/WC-3924/2024</v>
      </c>
      <c r="C2" s="640"/>
      <c r="F2" s="31"/>
      <c r="G2" s="32"/>
      <c r="H2" s="32"/>
    </row>
    <row r="3" spans="2:22">
      <c r="B3" s="33"/>
      <c r="C3" s="33"/>
      <c r="F3" s="31"/>
      <c r="G3" s="32"/>
      <c r="H3" s="32"/>
    </row>
    <row r="4" spans="2:22">
      <c r="B4" s="641" t="s">
        <v>12</v>
      </c>
      <c r="C4" s="641"/>
      <c r="F4" s="31" t="s">
        <v>13</v>
      </c>
      <c r="G4" s="32"/>
      <c r="H4" s="32"/>
    </row>
    <row r="5" spans="2:22" ht="16.5" thickBot="1">
      <c r="B5" s="34"/>
      <c r="C5" s="35"/>
      <c r="F5" s="31"/>
    </row>
    <row r="6" spans="2:22" ht="33" customHeight="1">
      <c r="B6" s="593" t="s">
        <v>14</v>
      </c>
      <c r="C6" s="589" t="s">
        <v>13</v>
      </c>
      <c r="F6" s="36">
        <f>IF(C6=F5,2,1)</f>
        <v>1</v>
      </c>
    </row>
    <row r="7" spans="2:22" ht="50.25" hidden="1" customHeight="1">
      <c r="B7" s="590"/>
      <c r="C7" s="592" t="str">
        <f>IF(F6=1,"{as per sl. no. 1.1 OR 1.3 OR 3.0 (as applicable) of Annexure-A (BDS) of Vol-I (Conditions of Contract)}",IF(F6=2," {as per sl. no. 3.0 of Annexure-A (BDS) of Vol-I (Conditions of Contract)}"))</f>
        <v>{as per sl. no. 1.1 OR 1.3 OR 3.0 (as applicable) of Annexure-A (BDS) of Vol-I (Conditions of Contract)}</v>
      </c>
      <c r="F7" s="36"/>
    </row>
    <row r="8" spans="2:22" ht="37.9" hidden="1" customHeight="1">
      <c r="B8" s="591" t="str">
        <f>IF(C6= "JV (Joint Venture)", "Total Nos. of  Partners in the JV [excluding the Lead Partner]", "")</f>
        <v/>
      </c>
      <c r="C8" s="615">
        <v>1</v>
      </c>
      <c r="F8" s="36">
        <f>C8</f>
        <v>1</v>
      </c>
    </row>
    <row r="9" spans="2:22" ht="36.6" hidden="1" customHeight="1">
      <c r="B9" s="37"/>
      <c r="C9" s="609" t="s">
        <v>15</v>
      </c>
      <c r="V9" s="614" t="s">
        <v>16</v>
      </c>
    </row>
    <row r="10" spans="2:22" ht="43.15" customHeight="1">
      <c r="B10" s="611" t="s">
        <v>17</v>
      </c>
      <c r="C10" s="609"/>
      <c r="V10" s="614" t="s">
        <v>15</v>
      </c>
    </row>
    <row r="11" spans="2:22" ht="59.45" customHeight="1">
      <c r="B11" s="610" t="str">
        <f>IF(C10= "Yes", "Name of the Designated Authority under GoI under Public Procurement Policy for MSE Order 2012", "")</f>
        <v/>
      </c>
      <c r="C11" s="617"/>
    </row>
    <row r="12" spans="2:22" ht="16.5" customHeight="1">
      <c r="B12" s="37"/>
      <c r="C12" s="38"/>
    </row>
    <row r="13" spans="2:22" ht="21" customHeight="1">
      <c r="B13" s="39" t="str">
        <f>IF(F6=2, "Name of the Lead Partner", "Name of the Bidder")</f>
        <v>Name of the Bidder</v>
      </c>
      <c r="C13" s="40"/>
      <c r="F13" s="41">
        <v>1</v>
      </c>
    </row>
    <row r="14" spans="2:22" ht="23.25" customHeight="1">
      <c r="B14" s="42" t="str">
        <f>IF(F6=2, "Address of the Lead Partner", "Address of the Bidder")</f>
        <v>Address of the Bidder</v>
      </c>
      <c r="C14" s="43"/>
      <c r="F14" s="41" t="s">
        <v>18</v>
      </c>
    </row>
    <row r="15" spans="2:22" ht="19.5" customHeight="1">
      <c r="B15" s="44"/>
      <c r="C15" s="43"/>
    </row>
    <row r="16" spans="2:22" ht="21.75" customHeight="1">
      <c r="B16" s="45"/>
      <c r="C16" s="46"/>
    </row>
    <row r="17" spans="2:9" ht="18.75" customHeight="1">
      <c r="B17" s="47"/>
      <c r="C17" s="48"/>
    </row>
    <row r="18" spans="2:9" ht="21.75" customHeight="1">
      <c r="B18" s="39" t="str">
        <f>IF(AND(F6=2, C8="2 or More"),"Name of the Other Partner - 1", IF(AND(F6=2, C8=1),"Name of the Other Partner", ""))</f>
        <v/>
      </c>
      <c r="C18" s="43"/>
    </row>
    <row r="19" spans="2:9" ht="21.75" customHeight="1">
      <c r="B19" s="42" t="str">
        <f>IF(AND(F6=2, C8="2 or More"),"Address of the Other Partner - 1", IF(AND(F6=2, C8=1),"Address of the Other Partner", ""))</f>
        <v/>
      </c>
      <c r="C19" s="43"/>
    </row>
    <row r="20" spans="2:9" ht="21.75" customHeight="1">
      <c r="B20" s="44"/>
      <c r="C20" s="43"/>
      <c r="F20" s="30" t="s">
        <v>19</v>
      </c>
      <c r="G20" s="30">
        <f>C10</f>
        <v>0</v>
      </c>
      <c r="H20" s="30">
        <f>IF(G20="YES",1,2)</f>
        <v>2</v>
      </c>
    </row>
    <row r="21" spans="2:9" ht="21.75" customHeight="1">
      <c r="B21" s="45"/>
      <c r="C21" s="46"/>
      <c r="F21" s="30" t="s">
        <v>20</v>
      </c>
    </row>
    <row r="22" spans="2:9" ht="20.25" customHeight="1">
      <c r="B22" s="47"/>
      <c r="C22" s="48"/>
    </row>
    <row r="23" spans="2:9" ht="21.75" customHeight="1">
      <c r="B23" s="39" t="str">
        <f>IF(AND(F6=2, C8="2 or More"),"Name of the Other Partner - 2 (or more if any)", IF(AND(F6=2, C8=1),"", ""))</f>
        <v/>
      </c>
      <c r="C23" s="43"/>
    </row>
    <row r="24" spans="2:9" ht="21.75" customHeight="1">
      <c r="B24" s="42" t="str">
        <f>IF(AND(F6=2, C8="2 or More"),"Address of Other Partner - 2 (or more if any)", IF(AND(F6=2, C8=1),"", ""))</f>
        <v/>
      </c>
      <c r="C24" s="43"/>
    </row>
    <row r="25" spans="2:9" ht="21.75" customHeight="1">
      <c r="B25" s="44"/>
      <c r="C25" s="43"/>
    </row>
    <row r="26" spans="2:9" ht="21.75" customHeight="1">
      <c r="B26" s="45"/>
      <c r="C26" s="46"/>
    </row>
    <row r="27" spans="2:9" ht="20.25" customHeight="1">
      <c r="B27" s="612" t="str">
        <f>IF(AND(C6="JV (Joint Venture)", C8="2 or More"),"Other Partner-2","")</f>
        <v/>
      </c>
      <c r="C27" s="591"/>
    </row>
    <row r="28" spans="2:9" ht="18.75" customHeight="1">
      <c r="B28" s="45"/>
      <c r="C28" s="49"/>
    </row>
    <row r="29" spans="2:9" ht="21.75" customHeight="1">
      <c r="B29" s="50" t="s">
        <v>21</v>
      </c>
      <c r="C29" s="395"/>
    </row>
    <row r="30" spans="2:9" ht="23.25" customHeight="1">
      <c r="B30" s="50" t="s">
        <v>22</v>
      </c>
      <c r="C30" s="51"/>
    </row>
    <row r="31" spans="2:9" ht="19.5" customHeight="1">
      <c r="B31" s="52"/>
      <c r="C31" s="53"/>
      <c r="D31" s="397" t="s">
        <v>23</v>
      </c>
    </row>
    <row r="32" spans="2:9" ht="21.75" customHeight="1">
      <c r="B32" s="50" t="s">
        <v>24</v>
      </c>
      <c r="C32" s="423"/>
      <c r="D32" s="642"/>
      <c r="E32" s="642"/>
      <c r="F32" s="642"/>
      <c r="G32" s="642"/>
      <c r="H32" s="642"/>
      <c r="I32" s="642"/>
    </row>
    <row r="33" spans="2:10" ht="22.5" customHeight="1" thickBot="1">
      <c r="B33" s="54" t="s">
        <v>25</v>
      </c>
      <c r="C33" s="55"/>
    </row>
    <row r="34" spans="2:10" ht="49.15" hidden="1" customHeight="1">
      <c r="B34" s="643" t="s">
        <v>26</v>
      </c>
      <c r="C34" s="643"/>
      <c r="D34" s="547"/>
      <c r="J34" s="396"/>
    </row>
    <row r="35" spans="2:10" ht="16.5">
      <c r="B35" s="547"/>
      <c r="C35" s="547"/>
      <c r="D35" s="547"/>
    </row>
    <row r="36" spans="2:10" ht="16.5">
      <c r="B36" s="547"/>
      <c r="C36" s="547"/>
      <c r="D36" s="547"/>
    </row>
  </sheetData>
  <sheetProtection algorithmName="SHA-512" hashValue="oU7o9ZLgASc89YbIVtfzEd8C8fWvoj31ej7Mj8U8pk38hM3fUfiE/pF0rn0RoWd+oLyPUEJMIr3Ctqr02fYmgA==" saltValue="CzGaTlQPwImDBRFSz/6JxQ==" spinCount="100000" sheet="1" objects="1" scenarios="1" formatColumns="0" formatRows="0" selectLockedCells="1"/>
  <customSheetViews>
    <customSheetView guid="{BD24AD9D-D3A0-422F-8577-11BDC23592D2}" scale="130" showPageBreaks="1" fitToPage="1" printArea="1" hiddenRows="1" hiddenColumns="1" view="pageBreakPreview" topLeftCell="B1">
      <selection activeCell="Z12" sqref="Z12"/>
      <pageMargins left="0" right="0" top="0" bottom="0" header="0" footer="0"/>
      <pageSetup orientation="portrait" r:id="rId1"/>
      <headerFooter alignWithMargins="0"/>
    </customSheetView>
    <customSheetView guid="{6AB2DF82-E90A-4CF8-B22E-5D001DAE6667}" scale="130" showPageBreaks="1" fitToPage="1" printArea="1" hiddenColumns="1" view="pageBreakPreview" topLeftCell="B25">
      <selection activeCell="C8" sqref="C8"/>
      <pageMargins left="0" right="0" top="0" bottom="0" header="0" footer="0"/>
      <pageSetup scale="86" orientation="portrait" r:id="rId2"/>
      <headerFooter alignWithMargins="0"/>
    </customSheetView>
    <customSheetView guid="{938A4A51-D362-4606-B51E-5F7EE488A1EA}" scale="70" showPageBreaks="1" fitToPage="1" printArea="1" hiddenColumns="1" view="pageBreakPreview" topLeftCell="B1">
      <selection activeCell="C10" sqref="C10"/>
      <pageMargins left="0" right="0" top="0" bottom="0" header="0" footer="0"/>
      <pageSetup scale="88" orientation="portrait" r:id="rId3"/>
      <headerFooter alignWithMargins="0"/>
    </customSheetView>
    <customSheetView guid="{E8F77A2D-E40A-4668-A8F2-3CE31C4AC520}" scale="115" showPageBreaks="1" printArea="1" hiddenRows="1" hiddenColumns="1" view="pageBreakPreview" topLeftCell="B1">
      <selection activeCell="C6" sqref="C6"/>
      <pageMargins left="0" right="0" top="0" bottom="0" header="0" footer="0"/>
      <pageSetup scale="96" orientation="portrait" r:id="rId4"/>
      <headerFooter alignWithMargins="0"/>
    </customSheetView>
    <customSheetView guid="{F34FCE55-6D7A-4595-AE80-79F81F8010EA}" scale="115" showPageBreaks="1" printArea="1" hiddenRows="1" hiddenColumns="1" view="pageBreakPreview" topLeftCell="B1">
      <selection activeCell="C36" sqref="C36"/>
      <pageMargins left="0" right="0" top="0" bottom="0" header="0" footer="0"/>
      <pageSetup scale="96" orientation="portrait" r:id="rId5"/>
      <headerFooter alignWithMargins="0"/>
    </customSheetView>
    <customSheetView guid="{906C1F80-87B7-4777-98E9-010D55358499}" scale="115" showPageBreaks="1" printArea="1" hiddenRows="1" hiddenColumns="1" view="pageBreakPreview" topLeftCell="B8">
      <selection activeCell="C19" sqref="C19"/>
      <pageMargins left="0" right="0" top="0" bottom="0" header="0" footer="0"/>
      <pageSetup scale="96" orientation="portrait" r:id="rId6"/>
      <headerFooter alignWithMargins="0"/>
    </customSheetView>
    <customSheetView guid="{42E95D05-5FE4-4BDE-99D8-8A5175191762}" scale="115" showPageBreaks="1" printArea="1" hiddenRows="1" hiddenColumns="1" view="pageBreakPreview" topLeftCell="B13">
      <selection activeCell="C36" sqref="C36"/>
      <pageMargins left="0" right="0" top="0" bottom="0" header="0" footer="0"/>
      <pageSetup scale="96" orientation="portrait" r:id="rId7"/>
      <headerFooter alignWithMargins="0"/>
    </customSheetView>
    <customSheetView guid="{B07A37BF-D9F4-4586-9D27-CDE2FA2D1222}" scale="115" showPageBreaks="1" printArea="1" hiddenRows="1" hiddenColumns="1" view="pageBreakPreview" topLeftCell="B1">
      <selection activeCell="C6" sqref="C6"/>
      <pageMargins left="0" right="0" top="0" bottom="0" header="0" footer="0"/>
      <pageSetup scale="96" orientation="portrait" r:id="rId8"/>
      <headerFooter alignWithMargins="0"/>
    </customSheetView>
    <customSheetView guid="{9EDBA9B2-46ED-415A-B10B-329571C4D4AF}" scale="115" showPageBreaks="1" printArea="1" hiddenRows="1" hiddenColumns="1" view="pageBreakPreview" topLeftCell="B1">
      <selection activeCell="C33" sqref="C33"/>
      <pageMargins left="0" right="0" top="0" bottom="0" header="0" footer="0"/>
      <pageSetup scale="96" orientation="portrait" r:id="rId9"/>
      <headerFooter alignWithMargins="0"/>
    </customSheetView>
    <customSheetView guid="{30E57F47-2338-458C-930A-44F048960490}" scale="115" showPageBreaks="1" printArea="1" hiddenRows="1" hiddenColumns="1" view="pageBreakPreview" topLeftCell="B1">
      <selection activeCell="C6" sqref="C6"/>
      <pageMargins left="0" right="0" top="0" bottom="0" header="0" footer="0"/>
      <pageSetup scale="96" orientation="portrait" r:id="rId10"/>
      <headerFooter alignWithMargins="0"/>
    </customSheetView>
    <customSheetView guid="{6FD3A41D-DEEE-48F5-96DB-6021F0BEBAF6}" scale="115" showPageBreaks="1" printArea="1" hiddenRows="1" hiddenColumns="1" view="pageBreakPreview" topLeftCell="B1">
      <selection activeCell="C6" sqref="C6"/>
      <pageMargins left="0" right="0" top="0" bottom="0" header="0" footer="0"/>
      <pageSetup scale="96" orientation="portrait" r:id="rId11"/>
      <headerFooter alignWithMargins="0"/>
    </customSheetView>
    <customSheetView guid="{564AA8DD-E850-4E6F-BA1D-8F79D1361145}" scale="115" showPageBreaks="1" printArea="1" hiddenRows="1" hiddenColumns="1" view="pageBreakPreview" topLeftCell="B1">
      <selection activeCell="C32" sqref="C32"/>
      <pageMargins left="0" right="0" top="0" bottom="0" header="0" footer="0"/>
      <pageSetup scale="96" orientation="portrait" r:id="rId12"/>
      <headerFooter alignWithMargins="0"/>
    </customSheetView>
    <customSheetView guid="{7DC13EB1-5F25-4667-BD87-340DAD4F0E72}" hiddenRows="1" hiddenColumns="1" topLeftCell="B13">
      <selection activeCell="C11" sqref="C11"/>
      <pageMargins left="0" right="0" top="0" bottom="0" header="0" footer="0"/>
      <pageSetup scale="96" orientation="portrait" r:id="rId13"/>
      <headerFooter alignWithMargins="0"/>
    </customSheetView>
    <customSheetView guid="{AF19F13B-761B-48FB-A70F-9439A4D7530B}" hiddenRows="1" hiddenColumns="1" topLeftCell="B23">
      <selection activeCell="D29" sqref="D29:D30"/>
      <pageMargins left="0" right="0" top="0" bottom="0" header="0" footer="0"/>
      <pageSetup scale="105" orientation="portrait" r:id="rId14"/>
      <headerFooter alignWithMargins="0"/>
    </customSheetView>
    <customSheetView guid="{20A53A97-D2BD-4E7F-8ABC-E5DF94CF88E8}" hiddenRows="1" hiddenColumns="1" topLeftCell="B1">
      <selection activeCell="D6" sqref="D6"/>
      <pageMargins left="0" right="0" top="0" bottom="0" header="0" footer="0"/>
      <pageSetup scale="105" orientation="portrait" r:id="rId15"/>
      <headerFooter alignWithMargins="0"/>
    </customSheetView>
    <customSheetView guid="{1586E746-E770-4DE8-8EE8-42BC4CF5206B}" showPageBreaks="1" printArea="1" hiddenRows="1" hiddenColumns="1" view="pageBreakPreview" topLeftCell="C1">
      <selection activeCell="D6" sqref="D6"/>
      <pageMargins left="0" right="0" top="0" bottom="0" header="0" footer="0"/>
      <pageSetup scale="105" orientation="portrait" r:id="rId16"/>
      <headerFooter alignWithMargins="0"/>
    </customSheetView>
    <customSheetView guid="{7FED4A88-DA6B-4AEC-96D2-BAE29634CEBD}" showPageBreaks="1" printArea="1" hiddenRows="1" hiddenColumns="1" view="pageBreakPreview" topLeftCell="B13">
      <selection activeCell="D6" sqref="D6"/>
      <pageMargins left="0" right="0" top="0" bottom="0" header="0" footer="0"/>
      <pageSetup scale="105" orientation="portrait" r:id="rId17"/>
      <headerFooter alignWithMargins="0"/>
    </customSheetView>
    <customSheetView guid="{57EC2AB3-459C-475C-AFE6-EBB6882FA67E}" showPageBreaks="1" printArea="1" hiddenRows="1" hiddenColumns="1" view="pageBreakPreview" topLeftCell="B1">
      <selection activeCell="D6" sqref="D6"/>
      <pageMargins left="0" right="0" top="0" bottom="0" header="0" footer="0"/>
      <pageSetup scale="105" orientation="portrait" r:id="rId18"/>
      <headerFooter alignWithMargins="0"/>
    </customSheetView>
    <customSheetView guid="{6B2C1320-5106-401D-86E8-03FFC7419150}" showPageBreaks="1" printArea="1" hiddenRows="1" hiddenColumns="1" view="pageBreakPreview" showRuler="0" topLeftCell="B22">
      <selection activeCell="D6" sqref="D6"/>
      <pageMargins left="0" right="0" top="0" bottom="0" header="0" footer="0"/>
      <pageSetup scale="105" orientation="portrait" horizontalDpi="300" verticalDpi="300" r:id="rId19"/>
      <headerFooter alignWithMargins="0"/>
    </customSheetView>
    <customSheetView guid="{EBAEADC8-DFAF-4DD1-92A4-0349F1C8EBDD}" showPageBreaks="1" printArea="1" hiddenRows="1" hiddenColumns="1" view="pageBreakPreview" topLeftCell="B1">
      <selection activeCell="D6" sqref="D6"/>
      <pageMargins left="0" right="0" top="0" bottom="0" header="0" footer="0"/>
      <pageSetup scale="105" orientation="portrait" r:id="rId20"/>
      <headerFooter alignWithMargins="0"/>
    </customSheetView>
    <customSheetView guid="{D5994A17-2357-4B78-B667-DDB5D94B6FD1}" showPageBreaks="1" printArea="1" hiddenRows="1" hiddenColumns="1" view="pageBreakPreview" topLeftCell="B1">
      <selection activeCell="D8" sqref="D8"/>
      <pageMargins left="0" right="0" top="0" bottom="0" header="0" footer="0"/>
      <pageSetup scale="105" orientation="portrait" r:id="rId21"/>
      <headerFooter alignWithMargins="0"/>
    </customSheetView>
    <customSheetView guid="{A317F5C2-E44F-4A46-8833-2AE6CAE06F6E}" showPageBreaks="1" printArea="1" hiddenRows="1" hiddenColumns="1" view="pageBreakPreview" topLeftCell="B1">
      <selection activeCell="D8" sqref="D8"/>
      <pageMargins left="0" right="0" top="0" bottom="0" header="0" footer="0"/>
      <pageSetup scale="105" orientation="portrait" r:id="rId22"/>
      <headerFooter alignWithMargins="0"/>
    </customSheetView>
    <customSheetView guid="{280EA05C-4582-4B0F-895F-5C9134A73222}" hiddenRows="1" hiddenColumns="1" topLeftCell="B1">
      <selection activeCell="D6" sqref="D6"/>
      <pageMargins left="0" right="0" top="0" bottom="0" header="0" footer="0"/>
      <pageSetup scale="105" orientation="portrait" r:id="rId23"/>
      <headerFooter alignWithMargins="0"/>
    </customSheetView>
    <customSheetView guid="{582CF44B-0703-4CA2-AB84-00685031CD39}" showPageBreaks="1" printArea="1" hiddenRows="1" hiddenColumns="1" view="pageBreakPreview" topLeftCell="B1">
      <selection activeCell="C6" sqref="C6"/>
      <pageMargins left="0" right="0" top="0" bottom="0" header="0" footer="0"/>
      <pageSetup scale="96" orientation="portrait" r:id="rId24"/>
      <headerFooter alignWithMargins="0"/>
    </customSheetView>
    <customSheetView guid="{308F00E9-5A71-4486-BCFD-DF8513C1906D}" showPageBreaks="1" printArea="1" hiddenRows="1" hiddenColumns="1" view="pageBreakPreview" topLeftCell="B1">
      <selection activeCell="C6" sqref="C6"/>
      <pageMargins left="0" right="0" top="0" bottom="0" header="0" footer="0"/>
      <pageSetup scale="96" orientation="portrait" r:id="rId25"/>
      <headerFooter alignWithMargins="0"/>
    </customSheetView>
    <customSheetView guid="{9F8CD454-46B1-47B9-9F5F-73ED69AC40D4}" showPageBreaks="1" printArea="1" hiddenRows="1" hiddenColumns="1" view="pageBreakPreview" topLeftCell="B13">
      <selection activeCell="C6" sqref="C6"/>
      <pageMargins left="0" right="0" top="0" bottom="0" header="0" footer="0"/>
      <pageSetup scale="96" orientation="portrait" r:id="rId26"/>
      <headerFooter alignWithMargins="0"/>
    </customSheetView>
    <customSheetView guid="{3365131F-6BE7-432A-859B-F41B794BB9E6}" showPageBreaks="1" printArea="1" hiddenRows="1" hiddenColumns="1" view="pageBreakPreview" topLeftCell="B1">
      <selection activeCell="C6" sqref="C6"/>
      <pageMargins left="0" right="0" top="0" bottom="0" header="0" footer="0"/>
      <pageSetup scale="96" orientation="portrait" r:id="rId27"/>
      <headerFooter alignWithMargins="0"/>
    </customSheetView>
    <customSheetView guid="{728AEB16-F9CD-4198-B4E9-2E28A5E42262}" scale="115" showPageBreaks="1" printArea="1" hiddenRows="1" hiddenColumns="1" view="pageBreakPreview" topLeftCell="B1">
      <selection activeCell="C10" sqref="C10"/>
      <pageMargins left="0" right="0" top="0" bottom="0" header="0" footer="0"/>
      <pageSetup scale="96" orientation="portrait" r:id="rId28"/>
      <headerFooter alignWithMargins="0"/>
    </customSheetView>
    <customSheetView guid="{10C5F276-B641-4058-B015-CD9DBF21498B}" scale="115" showPageBreaks="1" printArea="1" hiddenRows="1" hiddenColumns="1" view="pageBreakPreview" topLeftCell="B1">
      <selection activeCell="C6" sqref="C6"/>
      <pageMargins left="0" right="0" top="0" bottom="0" header="0" footer="0"/>
      <pageSetup scale="96" orientation="portrait" r:id="rId29"/>
      <headerFooter alignWithMargins="0"/>
    </customSheetView>
    <customSheetView guid="{0BBA2DF4-A149-40BB-8E82-8CB6DEDB7C04}" scale="70" showPageBreaks="1" fitToPage="1" printArea="1" hiddenColumns="1" view="pageBreakPreview" topLeftCell="B1">
      <selection activeCell="C14" sqref="C14"/>
      <pageMargins left="0" right="0" top="0" bottom="0" header="0" footer="0"/>
      <pageSetup scale="89" orientation="portrait" r:id="rId30"/>
      <headerFooter alignWithMargins="0"/>
    </customSheetView>
  </customSheetViews>
  <mergeCells count="5">
    <mergeCell ref="B1:C1"/>
    <mergeCell ref="B2:C2"/>
    <mergeCell ref="B4:C4"/>
    <mergeCell ref="D32:I32"/>
    <mergeCell ref="B34:C34"/>
  </mergeCells>
  <phoneticPr fontId="20" type="noConversion"/>
  <conditionalFormatting sqref="B27:B28">
    <cfRule type="expression" dxfId="70" priority="26" stopIfTrue="1">
      <formula>$C$6="765kV Reactor Manufacturer {as per sl. no. 1.1 of Annexure-A (BDS) of Vol-I (Conditions of Contract)}"</formula>
    </cfRule>
    <cfRule type="expression" dxfId="69" priority="27" stopIfTrue="1">
      <formula>$C$6="Indian 765kV Reactor Manufacturer {as per sl. no. 1.2 of Annexure-A (BDS) of Vol-I (Conditions of Contract)}"</formula>
    </cfRule>
  </conditionalFormatting>
  <conditionalFormatting sqref="C8">
    <cfRule type="expression" dxfId="68" priority="5" stopIfTrue="1">
      <formula>$B$8="Total Nos. of  Partners in the JV [excluding the Lead Partner]"</formula>
    </cfRule>
  </conditionalFormatting>
  <conditionalFormatting sqref="C11">
    <cfRule type="expression" dxfId="67" priority="1" stopIfTrue="1">
      <formula>$B$11="Name of the Designated Authority under GoI under Public Procurement Policy for MSE Order 2012"</formula>
    </cfRule>
  </conditionalFormatting>
  <conditionalFormatting sqref="C12">
    <cfRule type="expression" dxfId="66" priority="12" stopIfTrue="1">
      <formula>$Z$8=0</formula>
    </cfRule>
  </conditionalFormatting>
  <conditionalFormatting sqref="C27">
    <cfRule type="expression" dxfId="65" priority="17" stopIfTrue="1">
      <formula>$C$6="Joint Venture Bid {as per sl. no. 3.0 of Annexure-A (BDS) of Vol-I (Conditions of Contract)}"</formula>
    </cfRule>
  </conditionalFormatting>
  <dataValidations count="5">
    <dataValidation type="list" allowBlank="1" showInputMessage="1" showErrorMessage="1" sqref="C8" xr:uid="{00000000-0002-0000-0100-000000000000}">
      <formula1>$F$13:$F$14</formula1>
    </dataValidation>
    <dataValidation type="list" allowBlank="1" showInputMessage="1" showErrorMessage="1" sqref="C10" xr:uid="{00000000-0002-0000-0100-000001000000}">
      <formula1>$F$20:$F$21</formula1>
    </dataValidation>
    <dataValidation type="list" allowBlank="1" showInputMessage="1" showErrorMessage="1" sqref="C6" xr:uid="{00000000-0002-0000-0100-000002000000}">
      <formula1>$F$4:$F$4</formula1>
    </dataValidation>
    <dataValidation type="date" allowBlank="1" showInputMessage="1" showErrorMessage="1" error="Enter date in dd-mmm-yy format. Example 01-oct-10" sqref="C32" xr:uid="{00000000-0002-0000-0100-000003000000}">
      <formula1>#REF!</formula1>
      <formula2>AA29</formula2>
    </dataValidation>
    <dataValidation type="list" allowBlank="1" showInputMessage="1" showErrorMessage="1" sqref="C9" xr:uid="{00000000-0002-0000-0100-000004000000}">
      <formula1>$V$9:$V$10</formula1>
    </dataValidation>
  </dataValidations>
  <pageMargins left="0.86" right="0.32" top="0.71" bottom="0.31" header="0.54" footer="0.19"/>
  <pageSetup orientation="portrait" r:id="rId31"/>
  <headerFooter alignWithMargins="0"/>
  <drawing r:id="rId32"/>
  <legacyDrawing r:id="rId33"/>
  <controls>
    <mc:AlternateContent xmlns:mc="http://schemas.openxmlformats.org/markup-compatibility/2006">
      <mc:Choice Requires="x14">
        <control shapeId="65189" r:id="rId34" name="DTPicker21">
          <controlPr defaultSize="0" autoLine="0" autoPict="0" linkedCell="C32" r:id="rId35">
            <anchor moveWithCells="1">
              <from>
                <xdr:col>40</xdr:col>
                <xdr:colOff>0</xdr:colOff>
                <xdr:row>21</xdr:row>
                <xdr:rowOff>28575</xdr:rowOff>
              </from>
              <to>
                <xdr:col>41</xdr:col>
                <xdr:colOff>438150</xdr:colOff>
                <xdr:row>22</xdr:row>
                <xdr:rowOff>38100</xdr:rowOff>
              </to>
            </anchor>
          </controlPr>
        </control>
      </mc:Choice>
      <mc:Fallback>
        <control shapeId="65189" r:id="rId34" name="DTPicker2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AG103"/>
  <sheetViews>
    <sheetView showGridLines="0" showZeros="0" view="pageBreakPreview" topLeftCell="A79" zoomScale="70" zoomScaleNormal="100" zoomScaleSheetLayoutView="70" workbookViewId="0">
      <selection activeCell="F63" sqref="F63"/>
    </sheetView>
  </sheetViews>
  <sheetFormatPr defaultColWidth="9.140625" defaultRowHeight="15.75"/>
  <cols>
    <col min="1" max="1" width="12.140625" style="70" customWidth="1"/>
    <col min="2" max="2" width="18.140625" style="70" customWidth="1"/>
    <col min="3" max="3" width="11.140625" style="70" customWidth="1"/>
    <col min="4" max="4" width="11.7109375" style="70" customWidth="1"/>
    <col min="5" max="5" width="11.5703125" style="70" customWidth="1"/>
    <col min="6" max="6" width="12.7109375" style="70" customWidth="1"/>
    <col min="7" max="7" width="11.85546875" style="70" customWidth="1"/>
    <col min="8" max="8" width="12.42578125" style="70" customWidth="1"/>
    <col min="9" max="9" width="11.85546875" style="73" customWidth="1"/>
    <col min="10" max="10" width="12.42578125" style="73" customWidth="1"/>
    <col min="11" max="11" width="11.85546875" style="73" customWidth="1"/>
    <col min="12" max="12" width="13.140625" style="73" customWidth="1"/>
    <col min="13" max="13" width="10.140625" style="73" hidden="1" customWidth="1"/>
    <col min="14" max="14" width="11.5703125" style="73" hidden="1" customWidth="1"/>
    <col min="15" max="15" width="12.7109375" style="73" hidden="1" customWidth="1"/>
    <col min="16" max="16" width="10.7109375" style="73" hidden="1" customWidth="1"/>
    <col min="17" max="17" width="0" style="73" hidden="1" customWidth="1"/>
    <col min="18" max="18" width="12.7109375" style="73" customWidth="1"/>
    <col min="19" max="19" width="11.85546875" style="73" customWidth="1"/>
    <col min="20" max="32" width="9.140625" style="73"/>
    <col min="33" max="33" width="16" style="73" customWidth="1"/>
    <col min="34" max="16384" width="9.140625" style="73"/>
  </cols>
  <sheetData>
    <row r="1" spans="1:33" ht="30.75" customHeight="1">
      <c r="A1" s="383" t="str">
        <f>Cover!B3</f>
        <v>Specification No: SRTS-II/C&amp;M/WC-3924/2024</v>
      </c>
      <c r="B1" s="384"/>
      <c r="C1" s="384"/>
      <c r="D1" s="384"/>
      <c r="E1" s="384"/>
      <c r="F1" s="384"/>
      <c r="G1" s="384"/>
      <c r="H1" s="384"/>
      <c r="I1" s="384"/>
      <c r="J1" s="384"/>
      <c r="K1" s="384"/>
      <c r="L1" s="385" t="s">
        <v>482</v>
      </c>
    </row>
    <row r="2" spans="1:33" ht="16.5">
      <c r="A2" s="245"/>
      <c r="B2" s="245"/>
      <c r="C2" s="245"/>
      <c r="D2" s="245"/>
      <c r="E2" s="245"/>
      <c r="F2" s="245"/>
      <c r="G2" s="245"/>
      <c r="H2" s="245"/>
      <c r="I2" s="253"/>
      <c r="J2" s="253"/>
      <c r="K2" s="253"/>
      <c r="L2" s="253"/>
      <c r="Z2" s="72" t="e">
        <f>#REF!</f>
        <v>#REF!</v>
      </c>
    </row>
    <row r="3" spans="1:33" ht="55.15" customHeight="1">
      <c r="A3" s="853" t="str">
        <f>Cover!B2</f>
        <v xml:space="preserve">Strengthening the existing shed, Installation of staircase and Painting of Outdoor Store Structural steel at Thrissur HVDC station					</v>
      </c>
      <c r="B3" s="853"/>
      <c r="C3" s="853"/>
      <c r="D3" s="853"/>
      <c r="E3" s="853"/>
      <c r="F3" s="853"/>
      <c r="G3" s="853"/>
      <c r="H3" s="853"/>
      <c r="I3" s="853"/>
      <c r="J3" s="853"/>
      <c r="K3" s="853"/>
      <c r="L3" s="853"/>
    </row>
    <row r="4" spans="1:33" ht="15.95" customHeight="1">
      <c r="A4" s="76"/>
      <c r="H4" s="77"/>
      <c r="I4" s="78"/>
      <c r="AG4" s="103">
        <f>+'Name of Bidder'!F6</f>
        <v>1</v>
      </c>
    </row>
    <row r="5" spans="1:33" ht="20.100000000000001" customHeight="1">
      <c r="A5" s="646" t="s">
        <v>483</v>
      </c>
      <c r="B5" s="646"/>
      <c r="C5" s="646"/>
      <c r="D5" s="646"/>
      <c r="E5" s="646"/>
      <c r="F5" s="646"/>
      <c r="G5" s="646"/>
      <c r="H5" s="646"/>
      <c r="I5" s="646"/>
      <c r="J5" s="646"/>
      <c r="K5" s="646"/>
      <c r="L5" s="646"/>
      <c r="AG5" s="103">
        <f>+'Name of Bidder'!F8</f>
        <v>1</v>
      </c>
    </row>
    <row r="6" spans="1:33" ht="15.95" customHeight="1">
      <c r="A6" s="79"/>
      <c r="H6" s="77"/>
      <c r="I6" s="78"/>
    </row>
    <row r="7" spans="1:33" ht="20.100000000000001" customHeight="1">
      <c r="A7" s="95" t="str">
        <f>'Attach 3(JV)'!A7:D7</f>
        <v>Bidder’s Name and Address :</v>
      </c>
      <c r="G7" s="81" t="str">
        <f>'Attach 3(JV)'!E7</f>
        <v>To:</v>
      </c>
      <c r="I7" s="78"/>
    </row>
    <row r="8" spans="1:33" ht="36" customHeight="1">
      <c r="A8" s="797">
        <f>'Attach 3(JV)'!A8:D8</f>
        <v>0</v>
      </c>
      <c r="B8" s="797"/>
      <c r="C8" s="797"/>
      <c r="D8" s="797"/>
      <c r="E8" s="797"/>
      <c r="F8" s="797"/>
      <c r="G8" s="99" t="str">
        <f>'Attach 3(JV)'!E8</f>
        <v>C&amp;M Department</v>
      </c>
      <c r="I8" s="78"/>
    </row>
    <row r="9" spans="1:33">
      <c r="A9" s="87" t="s">
        <v>31</v>
      </c>
      <c r="B9" s="801">
        <f>'Attach 3(JV)'!B9:D9</f>
        <v>0</v>
      </c>
      <c r="C9" s="801"/>
      <c r="D9" s="801"/>
      <c r="E9" s="801"/>
      <c r="F9" s="801"/>
      <c r="G9" s="99" t="str">
        <f>'Attach 3(JV)'!E9</f>
        <v>Power Grid Corporation of India Ltd.,</v>
      </c>
      <c r="I9" s="78"/>
    </row>
    <row r="10" spans="1:33" ht="21" customHeight="1">
      <c r="A10" s="87" t="s">
        <v>33</v>
      </c>
      <c r="B10" s="799">
        <f>'Attach 3(JV)'!B10:D10</f>
        <v>0</v>
      </c>
      <c r="C10" s="799"/>
      <c r="D10" s="799"/>
      <c r="E10" s="799"/>
      <c r="F10" s="799"/>
      <c r="G10" s="99" t="str">
        <f>'Attach 3(JV)'!E10</f>
        <v>SRTS-II,RHQ,Bangalore</v>
      </c>
      <c r="I10" s="78"/>
    </row>
    <row r="11" spans="1:33">
      <c r="B11" s="799">
        <f>'Attach 3(JV)'!B11:D11</f>
        <v>0</v>
      </c>
      <c r="C11" s="799"/>
      <c r="D11" s="799"/>
      <c r="E11" s="799"/>
      <c r="F11" s="799"/>
      <c r="G11" s="99">
        <f>'Attach 3(JV)'!E11</f>
        <v>0</v>
      </c>
    </row>
    <row r="12" spans="1:33">
      <c r="A12" s="79"/>
      <c r="B12" s="799">
        <f>'Attach 3(JV)'!B12:D12</f>
        <v>0</v>
      </c>
      <c r="C12" s="799"/>
      <c r="D12" s="799"/>
      <c r="E12" s="799"/>
      <c r="F12" s="799"/>
      <c r="G12" s="83"/>
    </row>
    <row r="13" spans="1:33" ht="15.95" customHeight="1">
      <c r="A13" s="79"/>
      <c r="B13" s="89"/>
      <c r="C13" s="89"/>
      <c r="D13" s="89"/>
      <c r="E13" s="89"/>
      <c r="F13" s="89"/>
    </row>
    <row r="14" spans="1:33" ht="20.100000000000001" customHeight="1">
      <c r="A14" s="70" t="s">
        <v>35</v>
      </c>
    </row>
    <row r="15" spans="1:33" ht="20.100000000000001" customHeight="1">
      <c r="A15" s="79"/>
    </row>
    <row r="16" spans="1:33" ht="57.75" customHeight="1">
      <c r="A16" s="798" t="s">
        <v>484</v>
      </c>
      <c r="B16" s="798"/>
      <c r="C16" s="798"/>
      <c r="D16" s="798"/>
      <c r="E16" s="798"/>
      <c r="F16" s="798"/>
      <c r="G16" s="798"/>
      <c r="H16" s="798"/>
      <c r="I16" s="798"/>
      <c r="J16" s="798"/>
      <c r="K16" s="798"/>
      <c r="L16" s="798"/>
    </row>
    <row r="17" spans="1:14" ht="20.100000000000001" customHeight="1">
      <c r="A17" s="606">
        <v>1</v>
      </c>
      <c r="B17" s="134" t="s">
        <v>485</v>
      </c>
    </row>
    <row r="18" spans="1:14" ht="82.5" customHeight="1">
      <c r="A18" s="189"/>
      <c r="B18" s="798" t="s">
        <v>486</v>
      </c>
      <c r="C18" s="798"/>
      <c r="D18" s="798"/>
      <c r="E18" s="798"/>
      <c r="F18" s="798"/>
      <c r="G18" s="798"/>
      <c r="H18" s="798"/>
      <c r="I18" s="798"/>
      <c r="J18" s="798"/>
      <c r="K18" s="798"/>
      <c r="L18" s="798"/>
    </row>
    <row r="19" spans="1:14" ht="60.75" customHeight="1">
      <c r="A19" s="128">
        <v>1.1000000000000001</v>
      </c>
      <c r="B19" s="790" t="s">
        <v>487</v>
      </c>
      <c r="C19" s="790"/>
      <c r="D19" s="790"/>
      <c r="E19" s="790"/>
      <c r="F19" s="790"/>
      <c r="G19" s="790"/>
      <c r="H19" s="790"/>
      <c r="I19" s="790"/>
      <c r="J19" s="790"/>
      <c r="K19" s="790"/>
      <c r="L19" s="790"/>
    </row>
    <row r="20" spans="1:14" ht="33" customHeight="1">
      <c r="A20" s="189"/>
      <c r="B20" s="982" t="str">
        <f>IF(N20&lt;3, "Name of the Bidder :", "Lead partner of JV :")</f>
        <v>Name of the Bidder :</v>
      </c>
      <c r="C20" s="982"/>
      <c r="D20" s="982"/>
      <c r="E20" s="982"/>
      <c r="F20" s="982"/>
      <c r="G20" s="982"/>
      <c r="H20" s="985">
        <f>B9</f>
        <v>0</v>
      </c>
      <c r="I20" s="985"/>
      <c r="J20" s="985"/>
      <c r="K20" s="985"/>
      <c r="L20" s="985"/>
      <c r="N20" s="103">
        <f>'Name of Bidder'!F6</f>
        <v>1</v>
      </c>
    </row>
    <row r="21" spans="1:14" ht="33" customHeight="1">
      <c r="A21" s="244"/>
      <c r="B21" s="982" t="s">
        <v>488</v>
      </c>
      <c r="C21" s="982"/>
      <c r="D21" s="982"/>
      <c r="E21" s="982"/>
      <c r="F21" s="982"/>
      <c r="G21" s="982"/>
      <c r="H21" s="979"/>
      <c r="I21" s="979"/>
      <c r="J21" s="979"/>
      <c r="K21" s="979"/>
      <c r="L21" s="979"/>
      <c r="N21" s="103">
        <f>'Name of Bidder'!F8</f>
        <v>1</v>
      </c>
    </row>
    <row r="22" spans="1:14" ht="33" customHeight="1">
      <c r="A22" s="244"/>
      <c r="B22" s="982" t="s">
        <v>489</v>
      </c>
      <c r="C22" s="982"/>
      <c r="D22" s="982"/>
      <c r="E22" s="982"/>
      <c r="F22" s="982"/>
      <c r="G22" s="982"/>
      <c r="H22" s="979"/>
      <c r="I22" s="979"/>
      <c r="J22" s="979"/>
      <c r="K22" s="979"/>
      <c r="L22" s="979"/>
    </row>
    <row r="23" spans="1:14" ht="33" customHeight="1">
      <c r="A23" s="244"/>
      <c r="B23" s="982" t="s">
        <v>490</v>
      </c>
      <c r="C23" s="982"/>
      <c r="D23" s="982"/>
      <c r="E23" s="982"/>
      <c r="F23" s="982"/>
      <c r="G23" s="982"/>
      <c r="H23" s="979"/>
      <c r="I23" s="979"/>
      <c r="J23" s="979"/>
      <c r="K23" s="979"/>
      <c r="L23" s="979"/>
    </row>
    <row r="24" spans="1:14" ht="33" customHeight="1">
      <c r="A24" s="244"/>
      <c r="B24" s="982" t="s">
        <v>491</v>
      </c>
      <c r="C24" s="982"/>
      <c r="D24" s="982"/>
      <c r="E24" s="982"/>
      <c r="F24" s="982"/>
      <c r="G24" s="982"/>
      <c r="H24" s="979"/>
      <c r="I24" s="979"/>
      <c r="J24" s="979"/>
      <c r="K24" s="979"/>
      <c r="L24" s="979"/>
    </row>
    <row r="25" spans="1:14" ht="18.75" customHeight="1">
      <c r="A25" s="244"/>
      <c r="B25" s="125"/>
      <c r="C25" s="125"/>
      <c r="D25" s="125"/>
      <c r="E25" s="125"/>
      <c r="F25" s="125"/>
      <c r="G25" s="125"/>
      <c r="H25" s="92"/>
      <c r="I25" s="92"/>
      <c r="J25" s="92"/>
      <c r="K25" s="92"/>
      <c r="L25" s="92"/>
    </row>
    <row r="26" spans="1:14" s="70" customFormat="1" ht="37.15" customHeight="1">
      <c r="A26" s="189">
        <v>1.2</v>
      </c>
      <c r="B26" s="798" t="s">
        <v>492</v>
      </c>
      <c r="C26" s="798"/>
      <c r="D26" s="798"/>
      <c r="E26" s="798"/>
      <c r="F26" s="798"/>
      <c r="G26" s="798"/>
      <c r="H26" s="798"/>
      <c r="I26" s="798"/>
      <c r="J26" s="798"/>
      <c r="K26" s="798"/>
      <c r="L26" s="798"/>
    </row>
    <row r="27" spans="1:14" ht="43.15" customHeight="1">
      <c r="A27" s="603" t="s">
        <v>49</v>
      </c>
      <c r="B27" s="70" t="s">
        <v>493</v>
      </c>
      <c r="D27" s="216"/>
      <c r="E27" s="216"/>
    </row>
    <row r="28" spans="1:14" ht="18.95" customHeight="1">
      <c r="A28" s="244"/>
      <c r="B28" s="761" t="s">
        <v>494</v>
      </c>
      <c r="C28" s="761"/>
      <c r="D28" s="863"/>
      <c r="E28" s="863"/>
      <c r="F28" s="863"/>
      <c r="G28" s="863"/>
      <c r="H28" s="863"/>
      <c r="I28" s="863"/>
      <c r="J28" s="863"/>
      <c r="K28" s="863"/>
      <c r="L28" s="863"/>
    </row>
    <row r="29" spans="1:14" ht="18.95" customHeight="1">
      <c r="A29" s="244"/>
      <c r="B29" s="754" t="s">
        <v>495</v>
      </c>
      <c r="C29" s="755"/>
      <c r="D29" s="984"/>
      <c r="E29" s="984"/>
      <c r="F29" s="984"/>
      <c r="G29" s="984"/>
      <c r="H29" s="984"/>
      <c r="I29" s="984"/>
      <c r="J29" s="984"/>
      <c r="K29" s="984"/>
      <c r="L29" s="984"/>
    </row>
    <row r="30" spans="1:14" ht="18.95" customHeight="1">
      <c r="A30" s="244"/>
      <c r="B30" s="113"/>
      <c r="C30" s="247"/>
      <c r="D30" s="983"/>
      <c r="E30" s="983"/>
      <c r="F30" s="983"/>
      <c r="G30" s="983"/>
      <c r="H30" s="983"/>
      <c r="I30" s="983"/>
      <c r="J30" s="983"/>
      <c r="K30" s="983"/>
      <c r="L30" s="983"/>
    </row>
    <row r="31" spans="1:14" ht="18.95" customHeight="1">
      <c r="A31" s="244"/>
      <c r="B31" s="113"/>
      <c r="C31" s="247"/>
      <c r="D31" s="983"/>
      <c r="E31" s="983"/>
      <c r="F31" s="983"/>
      <c r="G31" s="983"/>
      <c r="H31" s="983"/>
      <c r="I31" s="983"/>
      <c r="J31" s="983"/>
      <c r="K31" s="983"/>
      <c r="L31" s="983"/>
    </row>
    <row r="32" spans="1:14" ht="18.95" customHeight="1">
      <c r="A32" s="244"/>
      <c r="B32" s="114"/>
      <c r="C32" s="248"/>
      <c r="D32" s="988"/>
      <c r="E32" s="988"/>
      <c r="F32" s="988"/>
      <c r="G32" s="988"/>
      <c r="H32" s="988"/>
      <c r="I32" s="988"/>
      <c r="J32" s="988"/>
      <c r="K32" s="988"/>
      <c r="L32" s="988"/>
    </row>
    <row r="33" spans="1:12" ht="18.95" customHeight="1">
      <c r="A33" s="244"/>
      <c r="B33" s="761" t="s">
        <v>496</v>
      </c>
      <c r="C33" s="761"/>
      <c r="D33" s="863"/>
      <c r="E33" s="863"/>
      <c r="F33" s="863"/>
      <c r="G33" s="863"/>
      <c r="H33" s="863"/>
      <c r="I33" s="863"/>
      <c r="J33" s="863"/>
      <c r="K33" s="863"/>
      <c r="L33" s="863"/>
    </row>
    <row r="34" spans="1:12" ht="18.95" customHeight="1">
      <c r="A34" s="244"/>
      <c r="B34" s="761" t="s">
        <v>497</v>
      </c>
      <c r="C34" s="761"/>
      <c r="D34" s="863"/>
      <c r="E34" s="863"/>
      <c r="F34" s="863"/>
      <c r="G34" s="863"/>
      <c r="H34" s="863"/>
      <c r="I34" s="863"/>
      <c r="J34" s="863"/>
      <c r="K34" s="863"/>
      <c r="L34" s="863"/>
    </row>
    <row r="35" spans="1:12" ht="18.95" customHeight="1">
      <c r="A35" s="244"/>
      <c r="B35" s="761" t="s">
        <v>498</v>
      </c>
      <c r="C35" s="761"/>
      <c r="D35" s="863"/>
      <c r="E35" s="863"/>
      <c r="F35" s="863"/>
      <c r="G35" s="863"/>
      <c r="H35" s="863"/>
      <c r="I35" s="863"/>
      <c r="J35" s="863"/>
      <c r="K35" s="863"/>
      <c r="L35" s="863"/>
    </row>
    <row r="36" spans="1:12" ht="18.95" customHeight="1">
      <c r="A36" s="244"/>
      <c r="B36" s="761" t="s">
        <v>499</v>
      </c>
      <c r="C36" s="761"/>
      <c r="D36" s="863"/>
      <c r="E36" s="863"/>
      <c r="F36" s="863"/>
      <c r="G36" s="863"/>
      <c r="H36" s="863"/>
      <c r="I36" s="863"/>
      <c r="J36" s="863"/>
      <c r="K36" s="863"/>
      <c r="L36" s="863"/>
    </row>
    <row r="37" spans="1:12" ht="22.15" customHeight="1">
      <c r="A37" s="244"/>
      <c r="B37" s="135"/>
      <c r="C37" s="135"/>
      <c r="D37" s="185"/>
      <c r="E37" s="185"/>
      <c r="F37" s="185"/>
      <c r="G37" s="185"/>
      <c r="H37" s="185"/>
      <c r="I37" s="185"/>
      <c r="J37" s="185"/>
      <c r="K37" s="185"/>
      <c r="L37" s="185"/>
    </row>
    <row r="38" spans="1:12" ht="65.45" customHeight="1">
      <c r="A38" s="604" t="s">
        <v>50</v>
      </c>
      <c r="B38" s="790" t="s">
        <v>500</v>
      </c>
      <c r="C38" s="790"/>
      <c r="D38" s="790"/>
      <c r="E38" s="790"/>
      <c r="F38" s="790"/>
      <c r="G38" s="790"/>
      <c r="H38" s="790"/>
      <c r="I38" s="790"/>
      <c r="J38" s="790"/>
      <c r="K38" s="790"/>
      <c r="L38" s="790"/>
    </row>
    <row r="39" spans="1:12" ht="27" customHeight="1">
      <c r="A39" s="244"/>
      <c r="B39" s="192" t="s">
        <v>175</v>
      </c>
      <c r="C39" s="980" t="s">
        <v>501</v>
      </c>
      <c r="D39" s="980"/>
      <c r="E39" s="980"/>
      <c r="F39" s="980"/>
      <c r="G39" s="980" t="s">
        <v>502</v>
      </c>
      <c r="H39" s="980"/>
      <c r="I39" s="980" t="s">
        <v>503</v>
      </c>
      <c r="J39" s="980"/>
      <c r="K39" s="980"/>
      <c r="L39" s="980"/>
    </row>
    <row r="40" spans="1:12" ht="45" customHeight="1">
      <c r="B40" s="237"/>
      <c r="C40" s="863"/>
      <c r="D40" s="863"/>
      <c r="E40" s="863"/>
      <c r="F40" s="863"/>
      <c r="G40" s="670"/>
      <c r="H40" s="670"/>
      <c r="I40" s="863"/>
      <c r="J40" s="863"/>
      <c r="K40" s="863"/>
      <c r="L40" s="863"/>
    </row>
    <row r="41" spans="1:12" ht="45" customHeight="1">
      <c r="A41" s="244"/>
      <c r="B41" s="237"/>
      <c r="C41" s="863"/>
      <c r="D41" s="863"/>
      <c r="E41" s="863"/>
      <c r="F41" s="863"/>
      <c r="G41" s="670"/>
      <c r="H41" s="670"/>
      <c r="I41" s="863"/>
      <c r="J41" s="863"/>
      <c r="K41" s="863"/>
      <c r="L41" s="863"/>
    </row>
    <row r="42" spans="1:12" ht="45" customHeight="1">
      <c r="A42" s="244"/>
      <c r="B42" s="244"/>
      <c r="C42" s="244"/>
      <c r="D42" s="244"/>
      <c r="E42" s="244"/>
      <c r="F42" s="244"/>
      <c r="G42" s="244"/>
      <c r="H42" s="244"/>
      <c r="I42" s="244"/>
      <c r="J42" s="244"/>
      <c r="K42" s="244"/>
      <c r="L42" s="244"/>
    </row>
    <row r="43" spans="1:12" ht="45" customHeight="1">
      <c r="A43" s="604" t="s">
        <v>51</v>
      </c>
      <c r="B43" s="790" t="s">
        <v>504</v>
      </c>
      <c r="C43" s="790"/>
      <c r="D43" s="790"/>
      <c r="E43" s="790"/>
      <c r="F43" s="790"/>
      <c r="G43" s="790"/>
      <c r="H43" s="790"/>
      <c r="I43" s="790"/>
      <c r="J43" s="790"/>
      <c r="K43" s="790"/>
      <c r="L43" s="790"/>
    </row>
    <row r="44" spans="1:12" ht="45" customHeight="1">
      <c r="A44" s="244"/>
      <c r="B44" s="192" t="s">
        <v>175</v>
      </c>
      <c r="C44" s="980" t="s">
        <v>505</v>
      </c>
      <c r="D44" s="980"/>
      <c r="E44" s="980"/>
      <c r="F44" s="980"/>
      <c r="G44" s="980" t="s">
        <v>506</v>
      </c>
      <c r="H44" s="980"/>
      <c r="I44" s="980" t="s">
        <v>507</v>
      </c>
      <c r="J44" s="980"/>
      <c r="K44" s="980"/>
      <c r="L44" s="980"/>
    </row>
    <row r="45" spans="1:12" ht="45" customHeight="1">
      <c r="A45" s="244"/>
      <c r="B45" s="237"/>
      <c r="C45" s="863"/>
      <c r="D45" s="863"/>
      <c r="E45" s="863"/>
      <c r="F45" s="863"/>
      <c r="G45" s="670"/>
      <c r="H45" s="670"/>
      <c r="I45" s="863"/>
      <c r="J45" s="863"/>
      <c r="K45" s="863"/>
      <c r="L45" s="863"/>
    </row>
    <row r="46" spans="1:12" ht="45" customHeight="1">
      <c r="A46" s="244"/>
      <c r="B46" s="237"/>
      <c r="C46" s="863"/>
      <c r="D46" s="863"/>
      <c r="E46" s="863"/>
      <c r="F46" s="863"/>
      <c r="G46" s="670"/>
      <c r="H46" s="670"/>
      <c r="I46" s="863"/>
      <c r="J46" s="863"/>
      <c r="K46" s="863"/>
      <c r="L46" s="863"/>
    </row>
    <row r="47" spans="1:12" ht="20.100000000000001" customHeight="1">
      <c r="A47" s="606">
        <v>2</v>
      </c>
      <c r="B47" s="249" t="s">
        <v>508</v>
      </c>
    </row>
    <row r="48" spans="1:12" ht="78.75" customHeight="1">
      <c r="B48" s="798" t="s">
        <v>509</v>
      </c>
      <c r="C48" s="798"/>
      <c r="D48" s="798"/>
      <c r="E48" s="798"/>
      <c r="F48" s="798"/>
      <c r="G48" s="798"/>
      <c r="H48" s="798"/>
      <c r="I48" s="798"/>
      <c r="J48" s="798"/>
      <c r="K48" s="798"/>
      <c r="L48" s="798"/>
    </row>
    <row r="49" spans="1:12" s="70" customFormat="1" ht="31.9" customHeight="1">
      <c r="A49" s="128">
        <v>2.1</v>
      </c>
      <c r="B49" s="790" t="s">
        <v>510</v>
      </c>
      <c r="C49" s="790"/>
      <c r="D49" s="790"/>
      <c r="E49" s="790"/>
      <c r="F49" s="790"/>
      <c r="G49" s="790"/>
      <c r="H49" s="790"/>
      <c r="I49" s="790"/>
      <c r="J49" s="790"/>
      <c r="K49" s="790"/>
      <c r="L49" s="790"/>
    </row>
    <row r="50" spans="1:12" ht="53.25" customHeight="1">
      <c r="A50" s="244"/>
      <c r="B50" s="192" t="s">
        <v>511</v>
      </c>
      <c r="C50" s="980" t="s">
        <v>512</v>
      </c>
      <c r="D50" s="980"/>
      <c r="E50" s="980"/>
      <c r="F50" s="980"/>
      <c r="G50" s="980" t="s">
        <v>513</v>
      </c>
      <c r="H50" s="980"/>
      <c r="I50" s="980" t="s">
        <v>514</v>
      </c>
      <c r="J50" s="980"/>
      <c r="K50" s="980" t="s">
        <v>515</v>
      </c>
      <c r="L50" s="980"/>
    </row>
    <row r="51" spans="1:12" ht="30" customHeight="1">
      <c r="A51" s="244"/>
      <c r="B51" s="236">
        <v>1</v>
      </c>
      <c r="C51" s="863"/>
      <c r="D51" s="863"/>
      <c r="E51" s="863"/>
      <c r="F51" s="863"/>
      <c r="G51" s="670"/>
      <c r="H51" s="670"/>
      <c r="I51" s="670"/>
      <c r="J51" s="670"/>
      <c r="K51" s="981"/>
      <c r="L51" s="981"/>
    </row>
    <row r="52" spans="1:12" ht="30" customHeight="1">
      <c r="A52" s="244"/>
      <c r="B52" s="236">
        <v>2</v>
      </c>
      <c r="C52" s="863"/>
      <c r="D52" s="863"/>
      <c r="E52" s="863"/>
      <c r="F52" s="863"/>
      <c r="G52" s="670"/>
      <c r="H52" s="670"/>
      <c r="I52" s="670"/>
      <c r="J52" s="670"/>
      <c r="K52" s="981"/>
      <c r="L52" s="981"/>
    </row>
    <row r="53" spans="1:12" ht="30" customHeight="1">
      <c r="A53" s="244"/>
      <c r="B53" s="236">
        <v>3</v>
      </c>
      <c r="C53" s="863"/>
      <c r="D53" s="863"/>
      <c r="E53" s="863"/>
      <c r="F53" s="863"/>
      <c r="G53" s="670"/>
      <c r="H53" s="670"/>
      <c r="I53" s="670"/>
      <c r="J53" s="670"/>
      <c r="K53" s="981"/>
      <c r="L53" s="981"/>
    </row>
    <row r="54" spans="1:12" ht="30" customHeight="1">
      <c r="A54" s="244"/>
      <c r="B54" s="236">
        <v>4</v>
      </c>
      <c r="C54" s="863"/>
      <c r="D54" s="863"/>
      <c r="E54" s="863"/>
      <c r="F54" s="863"/>
      <c r="G54" s="670"/>
      <c r="H54" s="670"/>
      <c r="I54" s="670"/>
      <c r="J54" s="670"/>
      <c r="K54" s="981"/>
      <c r="L54" s="981"/>
    </row>
    <row r="55" spans="1:12" ht="30" customHeight="1">
      <c r="A55" s="244"/>
      <c r="B55" s="236">
        <v>5</v>
      </c>
      <c r="C55" s="863"/>
      <c r="D55" s="863"/>
      <c r="E55" s="863"/>
      <c r="F55" s="863"/>
      <c r="G55" s="670"/>
      <c r="H55" s="670"/>
      <c r="I55" s="670"/>
      <c r="J55" s="670"/>
      <c r="K55" s="981"/>
      <c r="L55" s="981"/>
    </row>
    <row r="56" spans="1:12" ht="30" customHeight="1">
      <c r="A56" s="244"/>
      <c r="B56" s="244"/>
      <c r="C56" s="244"/>
      <c r="D56" s="244"/>
      <c r="E56" s="244"/>
      <c r="F56" s="244"/>
      <c r="G56" s="244"/>
      <c r="H56" s="244"/>
      <c r="I56" s="244"/>
      <c r="J56" s="244"/>
      <c r="K56" s="244"/>
      <c r="L56" s="244"/>
    </row>
    <row r="57" spans="1:12" ht="30" customHeight="1">
      <c r="A57" s="605">
        <v>3</v>
      </c>
      <c r="B57" s="647" t="s">
        <v>516</v>
      </c>
      <c r="C57" s="647"/>
      <c r="D57" s="647"/>
      <c r="E57" s="647"/>
      <c r="F57" s="647"/>
      <c r="G57" s="647"/>
      <c r="H57" s="647"/>
      <c r="I57" s="647"/>
      <c r="J57" s="647"/>
      <c r="K57" s="647"/>
      <c r="L57" s="647"/>
    </row>
    <row r="58" spans="1:12" ht="57.6" customHeight="1">
      <c r="A58" s="244"/>
      <c r="B58" s="798" t="s">
        <v>517</v>
      </c>
      <c r="C58" s="798"/>
      <c r="D58" s="798"/>
      <c r="E58" s="798"/>
      <c r="F58" s="798"/>
      <c r="G58" s="798"/>
      <c r="H58" s="798"/>
      <c r="I58" s="798"/>
      <c r="J58" s="798"/>
      <c r="K58" s="798"/>
      <c r="L58" s="798"/>
    </row>
    <row r="59" spans="1:12" ht="57.6" customHeight="1">
      <c r="A59" s="189">
        <v>3.1</v>
      </c>
      <c r="B59" s="798" t="s">
        <v>518</v>
      </c>
      <c r="C59" s="798"/>
      <c r="D59" s="798"/>
      <c r="E59" s="798"/>
      <c r="F59" s="798"/>
      <c r="G59" s="798"/>
      <c r="H59" s="798"/>
      <c r="I59" s="798"/>
      <c r="J59" s="798"/>
      <c r="K59" s="798"/>
      <c r="L59" s="798"/>
    </row>
    <row r="60" spans="1:12" ht="30" customHeight="1">
      <c r="A60" s="244"/>
      <c r="B60" s="192" t="s">
        <v>511</v>
      </c>
      <c r="C60" s="980" t="s">
        <v>519</v>
      </c>
      <c r="D60" s="980"/>
      <c r="E60" s="980"/>
      <c r="F60" s="980"/>
      <c r="G60" s="980" t="s">
        <v>520</v>
      </c>
      <c r="H60" s="980"/>
      <c r="I60" s="244"/>
      <c r="J60" s="244"/>
      <c r="K60" s="244"/>
      <c r="L60" s="244"/>
    </row>
    <row r="61" spans="1:12" ht="30" customHeight="1">
      <c r="A61" s="244"/>
      <c r="B61" s="618">
        <v>1</v>
      </c>
      <c r="C61" s="865"/>
      <c r="D61" s="990"/>
      <c r="E61" s="990"/>
      <c r="F61" s="866"/>
      <c r="G61" s="670"/>
      <c r="H61" s="670"/>
      <c r="I61" s="244"/>
      <c r="J61" s="244"/>
      <c r="K61" s="244"/>
      <c r="L61" s="244"/>
    </row>
    <row r="62" spans="1:12" ht="30" customHeight="1">
      <c r="A62" s="244"/>
      <c r="B62" s="618">
        <v>2</v>
      </c>
      <c r="C62" s="865"/>
      <c r="D62" s="990"/>
      <c r="E62" s="990"/>
      <c r="F62" s="866"/>
      <c r="G62" s="791"/>
      <c r="H62" s="987"/>
      <c r="I62" s="244"/>
      <c r="J62" s="244"/>
      <c r="K62" s="244"/>
      <c r="L62" s="244"/>
    </row>
    <row r="63" spans="1:12" ht="30" customHeight="1">
      <c r="A63" s="244"/>
      <c r="B63" s="618">
        <v>3</v>
      </c>
      <c r="C63" s="600"/>
      <c r="D63" s="608"/>
      <c r="E63" s="608"/>
      <c r="F63" s="601"/>
      <c r="G63" s="599"/>
      <c r="H63" s="602"/>
      <c r="I63" s="244"/>
      <c r="J63" s="244"/>
      <c r="K63" s="244"/>
      <c r="L63" s="244"/>
    </row>
    <row r="64" spans="1:12" ht="30" customHeight="1">
      <c r="A64" s="244"/>
      <c r="B64" s="618">
        <v>4</v>
      </c>
      <c r="C64" s="600"/>
      <c r="D64" s="608"/>
      <c r="E64" s="608"/>
      <c r="F64" s="601"/>
      <c r="G64" s="599"/>
      <c r="H64" s="602"/>
      <c r="I64" s="244"/>
      <c r="J64" s="244"/>
      <c r="K64" s="244"/>
      <c r="L64" s="244"/>
    </row>
    <row r="65" spans="1:13" ht="30" customHeight="1">
      <c r="A65" s="244"/>
      <c r="B65" s="618">
        <v>5</v>
      </c>
      <c r="C65" s="600"/>
      <c r="D65" s="608"/>
      <c r="E65" s="608"/>
      <c r="F65" s="601"/>
      <c r="G65" s="599"/>
      <c r="H65" s="602"/>
      <c r="I65" s="244"/>
      <c r="J65" s="244"/>
      <c r="K65" s="244"/>
      <c r="L65" s="244"/>
    </row>
    <row r="66" spans="1:13" ht="30" customHeight="1">
      <c r="A66" s="244"/>
      <c r="B66" s="618">
        <v>6</v>
      </c>
      <c r="C66" s="600"/>
      <c r="D66" s="608"/>
      <c r="E66" s="608"/>
      <c r="F66" s="601"/>
      <c r="G66" s="599"/>
      <c r="H66" s="602"/>
      <c r="I66" s="244"/>
      <c r="J66" s="244"/>
      <c r="K66" s="244"/>
      <c r="L66" s="244"/>
    </row>
    <row r="67" spans="1:13" ht="30" customHeight="1">
      <c r="A67" s="244"/>
      <c r="B67" s="618">
        <v>7</v>
      </c>
      <c r="C67" s="600"/>
      <c r="D67" s="608"/>
      <c r="E67" s="608"/>
      <c r="F67" s="601"/>
      <c r="G67" s="599"/>
      <c r="H67" s="602"/>
      <c r="I67" s="244"/>
      <c r="J67" s="244"/>
      <c r="K67" s="244"/>
      <c r="L67" s="244"/>
    </row>
    <row r="68" spans="1:13" ht="30" customHeight="1">
      <c r="A68" s="244"/>
      <c r="B68" s="618">
        <v>8</v>
      </c>
      <c r="C68" s="600"/>
      <c r="D68" s="608"/>
      <c r="E68" s="608"/>
      <c r="F68" s="601"/>
      <c r="G68" s="599"/>
      <c r="H68" s="602"/>
      <c r="I68" s="244"/>
      <c r="J68" s="244"/>
      <c r="K68" s="244"/>
      <c r="L68" s="244"/>
    </row>
    <row r="69" spans="1:13" ht="30" customHeight="1">
      <c r="A69" s="244"/>
      <c r="B69" s="618">
        <v>9</v>
      </c>
      <c r="C69" s="865"/>
      <c r="D69" s="990"/>
      <c r="E69" s="990"/>
      <c r="F69" s="866"/>
      <c r="G69" s="791"/>
      <c r="H69" s="987"/>
      <c r="I69" s="244"/>
      <c r="J69" s="244"/>
      <c r="K69" s="244"/>
      <c r="L69" s="244"/>
    </row>
    <row r="70" spans="1:13" ht="30" customHeight="1">
      <c r="A70" s="244"/>
      <c r="B70" s="618">
        <v>10</v>
      </c>
      <c r="C70" s="865"/>
      <c r="D70" s="990"/>
      <c r="E70" s="990"/>
      <c r="F70" s="866"/>
      <c r="G70" s="791"/>
      <c r="H70" s="987"/>
      <c r="I70" s="244"/>
      <c r="J70" s="244"/>
      <c r="K70" s="244"/>
      <c r="L70" s="244"/>
    </row>
    <row r="71" spans="1:13" ht="30" customHeight="1">
      <c r="A71" s="244"/>
      <c r="B71" s="244"/>
      <c r="C71" s="244"/>
      <c r="D71" s="244"/>
      <c r="E71" s="244"/>
      <c r="F71" s="244"/>
      <c r="G71" s="244"/>
      <c r="H71" s="244"/>
      <c r="I71" s="607"/>
      <c r="J71" s="607"/>
      <c r="K71" s="607"/>
      <c r="L71" s="607"/>
    </row>
    <row r="72" spans="1:13" ht="30" hidden="1" customHeight="1">
      <c r="A72" s="244"/>
      <c r="B72" s="244"/>
      <c r="C72" s="244"/>
      <c r="D72" s="244"/>
      <c r="E72" s="244"/>
      <c r="F72" s="244"/>
      <c r="G72" s="244"/>
      <c r="H72" s="244"/>
      <c r="I72" s="244"/>
      <c r="J72" s="244"/>
      <c r="K72" s="244"/>
      <c r="L72" s="244"/>
    </row>
    <row r="73" spans="1:13" ht="30" hidden="1" customHeight="1">
      <c r="A73" s="244"/>
      <c r="B73" s="244"/>
      <c r="C73" s="244"/>
      <c r="D73" s="244"/>
      <c r="E73" s="244"/>
      <c r="F73" s="244"/>
      <c r="G73" s="244"/>
      <c r="H73" s="244"/>
      <c r="I73" s="244"/>
      <c r="J73" s="244"/>
      <c r="K73" s="244"/>
      <c r="L73" s="244"/>
    </row>
    <row r="74" spans="1:13" ht="30" hidden="1" customHeight="1">
      <c r="A74" s="244"/>
      <c r="B74" s="244"/>
      <c r="C74" s="244"/>
      <c r="D74" s="244"/>
      <c r="E74" s="244"/>
      <c r="F74" s="244"/>
      <c r="G74" s="244"/>
      <c r="H74" s="244"/>
      <c r="I74" s="244"/>
      <c r="J74" s="244"/>
      <c r="K74" s="244"/>
      <c r="L74" s="244"/>
    </row>
    <row r="75" spans="1:13" ht="30" hidden="1" customHeight="1">
      <c r="A75" s="244"/>
      <c r="B75" s="244"/>
      <c r="C75" s="244"/>
      <c r="D75" s="244"/>
      <c r="E75" s="244"/>
      <c r="F75" s="244"/>
      <c r="G75" s="244"/>
      <c r="H75" s="244"/>
      <c r="I75" s="244"/>
      <c r="J75" s="244"/>
      <c r="K75" s="244"/>
      <c r="L75" s="244"/>
    </row>
    <row r="76" spans="1:13" ht="30" hidden="1" customHeight="1">
      <c r="A76" s="244"/>
      <c r="B76" s="244"/>
      <c r="C76" s="244"/>
      <c r="D76" s="244"/>
      <c r="E76" s="244"/>
      <c r="F76" s="244"/>
      <c r="G76" s="244"/>
      <c r="H76" s="244"/>
      <c r="I76" s="244"/>
      <c r="J76" s="244"/>
      <c r="K76" s="244"/>
      <c r="L76" s="244"/>
    </row>
    <row r="77" spans="1:13" ht="30" hidden="1" customHeight="1">
      <c r="A77" s="244"/>
      <c r="B77" s="244"/>
      <c r="C77" s="244"/>
      <c r="D77" s="244"/>
      <c r="E77" s="244"/>
      <c r="F77" s="244"/>
      <c r="G77" s="244"/>
      <c r="H77" s="244"/>
      <c r="I77" s="244"/>
      <c r="J77" s="244"/>
      <c r="K77" s="244"/>
      <c r="L77" s="244"/>
    </row>
    <row r="78" spans="1:13" ht="30" hidden="1" customHeight="1">
      <c r="A78" s="244"/>
      <c r="B78" s="244"/>
      <c r="C78" s="244"/>
      <c r="D78" s="244"/>
      <c r="E78" s="244"/>
      <c r="F78" s="244"/>
      <c r="G78" s="244"/>
      <c r="H78" s="244"/>
      <c r="I78" s="244"/>
      <c r="J78" s="244"/>
      <c r="K78" s="244"/>
      <c r="L78" s="244"/>
    </row>
    <row r="79" spans="1:13" ht="40.5" customHeight="1">
      <c r="A79" s="246">
        <v>4</v>
      </c>
      <c r="B79" s="249" t="s">
        <v>521</v>
      </c>
      <c r="D79" s="185"/>
      <c r="E79" s="185"/>
      <c r="F79" s="185"/>
      <c r="M79" s="598"/>
    </row>
    <row r="80" spans="1:13" ht="31.5" customHeight="1">
      <c r="A80" s="238">
        <v>4.0999999999999996</v>
      </c>
      <c r="B80" s="616" t="s">
        <v>522</v>
      </c>
      <c r="C80" s="73"/>
      <c r="D80" s="73"/>
      <c r="E80" s="73"/>
      <c r="F80" s="185"/>
      <c r="M80" s="598"/>
    </row>
    <row r="81" spans="1:27" ht="60.75" customHeight="1">
      <c r="A81" s="244"/>
      <c r="B81" s="798" t="s">
        <v>523</v>
      </c>
      <c r="C81" s="798"/>
      <c r="D81" s="798"/>
      <c r="E81" s="798"/>
      <c r="F81" s="798"/>
      <c r="G81" s="798"/>
      <c r="H81" s="798"/>
      <c r="I81" s="798"/>
      <c r="J81" s="798"/>
      <c r="K81" s="798"/>
      <c r="L81" s="798"/>
      <c r="M81" s="598"/>
    </row>
    <row r="82" spans="1:27" s="126" customFormat="1" ht="13.5" customHeight="1">
      <c r="A82" s="191"/>
      <c r="B82" s="652" t="s">
        <v>524</v>
      </c>
      <c r="C82" s="764"/>
      <c r="D82" s="729"/>
      <c r="E82" s="652" t="s">
        <v>525</v>
      </c>
      <c r="F82" s="764"/>
      <c r="G82" s="764"/>
      <c r="H82" s="729"/>
      <c r="I82" s="652" t="s">
        <v>526</v>
      </c>
      <c r="J82" s="764"/>
      <c r="K82" s="764"/>
      <c r="L82" s="764"/>
      <c r="M82" s="598"/>
      <c r="N82" s="73"/>
      <c r="O82" s="73"/>
      <c r="P82" s="73"/>
      <c r="Q82" s="73"/>
      <c r="R82" s="73"/>
      <c r="S82" s="73"/>
      <c r="T82" s="73"/>
      <c r="U82" s="73"/>
      <c r="V82" s="73"/>
      <c r="W82" s="73"/>
      <c r="X82" s="73"/>
      <c r="Y82" s="73"/>
      <c r="Z82" s="73"/>
      <c r="AA82" s="73"/>
    </row>
    <row r="83" spans="1:27" s="126" customFormat="1" ht="13.5" customHeight="1">
      <c r="A83" s="191"/>
      <c r="B83" s="762"/>
      <c r="C83" s="765"/>
      <c r="D83" s="763"/>
      <c r="E83" s="762"/>
      <c r="F83" s="765"/>
      <c r="G83" s="765"/>
      <c r="H83" s="763"/>
      <c r="I83" s="762"/>
      <c r="J83" s="765"/>
      <c r="K83" s="765"/>
      <c r="L83" s="765"/>
      <c r="M83" s="598"/>
      <c r="N83" s="73"/>
      <c r="O83" s="73"/>
      <c r="P83" s="73"/>
      <c r="Q83" s="73"/>
      <c r="R83" s="73"/>
      <c r="S83" s="73"/>
      <c r="T83" s="73"/>
      <c r="U83" s="73"/>
      <c r="V83" s="73"/>
      <c r="W83" s="73"/>
      <c r="X83" s="73"/>
      <c r="Y83" s="73"/>
      <c r="Z83" s="73"/>
      <c r="AA83" s="73"/>
    </row>
    <row r="84" spans="1:27" ht="24.95" customHeight="1">
      <c r="A84" s="244"/>
      <c r="B84" s="863"/>
      <c r="C84" s="863"/>
      <c r="D84" s="863"/>
      <c r="E84" s="791"/>
      <c r="F84" s="986"/>
      <c r="G84" s="986"/>
      <c r="H84" s="987"/>
      <c r="I84" s="791"/>
      <c r="J84" s="986"/>
      <c r="K84" s="986"/>
      <c r="L84" s="986"/>
      <c r="M84" s="598"/>
    </row>
    <row r="85" spans="1:27" ht="24.95" customHeight="1">
      <c r="A85" s="244"/>
      <c r="B85" s="863"/>
      <c r="C85" s="863"/>
      <c r="D85" s="863"/>
      <c r="E85" s="791"/>
      <c r="F85" s="986"/>
      <c r="G85" s="986"/>
      <c r="H85" s="987"/>
      <c r="I85" s="791"/>
      <c r="J85" s="986"/>
      <c r="K85" s="986"/>
      <c r="L85" s="986"/>
      <c r="M85" s="598"/>
    </row>
    <row r="86" spans="1:27" ht="24.95" customHeight="1">
      <c r="A86" s="244"/>
      <c r="B86" s="863"/>
      <c r="C86" s="863"/>
      <c r="D86" s="863"/>
      <c r="E86" s="791"/>
      <c r="F86" s="986"/>
      <c r="G86" s="986"/>
      <c r="H86" s="987"/>
      <c r="I86" s="791"/>
      <c r="J86" s="986"/>
      <c r="K86" s="986"/>
      <c r="L86" s="986"/>
      <c r="M86" s="598"/>
    </row>
    <row r="87" spans="1:27" ht="24.95" customHeight="1">
      <c r="A87" s="244"/>
      <c r="B87" s="244"/>
      <c r="C87" s="244"/>
      <c r="D87" s="244"/>
      <c r="E87" s="244"/>
      <c r="F87" s="244"/>
      <c r="G87" s="244"/>
      <c r="H87" s="244"/>
      <c r="I87" s="244"/>
      <c r="J87" s="244"/>
      <c r="K87" s="244"/>
      <c r="L87" s="244"/>
      <c r="M87" s="598"/>
    </row>
    <row r="88" spans="1:27" s="70" customFormat="1">
      <c r="A88" s="189">
        <v>4.2</v>
      </c>
      <c r="B88" s="989" t="s">
        <v>527</v>
      </c>
      <c r="C88" s="989"/>
      <c r="D88" s="989"/>
      <c r="E88" s="126"/>
      <c r="F88" s="126"/>
      <c r="M88" s="598"/>
      <c r="N88" s="73"/>
      <c r="O88" s="73"/>
      <c r="P88" s="73"/>
      <c r="Q88" s="73"/>
      <c r="R88" s="73"/>
      <c r="S88" s="73"/>
      <c r="T88" s="73"/>
      <c r="U88" s="73"/>
      <c r="V88" s="73"/>
      <c r="W88" s="73"/>
      <c r="X88" s="73"/>
      <c r="Y88" s="73"/>
      <c r="Z88" s="73"/>
      <c r="AA88" s="73"/>
    </row>
    <row r="89" spans="1:27" s="70" customFormat="1" ht="20.100000000000001" customHeight="1">
      <c r="A89" s="79"/>
      <c r="B89" s="79"/>
      <c r="C89" s="126"/>
      <c r="D89" s="126"/>
      <c r="E89" s="126"/>
      <c r="F89" s="126"/>
      <c r="K89" s="137" t="s">
        <v>528</v>
      </c>
      <c r="L89" s="250"/>
      <c r="M89" s="598"/>
      <c r="N89" s="73"/>
      <c r="O89" s="73"/>
      <c r="P89" s="73"/>
      <c r="Q89" s="73"/>
      <c r="R89" s="73"/>
      <c r="S89" s="73"/>
      <c r="T89" s="73"/>
      <c r="U89" s="73"/>
      <c r="V89" s="73"/>
      <c r="W89" s="73"/>
      <c r="X89" s="73"/>
      <c r="Y89" s="73"/>
      <c r="Z89" s="73"/>
      <c r="AA89" s="73"/>
    </row>
    <row r="90" spans="1:27" s="70" customFormat="1" ht="20.100000000000001" customHeight="1">
      <c r="A90" s="79"/>
      <c r="B90" s="251" t="s">
        <v>507</v>
      </c>
      <c r="C90" s="980" t="s">
        <v>529</v>
      </c>
      <c r="D90" s="980"/>
      <c r="E90" s="980"/>
      <c r="F90" s="980"/>
      <c r="G90" s="980"/>
      <c r="H90" s="804" t="s">
        <v>530</v>
      </c>
      <c r="I90" s="991"/>
      <c r="J90" s="991"/>
      <c r="K90" s="991"/>
      <c r="L90" s="991"/>
      <c r="M90" s="598"/>
      <c r="N90" s="73"/>
      <c r="O90" s="73"/>
      <c r="P90" s="73"/>
      <c r="Q90" s="73"/>
      <c r="R90" s="73"/>
      <c r="S90" s="73"/>
      <c r="T90" s="73"/>
      <c r="U90" s="73"/>
      <c r="V90" s="73"/>
      <c r="W90" s="73"/>
      <c r="X90" s="73"/>
      <c r="Y90" s="73"/>
      <c r="Z90" s="73"/>
      <c r="AA90" s="73"/>
    </row>
    <row r="91" spans="1:27" s="92" customFormat="1" ht="33" customHeight="1">
      <c r="B91" s="112"/>
      <c r="C91" s="173" t="s">
        <v>531</v>
      </c>
      <c r="D91" s="173" t="s">
        <v>532</v>
      </c>
      <c r="E91" s="173" t="s">
        <v>533</v>
      </c>
      <c r="F91" s="173" t="s">
        <v>534</v>
      </c>
      <c r="G91" s="173" t="s">
        <v>535</v>
      </c>
      <c r="H91" s="173" t="s">
        <v>536</v>
      </c>
      <c r="I91" s="173" t="s">
        <v>537</v>
      </c>
      <c r="J91" s="173" t="s">
        <v>538</v>
      </c>
      <c r="K91" s="173" t="s">
        <v>539</v>
      </c>
      <c r="L91" s="596" t="s">
        <v>540</v>
      </c>
      <c r="M91" s="598"/>
      <c r="N91" s="73"/>
      <c r="O91" s="73"/>
      <c r="P91" s="73"/>
      <c r="Q91" s="73"/>
      <c r="R91" s="73"/>
      <c r="S91" s="73"/>
      <c r="T91" s="73"/>
      <c r="U91" s="73"/>
      <c r="V91" s="73"/>
      <c r="W91" s="73"/>
      <c r="X91" s="73"/>
      <c r="Y91" s="73"/>
      <c r="Z91" s="73"/>
      <c r="AA91" s="73"/>
    </row>
    <row r="92" spans="1:27" s="70" customFormat="1" ht="33" customHeight="1">
      <c r="A92" s="79"/>
      <c r="B92" s="112" t="s">
        <v>541</v>
      </c>
      <c r="C92" s="252"/>
      <c r="D92" s="173"/>
      <c r="E92" s="173"/>
      <c r="F92" s="173"/>
      <c r="G92" s="173"/>
      <c r="H92" s="252"/>
      <c r="I92" s="252"/>
      <c r="J92" s="252"/>
      <c r="K92" s="252"/>
      <c r="L92" s="597"/>
      <c r="M92" s="598"/>
      <c r="N92" s="73"/>
      <c r="O92" s="73"/>
      <c r="P92" s="73"/>
      <c r="Q92" s="73"/>
      <c r="R92" s="73"/>
      <c r="S92" s="73"/>
      <c r="T92" s="73"/>
      <c r="U92" s="73"/>
      <c r="V92" s="73"/>
      <c r="W92" s="73"/>
      <c r="X92" s="73"/>
      <c r="Y92" s="73"/>
      <c r="Z92" s="73"/>
      <c r="AA92" s="73"/>
    </row>
    <row r="93" spans="1:27" s="70" customFormat="1" ht="33" customHeight="1">
      <c r="A93" s="79"/>
      <c r="B93" s="112" t="s">
        <v>542</v>
      </c>
      <c r="C93" s="252"/>
      <c r="D93" s="252"/>
      <c r="E93" s="252"/>
      <c r="F93" s="252"/>
      <c r="G93" s="252"/>
      <c r="H93" s="252"/>
      <c r="I93" s="252"/>
      <c r="J93" s="252"/>
      <c r="K93" s="252"/>
      <c r="L93" s="597"/>
      <c r="M93" s="598"/>
      <c r="N93" s="73"/>
      <c r="O93" s="73"/>
      <c r="P93" s="73"/>
      <c r="Q93" s="73"/>
      <c r="R93" s="73"/>
      <c r="S93" s="73"/>
      <c r="T93" s="73"/>
      <c r="U93" s="73"/>
      <c r="V93" s="73"/>
      <c r="W93" s="73"/>
      <c r="X93" s="73"/>
      <c r="Y93" s="73"/>
      <c r="Z93" s="73"/>
      <c r="AA93" s="73"/>
    </row>
    <row r="94" spans="1:27" s="70" customFormat="1" ht="33" customHeight="1">
      <c r="A94" s="79"/>
      <c r="B94" s="112" t="s">
        <v>543</v>
      </c>
      <c r="C94" s="252"/>
      <c r="D94" s="252"/>
      <c r="E94" s="252"/>
      <c r="F94" s="252"/>
      <c r="G94" s="252"/>
      <c r="H94" s="252"/>
      <c r="I94" s="252"/>
      <c r="J94" s="252"/>
      <c r="K94" s="252"/>
      <c r="L94" s="252"/>
    </row>
    <row r="95" spans="1:27" s="70" customFormat="1" ht="33" customHeight="1">
      <c r="A95" s="79"/>
      <c r="B95" s="112" t="s">
        <v>544</v>
      </c>
      <c r="C95" s="252"/>
      <c r="D95" s="252"/>
      <c r="E95" s="252"/>
      <c r="F95" s="252"/>
      <c r="G95" s="252"/>
      <c r="H95" s="252"/>
      <c r="I95" s="252"/>
      <c r="J95" s="252"/>
      <c r="K95" s="252"/>
      <c r="L95" s="252"/>
    </row>
    <row r="96" spans="1:27" s="70" customFormat="1" ht="33" customHeight="1">
      <c r="A96" s="79"/>
      <c r="B96" s="112" t="s">
        <v>545</v>
      </c>
      <c r="C96" s="252"/>
      <c r="D96" s="252"/>
      <c r="E96" s="252"/>
      <c r="F96" s="252"/>
      <c r="G96" s="252"/>
      <c r="H96" s="252"/>
      <c r="I96" s="252"/>
      <c r="J96" s="252"/>
      <c r="K96" s="252"/>
      <c r="L96" s="252"/>
    </row>
    <row r="97" spans="1:12" s="70" customFormat="1" ht="33" customHeight="1">
      <c r="A97" s="79"/>
      <c r="B97" s="112" t="s">
        <v>546</v>
      </c>
      <c r="C97" s="252"/>
      <c r="D97" s="252"/>
      <c r="E97" s="252"/>
      <c r="F97" s="252"/>
      <c r="G97" s="252"/>
      <c r="H97" s="252"/>
      <c r="I97" s="252"/>
      <c r="J97" s="252"/>
      <c r="K97" s="252"/>
      <c r="L97" s="252"/>
    </row>
    <row r="98" spans="1:12" ht="20.100000000000001" customHeight="1">
      <c r="A98" s="196"/>
      <c r="B98" s="196"/>
      <c r="C98" s="146"/>
      <c r="D98" s="146"/>
      <c r="E98" s="146"/>
      <c r="F98" s="146"/>
    </row>
    <row r="99" spans="1:12" ht="20.100000000000001" customHeight="1">
      <c r="A99" s="246"/>
      <c r="B99" s="400"/>
      <c r="C99" s="146"/>
      <c r="D99" s="146"/>
      <c r="E99" s="146"/>
      <c r="F99" s="400"/>
      <c r="G99" s="400"/>
      <c r="H99" s="400"/>
      <c r="I99" s="400"/>
      <c r="J99" s="400"/>
    </row>
    <row r="100" spans="1:12" ht="24" customHeight="1">
      <c r="A100" s="196"/>
      <c r="B100" s="196"/>
      <c r="C100" s="146"/>
      <c r="D100" s="146"/>
      <c r="E100" s="146"/>
      <c r="F100" s="73"/>
      <c r="G100" s="163"/>
    </row>
    <row r="101" spans="1:12" ht="24" customHeight="1">
      <c r="A101" s="80" t="s">
        <v>38</v>
      </c>
      <c r="B101" s="742">
        <f>'Name of Bidder'!C32</f>
        <v>0</v>
      </c>
      <c r="C101" s="742"/>
      <c r="D101" s="742"/>
      <c r="E101" s="73"/>
      <c r="G101" s="163" t="s">
        <v>39</v>
      </c>
      <c r="H101" s="95">
        <f>'Name of Bidder'!C29</f>
        <v>0</v>
      </c>
      <c r="L101" s="95"/>
    </row>
    <row r="102" spans="1:12" ht="24" customHeight="1">
      <c r="A102" s="80" t="s">
        <v>40</v>
      </c>
      <c r="B102" s="647">
        <f>'Name of Bidder'!C33</f>
        <v>0</v>
      </c>
      <c r="C102" s="647"/>
      <c r="D102" s="647"/>
      <c r="E102" s="73"/>
      <c r="G102" s="163" t="s">
        <v>41</v>
      </c>
      <c r="H102" s="95">
        <f>'Name of Bidder'!C30</f>
        <v>0</v>
      </c>
    </row>
    <row r="103" spans="1:12" ht="24" customHeight="1">
      <c r="A103" s="73"/>
      <c r="B103" s="73"/>
      <c r="C103" s="73"/>
      <c r="D103" s="73"/>
      <c r="E103" s="73"/>
      <c r="F103" s="73"/>
      <c r="G103" s="163"/>
      <c r="H103" s="73"/>
    </row>
  </sheetData>
  <sheetProtection sheet="1" objects="1" scenarios="1" formatColumns="0" formatRows="0" selectLockedCells="1"/>
  <customSheetViews>
    <customSheetView guid="{BD24AD9D-D3A0-422F-8577-11BDC23592D2}" scale="70" showPageBreaks="1" showGridLines="0" zeroValues="0" printArea="1" hiddenRows="1" hiddenColumns="1" view="pageBreakPreview" topLeftCell="A34">
      <selection activeCell="F63" sqref="F63"/>
      <rowBreaks count="2" manualBreakCount="2">
        <brk id="31" max="19" man="1"/>
        <brk id="78" max="19" man="1"/>
      </rowBreaks>
      <pageMargins left="0" right="0" top="0" bottom="0" header="0" footer="0"/>
      <pageSetup scale="68" orientation="portrait" r:id="rId1"/>
      <headerFooter alignWithMargins="0">
        <oddFooter>&amp;R&amp;"Book Antiqua,Bold"&amp;8 Page &amp;P of &amp;N</oddFooter>
      </headerFooter>
    </customSheetView>
    <customSheetView guid="{6AB2DF82-E90A-4CF8-B22E-5D001DAE6667}" scale="70" showPageBreaks="1" showGridLines="0" zeroValues="0" printArea="1" hiddenRows="1" hiddenColumns="1" view="pageBreakPreview">
      <selection activeCell="F63" sqref="F63"/>
      <rowBreaks count="2" manualBreakCount="2">
        <brk id="31" max="19" man="1"/>
        <brk id="78" max="19" man="1"/>
      </rowBreaks>
      <pageMargins left="0" right="0" top="0" bottom="0" header="0" footer="0"/>
      <pageSetup scale="68" orientation="portrait" r:id="rId2"/>
      <headerFooter alignWithMargins="0">
        <oddFooter>&amp;R&amp;"Book Antiqua,Bold"&amp;8 Page &amp;P of &amp;N</oddFooter>
      </headerFooter>
    </customSheetView>
    <customSheetView guid="{938A4A51-D362-4606-B51E-5F7EE488A1EA}" scale="70" showPageBreaks="1" showGridLines="0" zeroValues="0" printArea="1" hiddenRows="1" hiddenColumns="1" view="pageBreakPreview">
      <selection activeCell="F63" sqref="F63"/>
      <rowBreaks count="2" manualBreakCount="2">
        <brk id="31" max="19" man="1"/>
        <brk id="78" max="19" man="1"/>
      </rowBreaks>
      <pageMargins left="0" right="0" top="0" bottom="0" header="0" footer="0"/>
      <pageSetup scale="68" orientation="portrait" r:id="rId3"/>
      <headerFooter alignWithMargins="0">
        <oddFooter>&amp;R&amp;"Book Antiqua,Bold"&amp;8 Page &amp;P of &amp;N</oddFooter>
      </headerFooter>
    </customSheetView>
    <customSheetView guid="{E8F77A2D-E40A-4668-A8F2-3CE31C4AC520}" scale="85" showPageBreaks="1" showGridLines="0" zeroValues="0" printArea="1" hiddenColumns="1" view="pageBreakPreview" topLeftCell="A40">
      <selection activeCell="C46" sqref="C46:L50"/>
      <rowBreaks count="3" manualBreakCount="3">
        <brk id="31" max="11" man="1"/>
        <brk id="58" max="11" man="1"/>
        <brk id="68" max="11" man="1"/>
      </rowBreaks>
      <pageMargins left="0" right="0" top="0" bottom="0" header="0" footer="0"/>
      <pageSetup scale="72" orientation="portrait" r:id="rId4"/>
      <headerFooter alignWithMargins="0">
        <oddFooter>&amp;R&amp;"Book Antiqua,Bold"&amp;8 Page &amp;P of &amp;N</oddFooter>
      </headerFooter>
    </customSheetView>
    <customSheetView guid="{F34FCE55-6D7A-4595-AE80-79F81F8010EA}" scale="85" showPageBreaks="1" showGridLines="0" zeroValues="0" printArea="1" hiddenColumns="1" view="pageBreakPreview" topLeftCell="A70">
      <selection activeCell="B66" sqref="B66:D66"/>
      <rowBreaks count="3" manualBreakCount="3">
        <brk id="31" max="11" man="1"/>
        <brk id="57" max="11" man="1"/>
        <brk id="68" max="11" man="1"/>
      </rowBreaks>
      <pageMargins left="0" right="0" top="0" bottom="0" header="0" footer="0"/>
      <pageSetup scale="72" orientation="portrait" r:id="rId5"/>
      <headerFooter alignWithMargins="0">
        <oddFooter>&amp;R&amp;"Book Antiqua,Bold"&amp;8 Page &amp;P of &amp;N</oddFooter>
      </headerFooter>
    </customSheetView>
    <customSheetView guid="{906C1F80-87B7-4777-98E9-010D55358499}" scale="85" showPageBreaks="1" showGridLines="0" zeroValues="0" printArea="1" hiddenColumns="1" view="pageBreakPreview" topLeftCell="A49">
      <selection activeCell="B66" sqref="B66:D66"/>
      <rowBreaks count="3" manualBreakCount="3">
        <brk id="31" max="11" man="1"/>
        <brk id="57" max="11" man="1"/>
        <brk id="68" max="11" man="1"/>
      </rowBreaks>
      <pageMargins left="0" right="0" top="0" bottom="0" header="0" footer="0"/>
      <pageSetup scale="72" orientation="portrait" r:id="rId6"/>
      <headerFooter alignWithMargins="0">
        <oddFooter>&amp;R&amp;"Book Antiqua,Bold"&amp;8 Page &amp;P of &amp;N</oddFooter>
      </headerFooter>
    </customSheetView>
    <customSheetView guid="{42E95D05-5FE4-4BDE-99D8-8A5175191762}" scale="85" showPageBreaks="1" showGridLines="0" zeroValues="0" printArea="1" hiddenRows="1" hiddenColumns="1" view="pageBreakPreview" topLeftCell="A62">
      <selection activeCell="G73" sqref="G73:I73"/>
      <rowBreaks count="2" manualBreakCount="2">
        <brk id="31" max="11" man="1"/>
        <brk id="60" max="11" man="1"/>
      </rowBreaks>
      <pageMargins left="0" right="0" top="0" bottom="0" header="0" footer="0"/>
      <pageSetup scale="72" orientation="portrait" r:id="rId7"/>
      <headerFooter alignWithMargins="0">
        <oddFooter>&amp;R&amp;"Book Antiqua,Bold"&amp;8 Page &amp;P of &amp;N</oddFooter>
      </headerFooter>
    </customSheetView>
    <customSheetView guid="{B07A37BF-D9F4-4586-9D27-CDE2FA2D1222}" scale="85" showPageBreaks="1" showGridLines="0" zeroValues="0" printArea="1" hiddenRows="1" hiddenColumns="1" view="pageBreakPreview" topLeftCell="A68">
      <selection activeCell="C47" sqref="C47:F47"/>
      <rowBreaks count="2" manualBreakCount="2">
        <brk id="31" max="11" man="1"/>
        <brk id="60" max="11" man="1"/>
      </rowBreaks>
      <pageMargins left="0" right="0" top="0" bottom="0" header="0" footer="0"/>
      <pageSetup scale="72" orientation="portrait" r:id="rId8"/>
      <headerFooter alignWithMargins="0">
        <oddFooter>&amp;R&amp;"Book Antiqua,Bold"&amp;8 Page &amp;P of &amp;N</oddFooter>
      </headerFooter>
    </customSheetView>
    <customSheetView guid="{9EDBA9B2-46ED-415A-B10B-329571C4D4AF}" scale="85" showPageBreaks="1" showGridLines="0" zeroValues="0" printArea="1" hiddenRows="1" hiddenColumns="1" view="pageBreakPreview">
      <selection activeCell="C47" sqref="C47:F47"/>
      <rowBreaks count="2" manualBreakCount="2">
        <brk id="31" max="11" man="1"/>
        <brk id="60" max="11" man="1"/>
      </rowBreaks>
      <pageMargins left="0" right="0" top="0" bottom="0" header="0" footer="0"/>
      <pageSetup scale="72" orientation="portrait" r:id="rId9"/>
      <headerFooter alignWithMargins="0">
        <oddFooter>&amp;R&amp;"Book Antiqua,Bold"&amp;8 Page &amp;P of &amp;N</oddFooter>
      </headerFooter>
    </customSheetView>
    <customSheetView guid="{30E57F47-2338-458C-930A-44F048960490}" scale="85" showPageBreaks="1" showGridLines="0" zeroValues="0" printArea="1" hiddenRows="1" hiddenColumns="1" view="pageBreakPreview">
      <selection activeCell="H21" sqref="H21:L21"/>
      <rowBreaks count="2" manualBreakCount="2">
        <brk id="31" max="11" man="1"/>
        <brk id="60" max="11" man="1"/>
      </rowBreaks>
      <pageMargins left="0" right="0" top="0" bottom="0" header="0" footer="0"/>
      <pageSetup scale="72" orientation="portrait" r:id="rId10"/>
      <headerFooter alignWithMargins="0">
        <oddFooter>&amp;R&amp;"Book Antiqua,Bold"&amp;8 Page &amp;P of &amp;N</oddFooter>
      </headerFooter>
    </customSheetView>
    <customSheetView guid="{6FD3A41D-DEEE-48F5-96DB-6021F0BEBAF6}" scale="85" showPageBreaks="1" showGridLines="0" zeroValues="0" printArea="1" hiddenRows="1" hiddenColumns="1" view="pageBreakPreview" topLeftCell="A34">
      <selection activeCell="I58" sqref="I58:L58"/>
      <rowBreaks count="2" manualBreakCount="2">
        <brk id="31" max="11" man="1"/>
        <brk id="60" max="11" man="1"/>
      </rowBreaks>
      <pageMargins left="0" right="0" top="0" bottom="0" header="0" footer="0"/>
      <pageSetup scale="72" orientation="portrait" r:id="rId11"/>
      <headerFooter alignWithMargins="0">
        <oddFooter>&amp;R&amp;"Book Antiqua,Bold"&amp;8 Page &amp;P of &amp;N</oddFooter>
      </headerFooter>
    </customSheetView>
    <customSheetView guid="{564AA8DD-E850-4E6F-BA1D-8F79D1361145}" scale="85" showPageBreaks="1" showGridLines="0" zeroValues="0" printArea="1" hiddenRows="1" hiddenColumns="1" view="pageBreakPreview">
      <selection activeCell="I58" sqref="I58:L58"/>
      <rowBreaks count="2" manualBreakCount="2">
        <brk id="31" max="11" man="1"/>
        <brk id="60" max="11" man="1"/>
      </rowBreaks>
      <pageMargins left="0" right="0" top="0" bottom="0" header="0" footer="0"/>
      <pageSetup scale="72" orientation="portrait" r:id="rId12"/>
      <headerFooter alignWithMargins="0">
        <oddFooter>&amp;R&amp;"Book Antiqua,Bold"&amp;8 Page &amp;P of &amp;N</oddFooter>
      </headerFooter>
    </customSheetView>
    <customSheetView guid="{7DC13EB1-5F25-4667-BD87-340DAD4F0E72}" showGridLines="0" zeroValues="0" hiddenRows="1" hiddenColumns="1" topLeftCell="A47">
      <selection activeCell="I58" sqref="I58:L58"/>
      <rowBreaks count="2" manualBreakCount="2">
        <brk id="31" max="11" man="1"/>
        <brk id="60" max="11" man="1"/>
      </rowBreaks>
      <pageMargins left="0" right="0" top="0" bottom="0" header="0" footer="0"/>
      <pageSetup scale="72" orientation="portrait" r:id="rId13"/>
      <headerFooter alignWithMargins="0">
        <oddFooter>&amp;R&amp;"Book Antiqua,Bold"&amp;8 Page &amp;P of &amp;N</oddFooter>
      </headerFooter>
    </customSheetView>
    <customSheetView guid="{AF19F13B-761B-48FB-A70F-9439A4D7530B}" showGridLines="0" zeroValues="0" hiddenRows="1" hiddenColumns="1" topLeftCell="A31">
      <selection activeCell="H21" sqref="H21:L21"/>
      <rowBreaks count="2" manualBreakCount="2">
        <brk id="31" max="11" man="1"/>
        <brk id="60" max="11" man="1"/>
      </rowBreaks>
      <pageMargins left="0" right="0" top="0" bottom="0" header="0" footer="0"/>
      <pageSetup scale="72" orientation="portrait" r:id="rId14"/>
      <headerFooter alignWithMargins="0">
        <oddFooter>&amp;R&amp;"Book Antiqua,Bold"&amp;8 Page &amp;P of &amp;N</oddFooter>
      </headerFooter>
    </customSheetView>
    <customSheetView guid="{20A53A97-D2BD-4E7F-8ABC-E5DF94CF88E8}" showGridLines="0" zeroValues="0" hiddenRows="1" hiddenColumns="1" topLeftCell="A21">
      <selection activeCell="H21" sqref="H21:L21"/>
      <rowBreaks count="2" manualBreakCount="2">
        <brk id="31" max="11" man="1"/>
        <brk id="60" max="11" man="1"/>
      </rowBreaks>
      <pageMargins left="0" right="0" top="0" bottom="0" header="0" footer="0"/>
      <pageSetup scale="72" orientation="portrait" r:id="rId15"/>
      <headerFooter alignWithMargins="0">
        <oddFooter>&amp;R&amp;"Book Antiqua,Bold"&amp;8 Page &amp;P of &amp;N</oddFooter>
      </headerFooter>
    </customSheetView>
    <customSheetView guid="{1586E746-E770-4DE8-8EE8-42BC4CF5206B}" scale="85" showPageBreaks="1" showGridLines="0" zeroValues="0" printArea="1" hiddenRows="1" hiddenColumns="1" view="pageBreakPreview" topLeftCell="A22">
      <selection activeCell="D31" sqref="D31:L31"/>
      <rowBreaks count="2" manualBreakCount="2">
        <brk id="31" max="11" man="1"/>
        <brk id="60" max="11" man="1"/>
      </rowBreaks>
      <pageMargins left="0" right="0" top="0" bottom="0" header="0" footer="0"/>
      <pageSetup scale="72" orientation="portrait" r:id="rId16"/>
      <headerFooter alignWithMargins="0">
        <oddFooter>&amp;R&amp;"Book Antiqua,Bold"&amp;8 Page &amp;P of &amp;N</oddFooter>
      </headerFooter>
    </customSheetView>
    <customSheetView guid="{7FED4A88-DA6B-4AEC-96D2-BAE29634CEBD}" scale="85" showPageBreaks="1" showGridLines="0" zeroValues="0" printArea="1" hiddenRows="1" hiddenColumns="1" view="pageBreakPreview" topLeftCell="A50">
      <selection activeCell="H21" sqref="H21:L21"/>
      <rowBreaks count="2" manualBreakCount="2">
        <brk id="31" max="11" man="1"/>
        <brk id="60" max="11" man="1"/>
      </rowBreaks>
      <pageMargins left="0" right="0" top="0" bottom="0" header="0" footer="0"/>
      <pageSetup scale="72" orientation="portrait" r:id="rId17"/>
      <headerFooter alignWithMargins="0">
        <oddFooter>&amp;R&amp;"Book Antiqua,Bold"&amp;8 Page &amp;P of &amp;N</oddFooter>
      </headerFooter>
    </customSheetView>
    <customSheetView guid="{57EC2AB3-459C-475C-AFE6-EBB6882FA67E}" scale="85" showPageBreaks="1" showGridLines="0" zeroValues="0" printArea="1" hiddenRows="1" hiddenColumns="1" view="pageBreakPreview" topLeftCell="A50">
      <selection activeCell="H21" sqref="H21:L21"/>
      <rowBreaks count="2" manualBreakCount="2">
        <brk id="31" max="11" man="1"/>
        <brk id="60" max="11" man="1"/>
      </rowBreaks>
      <pageMargins left="0" right="0" top="0" bottom="0" header="0" footer="0"/>
      <pageSetup scale="72" orientation="portrait" r:id="rId18"/>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1">
      <selection activeCell="H21" sqref="H21:L21"/>
      <rowBreaks count="2" manualBreakCount="2">
        <brk id="31" max="11" man="1"/>
        <brk id="60" max="11" man="1"/>
      </rowBreaks>
      <pageMargins left="0" right="0" top="0" bottom="0" header="0" footer="0"/>
      <pageSetup scale="72" orientation="portrait" r:id="rId19"/>
      <headerFooter alignWithMargins="0">
        <oddFooter>&amp;R&amp;"Book Antiqua,Bold"&amp;8 Page &amp;P of &amp;N</oddFooter>
      </headerFooter>
    </customSheetView>
    <customSheetView guid="{1C70608C-646A-4043-A222-6253B5006A93}" showPageBreaks="1" showGridLines="0" zeroValues="0" printArea="1">
      <selection activeCell="K48" sqref="K48:L48"/>
      <rowBreaks count="2" manualBreakCount="2">
        <brk id="36" max="11" man="1"/>
        <brk id="55" max="11" man="1"/>
      </rowBreaks>
      <pageMargins left="0" right="0" top="0" bottom="0" header="0" footer="0"/>
      <pageSetup scale="78" orientation="portrait" r:id="rId20"/>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 right="0" top="0" bottom="0" header="0" footer="0"/>
      <pageSetup orientation="portrait" r:id="rId22"/>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 right="0" top="0" bottom="0" header="0" footer="0"/>
      <pageSetup scale="95"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90" showPageBreaks="1" showGridLines="0" zeroValues="0" printArea="1" view="pageBreakPreview">
      <selection activeCell="K58" sqref="K58:L58"/>
      <rowBreaks count="2" manualBreakCount="2">
        <brk id="34" max="11" man="1"/>
        <brk id="54" max="11" man="1"/>
      </rowBreaks>
      <pageMargins left="0" right="0" top="0" bottom="0" header="0" footer="0"/>
      <pageSetup scale="81" orientation="portrait" r:id="rId24"/>
      <headerFooter alignWithMargins="0">
        <oddFooter>&amp;R&amp;"Book Antiqua,Bold"&amp;8 Page &amp;P of &amp;N</oddFooter>
      </headerFooter>
    </customSheetView>
    <customSheetView guid="{CD4CA1A8-824A-452F-BDBA-32A47C1B3013}" scale="90" showPageBreaks="1" showGridLines="0" zeroValues="0" printArea="1" view="pageBreakPreview">
      <selection activeCell="L73" sqref="L73"/>
      <rowBreaks count="2" manualBreakCount="2">
        <brk id="34" max="11" man="1"/>
        <brk id="55" max="11" man="1"/>
      </rowBreaks>
      <pageMargins left="0" right="0" top="0" bottom="0" header="0" footer="0"/>
      <pageSetup scale="81" orientation="portrait" r:id="rId25"/>
      <headerFooter alignWithMargins="0">
        <oddFooter>&amp;R&amp;"Book Antiqua,Bold"&amp;8 Page &amp;P of &amp;N</oddFooter>
      </headerFooter>
    </customSheetView>
    <customSheetView guid="{EBAEADC8-DFAF-4DD1-92A4-0349F1C8EBDD}" scale="85" showPageBreaks="1" showGridLines="0" zeroValues="0" printArea="1" hiddenRows="1" hiddenColumns="1" view="pageBreakPreview" topLeftCell="A50">
      <selection activeCell="H21" sqref="H21:L21"/>
      <rowBreaks count="2" manualBreakCount="2">
        <brk id="31" max="11" man="1"/>
        <brk id="60" max="11" man="1"/>
      </rowBreaks>
      <pageMargins left="0" right="0" top="0" bottom="0" header="0" footer="0"/>
      <pageSetup scale="72" orientation="portrait" r:id="rId26"/>
      <headerFooter alignWithMargins="0">
        <oddFooter>&amp;R&amp;"Book Antiqua,Bold"&amp;8 Page &amp;P of &amp;N</oddFooter>
      </headerFooter>
    </customSheetView>
    <customSheetView guid="{D5994A17-2357-4B78-B667-DDB5D94B6FD1}" scale="85" showPageBreaks="1" showGridLines="0" zeroValues="0" printArea="1" hiddenRows="1" hiddenColumns="1" view="pageBreakPreview" topLeftCell="A16">
      <selection activeCell="D31" sqref="D31:L31"/>
      <rowBreaks count="2" manualBreakCount="2">
        <brk id="31" max="11" man="1"/>
        <brk id="60" max="11" man="1"/>
      </rowBreaks>
      <pageMargins left="0" right="0" top="0" bottom="0" header="0" footer="0"/>
      <pageSetup scale="72" orientation="portrait" r:id="rId27"/>
      <headerFooter alignWithMargins="0">
        <oddFooter>&amp;R&amp;"Book Antiqua,Bold"&amp;8 Page &amp;P of &amp;N</oddFooter>
      </headerFooter>
    </customSheetView>
    <customSheetView guid="{A317F5C2-E44F-4A46-8833-2AE6CAE06F6E}" scale="85" showPageBreaks="1" showGridLines="0" zeroValues="0" printArea="1" hiddenRows="1" hiddenColumns="1" view="pageBreakPreview" topLeftCell="A16">
      <selection activeCell="D31" sqref="D31:L31"/>
      <rowBreaks count="2" manualBreakCount="2">
        <brk id="31" max="11" man="1"/>
        <brk id="60" max="11" man="1"/>
      </rowBreaks>
      <pageMargins left="0" right="0" top="0" bottom="0" header="0" footer="0"/>
      <pageSetup scale="72" orientation="portrait" r:id="rId28"/>
      <headerFooter alignWithMargins="0">
        <oddFooter>&amp;R&amp;"Book Antiqua,Bold"&amp;8 Page &amp;P of &amp;N</oddFooter>
      </headerFooter>
    </customSheetView>
    <customSheetView guid="{280EA05C-4582-4B0F-895F-5C9134A73222}" showGridLines="0" zeroValues="0" hiddenRows="1" hiddenColumns="1" topLeftCell="A6">
      <selection activeCell="H21" sqref="H21:L21"/>
      <rowBreaks count="2" manualBreakCount="2">
        <brk id="31" max="11" man="1"/>
        <brk id="60" max="11" man="1"/>
      </rowBreaks>
      <pageMargins left="0" right="0" top="0" bottom="0" header="0" footer="0"/>
      <pageSetup scale="72" orientation="portrait" r:id="rId29"/>
      <headerFooter alignWithMargins="0">
        <oddFooter>&amp;R&amp;"Book Antiqua,Bold"&amp;8 Page &amp;P of &amp;N</oddFooter>
      </headerFooter>
    </customSheetView>
    <customSheetView guid="{582CF44B-0703-4CA2-AB84-00685031CD39}" scale="85" showPageBreaks="1" showGridLines="0" zeroValues="0" printArea="1" hiddenRows="1" hiddenColumns="1" view="pageBreakPreview" topLeftCell="A10">
      <selection activeCell="H21" sqref="H21:L21"/>
      <rowBreaks count="2" manualBreakCount="2">
        <brk id="31" max="11" man="1"/>
        <brk id="60" max="11" man="1"/>
      </rowBreaks>
      <pageMargins left="0" right="0" top="0" bottom="0" header="0" footer="0"/>
      <pageSetup scale="72" orientation="portrait" r:id="rId30"/>
      <headerFooter alignWithMargins="0">
        <oddFooter>&amp;R&amp;"Book Antiqua,Bold"&amp;8 Page &amp;P of &amp;N</oddFooter>
      </headerFooter>
    </customSheetView>
    <customSheetView guid="{308F00E9-5A71-4486-BCFD-DF8513C1906D}" scale="85" showPageBreaks="1" showGridLines="0" zeroValues="0" printArea="1" hiddenRows="1" hiddenColumns="1" view="pageBreakPreview" topLeftCell="A7">
      <selection activeCell="H21" sqref="H21:L21"/>
      <rowBreaks count="2" manualBreakCount="2">
        <brk id="31" max="11" man="1"/>
        <brk id="60" max="11" man="1"/>
      </rowBreaks>
      <pageMargins left="0" right="0" top="0" bottom="0" header="0" footer="0"/>
      <pageSetup scale="72" orientation="portrait" r:id="rId31"/>
      <headerFooter alignWithMargins="0">
        <oddFooter>&amp;R&amp;"Book Antiqua,Bold"&amp;8 Page &amp;P of &amp;N</oddFooter>
      </headerFooter>
    </customSheetView>
    <customSheetView guid="{9F8CD454-46B1-47B9-9F5F-73ED69AC40D4}" scale="85" showPageBreaks="1" showGridLines="0" zeroValues="0" printArea="1" hiddenRows="1" hiddenColumns="1" view="pageBreakPreview" topLeftCell="A22">
      <selection activeCell="K66" sqref="K66"/>
      <rowBreaks count="2" manualBreakCount="2">
        <brk id="31" max="11" man="1"/>
        <brk id="60" max="11" man="1"/>
      </rowBreaks>
      <pageMargins left="0" right="0" top="0" bottom="0" header="0" footer="0"/>
      <pageSetup scale="72" orientation="portrait" r:id="rId32"/>
      <headerFooter alignWithMargins="0">
        <oddFooter>&amp;R&amp;"Book Antiqua,Bold"&amp;8 Page &amp;P of &amp;N</oddFooter>
      </headerFooter>
    </customSheetView>
    <customSheetView guid="{3365131F-6BE7-432A-859B-F41B794BB9E6}" scale="85" showPageBreaks="1" showGridLines="0" zeroValues="0" printArea="1" hiddenRows="1" hiddenColumns="1" view="pageBreakPreview">
      <selection activeCell="I58" sqref="I58:L58"/>
      <rowBreaks count="2" manualBreakCount="2">
        <brk id="31" max="11" man="1"/>
        <brk id="60" max="11" man="1"/>
      </rowBreaks>
      <pageMargins left="0" right="0" top="0" bottom="0" header="0" footer="0"/>
      <pageSetup scale="72" orientation="portrait" r:id="rId33"/>
      <headerFooter alignWithMargins="0">
        <oddFooter>&amp;R&amp;"Book Antiqua,Bold"&amp;8 Page &amp;P of &amp;N</oddFooter>
      </headerFooter>
    </customSheetView>
    <customSheetView guid="{728AEB16-F9CD-4198-B4E9-2E28A5E42262}" scale="85" showPageBreaks="1" showGridLines="0" zeroValues="0" printArea="1" hiddenRows="1" hiddenColumns="1" view="pageBreakPreview" topLeftCell="A25">
      <selection activeCell="I58" sqref="I58:L58"/>
      <rowBreaks count="2" manualBreakCount="2">
        <brk id="31" max="11" man="1"/>
        <brk id="60" max="11" man="1"/>
      </rowBreaks>
      <pageMargins left="0" right="0" top="0" bottom="0" header="0" footer="0"/>
      <pageSetup scale="72" orientation="portrait" r:id="rId34"/>
      <headerFooter alignWithMargins="0">
        <oddFooter>&amp;R&amp;"Book Antiqua,Bold"&amp;8 Page &amp;P of &amp;N</oddFooter>
      </headerFooter>
    </customSheetView>
    <customSheetView guid="{10C5F276-B641-4058-B015-CD9DBF21498B}" scale="85" showPageBreaks="1" showGridLines="0" zeroValues="0" printArea="1" hiddenRows="1" hiddenColumns="1" view="pageBreakPreview">
      <selection activeCell="C47" sqref="C47:F47"/>
      <rowBreaks count="2" manualBreakCount="2">
        <brk id="31" max="11" man="1"/>
        <brk id="60" max="11" man="1"/>
      </rowBreaks>
      <pageMargins left="0" right="0" top="0" bottom="0" header="0" footer="0"/>
      <pageSetup scale="72" orientation="portrait" r:id="rId35"/>
      <headerFooter alignWithMargins="0">
        <oddFooter>&amp;R&amp;"Book Antiqua,Bold"&amp;8 Page &amp;P of &amp;N</oddFooter>
      </headerFooter>
    </customSheetView>
    <customSheetView guid="{0BBA2DF4-A149-40BB-8E82-8CB6DEDB7C04}" scale="70" showPageBreaks="1" showGridLines="0" zeroValues="0" printArea="1" hiddenRows="1" hiddenColumns="1" view="pageBreakPreview" topLeftCell="A85">
      <selection activeCell="F63" sqref="F63"/>
      <rowBreaks count="2" manualBreakCount="2">
        <brk id="31" max="19" man="1"/>
        <brk id="78" max="19" man="1"/>
      </rowBreaks>
      <pageMargins left="0" right="0" top="0" bottom="0" header="0" footer="0"/>
      <pageSetup scale="68" orientation="portrait" r:id="rId36"/>
      <headerFooter alignWithMargins="0">
        <oddFooter>&amp;R&amp;"Book Antiqua,Bold"&amp;8 Page &amp;P of &amp;N</oddFooter>
      </headerFooter>
    </customSheetView>
  </customSheetViews>
  <mergeCells count="113">
    <mergeCell ref="C55:F55"/>
    <mergeCell ref="K55:L55"/>
    <mergeCell ref="I55:J55"/>
    <mergeCell ref="G55:H55"/>
    <mergeCell ref="G52:H52"/>
    <mergeCell ref="C53:F53"/>
    <mergeCell ref="G53:H53"/>
    <mergeCell ref="B59:L59"/>
    <mergeCell ref="C70:F70"/>
    <mergeCell ref="G70:H70"/>
    <mergeCell ref="C69:F69"/>
    <mergeCell ref="G69:H69"/>
    <mergeCell ref="B57:L57"/>
    <mergeCell ref="B58:L58"/>
    <mergeCell ref="B88:D88"/>
    <mergeCell ref="C60:F60"/>
    <mergeCell ref="G60:H60"/>
    <mergeCell ref="C61:F61"/>
    <mergeCell ref="G61:H61"/>
    <mergeCell ref="C62:F62"/>
    <mergeCell ref="G62:H62"/>
    <mergeCell ref="B102:D102"/>
    <mergeCell ref="H90:L90"/>
    <mergeCell ref="B81:L81"/>
    <mergeCell ref="B101:D101"/>
    <mergeCell ref="B86:D86"/>
    <mergeCell ref="B82:D83"/>
    <mergeCell ref="E82:H83"/>
    <mergeCell ref="I82:L83"/>
    <mergeCell ref="C90:G90"/>
    <mergeCell ref="E86:H86"/>
    <mergeCell ref="E84:H84"/>
    <mergeCell ref="B84:D84"/>
    <mergeCell ref="I85:L85"/>
    <mergeCell ref="I86:L86"/>
    <mergeCell ref="H23:L23"/>
    <mergeCell ref="E85:H85"/>
    <mergeCell ref="I84:L84"/>
    <mergeCell ref="B85:D85"/>
    <mergeCell ref="B33:C33"/>
    <mergeCell ref="D32:L32"/>
    <mergeCell ref="B38:L38"/>
    <mergeCell ref="D34:L34"/>
    <mergeCell ref="D35:L35"/>
    <mergeCell ref="G41:H41"/>
    <mergeCell ref="I50:J50"/>
    <mergeCell ref="B49:L49"/>
    <mergeCell ref="B48:L48"/>
    <mergeCell ref="G50:H50"/>
    <mergeCell ref="I41:L41"/>
    <mergeCell ref="C50:F50"/>
    <mergeCell ref="D30:L30"/>
    <mergeCell ref="K51:L51"/>
    <mergeCell ref="C41:F41"/>
    <mergeCell ref="I54:J54"/>
    <mergeCell ref="C51:F51"/>
    <mergeCell ref="G51:H51"/>
    <mergeCell ref="I51:J51"/>
    <mergeCell ref="C52:F52"/>
    <mergeCell ref="B20:G20"/>
    <mergeCell ref="H20:L20"/>
    <mergeCell ref="H22:L22"/>
    <mergeCell ref="B21:G21"/>
    <mergeCell ref="B22:G22"/>
    <mergeCell ref="H21:L21"/>
    <mergeCell ref="B18:L18"/>
    <mergeCell ref="B12:F12"/>
    <mergeCell ref="B19:L19"/>
    <mergeCell ref="A8:F8"/>
    <mergeCell ref="A5:L5"/>
    <mergeCell ref="A3:L3"/>
    <mergeCell ref="B9:F9"/>
    <mergeCell ref="A16:L16"/>
    <mergeCell ref="B10:F10"/>
    <mergeCell ref="B11:F11"/>
    <mergeCell ref="B23:G23"/>
    <mergeCell ref="G40:H40"/>
    <mergeCell ref="I40:L40"/>
    <mergeCell ref="C40:F40"/>
    <mergeCell ref="G39:H39"/>
    <mergeCell ref="D31:L31"/>
    <mergeCell ref="D36:L36"/>
    <mergeCell ref="C39:F39"/>
    <mergeCell ref="D28:L28"/>
    <mergeCell ref="B28:C28"/>
    <mergeCell ref="B34:C34"/>
    <mergeCell ref="D29:L29"/>
    <mergeCell ref="B29:C29"/>
    <mergeCell ref="B26:L26"/>
    <mergeCell ref="I39:L39"/>
    <mergeCell ref="D33:L33"/>
    <mergeCell ref="B24:G24"/>
    <mergeCell ref="B35:C35"/>
    <mergeCell ref="B36:C36"/>
    <mergeCell ref="H24:L24"/>
    <mergeCell ref="K50:L50"/>
    <mergeCell ref="C54:F54"/>
    <mergeCell ref="G54:H54"/>
    <mergeCell ref="I53:J53"/>
    <mergeCell ref="K52:L52"/>
    <mergeCell ref="K53:L53"/>
    <mergeCell ref="I52:J52"/>
    <mergeCell ref="K54:L54"/>
    <mergeCell ref="B43:L43"/>
    <mergeCell ref="C44:F44"/>
    <mergeCell ref="G44:H44"/>
    <mergeCell ref="I44:L44"/>
    <mergeCell ref="C45:F45"/>
    <mergeCell ref="G45:H45"/>
    <mergeCell ref="I45:L45"/>
    <mergeCell ref="C46:F46"/>
    <mergeCell ref="G46:H46"/>
    <mergeCell ref="I46:L46"/>
  </mergeCells>
  <phoneticPr fontId="3" type="noConversion"/>
  <conditionalFormatting sqref="A104:L104">
    <cfRule type="expression" dxfId="15" priority="1" stopIfTrue="1">
      <formula>$Z$2&lt;1</formula>
    </cfRule>
  </conditionalFormatting>
  <dataValidations count="1">
    <dataValidation type="list" allowBlank="1" showInputMessage="1" showErrorMessage="1" error="Enter Yes or No from drop down menu." sqref="H23:L24" xr:uid="{00000000-0002-0000-1300-000000000000}">
      <formula1>"Yes, No"</formula1>
    </dataValidation>
  </dataValidations>
  <pageMargins left="0.42" right="0.34" top="0.57999999999999996" bottom="0.6" header="0.34" footer="0.35"/>
  <pageSetup scale="68" orientation="portrait" r:id="rId37"/>
  <headerFooter alignWithMargins="0">
    <oddFooter>&amp;R&amp;"Book Antiqua,Bold"&amp;8 Page &amp;P of &amp;N</oddFooter>
  </headerFooter>
  <rowBreaks count="2" manualBreakCount="2">
    <brk id="31" max="19" man="1"/>
    <brk id="78" max="19" man="1"/>
  </rowBreaks>
  <drawing r:id="rId3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X25"/>
  <sheetViews>
    <sheetView showGridLines="0" showZeros="0" view="pageBreakPreview" zoomScale="90" zoomScaleNormal="100" zoomScaleSheetLayoutView="90" workbookViewId="0">
      <selection activeCell="H19" sqref="H19:J19"/>
    </sheetView>
  </sheetViews>
  <sheetFormatPr defaultColWidth="9.140625" defaultRowHeight="15.75"/>
  <cols>
    <col min="1" max="1" width="22.28515625" style="70" customWidth="1"/>
    <col min="2" max="2" width="9.28515625" style="70" customWidth="1"/>
    <col min="3" max="3" width="8.5703125" style="70" customWidth="1"/>
    <col min="4" max="4" width="12.140625" style="70" customWidth="1"/>
    <col min="5" max="5" width="11.85546875" style="70" customWidth="1"/>
    <col min="6" max="6" width="6.140625" style="70" customWidth="1"/>
    <col min="7" max="7" width="12" style="70" customWidth="1"/>
    <col min="8" max="8" width="8.85546875" style="70" customWidth="1"/>
    <col min="9" max="9" width="7.42578125" style="73" customWidth="1"/>
    <col min="10" max="10" width="7.5703125" style="73" customWidth="1"/>
    <col min="11" max="16384" width="9.140625" style="73"/>
  </cols>
  <sheetData>
    <row r="1" spans="1:24" ht="22.5" customHeight="1">
      <c r="A1" s="383" t="str">
        <f>Cover!B3</f>
        <v>Specification No: SRTS-II/C&amp;M/WC-3924/2024</v>
      </c>
      <c r="B1" s="384"/>
      <c r="C1" s="384"/>
      <c r="D1" s="384"/>
      <c r="E1" s="384"/>
      <c r="F1" s="384"/>
      <c r="G1" s="384"/>
      <c r="H1" s="384"/>
      <c r="I1" s="384"/>
      <c r="J1" s="385" t="s">
        <v>547</v>
      </c>
    </row>
    <row r="2" spans="1:24" ht="16.5">
      <c r="A2" s="245"/>
      <c r="B2" s="245"/>
      <c r="C2" s="245"/>
      <c r="D2" s="245"/>
      <c r="E2" s="245"/>
      <c r="F2" s="245"/>
      <c r="G2" s="245"/>
      <c r="H2" s="245"/>
      <c r="I2" s="253"/>
      <c r="J2" s="253"/>
      <c r="X2" s="72" t="e">
        <f>#REF!</f>
        <v>#REF!</v>
      </c>
    </row>
    <row r="3" spans="1:24" ht="114" customHeight="1">
      <c r="A3" s="796" t="str">
        <f>Cover!B2</f>
        <v xml:space="preserve">Strengthening the existing shed, Installation of staircase and Painting of Outdoor Store Structural steel at Thrissur HVDC station					</v>
      </c>
      <c r="B3" s="796"/>
      <c r="C3" s="796"/>
      <c r="D3" s="796"/>
      <c r="E3" s="796"/>
      <c r="F3" s="796"/>
      <c r="G3" s="796"/>
      <c r="H3" s="796"/>
      <c r="I3" s="796"/>
      <c r="J3" s="796"/>
    </row>
    <row r="4" spans="1:24" ht="21.75" customHeight="1">
      <c r="A4" s="646" t="s">
        <v>548</v>
      </c>
      <c r="B4" s="646"/>
      <c r="C4" s="646"/>
      <c r="D4" s="646"/>
      <c r="E4" s="646"/>
      <c r="F4" s="646"/>
      <c r="G4" s="646"/>
      <c r="H4" s="646"/>
      <c r="I4" s="646"/>
      <c r="J4" s="646"/>
    </row>
    <row r="5" spans="1:24" ht="15.95" customHeight="1">
      <c r="A5" s="79"/>
      <c r="H5" s="77"/>
      <c r="I5" s="78"/>
    </row>
    <row r="6" spans="1:24" ht="20.100000000000001" customHeight="1">
      <c r="A6" s="80" t="str">
        <f>'Attach 3(JV)'!A7:D7</f>
        <v>Bidder’s Name and Address :</v>
      </c>
      <c r="B6" s="95"/>
      <c r="F6" s="81" t="str">
        <f>'Attach 3(JV)'!E7</f>
        <v>To:</v>
      </c>
      <c r="I6" s="78"/>
    </row>
    <row r="7" spans="1:24" ht="18" customHeight="1">
      <c r="A7" s="644">
        <f>'Attach 3(JV)'!A8:D8</f>
        <v>0</v>
      </c>
      <c r="B7" s="644"/>
      <c r="C7" s="644"/>
      <c r="D7" s="644"/>
      <c r="E7" s="119"/>
      <c r="F7" s="99" t="str">
        <f>'Attach 3(JV)'!E8</f>
        <v>C&amp;M Department</v>
      </c>
      <c r="I7" s="78"/>
    </row>
    <row r="8" spans="1:24">
      <c r="A8" s="78" t="s">
        <v>31</v>
      </c>
      <c r="B8" s="801">
        <f>'Attach 3(JV)'!B9:D9</f>
        <v>0</v>
      </c>
      <c r="C8" s="801"/>
      <c r="D8" s="801"/>
      <c r="E8" s="254"/>
      <c r="F8" s="99" t="str">
        <f>'Attach 3(JV)'!E9</f>
        <v>Power Grid Corporation of India Ltd.,</v>
      </c>
      <c r="I8" s="78"/>
    </row>
    <row r="9" spans="1:24">
      <c r="A9" s="78" t="s">
        <v>33</v>
      </c>
      <c r="B9" s="799">
        <f>'Attach 3(JV)'!B10:D10</f>
        <v>0</v>
      </c>
      <c r="C9" s="799"/>
      <c r="D9" s="799"/>
      <c r="E9" s="254"/>
      <c r="F9" s="99" t="str">
        <f>'Attach 3(JV)'!E10</f>
        <v>SRTS-II,RHQ,Bangalore</v>
      </c>
      <c r="G9" s="73"/>
      <c r="I9" s="78"/>
    </row>
    <row r="10" spans="1:24">
      <c r="A10" s="87"/>
      <c r="B10" s="799">
        <f>'Attach 3(JV)'!B11:D11</f>
        <v>0</v>
      </c>
      <c r="C10" s="799"/>
      <c r="D10" s="799"/>
      <c r="E10" s="254"/>
      <c r="F10" s="99">
        <f>'Attach 3(JV)'!E11</f>
        <v>0</v>
      </c>
      <c r="G10" s="73"/>
      <c r="I10" s="78"/>
    </row>
    <row r="11" spans="1:24">
      <c r="A11" s="87"/>
      <c r="B11" s="799">
        <f>'Attach 3(JV)'!B12:D12</f>
        <v>0</v>
      </c>
      <c r="C11" s="799"/>
      <c r="D11" s="799"/>
      <c r="E11" s="254"/>
      <c r="F11" s="254"/>
      <c r="G11" s="83"/>
      <c r="I11" s="78"/>
    </row>
    <row r="12" spans="1:24">
      <c r="A12" s="87"/>
      <c r="B12" s="799"/>
      <c r="C12" s="799"/>
      <c r="D12" s="799"/>
      <c r="E12" s="254"/>
      <c r="F12" s="254"/>
      <c r="G12" s="83"/>
      <c r="I12" s="78"/>
    </row>
    <row r="13" spans="1:24">
      <c r="B13" s="254"/>
      <c r="C13" s="254"/>
      <c r="D13" s="254"/>
      <c r="E13" s="254"/>
      <c r="F13" s="254"/>
      <c r="G13" s="73"/>
    </row>
    <row r="14" spans="1:24" ht="198" customHeight="1">
      <c r="A14" s="790" t="s">
        <v>549</v>
      </c>
      <c r="B14" s="790"/>
      <c r="C14" s="790"/>
      <c r="D14" s="790"/>
      <c r="E14" s="790"/>
      <c r="F14" s="790"/>
      <c r="G14" s="790"/>
      <c r="H14" s="790"/>
      <c r="I14" s="790"/>
      <c r="J14" s="790"/>
    </row>
    <row r="15" spans="1:24" ht="80.25" customHeight="1">
      <c r="A15" s="257" t="s">
        <v>550</v>
      </c>
      <c r="B15" s="257" t="s">
        <v>175</v>
      </c>
      <c r="C15" s="992" t="s">
        <v>551</v>
      </c>
      <c r="D15" s="992"/>
      <c r="E15" s="992"/>
      <c r="F15" s="992"/>
      <c r="G15" s="257" t="s">
        <v>552</v>
      </c>
      <c r="H15" s="992" t="s">
        <v>553</v>
      </c>
      <c r="I15" s="992"/>
      <c r="J15" s="992"/>
    </row>
    <row r="16" spans="1:24" ht="21" customHeight="1">
      <c r="A16" s="255"/>
      <c r="B16" s="255"/>
      <c r="C16" s="994"/>
      <c r="D16" s="994"/>
      <c r="E16" s="994"/>
      <c r="F16" s="994"/>
      <c r="G16" s="255"/>
      <c r="H16" s="993"/>
      <c r="I16" s="993"/>
      <c r="J16" s="993"/>
    </row>
    <row r="17" spans="1:10" ht="21" customHeight="1">
      <c r="A17" s="255"/>
      <c r="B17" s="255"/>
      <c r="C17" s="994"/>
      <c r="D17" s="994"/>
      <c r="E17" s="994"/>
      <c r="F17" s="994"/>
      <c r="G17" s="255"/>
      <c r="H17" s="993"/>
      <c r="I17" s="993"/>
      <c r="J17" s="993"/>
    </row>
    <row r="18" spans="1:10" ht="21" customHeight="1">
      <c r="A18" s="255"/>
      <c r="B18" s="255"/>
      <c r="C18" s="994"/>
      <c r="D18" s="994"/>
      <c r="E18" s="994"/>
      <c r="F18" s="994"/>
      <c r="G18" s="255"/>
      <c r="H18" s="993"/>
      <c r="I18" s="993"/>
      <c r="J18" s="993"/>
    </row>
    <row r="19" spans="1:10" ht="21" customHeight="1">
      <c r="A19" s="255"/>
      <c r="B19" s="255"/>
      <c r="C19" s="994"/>
      <c r="D19" s="994"/>
      <c r="E19" s="994"/>
      <c r="F19" s="994"/>
      <c r="G19" s="255"/>
      <c r="H19" s="993"/>
      <c r="I19" s="993"/>
      <c r="J19" s="993"/>
    </row>
    <row r="20" spans="1:10" ht="21" customHeight="1">
      <c r="A20" s="255"/>
      <c r="B20" s="255"/>
      <c r="C20" s="994"/>
      <c r="D20" s="994"/>
      <c r="E20" s="994"/>
      <c r="F20" s="994"/>
      <c r="G20" s="255"/>
      <c r="H20" s="993"/>
      <c r="I20" s="993"/>
      <c r="J20" s="993"/>
    </row>
    <row r="21" spans="1:10" ht="21" customHeight="1">
      <c r="A21" s="255"/>
      <c r="B21" s="255"/>
      <c r="C21" s="994"/>
      <c r="D21" s="994"/>
      <c r="E21" s="994"/>
      <c r="F21" s="994"/>
      <c r="G21" s="255"/>
      <c r="H21" s="993"/>
      <c r="I21" s="993"/>
      <c r="J21" s="993"/>
    </row>
    <row r="22" spans="1:10" ht="31.5" customHeight="1">
      <c r="A22" s="995" t="s">
        <v>554</v>
      </c>
      <c r="B22" s="995"/>
      <c r="C22" s="995"/>
      <c r="D22" s="995"/>
      <c r="E22" s="995"/>
      <c r="F22" s="995"/>
      <c r="G22" s="995"/>
      <c r="H22" s="995"/>
      <c r="I22" s="995"/>
      <c r="J22" s="995"/>
    </row>
    <row r="23" spans="1:10" ht="28.5" customHeight="1">
      <c r="A23" s="80" t="s">
        <v>38</v>
      </c>
      <c r="B23" s="742">
        <f>'Name of Bidder'!C32</f>
        <v>0</v>
      </c>
      <c r="C23" s="742"/>
      <c r="D23" s="256"/>
      <c r="E23" s="73"/>
      <c r="F23" s="647" t="s">
        <v>39</v>
      </c>
      <c r="G23" s="647"/>
      <c r="H23" s="647">
        <f>'Name of Bidder'!C29</f>
        <v>0</v>
      </c>
      <c r="I23" s="647"/>
      <c r="J23" s="647"/>
    </row>
    <row r="24" spans="1:10" ht="28.5" customHeight="1">
      <c r="A24" s="80" t="s">
        <v>40</v>
      </c>
      <c r="B24" s="647">
        <f>'Name of Bidder'!C33</f>
        <v>0</v>
      </c>
      <c r="C24" s="647"/>
      <c r="D24" s="95"/>
      <c r="E24" s="73"/>
      <c r="F24" s="647" t="s">
        <v>41</v>
      </c>
      <c r="G24" s="647"/>
      <c r="H24" s="647">
        <f>'Name of Bidder'!C30</f>
        <v>0</v>
      </c>
      <c r="I24" s="647"/>
      <c r="J24" s="647"/>
    </row>
    <row r="25" spans="1:10" ht="24" customHeight="1">
      <c r="A25" s="73"/>
      <c r="B25" s="73"/>
      <c r="C25" s="73"/>
      <c r="D25" s="73"/>
      <c r="E25" s="73"/>
      <c r="F25" s="73"/>
      <c r="G25" s="163"/>
      <c r="H25" s="73"/>
    </row>
  </sheetData>
  <sheetProtection algorithmName="SHA-512" hashValue="wE05Y7pveYoDyhYOv1UZtREJYZo8uBGnKXrSkZMWLyiwGWstZN88xknHAv8H0ZGJYjWj4liwKkj3X5CPFID78g==" saltValue="8/GIWeHeeiAoJiIM3sZLAg==" spinCount="100000" sheet="1" objects="1" scenarios="1" formatColumns="0" formatRows="0" selectLockedCells="1"/>
  <customSheetViews>
    <customSheetView guid="{BD24AD9D-D3A0-422F-8577-11BDC23592D2}" scale="90" showPageBreaks="1" showGridLines="0" zeroValues="0" printArea="1" view="pageBreakPreview">
      <selection activeCell="C21" sqref="C21:F21"/>
      <colBreaks count="1" manualBreakCount="1">
        <brk id="10" max="1048575" man="1"/>
      </colBreaks>
      <pageMargins left="0" right="0" top="0" bottom="0" header="0" footer="0"/>
      <pageSetup scale="92" orientation="portrait" r:id="rId1"/>
    </customSheetView>
    <customSheetView guid="{6AB2DF82-E90A-4CF8-B22E-5D001DAE6667}" scale="90" showPageBreaks="1" showGridLines="0" zeroValues="0" printArea="1" view="pageBreakPreview">
      <selection activeCell="C21" sqref="C21:F21"/>
      <colBreaks count="1" manualBreakCount="1">
        <brk id="10" max="1048575" man="1"/>
      </colBreaks>
      <pageMargins left="0" right="0" top="0" bottom="0" header="0" footer="0"/>
      <pageSetup scale="92" orientation="portrait" r:id="rId2"/>
    </customSheetView>
    <customSheetView guid="{938A4A51-D362-4606-B51E-5F7EE488A1EA}" scale="90" showPageBreaks="1" showGridLines="0" zeroValues="0" printArea="1" view="pageBreakPreview">
      <selection activeCell="C21" sqref="C21:F21"/>
      <colBreaks count="1" manualBreakCount="1">
        <brk id="10" max="1048575" man="1"/>
      </colBreaks>
      <pageMargins left="0" right="0" top="0" bottom="0" header="0" footer="0"/>
      <pageSetup scale="92" orientation="portrait" r:id="rId3"/>
    </customSheetView>
    <customSheetView guid="{E8F77A2D-E40A-4668-A8F2-3CE31C4AC520}" scale="90" showPageBreaks="1" showGridLines="0" zeroValues="0" printArea="1" view="pageBreakPreview" topLeftCell="A10">
      <selection activeCell="A16" sqref="A16:J21"/>
      <colBreaks count="1" manualBreakCount="1">
        <brk id="10" max="1048575" man="1"/>
      </colBreaks>
      <pageMargins left="0" right="0" top="0" bottom="0" header="0" footer="0"/>
      <pageSetup scale="92" orientation="portrait" r:id="rId4"/>
    </customSheetView>
    <customSheetView guid="{F34FCE55-6D7A-4595-AE80-79F81F8010EA}" scale="90" showPageBreaks="1" showGridLines="0" zeroValues="0" printArea="1" view="pageBreakPreview">
      <selection activeCell="C20" sqref="C20:F20"/>
      <colBreaks count="1" manualBreakCount="1">
        <brk id="10" max="1048575" man="1"/>
      </colBreaks>
      <pageMargins left="0" right="0" top="0" bottom="0" header="0" footer="0"/>
      <pageSetup scale="92" orientation="portrait" r:id="rId5"/>
    </customSheetView>
    <customSheetView guid="{906C1F80-87B7-4777-98E9-010D55358499}" scale="90" showPageBreaks="1" showGridLines="0" zeroValues="0" printArea="1" view="pageBreakPreview" topLeftCell="A10">
      <selection activeCell="C20" sqref="C20:F20"/>
      <colBreaks count="1" manualBreakCount="1">
        <brk id="10" max="1048575" man="1"/>
      </colBreaks>
      <pageMargins left="0" right="0" top="0" bottom="0" header="0" footer="0"/>
      <pageSetup scale="92" orientation="portrait" r:id="rId6"/>
    </customSheetView>
    <customSheetView guid="{42E95D05-5FE4-4BDE-99D8-8A5175191762}" scale="90" showPageBreaks="1" showGridLines="0" zeroValues="0" printArea="1" view="pageBreakPreview" topLeftCell="A10">
      <selection activeCell="C20" sqref="C20:F20"/>
      <colBreaks count="1" manualBreakCount="1">
        <brk id="10" max="1048575" man="1"/>
      </colBreaks>
      <pageMargins left="0" right="0" top="0" bottom="0" header="0" footer="0"/>
      <pageSetup scale="92" orientation="portrait" r:id="rId7"/>
    </customSheetView>
    <customSheetView guid="{B07A37BF-D9F4-4586-9D27-CDE2FA2D1222}" scale="90" showPageBreaks="1" showGridLines="0" zeroValues="0" printArea="1" view="pageBreakPreview">
      <selection activeCell="C20" sqref="C20:F20"/>
      <colBreaks count="1" manualBreakCount="1">
        <brk id="10" max="1048575" man="1"/>
      </colBreaks>
      <pageMargins left="0" right="0" top="0" bottom="0" header="0" footer="0"/>
      <pageSetup scale="92" orientation="portrait" r:id="rId8"/>
    </customSheetView>
    <customSheetView guid="{9EDBA9B2-46ED-415A-B10B-329571C4D4AF}" scale="90" showPageBreaks="1" showGridLines="0" zeroValues="0" printArea="1" view="pageBreakPreview" topLeftCell="A18">
      <selection activeCell="C20" sqref="C20:F20"/>
      <colBreaks count="1" manualBreakCount="1">
        <brk id="10" max="1048575" man="1"/>
      </colBreaks>
      <pageMargins left="0" right="0" top="0" bottom="0" header="0" footer="0"/>
      <pageSetup scale="92" orientation="portrait" r:id="rId9"/>
    </customSheetView>
    <customSheetView guid="{30E57F47-2338-458C-930A-44F048960490}" scale="90" showPageBreaks="1" showGridLines="0" zeroValues="0" printArea="1" view="pageBreakPreview">
      <selection activeCell="H16" sqref="H16:J16"/>
      <colBreaks count="1" manualBreakCount="1">
        <brk id="10" max="1048575" man="1"/>
      </colBreaks>
      <pageMargins left="0" right="0" top="0" bottom="0" header="0" footer="0"/>
      <pageSetup scale="92" orientation="portrait" r:id="rId10"/>
    </customSheetView>
    <customSheetView guid="{6FD3A41D-DEEE-48F5-96DB-6021F0BEBAF6}" scale="90" showPageBreaks="1" showGridLines="0" zeroValues="0" printArea="1" view="pageBreakPreview" topLeftCell="A16">
      <selection activeCell="H16" sqref="H16:J16"/>
      <colBreaks count="1" manualBreakCount="1">
        <brk id="10" max="1048575" man="1"/>
      </colBreaks>
      <pageMargins left="0" right="0" top="0" bottom="0" header="0" footer="0"/>
      <pageSetup orientation="portrait" r:id="rId11"/>
    </customSheetView>
    <customSheetView guid="{564AA8DD-E850-4E6F-BA1D-8F79D1361145}" scale="90" showPageBreaks="1" showGridLines="0" zeroValues="0" printArea="1" view="pageBreakPreview">
      <selection activeCell="H16" sqref="H16:J16"/>
      <colBreaks count="1" manualBreakCount="1">
        <brk id="10" max="1048575" man="1"/>
      </colBreaks>
      <pageMargins left="0" right="0" top="0" bottom="0" header="0" footer="0"/>
      <pageSetup orientation="portrait" r:id="rId12"/>
    </customSheetView>
    <customSheetView guid="{7DC13EB1-5F25-4667-BD87-340DAD4F0E72}" showGridLines="0" zeroValues="0">
      <selection activeCell="H16" sqref="H16:J16"/>
      <colBreaks count="1" manualBreakCount="1">
        <brk id="10" max="1048575" man="1"/>
      </colBreaks>
      <pageMargins left="0" right="0" top="0" bottom="0" header="0" footer="0"/>
      <pageSetup orientation="portrait" r:id="rId13"/>
    </customSheetView>
    <customSheetView guid="{AF19F13B-761B-48FB-A70F-9439A4D7530B}" showGridLines="0" zeroValues="0">
      <selection activeCell="A16" sqref="A16"/>
      <colBreaks count="1" manualBreakCount="1">
        <brk id="10" max="1048575" man="1"/>
      </colBreaks>
      <pageMargins left="0" right="0" top="0" bottom="0" header="0" footer="0"/>
      <pageSetup orientation="portrait" r:id="rId14"/>
    </customSheetView>
    <customSheetView guid="{20A53A97-D2BD-4E7F-8ABC-E5DF94CF88E8}" showGridLines="0" zeroValues="0" topLeftCell="A16">
      <selection activeCell="A16" sqref="A16"/>
      <colBreaks count="1" manualBreakCount="1">
        <brk id="10" max="1048575" man="1"/>
      </colBreaks>
      <pageMargins left="0" right="0" top="0" bottom="0" header="0" footer="0"/>
      <pageSetup orientation="portrait" r:id="rId15"/>
    </customSheetView>
    <customSheetView guid="{1586E746-E770-4DE8-8EE8-42BC4CF5206B}" scale="85" showPageBreaks="1" showGridLines="0" zeroValues="0" printArea="1" view="pageBreakPreview">
      <selection activeCell="A16" sqref="A16"/>
      <colBreaks count="1" manualBreakCount="1">
        <brk id="10" max="1048575" man="1"/>
      </colBreaks>
      <pageMargins left="0" right="0" top="0" bottom="0" header="0" footer="0"/>
      <pageSetup orientation="portrait" r:id="rId16"/>
    </customSheetView>
    <customSheetView guid="{7FED4A88-DA6B-4AEC-96D2-BAE29634CEBD}" scale="85" showPageBreaks="1" showGridLines="0" zeroValues="0" printArea="1" view="pageBreakPreview" topLeftCell="A10">
      <selection activeCell="A16" sqref="A16"/>
      <colBreaks count="1" manualBreakCount="1">
        <brk id="10" max="1048575" man="1"/>
      </colBreaks>
      <pageMargins left="0" right="0" top="0" bottom="0" header="0" footer="0"/>
      <pageSetup orientation="portrait" r:id="rId17"/>
    </customSheetView>
    <customSheetView guid="{57EC2AB3-459C-475C-AFE6-EBB6882FA67E}" scale="85" showPageBreaks="1" showGridLines="0" zeroValues="0" printArea="1" view="pageBreakPreview" topLeftCell="A10">
      <selection activeCell="A16" sqref="A16"/>
      <colBreaks count="1" manualBreakCount="1">
        <brk id="10" max="1048575" man="1"/>
      </colBreaks>
      <pageMargins left="0" right="0" top="0" bottom="0" header="0" footer="0"/>
      <pageSetup orientation="portrait" r:id="rId18"/>
    </customSheetView>
    <customSheetView guid="{6B2C1320-5106-401D-86E8-03FFC7419150}" scale="85" showPageBreaks="1" zeroValues="0" printArea="1" view="pageBreakPreview" showRuler="0">
      <selection activeCell="H17" sqref="H17:J17"/>
      <colBreaks count="1" manualBreakCount="1">
        <brk id="10" max="1048575" man="1"/>
      </colBreaks>
      <pageMargins left="0" right="0" top="0" bottom="0" header="0" footer="0"/>
      <pageSetup orientation="portrait" r:id="rId19"/>
      <headerFooter alignWithMargins="0"/>
    </customSheetView>
    <customSheetView guid="{EBAEADC8-DFAF-4DD1-92A4-0349F1C8EBDD}" scale="85" showPageBreaks="1" showGridLines="0" zeroValues="0" printArea="1" view="pageBreakPreview" topLeftCell="A10">
      <selection activeCell="A16" sqref="A16"/>
      <colBreaks count="1" manualBreakCount="1">
        <brk id="10" max="1048575" man="1"/>
      </colBreaks>
      <pageMargins left="0" right="0" top="0" bottom="0" header="0" footer="0"/>
      <pageSetup orientation="portrait" r:id="rId20"/>
    </customSheetView>
    <customSheetView guid="{D5994A17-2357-4B78-B667-DDB5D94B6FD1}" scale="85" showPageBreaks="1" showGridLines="0" zeroValues="0" printArea="1" view="pageBreakPreview" topLeftCell="A10">
      <selection activeCell="A16" sqref="A16"/>
      <colBreaks count="1" manualBreakCount="1">
        <brk id="10" max="1048575" man="1"/>
      </colBreaks>
      <pageMargins left="0" right="0" top="0" bottom="0" header="0" footer="0"/>
      <pageSetup orientation="portrait" r:id="rId21"/>
    </customSheetView>
    <customSheetView guid="{A317F5C2-E44F-4A46-8833-2AE6CAE06F6E}" scale="85" showPageBreaks="1" showGridLines="0" zeroValues="0" printArea="1" view="pageBreakPreview" topLeftCell="A10">
      <selection activeCell="A16" sqref="A16"/>
      <colBreaks count="1" manualBreakCount="1">
        <brk id="10" max="1048575" man="1"/>
      </colBreaks>
      <pageMargins left="0" right="0" top="0" bottom="0" header="0" footer="0"/>
      <pageSetup orientation="portrait" r:id="rId22"/>
    </customSheetView>
    <customSheetView guid="{280EA05C-4582-4B0F-895F-5C9134A73222}" showGridLines="0" zeroValues="0">
      <selection activeCell="A16" sqref="A16"/>
      <colBreaks count="1" manualBreakCount="1">
        <brk id="10" max="1048575" man="1"/>
      </colBreaks>
      <pageMargins left="0" right="0" top="0" bottom="0" header="0" footer="0"/>
      <pageSetup orientation="portrait" r:id="rId23"/>
    </customSheetView>
    <customSheetView guid="{582CF44B-0703-4CA2-AB84-00685031CD39}" scale="90" showPageBreaks="1" showGridLines="0" zeroValues="0" printArea="1" view="pageBreakPreview" topLeftCell="A8">
      <selection activeCell="A16" sqref="A16"/>
      <colBreaks count="1" manualBreakCount="1">
        <brk id="10" max="1048575" man="1"/>
      </colBreaks>
      <pageMargins left="0" right="0" top="0" bottom="0" header="0" footer="0"/>
      <pageSetup orientation="portrait" r:id="rId24"/>
    </customSheetView>
    <customSheetView guid="{308F00E9-5A71-4486-BCFD-DF8513C1906D}" scale="90" showPageBreaks="1" showGridLines="0" zeroValues="0" printArea="1" view="pageBreakPreview" topLeftCell="A17">
      <selection activeCell="A16" sqref="A16"/>
      <colBreaks count="1" manualBreakCount="1">
        <brk id="10" max="1048575" man="1"/>
      </colBreaks>
      <pageMargins left="0" right="0" top="0" bottom="0" header="0" footer="0"/>
      <pageSetup orientation="portrait" r:id="rId25"/>
    </customSheetView>
    <customSheetView guid="{9F8CD454-46B1-47B9-9F5F-73ED69AC40D4}" scale="90" showPageBreaks="1" showGridLines="0" zeroValues="0" printArea="1" view="pageBreakPreview">
      <selection activeCell="H16" sqref="H16:J16"/>
      <colBreaks count="1" manualBreakCount="1">
        <brk id="10" max="1048575" man="1"/>
      </colBreaks>
      <pageMargins left="0" right="0" top="0" bottom="0" header="0" footer="0"/>
      <pageSetup orientation="portrait" r:id="rId26"/>
    </customSheetView>
    <customSheetView guid="{3365131F-6BE7-432A-859B-F41B794BB9E6}" scale="90" showPageBreaks="1" showGridLines="0" zeroValues="0" printArea="1" view="pageBreakPreview">
      <selection activeCell="H16" sqref="H16:J16"/>
      <colBreaks count="1" manualBreakCount="1">
        <brk id="10" max="1048575" man="1"/>
      </colBreaks>
      <pageMargins left="0" right="0" top="0" bottom="0" header="0" footer="0"/>
      <pageSetup orientation="portrait" r:id="rId27"/>
    </customSheetView>
    <customSheetView guid="{728AEB16-F9CD-4198-B4E9-2E28A5E42262}" scale="90" showPageBreaks="1" showGridLines="0" zeroValues="0" printArea="1" view="pageBreakPreview" topLeftCell="A13">
      <selection activeCell="H16" sqref="H16:J16"/>
      <colBreaks count="1" manualBreakCount="1">
        <brk id="10" max="1048575" man="1"/>
      </colBreaks>
      <pageMargins left="0" right="0" top="0" bottom="0" header="0" footer="0"/>
      <pageSetup orientation="portrait" r:id="rId28"/>
    </customSheetView>
    <customSheetView guid="{10C5F276-B641-4058-B015-CD9DBF21498B}" scale="90" showPageBreaks="1" showGridLines="0" zeroValues="0" printArea="1" view="pageBreakPreview" topLeftCell="A16">
      <selection activeCell="C20" sqref="C20:F20"/>
      <colBreaks count="1" manualBreakCount="1">
        <brk id="10" max="1048575" man="1"/>
      </colBreaks>
      <pageMargins left="0" right="0" top="0" bottom="0" header="0" footer="0"/>
      <pageSetup scale="92" orientation="portrait" r:id="rId29"/>
    </customSheetView>
    <customSheetView guid="{0BBA2DF4-A149-40BB-8E82-8CB6DEDB7C04}" scale="90" showPageBreaks="1" showGridLines="0" zeroValues="0" printArea="1" view="pageBreakPreview" topLeftCell="A16">
      <selection activeCell="C21" sqref="C21:F21"/>
      <colBreaks count="1" manualBreakCount="1">
        <brk id="10" max="1048575" man="1"/>
      </colBreaks>
      <pageMargins left="0" right="0" top="0" bottom="0" header="0" footer="0"/>
      <pageSetup scale="92" orientation="portrait" r:id="rId30"/>
    </customSheetView>
  </customSheetViews>
  <mergeCells count="30">
    <mergeCell ref="H21:J21"/>
    <mergeCell ref="H20:J20"/>
    <mergeCell ref="F24:G24"/>
    <mergeCell ref="F23:G23"/>
    <mergeCell ref="C17:F17"/>
    <mergeCell ref="H19:J19"/>
    <mergeCell ref="A22:J22"/>
    <mergeCell ref="B24:C24"/>
    <mergeCell ref="B23:C23"/>
    <mergeCell ref="H24:J24"/>
    <mergeCell ref="H23:J23"/>
    <mergeCell ref="H18:J18"/>
    <mergeCell ref="C21:F21"/>
    <mergeCell ref="C20:F20"/>
    <mergeCell ref="C19:F19"/>
    <mergeCell ref="C18:F18"/>
    <mergeCell ref="C15:F15"/>
    <mergeCell ref="H17:J17"/>
    <mergeCell ref="B8:D8"/>
    <mergeCell ref="A3:J3"/>
    <mergeCell ref="A4:J4"/>
    <mergeCell ref="A14:J14"/>
    <mergeCell ref="B9:D9"/>
    <mergeCell ref="B12:D12"/>
    <mergeCell ref="B11:D11"/>
    <mergeCell ref="B10:D10"/>
    <mergeCell ref="A7:D7"/>
    <mergeCell ref="C16:F16"/>
    <mergeCell ref="H16:J16"/>
    <mergeCell ref="H15:J15"/>
  </mergeCells>
  <phoneticPr fontId="17" type="noConversion"/>
  <conditionalFormatting sqref="A26:J26">
    <cfRule type="expression" dxfId="14" priority="2" stopIfTrue="1">
      <formula>$X$2&lt;1</formula>
    </cfRule>
  </conditionalFormatting>
  <pageMargins left="0.56000000000000005" right="0.38" top="0.48" bottom="0.31" header="0.3" footer="0.21"/>
  <pageSetup scale="92" orientation="portrait" r:id="rId31"/>
  <colBreaks count="1" manualBreakCount="1">
    <brk id="10" max="1048575" man="1"/>
  </colBreaks>
  <drawing r:id="rId3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dimension ref="A1:J27"/>
  <sheetViews>
    <sheetView showGridLines="0" showZeros="0" view="pageBreakPreview" zoomScaleNormal="100" zoomScaleSheetLayoutView="100" workbookViewId="0">
      <selection activeCell="A3" sqref="A3:J3"/>
    </sheetView>
  </sheetViews>
  <sheetFormatPr defaultColWidth="9.140625" defaultRowHeight="15.75"/>
  <cols>
    <col min="1" max="1" width="12" style="73" customWidth="1"/>
    <col min="2" max="6" width="9.140625" style="73"/>
    <col min="7" max="7" width="18" style="73" customWidth="1"/>
    <col min="8" max="9" width="9.140625" style="73"/>
    <col min="10" max="10" width="16.140625" style="73" customWidth="1"/>
    <col min="11" max="16384" width="9.140625" style="73"/>
  </cols>
  <sheetData>
    <row r="1" spans="1:10" ht="27.75" customHeight="1">
      <c r="A1" s="1002" t="str">
        <f>Cover!B3</f>
        <v>Specification No: SRTS-II/C&amp;M/WC-3924/2024</v>
      </c>
      <c r="B1" s="1002"/>
      <c r="C1" s="1002"/>
      <c r="D1" s="1002"/>
      <c r="E1" s="1002"/>
      <c r="F1" s="1002"/>
      <c r="G1" s="1002"/>
      <c r="H1" s="383"/>
      <c r="I1" s="998" t="s">
        <v>555</v>
      </c>
      <c r="J1" s="998"/>
    </row>
    <row r="2" spans="1:10" ht="16.5">
      <c r="A2" s="259"/>
      <c r="B2" s="259"/>
      <c r="C2" s="259"/>
      <c r="D2" s="259"/>
      <c r="E2" s="259"/>
      <c r="F2" s="259"/>
      <c r="G2" s="259"/>
      <c r="H2" s="259"/>
      <c r="I2" s="259"/>
      <c r="J2" s="259"/>
    </row>
    <row r="3" spans="1:10" ht="38.25" customHeight="1">
      <c r="A3" s="999" t="str">
        <f>Cover!B2</f>
        <v xml:space="preserve">Strengthening the existing shed, Installation of staircase and Painting of Outdoor Store Structural steel at Thrissur HVDC station					</v>
      </c>
      <c r="B3" s="999"/>
      <c r="C3" s="999"/>
      <c r="D3" s="999"/>
      <c r="E3" s="999"/>
      <c r="F3" s="999"/>
      <c r="G3" s="999"/>
      <c r="H3" s="999"/>
      <c r="I3" s="999"/>
      <c r="J3" s="999"/>
    </row>
    <row r="5" spans="1:10">
      <c r="A5" s="1000" t="s">
        <v>556</v>
      </c>
      <c r="B5" s="1000"/>
      <c r="C5" s="1000"/>
      <c r="D5" s="1000"/>
      <c r="E5" s="1000"/>
      <c r="F5" s="1000"/>
      <c r="G5" s="1000"/>
      <c r="H5" s="1000"/>
      <c r="I5" s="1000"/>
      <c r="J5" s="1000"/>
    </row>
    <row r="7" spans="1:10">
      <c r="A7" s="73" t="str">
        <f>'Attach 3(JV)'!A7:D7</f>
        <v>Bidder’s Name and Address :</v>
      </c>
      <c r="G7" s="110" t="str">
        <f>'Attach 3(JV)'!E7</f>
        <v>To:</v>
      </c>
    </row>
    <row r="8" spans="1:10">
      <c r="A8" s="110">
        <f>'Attach 3(JV)'!A8:D8</f>
        <v>0</v>
      </c>
      <c r="G8" s="73" t="str">
        <f>'Attach 3(JV)'!E8</f>
        <v>C&amp;M Department</v>
      </c>
    </row>
    <row r="9" spans="1:10">
      <c r="A9" s="78" t="s">
        <v>31</v>
      </c>
      <c r="B9" s="996">
        <f>'Attach 3(JV)'!B9:D9</f>
        <v>0</v>
      </c>
      <c r="C9" s="996"/>
      <c r="D9" s="996"/>
      <c r="E9" s="996"/>
      <c r="F9" s="996"/>
      <c r="G9" s="73" t="str">
        <f>'Attach 3(JV)'!E9</f>
        <v>Power Grid Corporation of India Ltd.,</v>
      </c>
    </row>
    <row r="10" spans="1:10">
      <c r="A10" s="78" t="s">
        <v>33</v>
      </c>
      <c r="B10" s="1001">
        <f>'Attach 3(JV)'!B10:D10</f>
        <v>0</v>
      </c>
      <c r="C10" s="1001"/>
      <c r="D10" s="1001"/>
      <c r="E10" s="1001"/>
      <c r="F10" s="1001"/>
      <c r="G10" s="73" t="str">
        <f>'Attach 3(JV)'!E10</f>
        <v>SRTS-II,RHQ,Bangalore</v>
      </c>
    </row>
    <row r="11" spans="1:10">
      <c r="B11" s="1001">
        <f>'Attach 3(JV)'!B11:D11</f>
        <v>0</v>
      </c>
      <c r="C11" s="1001"/>
      <c r="D11" s="1001"/>
      <c r="E11" s="1001"/>
      <c r="F11" s="1001"/>
      <c r="G11" s="73">
        <f>'Attach 3(JV)'!E11</f>
        <v>0</v>
      </c>
    </row>
    <row r="12" spans="1:10">
      <c r="B12" s="1001">
        <f>'Attach 3(JV)'!B12:D12</f>
        <v>0</v>
      </c>
      <c r="C12" s="1001"/>
      <c r="D12" s="1001"/>
      <c r="E12" s="1001"/>
      <c r="F12" s="1001"/>
    </row>
    <row r="14" spans="1:10">
      <c r="A14" s="73" t="s">
        <v>35</v>
      </c>
    </row>
    <row r="16" spans="1:10" ht="48" customHeight="1">
      <c r="A16" s="663" t="s">
        <v>557</v>
      </c>
      <c r="B16" s="663"/>
      <c r="C16" s="663"/>
      <c r="D16" s="663"/>
      <c r="E16" s="663"/>
      <c r="F16" s="663"/>
      <c r="G16" s="663"/>
      <c r="H16" s="663"/>
      <c r="I16" s="663"/>
      <c r="J16" s="663"/>
    </row>
    <row r="17" spans="1:10">
      <c r="A17" s="258"/>
      <c r="B17" s="258"/>
      <c r="C17" s="258"/>
      <c r="D17" s="258"/>
      <c r="E17" s="258"/>
      <c r="F17" s="258"/>
      <c r="G17" s="258"/>
      <c r="H17" s="258"/>
      <c r="I17" s="258"/>
      <c r="J17" s="258"/>
    </row>
    <row r="18" spans="1:10" ht="40.5" customHeight="1">
      <c r="A18" s="663" t="s">
        <v>558</v>
      </c>
      <c r="B18" s="663"/>
      <c r="C18" s="663"/>
      <c r="D18" s="663"/>
      <c r="E18" s="663"/>
      <c r="F18" s="663"/>
      <c r="G18" s="663"/>
      <c r="H18" s="663"/>
      <c r="I18" s="663"/>
      <c r="J18" s="663"/>
    </row>
    <row r="19" spans="1:10">
      <c r="A19" s="258"/>
      <c r="B19" s="258"/>
      <c r="C19" s="258"/>
      <c r="D19" s="258"/>
      <c r="E19" s="258"/>
      <c r="F19" s="258"/>
      <c r="G19" s="258"/>
      <c r="H19" s="258"/>
      <c r="I19" s="258"/>
      <c r="J19" s="258"/>
    </row>
    <row r="20" spans="1:10" ht="43.5" customHeight="1">
      <c r="A20" s="100" t="s">
        <v>49</v>
      </c>
      <c r="B20" s="663" t="s">
        <v>559</v>
      </c>
      <c r="C20" s="663"/>
      <c r="D20" s="663"/>
      <c r="E20" s="663"/>
      <c r="F20" s="663"/>
      <c r="G20" s="663"/>
      <c r="H20" s="663"/>
      <c r="I20" s="663"/>
      <c r="J20" s="663"/>
    </row>
    <row r="21" spans="1:10" ht="59.25" customHeight="1">
      <c r="A21" s="100" t="s">
        <v>50</v>
      </c>
      <c r="B21" s="663" t="s">
        <v>560</v>
      </c>
      <c r="C21" s="663"/>
      <c r="D21" s="663"/>
      <c r="E21" s="663"/>
      <c r="F21" s="663"/>
      <c r="G21" s="663"/>
      <c r="H21" s="663"/>
      <c r="I21" s="663"/>
      <c r="J21" s="663"/>
    </row>
    <row r="23" spans="1:10" ht="82.5" customHeight="1">
      <c r="A23" s="663" t="s">
        <v>561</v>
      </c>
      <c r="B23" s="663"/>
      <c r="C23" s="663"/>
      <c r="D23" s="663"/>
      <c r="E23" s="663"/>
      <c r="F23" s="663"/>
      <c r="G23" s="663"/>
      <c r="H23" s="663"/>
      <c r="I23" s="663"/>
      <c r="J23" s="663"/>
    </row>
    <row r="25" spans="1:10">
      <c r="A25" s="110" t="str">
        <f>'Name of Bidder'!B32</f>
        <v xml:space="preserve">Date     </v>
      </c>
      <c r="B25" s="997">
        <f>'Name of Bidder'!C32</f>
        <v>0</v>
      </c>
      <c r="C25" s="997"/>
      <c r="F25" s="996" t="str">
        <f>'Name of Bidder'!B29</f>
        <v xml:space="preserve">Printed Name </v>
      </c>
      <c r="G25" s="996"/>
      <c r="H25" s="996">
        <f>'Name of Bidder'!C29</f>
        <v>0</v>
      </c>
      <c r="I25" s="996"/>
      <c r="J25" s="996"/>
    </row>
    <row r="26" spans="1:10">
      <c r="A26" s="110"/>
      <c r="F26" s="110"/>
      <c r="G26" s="110"/>
    </row>
    <row r="27" spans="1:10">
      <c r="A27" s="110" t="str">
        <f>'Name of Bidder'!B33</f>
        <v xml:space="preserve">Place     </v>
      </c>
      <c r="B27" s="996">
        <f>'Name of Bidder'!C33</f>
        <v>0</v>
      </c>
      <c r="C27" s="996"/>
      <c r="F27" s="996" t="str">
        <f>'Name of Bidder'!B30</f>
        <v>Designation</v>
      </c>
      <c r="G27" s="996"/>
      <c r="H27" s="996">
        <f>'Name of Bidder'!C30</f>
        <v>0</v>
      </c>
      <c r="I27" s="996"/>
      <c r="J27" s="996"/>
    </row>
  </sheetData>
  <sheetProtection algorithmName="SHA-512" hashValue="CY8aDMJhEDerZbJsnioDUUcVVyjteKL91cejY5zE9fy7JY0SZV2iJFiTSIUytN5hBFoLmsnpzPIwzK4T47lDTA==" saltValue="/zQLqUrSzbPvTXCkjVfZUg==" spinCount="100000" sheet="1" objects="1" scenarios="1" formatColumns="0" formatRows="0" selectLockedCells="1"/>
  <customSheetViews>
    <customSheetView guid="{BD24AD9D-D3A0-422F-8577-11BDC23592D2}" scale="90" showPageBreaks="1" showGridLines="0" zeroValues="0" printArea="1" view="pageBreakPreview">
      <selection activeCell="H17" sqref="H17"/>
      <pageMargins left="0" right="0" top="0" bottom="0" header="0" footer="0"/>
      <pageSetup scale="94" orientation="portrait" r:id="rId1"/>
      <headerFooter alignWithMargins="0"/>
    </customSheetView>
    <customSheetView guid="{6AB2DF82-E90A-4CF8-B22E-5D001DAE6667}" scale="90" showPageBreaks="1" showGridLines="0" zeroValues="0" printArea="1" view="pageBreakPreview">
      <selection activeCell="H17" sqref="H17"/>
      <pageMargins left="0" right="0" top="0" bottom="0" header="0" footer="0"/>
      <pageSetup scale="94" orientation="portrait" r:id="rId2"/>
      <headerFooter alignWithMargins="0"/>
    </customSheetView>
    <customSheetView guid="{938A4A51-D362-4606-B51E-5F7EE488A1EA}" scale="90" showPageBreaks="1" showGridLines="0" zeroValues="0" printArea="1" view="pageBreakPreview">
      <selection activeCell="H17" sqref="H17"/>
      <pageMargins left="0" right="0" top="0" bottom="0" header="0" footer="0"/>
      <pageSetup scale="96" orientation="portrait" r:id="rId3"/>
      <headerFooter alignWithMargins="0"/>
    </customSheetView>
    <customSheetView guid="{E8F77A2D-E40A-4668-A8F2-3CE31C4AC520}" scale="90" showPageBreaks="1" showGridLines="0" zeroValues="0" printArea="1" view="pageBreakPreview">
      <selection activeCell="H17" sqref="H17"/>
      <pageMargins left="0" right="0" top="0" bottom="0" header="0" footer="0"/>
      <pageSetup scale="96" orientation="portrait" r:id="rId4"/>
      <headerFooter alignWithMargins="0"/>
    </customSheetView>
    <customSheetView guid="{F34FCE55-6D7A-4595-AE80-79F81F8010EA}" scale="90" showPageBreaks="1" showGridLines="0" zeroValues="0" printArea="1" view="pageBreakPreview" topLeftCell="A13">
      <selection activeCell="H17" sqref="H17"/>
      <pageMargins left="0" right="0" top="0" bottom="0" header="0" footer="0"/>
      <pageSetup scale="96" orientation="portrait" r:id="rId5"/>
      <headerFooter alignWithMargins="0"/>
    </customSheetView>
    <customSheetView guid="{906C1F80-87B7-4777-98E9-010D55358499}" scale="90" showPageBreaks="1" showGridLines="0" zeroValues="0" printArea="1" view="pageBreakPreview" topLeftCell="A7">
      <selection activeCell="H17" sqref="H17"/>
      <pageMargins left="0" right="0" top="0" bottom="0" header="0" footer="0"/>
      <pageSetup scale="96" orientation="portrait" r:id="rId6"/>
      <headerFooter alignWithMargins="0"/>
    </customSheetView>
    <customSheetView guid="{42E95D05-5FE4-4BDE-99D8-8A5175191762}" scale="90" showPageBreaks="1" showGridLines="0" zeroValues="0" printArea="1" view="pageBreakPreview" topLeftCell="A7">
      <selection activeCell="H17" sqref="H17"/>
      <pageMargins left="0" right="0" top="0" bottom="0" header="0" footer="0"/>
      <pageSetup scale="96" orientation="portrait" r:id="rId7"/>
      <headerFooter alignWithMargins="0"/>
    </customSheetView>
    <customSheetView guid="{B07A37BF-D9F4-4586-9D27-CDE2FA2D1222}" scale="90" showPageBreaks="1" showGridLines="0" zeroValues="0" printArea="1" view="pageBreakPreview" topLeftCell="A4">
      <selection activeCell="H17" sqref="H17"/>
      <pageMargins left="0" right="0" top="0" bottom="0" header="0" footer="0"/>
      <pageSetup scale="96" orientation="portrait" r:id="rId8"/>
      <headerFooter alignWithMargins="0"/>
    </customSheetView>
    <customSheetView guid="{9EDBA9B2-46ED-415A-B10B-329571C4D4AF}" scale="90" showPageBreaks="1" showGridLines="0" zeroValues="0" printArea="1" view="pageBreakPreview" topLeftCell="A25">
      <selection activeCell="B20" sqref="B20:J20"/>
      <pageMargins left="0" right="0" top="0" bottom="0" header="0" footer="0"/>
      <pageSetup scale="96" orientation="portrait" r:id="rId9"/>
      <headerFooter alignWithMargins="0"/>
    </customSheetView>
    <customSheetView guid="{30E57F47-2338-458C-930A-44F048960490}" scale="90" showPageBreaks="1" showGridLines="0" zeroValues="0" printArea="1" view="pageBreakPreview">
      <selection activeCell="B20" sqref="B20:J20"/>
      <pageMargins left="0" right="0" top="0" bottom="0" header="0" footer="0"/>
      <pageSetup scale="96" orientation="portrait" r:id="rId10"/>
      <headerFooter alignWithMargins="0"/>
    </customSheetView>
    <customSheetView guid="{6FD3A41D-DEEE-48F5-96DB-6021F0BEBAF6}" scale="90" showPageBreaks="1" showGridLines="0" zeroValues="0" printArea="1" view="pageBreakPreview" topLeftCell="A13">
      <selection activeCell="B20" sqref="B20:J20"/>
      <pageMargins left="0" right="0" top="0" bottom="0" header="0" footer="0"/>
      <pageSetup scale="101" orientation="portrait" r:id="rId11"/>
      <headerFooter alignWithMargins="0"/>
    </customSheetView>
    <customSheetView guid="{564AA8DD-E850-4E6F-BA1D-8F79D1361145}" scale="90" showPageBreaks="1" showGridLines="0" zeroValues="0" printArea="1" view="pageBreakPreview" topLeftCell="A13">
      <selection activeCell="B20" sqref="B20:J20"/>
      <pageMargins left="0" right="0" top="0" bottom="0" header="0" footer="0"/>
      <pageSetup scale="101" orientation="portrait" r:id="rId12"/>
      <headerFooter alignWithMargins="0"/>
    </customSheetView>
    <customSheetView guid="{7DC13EB1-5F25-4667-BD87-340DAD4F0E72}" showGridLines="0" zeroValues="0" topLeftCell="A4">
      <selection activeCell="B9" sqref="B9:F9"/>
      <pageMargins left="0" right="0" top="0" bottom="0" header="0" footer="0"/>
      <pageSetup scale="101" orientation="portrait" r:id="rId13"/>
      <headerFooter alignWithMargins="0"/>
    </customSheetView>
    <customSheetView guid="{AF19F13B-761B-48FB-A70F-9439A4D7530B}" showGridLines="0" zeroValues="0" topLeftCell="A13">
      <selection activeCell="A18" sqref="A18:J18"/>
      <pageMargins left="0" right="0" top="0" bottom="0" header="0" footer="0"/>
      <pageSetup scale="103" orientation="portrait" r:id="rId14"/>
      <headerFooter alignWithMargins="0"/>
    </customSheetView>
    <customSheetView guid="{20A53A97-D2BD-4E7F-8ABC-E5DF94CF88E8}" showGridLines="0" zeroValues="0" topLeftCell="A10">
      <selection activeCell="A18" sqref="A18:J18"/>
      <pageMargins left="0" right="0" top="0" bottom="0" header="0" footer="0"/>
      <pageSetup scale="103" orientation="portrait" r:id="rId15"/>
      <headerFooter alignWithMargins="0"/>
    </customSheetView>
    <customSheetView guid="{1586E746-E770-4DE8-8EE8-42BC4CF5206B}" scale="85" showPageBreaks="1" showGridLines="0" zeroValues="0" printArea="1" view="pageBreakPreview" topLeftCell="A13">
      <selection activeCell="F19" sqref="F19"/>
      <pageMargins left="0" right="0" top="0" bottom="0" header="0" footer="0"/>
      <pageSetup scale="103" orientation="portrait" r:id="rId16"/>
      <headerFooter alignWithMargins="0"/>
    </customSheetView>
    <customSheetView guid="{7FED4A88-DA6B-4AEC-96D2-BAE29634CEBD}" scale="85" showPageBreaks="1" showGridLines="0" zeroValues="0" printArea="1" view="pageBreakPreview" topLeftCell="A7">
      <selection activeCell="F19" sqref="F19"/>
      <pageMargins left="0" right="0" top="0" bottom="0" header="0" footer="0"/>
      <pageSetup scale="103" orientation="portrait" r:id="rId17"/>
      <headerFooter alignWithMargins="0"/>
    </customSheetView>
    <customSheetView guid="{57EC2AB3-459C-475C-AFE6-EBB6882FA67E}" scale="85" showPageBreaks="1" showGridLines="0" zeroValues="0" printArea="1" view="pageBreakPreview" topLeftCell="A7">
      <selection activeCell="F19" sqref="F19"/>
      <pageMargins left="0" right="0" top="0" bottom="0" header="0" footer="0"/>
      <pageSetup scale="103" orientation="portrait" r:id="rId18"/>
      <headerFooter alignWithMargins="0"/>
    </customSheetView>
    <customSheetView guid="{6B2C1320-5106-401D-86E8-03FFC7419150}" scale="85" showPageBreaks="1" zeroValues="0" printArea="1" view="pageBreakPreview" showRuler="0">
      <selection activeCell="L2" sqref="L2"/>
      <pageMargins left="0" right="0" top="0" bottom="0" header="0" footer="0"/>
      <pageSetup scale="103" orientation="portrait" r:id="rId19"/>
      <headerFooter alignWithMargins="0"/>
    </customSheetView>
    <customSheetView guid="{EBAEADC8-DFAF-4DD1-92A4-0349F1C8EBDD}" scale="85" showPageBreaks="1" showGridLines="0" zeroValues="0" printArea="1" view="pageBreakPreview" topLeftCell="A7">
      <selection activeCell="F19" sqref="F19"/>
      <pageMargins left="0" right="0" top="0" bottom="0" header="0" footer="0"/>
      <pageSetup scale="103" orientation="portrait" r:id="rId20"/>
      <headerFooter alignWithMargins="0"/>
    </customSheetView>
    <customSheetView guid="{D5994A17-2357-4B78-B667-DDB5D94B6FD1}" scale="85" showPageBreaks="1" showGridLines="0" zeroValues="0" printArea="1" view="pageBreakPreview">
      <selection activeCell="F19" sqref="F19"/>
      <pageMargins left="0" right="0" top="0" bottom="0" header="0" footer="0"/>
      <pageSetup scale="103" orientation="portrait" r:id="rId21"/>
      <headerFooter alignWithMargins="0"/>
    </customSheetView>
    <customSheetView guid="{A317F5C2-E44F-4A46-8833-2AE6CAE06F6E}" scale="85" showPageBreaks="1" showGridLines="0" zeroValues="0" printArea="1" view="pageBreakPreview">
      <selection activeCell="F19" sqref="F19"/>
      <pageMargins left="0" right="0" top="0" bottom="0" header="0" footer="0"/>
      <pageSetup scale="103" orientation="portrait" r:id="rId22"/>
      <headerFooter alignWithMargins="0"/>
    </customSheetView>
    <customSheetView guid="{280EA05C-4582-4B0F-895F-5C9134A73222}" showGridLines="0" zeroValues="0">
      <selection activeCell="A18" sqref="A18:J18"/>
      <pageMargins left="0" right="0" top="0" bottom="0" header="0" footer="0"/>
      <pageSetup scale="103" orientation="portrait" r:id="rId23"/>
      <headerFooter alignWithMargins="0"/>
    </customSheetView>
    <customSheetView guid="{582CF44B-0703-4CA2-AB84-00685031CD39}" scale="90" showPageBreaks="1" showGridLines="0" zeroValues="0" printArea="1" view="pageBreakPreview">
      <selection activeCell="B9" sqref="B9:F9"/>
      <pageMargins left="0" right="0" top="0" bottom="0" header="0" footer="0"/>
      <pageSetup scale="101" orientation="portrait" r:id="rId24"/>
      <headerFooter alignWithMargins="0"/>
    </customSheetView>
    <customSheetView guid="{308F00E9-5A71-4486-BCFD-DF8513C1906D}" scale="90" showPageBreaks="1" showGridLines="0" zeroValues="0" printArea="1" view="pageBreakPreview">
      <selection activeCell="B9" sqref="B9:F9"/>
      <pageMargins left="0" right="0" top="0" bottom="0" header="0" footer="0"/>
      <pageSetup scale="101" orientation="portrait" r:id="rId25"/>
      <headerFooter alignWithMargins="0"/>
    </customSheetView>
    <customSheetView guid="{9F8CD454-46B1-47B9-9F5F-73ED69AC40D4}" scale="90" showPageBreaks="1" showGridLines="0" zeroValues="0" printArea="1" view="pageBreakPreview" topLeftCell="A10">
      <selection activeCell="B9" sqref="B9:F9"/>
      <pageMargins left="0" right="0" top="0" bottom="0" header="0" footer="0"/>
      <pageSetup scale="101" orientation="portrait" r:id="rId26"/>
      <headerFooter alignWithMargins="0"/>
    </customSheetView>
    <customSheetView guid="{3365131F-6BE7-432A-859B-F41B794BB9E6}" scale="90" showPageBreaks="1" showGridLines="0" zeroValues="0" printArea="1" view="pageBreakPreview">
      <selection activeCell="N3" sqref="N3"/>
      <pageMargins left="0" right="0" top="0" bottom="0" header="0" footer="0"/>
      <pageSetup scale="101" orientation="portrait" r:id="rId27"/>
      <headerFooter alignWithMargins="0"/>
    </customSheetView>
    <customSheetView guid="{728AEB16-F9CD-4198-B4E9-2E28A5E42262}" scale="90" showPageBreaks="1" showGridLines="0" zeroValues="0" printArea="1" view="pageBreakPreview" topLeftCell="A10">
      <selection activeCell="B20" sqref="B20:J20"/>
      <pageMargins left="0" right="0" top="0" bottom="0" header="0" footer="0"/>
      <pageSetup scale="101" orientation="portrait" r:id="rId28"/>
      <headerFooter alignWithMargins="0"/>
    </customSheetView>
    <customSheetView guid="{10C5F276-B641-4058-B015-CD9DBF21498B}" scale="90" showPageBreaks="1" showGridLines="0" zeroValues="0" printArea="1" view="pageBreakPreview" topLeftCell="A11">
      <selection activeCell="H17" sqref="H17"/>
      <pageMargins left="0" right="0" top="0" bottom="0" header="0" footer="0"/>
      <pageSetup scale="96" orientation="portrait" r:id="rId29"/>
      <headerFooter alignWithMargins="0"/>
    </customSheetView>
    <customSheetView guid="{0BBA2DF4-A149-40BB-8E82-8CB6DEDB7C04}" scale="90" showPageBreaks="1" showGridLines="0" zeroValues="0" printArea="1" view="pageBreakPreview">
      <selection activeCell="H17" sqref="H17"/>
      <pageMargins left="0" right="0" top="0" bottom="0" header="0" footer="0"/>
      <pageSetup scale="94" orientation="portrait" r:id="rId30"/>
      <headerFooter alignWithMargins="0"/>
    </customSheetView>
  </customSheetViews>
  <mergeCells count="19">
    <mergeCell ref="I1:J1"/>
    <mergeCell ref="A3:J3"/>
    <mergeCell ref="A5:J5"/>
    <mergeCell ref="A16:J16"/>
    <mergeCell ref="A18:J18"/>
    <mergeCell ref="B9:F9"/>
    <mergeCell ref="B12:F12"/>
    <mergeCell ref="B11:F11"/>
    <mergeCell ref="B10:F10"/>
    <mergeCell ref="A1:G1"/>
    <mergeCell ref="A23:J23"/>
    <mergeCell ref="B21:J21"/>
    <mergeCell ref="B20:J20"/>
    <mergeCell ref="B27:C27"/>
    <mergeCell ref="B25:C25"/>
    <mergeCell ref="F27:G27"/>
    <mergeCell ref="F25:G25"/>
    <mergeCell ref="H27:J27"/>
    <mergeCell ref="H25:J25"/>
  </mergeCells>
  <phoneticPr fontId="24" type="noConversion"/>
  <pageMargins left="0.75" right="0.45" top="0.7" bottom="0.56999999999999995" header="0.34" footer="0.31"/>
  <pageSetup scale="94" orientation="portrait" r:id="rId31"/>
  <headerFooter alignWithMargins="0"/>
  <ignoredErrors>
    <ignoredError sqref="B25" unlockedFormula="1"/>
  </ignoredErrors>
  <drawing r:id="rId3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S29"/>
  <sheetViews>
    <sheetView view="pageBreakPreview" topLeftCell="A19" zoomScale="110" zoomScaleNormal="100" zoomScaleSheetLayoutView="110" workbookViewId="0">
      <selection activeCell="P22" sqref="P22"/>
    </sheetView>
  </sheetViews>
  <sheetFormatPr defaultColWidth="9.140625" defaultRowHeight="15"/>
  <cols>
    <col min="1" max="12" width="9.140625" style="388"/>
    <col min="13" max="13" width="9.140625" style="388" hidden="1" customWidth="1"/>
    <col min="14" max="16384" width="9.140625" style="388"/>
  </cols>
  <sheetData>
    <row r="1" spans="1:11" s="387" customFormat="1" ht="18" customHeight="1">
      <c r="A1" s="387" t="str">
        <f>'Attach 19'!A1:G1</f>
        <v>Specification No: SRTS-II/C&amp;M/WC-3924/2024</v>
      </c>
      <c r="I1" s="1008" t="s">
        <v>562</v>
      </c>
      <c r="J1" s="1008"/>
      <c r="K1" s="1008"/>
    </row>
    <row r="3" spans="1:11" ht="60" customHeight="1">
      <c r="A3" s="1007" t="str">
        <f>Cover!B2</f>
        <v xml:space="preserve">Strengthening the existing shed, Installation of staircase and Painting of Outdoor Store Structural steel at Thrissur HVDC station					</v>
      </c>
      <c r="B3" s="1007"/>
      <c r="C3" s="1007"/>
      <c r="D3" s="1007"/>
      <c r="E3" s="1007"/>
      <c r="F3" s="1007"/>
      <c r="G3" s="1007"/>
      <c r="H3" s="1007"/>
      <c r="I3" s="1007"/>
      <c r="J3" s="1007"/>
      <c r="K3" s="1007"/>
    </row>
    <row r="5" spans="1:11" ht="29.25" customHeight="1">
      <c r="A5" s="1010" t="s">
        <v>563</v>
      </c>
      <c r="B5" s="1010"/>
      <c r="C5" s="1010"/>
      <c r="D5" s="1010"/>
      <c r="E5" s="1010"/>
      <c r="F5" s="1010"/>
      <c r="G5" s="1010"/>
      <c r="H5" s="1010"/>
      <c r="I5" s="1010"/>
      <c r="J5" s="1010"/>
      <c r="K5" s="1010"/>
    </row>
    <row r="7" spans="1:11">
      <c r="A7" s="388" t="s">
        <v>564</v>
      </c>
      <c r="G7" s="388" t="s">
        <v>29</v>
      </c>
    </row>
    <row r="8" spans="1:11">
      <c r="A8" s="1005">
        <f>'Attach 19'!A8</f>
        <v>0</v>
      </c>
      <c r="B8" s="1005"/>
      <c r="C8" s="1005"/>
      <c r="D8" s="1005"/>
      <c r="E8" s="1005"/>
      <c r="F8" s="1005"/>
      <c r="G8" s="388" t="s">
        <v>565</v>
      </c>
    </row>
    <row r="9" spans="1:11">
      <c r="A9" s="388" t="s">
        <v>31</v>
      </c>
      <c r="B9" s="1005">
        <f>'Attach 19'!B9:F9</f>
        <v>0</v>
      </c>
      <c r="C9" s="1005"/>
      <c r="D9" s="1005"/>
      <c r="E9" s="1005"/>
      <c r="F9" s="1005"/>
      <c r="G9" s="388" t="s">
        <v>32</v>
      </c>
    </row>
    <row r="10" spans="1:11">
      <c r="A10" s="388" t="s">
        <v>33</v>
      </c>
      <c r="B10" s="1005">
        <f>'Attach 19'!B10:F10</f>
        <v>0</v>
      </c>
      <c r="C10" s="1005"/>
      <c r="D10" s="1005"/>
      <c r="E10" s="1005"/>
      <c r="F10" s="1005"/>
      <c r="G10" s="388" t="s">
        <v>566</v>
      </c>
    </row>
    <row r="11" spans="1:11">
      <c r="B11" s="1005">
        <f>'Attach 19'!B11:F11</f>
        <v>0</v>
      </c>
      <c r="C11" s="1005"/>
      <c r="D11" s="1005"/>
      <c r="E11" s="1005"/>
      <c r="F11" s="1005"/>
      <c r="G11" s="388" t="s">
        <v>567</v>
      </c>
    </row>
    <row r="12" spans="1:11">
      <c r="B12" s="1005">
        <f>'Attach 19'!B12:F12</f>
        <v>0</v>
      </c>
      <c r="C12" s="1005"/>
      <c r="D12" s="1005"/>
      <c r="E12" s="1005"/>
      <c r="F12" s="1005"/>
    </row>
    <row r="14" spans="1:11" ht="19.5" customHeight="1">
      <c r="A14" s="1006" t="s">
        <v>35</v>
      </c>
      <c r="B14" s="1006"/>
      <c r="C14" s="390"/>
      <c r="D14" s="390"/>
      <c r="E14" s="390"/>
      <c r="F14" s="390"/>
      <c r="G14" s="390"/>
      <c r="H14" s="390"/>
      <c r="I14" s="390"/>
      <c r="J14" s="390"/>
    </row>
    <row r="15" spans="1:11">
      <c r="A15" s="390"/>
      <c r="B15" s="390"/>
      <c r="C15" s="390"/>
      <c r="D15" s="390"/>
      <c r="E15" s="390"/>
      <c r="F15" s="390"/>
      <c r="G15" s="390"/>
      <c r="H15" s="390"/>
      <c r="I15" s="390"/>
      <c r="J15" s="390"/>
    </row>
    <row r="16" spans="1:11" ht="98.25" customHeight="1">
      <c r="A16" s="390">
        <v>1</v>
      </c>
      <c r="B16" s="1006" t="s">
        <v>568</v>
      </c>
      <c r="C16" s="1006"/>
      <c r="D16" s="1006"/>
      <c r="E16" s="1006"/>
      <c r="F16" s="1006"/>
      <c r="G16" s="1006"/>
      <c r="H16" s="1006"/>
      <c r="I16" s="1006"/>
      <c r="J16" s="1006"/>
      <c r="K16" s="1006"/>
    </row>
    <row r="17" spans="1:19">
      <c r="A17" s="390"/>
      <c r="B17" s="390"/>
      <c r="C17" s="390"/>
      <c r="D17" s="390"/>
      <c r="E17" s="390"/>
      <c r="F17" s="390"/>
      <c r="G17" s="390"/>
      <c r="H17" s="390"/>
      <c r="I17" s="390"/>
      <c r="J17" s="390"/>
    </row>
    <row r="18" spans="1:19" ht="51" customHeight="1">
      <c r="A18" s="390"/>
      <c r="B18" s="1006" t="s">
        <v>569</v>
      </c>
      <c r="C18" s="1006"/>
      <c r="D18" s="1006"/>
      <c r="E18" s="1006"/>
      <c r="F18" s="1006"/>
      <c r="G18" s="1006"/>
      <c r="H18" s="1006"/>
      <c r="I18" s="1006"/>
      <c r="J18" s="1006"/>
      <c r="K18" s="1006"/>
      <c r="M18" s="392" t="b">
        <v>0</v>
      </c>
    </row>
    <row r="19" spans="1:19" ht="18.75" customHeight="1" thickBot="1">
      <c r="A19" s="390"/>
      <c r="B19" s="390"/>
      <c r="C19" s="390"/>
      <c r="D19" s="390"/>
      <c r="E19" s="390"/>
      <c r="F19" s="389" t="s">
        <v>88</v>
      </c>
      <c r="G19" s="390"/>
      <c r="H19" s="390"/>
      <c r="I19" s="390"/>
      <c r="J19" s="390"/>
    </row>
    <row r="20" spans="1:19" ht="113.25" customHeight="1" thickBot="1">
      <c r="A20" s="390"/>
      <c r="B20" s="1009" t="str">
        <f>N29&amp;N20&amp;O29</f>
        <v>*We propose to supply more than One (01) number (i.e,  number) of 400kV GIS Circuit Breaker bay from the Subsidiary/ Group Company / Joint Venture Company in India, as our Indian Subsidiary/ Group Company / Joint Venture Company complies with the requirement stipulated in Qualification requirement specified in Annexure-A (BDS) and ITB Clause 11.1 as modified in Section BDS. In support of the compliance to requirements specified in ITB Clause 11.1 as modified in Section BDS and GCC Sub-Clause 5.1, we furnish enclosed herewith the following documents:</v>
      </c>
      <c r="C20" s="1006"/>
      <c r="D20" s="1006"/>
      <c r="E20" s="1006"/>
      <c r="F20" s="1006"/>
      <c r="G20" s="1006"/>
      <c r="H20" s="1006"/>
      <c r="I20" s="1006"/>
      <c r="J20" s="1006"/>
      <c r="K20" s="1006"/>
      <c r="M20" s="393" t="b">
        <v>1</v>
      </c>
      <c r="N20" s="394"/>
      <c r="O20" s="1003" t="s">
        <v>570</v>
      </c>
      <c r="P20" s="1003"/>
      <c r="Q20" s="1003"/>
      <c r="R20" s="1003"/>
      <c r="S20" s="1004"/>
    </row>
    <row r="21" spans="1:19" ht="27.75" customHeight="1">
      <c r="A21" s="391" t="s">
        <v>571</v>
      </c>
      <c r="B21" s="1013" t="s">
        <v>572</v>
      </c>
      <c r="C21" s="1013"/>
      <c r="D21" s="1013"/>
      <c r="E21" s="1013"/>
      <c r="F21" s="1013"/>
      <c r="G21" s="1013"/>
      <c r="H21" s="1013"/>
      <c r="I21" s="1013"/>
      <c r="J21" s="1013"/>
      <c r="K21" s="1013"/>
    </row>
    <row r="22" spans="1:19" ht="27.75" customHeight="1">
      <c r="A22" s="391" t="s">
        <v>50</v>
      </c>
      <c r="B22" s="1012" t="s">
        <v>572</v>
      </c>
      <c r="C22" s="1012"/>
      <c r="D22" s="1012"/>
      <c r="E22" s="1012"/>
      <c r="F22" s="1012"/>
      <c r="G22" s="1012"/>
      <c r="H22" s="1012"/>
      <c r="I22" s="1012"/>
      <c r="J22" s="1012"/>
      <c r="K22" s="1012"/>
    </row>
    <row r="23" spans="1:19" ht="20.25" customHeight="1">
      <c r="A23" s="390"/>
      <c r="B23" s="1011" t="s">
        <v>573</v>
      </c>
      <c r="C23" s="1011"/>
      <c r="D23" s="1011"/>
      <c r="E23" s="1011"/>
      <c r="F23" s="1011"/>
      <c r="G23" s="1011"/>
      <c r="H23" s="1011"/>
      <c r="I23" s="1011"/>
      <c r="J23" s="1011"/>
      <c r="K23" s="1011"/>
    </row>
    <row r="24" spans="1:19">
      <c r="A24" s="390"/>
      <c r="B24" s="390"/>
      <c r="C24" s="390"/>
      <c r="D24" s="390"/>
      <c r="E24" s="390"/>
      <c r="F24" s="390"/>
      <c r="G24" s="390"/>
      <c r="H24" s="390"/>
      <c r="I24" s="390"/>
      <c r="J24" s="390"/>
    </row>
    <row r="25" spans="1:19">
      <c r="A25" s="388" t="s">
        <v>24</v>
      </c>
      <c r="B25" s="1005">
        <v>0</v>
      </c>
      <c r="C25" s="1005"/>
      <c r="F25" s="388" t="s">
        <v>21</v>
      </c>
      <c r="H25" s="1005">
        <v>0</v>
      </c>
      <c r="I25" s="1005"/>
      <c r="J25" s="1005"/>
      <c r="K25" s="1005"/>
    </row>
    <row r="27" spans="1:19">
      <c r="A27" s="388" t="s">
        <v>25</v>
      </c>
      <c r="B27" s="1005">
        <v>0</v>
      </c>
      <c r="C27" s="1005"/>
      <c r="F27" s="388" t="s">
        <v>22</v>
      </c>
      <c r="H27" s="1005">
        <v>0</v>
      </c>
      <c r="I27" s="1005"/>
      <c r="J27" s="1005"/>
      <c r="K27" s="1005"/>
    </row>
    <row r="29" spans="1:19" hidden="1">
      <c r="N29" s="388" t="s">
        <v>574</v>
      </c>
      <c r="O29" s="388" t="s">
        <v>575</v>
      </c>
    </row>
  </sheetData>
  <customSheetViews>
    <customSheetView guid="{BD24AD9D-D3A0-422F-8577-11BDC23592D2}" scale="110" showPageBreaks="1" printArea="1" hiddenRows="1" hiddenColumns="1" state="hidden" view="pageBreakPreview" topLeftCell="A19">
      <selection activeCell="P22" sqref="P22"/>
      <pageMargins left="0" right="0" top="0" bottom="0" header="0" footer="0"/>
      <pageSetup scale="96" orientation="portrait" r:id="rId1"/>
    </customSheetView>
    <customSheetView guid="{6AB2DF82-E90A-4CF8-B22E-5D001DAE6667}" scale="110" showPageBreaks="1" printArea="1" hiddenRows="1" hiddenColumns="1" state="hidden" view="pageBreakPreview" topLeftCell="A19">
      <selection activeCell="P22" sqref="P22"/>
      <pageMargins left="0" right="0" top="0" bottom="0" header="0" footer="0"/>
      <pageSetup scale="96" orientation="portrait" r:id="rId2"/>
    </customSheetView>
    <customSheetView guid="{938A4A51-D362-4606-B51E-5F7EE488A1EA}" scale="110" showPageBreaks="1" printArea="1" hiddenRows="1" hiddenColumns="1" state="hidden" view="pageBreakPreview" topLeftCell="A19">
      <selection activeCell="P22" sqref="P22"/>
      <pageMargins left="0" right="0" top="0" bottom="0" header="0" footer="0"/>
      <pageSetup scale="96" orientation="portrait" r:id="rId3"/>
    </customSheetView>
    <customSheetView guid="{E8F77A2D-E40A-4668-A8F2-3CE31C4AC520}" scale="110" showPageBreaks="1" printArea="1" hiddenRows="1" hiddenColumns="1" state="hidden" view="pageBreakPreview" topLeftCell="A19">
      <selection activeCell="P22" sqref="P22"/>
      <pageMargins left="0" right="0" top="0" bottom="0" header="0" footer="0"/>
      <pageSetup scale="96" orientation="portrait" r:id="rId4"/>
    </customSheetView>
    <customSheetView guid="{F34FCE55-6D7A-4595-AE80-79F81F8010EA}" scale="110" showPageBreaks="1" printArea="1" hiddenRows="1" hiddenColumns="1" state="hidden" view="pageBreakPreview" topLeftCell="A19">
      <selection activeCell="P22" sqref="P22"/>
      <pageMargins left="0" right="0" top="0" bottom="0" header="0" footer="0"/>
      <pageSetup scale="96" orientation="portrait" r:id="rId5"/>
    </customSheetView>
    <customSheetView guid="{906C1F80-87B7-4777-98E9-010D55358499}" scale="110" showPageBreaks="1" printArea="1" hiddenRows="1" hiddenColumns="1" state="hidden" view="pageBreakPreview" topLeftCell="A19">
      <selection activeCell="P22" sqref="P22"/>
      <pageMargins left="0" right="0" top="0" bottom="0" header="0" footer="0"/>
      <pageSetup scale="96" orientation="portrait" r:id="rId6"/>
    </customSheetView>
    <customSheetView guid="{42E95D05-5FE4-4BDE-99D8-8A5175191762}" scale="110" showPageBreaks="1" printArea="1" hiddenRows="1" hiddenColumns="1" state="hidden" view="pageBreakPreview" topLeftCell="A19">
      <selection activeCell="P22" sqref="P22"/>
      <pageMargins left="0" right="0" top="0" bottom="0" header="0" footer="0"/>
      <pageSetup scale="96" orientation="portrait" r:id="rId7"/>
    </customSheetView>
    <customSheetView guid="{B07A37BF-D9F4-4586-9D27-CDE2FA2D1222}" scale="110" showPageBreaks="1" printArea="1" hiddenRows="1" hiddenColumns="1" state="hidden" view="pageBreakPreview" topLeftCell="A19">
      <selection activeCell="P22" sqref="P22"/>
      <pageMargins left="0" right="0" top="0" bottom="0" header="0" footer="0"/>
      <pageSetup scale="96" orientation="portrait" r:id="rId8"/>
    </customSheetView>
    <customSheetView guid="{9EDBA9B2-46ED-415A-B10B-329571C4D4AF}" scale="110" showPageBreaks="1" printArea="1" hiddenRows="1" hiddenColumns="1" state="hidden" view="pageBreakPreview" topLeftCell="A19">
      <selection activeCell="P22" sqref="P22"/>
      <pageMargins left="0" right="0" top="0" bottom="0" header="0" footer="0"/>
      <pageSetup scale="96" orientation="portrait" r:id="rId9"/>
    </customSheetView>
    <customSheetView guid="{30E57F47-2338-458C-930A-44F048960490}" scale="110" showPageBreaks="1" printArea="1" hiddenRows="1" hiddenColumns="1" state="hidden" view="pageBreakPreview" topLeftCell="A19">
      <selection activeCell="P22" sqref="P22"/>
      <pageMargins left="0" right="0" top="0" bottom="0" header="0" footer="0"/>
      <pageSetup scale="96" orientation="portrait" r:id="rId10"/>
    </customSheetView>
    <customSheetView guid="{6FD3A41D-DEEE-48F5-96DB-6021F0BEBAF6}" scale="110" showPageBreaks="1" printArea="1" hiddenRows="1" hiddenColumns="1" state="hidden" view="pageBreakPreview" topLeftCell="A19">
      <selection activeCell="P22" sqref="P22"/>
      <pageMargins left="0" right="0" top="0" bottom="0" header="0" footer="0"/>
      <pageSetup scale="96" orientation="portrait" r:id="rId11"/>
    </customSheetView>
    <customSheetView guid="{564AA8DD-E850-4E6F-BA1D-8F79D1361145}" scale="110" showPageBreaks="1" printArea="1" hiddenRows="1" hiddenColumns="1" state="hidden" view="pageBreakPreview" topLeftCell="A19">
      <selection activeCell="P22" sqref="P22"/>
      <pageMargins left="0" right="0" top="0" bottom="0" header="0" footer="0"/>
      <pageSetup scale="96" orientation="portrait" r:id="rId12"/>
    </customSheetView>
    <customSheetView guid="{7DC13EB1-5F25-4667-BD87-340DAD4F0E72}" scale="110" showPageBreaks="1" printArea="1" hiddenRows="1" hiddenColumns="1" state="hidden" view="pageBreakPreview" topLeftCell="A19">
      <selection activeCell="P22" sqref="P22"/>
      <pageMargins left="0" right="0" top="0" bottom="0" header="0" footer="0"/>
      <pageSetup scale="96" orientation="portrait" r:id="rId13"/>
    </customSheetView>
    <customSheetView guid="{582CF44B-0703-4CA2-AB84-00685031CD39}" scale="110" showPageBreaks="1" printArea="1" hiddenRows="1" hiddenColumns="1" state="hidden" view="pageBreakPreview" topLeftCell="A19">
      <selection activeCell="P22" sqref="P22"/>
      <pageMargins left="0" right="0" top="0" bottom="0" header="0" footer="0"/>
      <pageSetup scale="96" orientation="portrait" r:id="rId14"/>
    </customSheetView>
    <customSheetView guid="{308F00E9-5A71-4486-BCFD-DF8513C1906D}" scale="110" showPageBreaks="1" printArea="1" hiddenRows="1" hiddenColumns="1" state="hidden" view="pageBreakPreview" topLeftCell="A19">
      <selection activeCell="P22" sqref="P22"/>
      <pageMargins left="0" right="0" top="0" bottom="0" header="0" footer="0"/>
      <pageSetup scale="96" orientation="portrait" r:id="rId15"/>
    </customSheetView>
    <customSheetView guid="{9F8CD454-46B1-47B9-9F5F-73ED69AC40D4}" scale="110" showPageBreaks="1" printArea="1" hiddenRows="1" hiddenColumns="1" state="hidden" view="pageBreakPreview" topLeftCell="A19">
      <selection activeCell="P22" sqref="P22"/>
      <pageMargins left="0" right="0" top="0" bottom="0" header="0" footer="0"/>
      <pageSetup scale="96" orientation="portrait" r:id="rId16"/>
    </customSheetView>
    <customSheetView guid="{3365131F-6BE7-432A-859B-F41B794BB9E6}" scale="110" showPageBreaks="1" printArea="1" hiddenRows="1" hiddenColumns="1" state="hidden" view="pageBreakPreview" topLeftCell="A19">
      <selection activeCell="P22" sqref="P22"/>
      <pageMargins left="0" right="0" top="0" bottom="0" header="0" footer="0"/>
      <pageSetup scale="96" orientation="portrait" r:id="rId17"/>
    </customSheetView>
    <customSheetView guid="{728AEB16-F9CD-4198-B4E9-2E28A5E42262}" scale="110" showPageBreaks="1" printArea="1" hiddenRows="1" hiddenColumns="1" state="hidden" view="pageBreakPreview" topLeftCell="A19">
      <selection activeCell="P22" sqref="P22"/>
      <pageMargins left="0" right="0" top="0" bottom="0" header="0" footer="0"/>
      <pageSetup scale="96" orientation="portrait" r:id="rId18"/>
    </customSheetView>
    <customSheetView guid="{10C5F276-B641-4058-B015-CD9DBF21498B}" scale="110" showPageBreaks="1" printArea="1" hiddenRows="1" hiddenColumns="1" state="hidden" view="pageBreakPreview" topLeftCell="A19">
      <selection activeCell="P22" sqref="P22"/>
      <pageMargins left="0" right="0" top="0" bottom="0" header="0" footer="0"/>
      <pageSetup scale="96" orientation="portrait" r:id="rId19"/>
    </customSheetView>
    <customSheetView guid="{0BBA2DF4-A149-40BB-8E82-8CB6DEDB7C04}" scale="110" showPageBreaks="1" printArea="1" hiddenRows="1" hiddenColumns="1" state="hidden" view="pageBreakPreview" topLeftCell="A19">
      <selection activeCell="P22" sqref="P22"/>
      <pageMargins left="0" right="0" top="0" bottom="0" header="0" footer="0"/>
      <pageSetup scale="96" orientation="portrait" r:id="rId20"/>
    </customSheetView>
  </customSheetViews>
  <mergeCells count="20">
    <mergeCell ref="B27:C27"/>
    <mergeCell ref="B25:C25"/>
    <mergeCell ref="H27:K27"/>
    <mergeCell ref="H25:K25"/>
    <mergeCell ref="A5:K5"/>
    <mergeCell ref="B23:K23"/>
    <mergeCell ref="B22:K22"/>
    <mergeCell ref="B21:K21"/>
    <mergeCell ref="O20:S20"/>
    <mergeCell ref="B12:F12"/>
    <mergeCell ref="A14:B14"/>
    <mergeCell ref="A3:K3"/>
    <mergeCell ref="I1:K1"/>
    <mergeCell ref="B16:K16"/>
    <mergeCell ref="B18:K18"/>
    <mergeCell ref="B11:F11"/>
    <mergeCell ref="B10:F10"/>
    <mergeCell ref="B9:F9"/>
    <mergeCell ref="A8:F8"/>
    <mergeCell ref="B20:K20"/>
  </mergeCells>
  <conditionalFormatting sqref="B18:K18">
    <cfRule type="expression" dxfId="13" priority="4" stopIfTrue="1">
      <formula>M20=TRUE</formula>
    </cfRule>
  </conditionalFormatting>
  <conditionalFormatting sqref="B20:K20">
    <cfRule type="expression" dxfId="12" priority="3" stopIfTrue="1">
      <formula>M18=TRUE</formula>
    </cfRule>
  </conditionalFormatting>
  <conditionalFormatting sqref="N20">
    <cfRule type="expression" dxfId="11" priority="1" stopIfTrue="1">
      <formula>$M$18=TRUE</formula>
    </cfRule>
  </conditionalFormatting>
  <conditionalFormatting sqref="O20:S20">
    <cfRule type="expression" dxfId="10" priority="2" stopIfTrue="1">
      <formula>M18=TRUE</formula>
    </cfRule>
  </conditionalFormatting>
  <pageMargins left="0.7" right="0.7" top="0.75" bottom="0.75" header="0.3" footer="0.3"/>
  <pageSetup scale="96" orientation="portrait" r:id="rId21"/>
  <drawing r:id="rId22"/>
  <legacyDrawing r:id="rId23"/>
  <mc:AlternateContent xmlns:mc="http://schemas.openxmlformats.org/markup-compatibility/2006">
    <mc:Choice Requires="x14">
      <controls>
        <mc:AlternateContent xmlns:mc="http://schemas.openxmlformats.org/markup-compatibility/2006">
          <mc:Choice Requires="x14">
            <control shapeId="90113" r:id="rId24" name="Check Box 1">
              <controlPr defaultSize="0" print="0" autoFill="0" autoLine="0" autoPict="0">
                <anchor moveWithCells="1">
                  <from>
                    <xdr:col>0</xdr:col>
                    <xdr:colOff>400050</xdr:colOff>
                    <xdr:row>16</xdr:row>
                    <xdr:rowOff>123825</xdr:rowOff>
                  </from>
                  <to>
                    <xdr:col>1</xdr:col>
                    <xdr:colOff>95250</xdr:colOff>
                    <xdr:row>17</xdr:row>
                    <xdr:rowOff>276225</xdr:rowOff>
                  </to>
                </anchor>
              </controlPr>
            </control>
          </mc:Choice>
        </mc:AlternateContent>
        <mc:AlternateContent xmlns:mc="http://schemas.openxmlformats.org/markup-compatibility/2006">
          <mc:Choice Requires="x14">
            <control shapeId="90114" r:id="rId25" name="Check Box 2">
              <controlPr defaultSize="0" print="0" autoFill="0" autoLine="0" autoPict="0">
                <anchor moveWithCells="1">
                  <from>
                    <xdr:col>0</xdr:col>
                    <xdr:colOff>400050</xdr:colOff>
                    <xdr:row>18</xdr:row>
                    <xdr:rowOff>171450</xdr:rowOff>
                  </from>
                  <to>
                    <xdr:col>1</xdr:col>
                    <xdr:colOff>95250</xdr:colOff>
                    <xdr:row>19</xdr:row>
                    <xdr:rowOff>276225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A1:J23"/>
  <sheetViews>
    <sheetView topLeftCell="A17" workbookViewId="0">
      <selection activeCell="A19" sqref="A19"/>
    </sheetView>
  </sheetViews>
  <sheetFormatPr defaultColWidth="9.140625" defaultRowHeight="15.75"/>
  <cols>
    <col min="1" max="1" width="12" style="73" customWidth="1"/>
    <col min="2" max="9" width="9.140625" style="73"/>
    <col min="10" max="10" width="19" style="73" customWidth="1"/>
    <col min="11" max="16384" width="9.140625" style="73"/>
  </cols>
  <sheetData>
    <row r="1" spans="1:10" ht="27.75" customHeight="1">
      <c r="A1" s="1002" t="str">
        <f>Cover!B3</f>
        <v>Specification No: SRTS-II/C&amp;M/WC-3924/2024</v>
      </c>
      <c r="B1" s="1002"/>
      <c r="C1" s="1002"/>
      <c r="D1" s="1002"/>
      <c r="E1" s="1002"/>
      <c r="F1" s="1002"/>
      <c r="G1" s="1002"/>
      <c r="H1" s="383"/>
      <c r="I1" s="998" t="s">
        <v>576</v>
      </c>
      <c r="J1" s="998"/>
    </row>
    <row r="2" spans="1:10" ht="16.5">
      <c r="A2" s="259"/>
      <c r="B2" s="259"/>
      <c r="C2" s="259"/>
      <c r="D2" s="259"/>
      <c r="E2" s="259"/>
      <c r="F2" s="259"/>
      <c r="G2" s="259"/>
      <c r="H2" s="259"/>
      <c r="I2" s="259"/>
      <c r="J2" s="259"/>
    </row>
    <row r="3" spans="1:10" ht="126.75" customHeight="1">
      <c r="A3" s="999" t="str">
        <f>Cover!B2</f>
        <v xml:space="preserve">Strengthening the existing shed, Installation of staircase and Painting of Outdoor Store Structural steel at Thrissur HVDC station					</v>
      </c>
      <c r="B3" s="999"/>
      <c r="C3" s="999"/>
      <c r="D3" s="999"/>
      <c r="E3" s="999"/>
      <c r="F3" s="999"/>
      <c r="G3" s="999"/>
      <c r="H3" s="999"/>
      <c r="I3" s="999"/>
      <c r="J3" s="999"/>
    </row>
    <row r="5" spans="1:10" ht="75.75" customHeight="1">
      <c r="A5" s="766" t="s">
        <v>577</v>
      </c>
      <c r="B5" s="766"/>
      <c r="C5" s="766"/>
      <c r="D5" s="766"/>
      <c r="E5" s="766"/>
      <c r="F5" s="766"/>
      <c r="G5" s="766"/>
      <c r="H5" s="766"/>
      <c r="I5" s="766"/>
      <c r="J5" s="766"/>
    </row>
    <row r="7" spans="1:10">
      <c r="A7" s="73" t="str">
        <f>'Attach 3(JV)'!A7:D7</f>
        <v>Bidder’s Name and Address :</v>
      </c>
      <c r="G7" s="110" t="str">
        <f>'Attach 3(JV)'!E7</f>
        <v>To:</v>
      </c>
    </row>
    <row r="8" spans="1:10">
      <c r="A8" s="110">
        <f>'Attach 3(JV)'!A8:D8</f>
        <v>0</v>
      </c>
      <c r="G8" s="73" t="str">
        <f>'Attach 3(JV)'!E8</f>
        <v>C&amp;M Department</v>
      </c>
    </row>
    <row r="9" spans="1:10">
      <c r="A9" s="78" t="s">
        <v>31</v>
      </c>
      <c r="B9" s="996">
        <f>'Attach 3(JV)'!B9:D9</f>
        <v>0</v>
      </c>
      <c r="C9" s="996"/>
      <c r="D9" s="996"/>
      <c r="E9" s="996"/>
      <c r="F9" s="996"/>
      <c r="G9" s="73" t="str">
        <f>'Attach 3(JV)'!E9</f>
        <v>Power Grid Corporation of India Ltd.,</v>
      </c>
    </row>
    <row r="10" spans="1:10">
      <c r="A10" s="78" t="s">
        <v>33</v>
      </c>
      <c r="B10" s="1001">
        <f>'Attach 3(JV)'!B10:D10</f>
        <v>0</v>
      </c>
      <c r="C10" s="1001"/>
      <c r="D10" s="1001"/>
      <c r="E10" s="1001"/>
      <c r="F10" s="1001"/>
      <c r="G10" s="73" t="str">
        <f>'Attach 3(JV)'!E10</f>
        <v>SRTS-II,RHQ,Bangalore</v>
      </c>
    </row>
    <row r="11" spans="1:10">
      <c r="B11" s="1001">
        <f>'Attach 3(JV)'!B11:D11</f>
        <v>0</v>
      </c>
      <c r="C11" s="1001"/>
      <c r="D11" s="1001"/>
      <c r="E11" s="1001"/>
      <c r="F11" s="1001"/>
      <c r="G11" s="73">
        <f>'Attach 3(JV)'!E11</f>
        <v>0</v>
      </c>
    </row>
    <row r="12" spans="1:10">
      <c r="B12" s="1001">
        <f>'Attach 3(JV)'!B12:D12</f>
        <v>0</v>
      </c>
      <c r="C12" s="1001"/>
      <c r="D12" s="1001"/>
      <c r="E12" s="1001"/>
      <c r="F12" s="1001"/>
    </row>
    <row r="14" spans="1:10">
      <c r="A14" s="73" t="s">
        <v>35</v>
      </c>
    </row>
    <row r="16" spans="1:10" ht="78" customHeight="1">
      <c r="A16" s="663" t="s">
        <v>578</v>
      </c>
      <c r="B16" s="663"/>
      <c r="C16" s="663"/>
      <c r="D16" s="663"/>
      <c r="E16" s="663"/>
      <c r="F16" s="663"/>
      <c r="G16" s="663"/>
      <c r="H16" s="663"/>
      <c r="I16" s="663"/>
      <c r="J16" s="663"/>
    </row>
    <row r="17" spans="1:10" ht="66" customHeight="1">
      <c r="A17" s="663" t="s">
        <v>579</v>
      </c>
      <c r="B17" s="663"/>
      <c r="C17" s="663"/>
      <c r="D17" s="663"/>
      <c r="E17" s="663"/>
      <c r="F17" s="663"/>
      <c r="G17" s="663"/>
      <c r="H17" s="663"/>
      <c r="I17" s="663"/>
      <c r="J17" s="663"/>
    </row>
    <row r="18" spans="1:10" ht="58.5" customHeight="1">
      <c r="A18" s="663" t="s">
        <v>580</v>
      </c>
      <c r="B18" s="663"/>
      <c r="C18" s="663"/>
      <c r="D18" s="663"/>
      <c r="E18" s="663"/>
      <c r="F18" s="663"/>
      <c r="G18" s="663"/>
      <c r="H18" s="663"/>
      <c r="I18" s="663"/>
      <c r="J18" s="663"/>
    </row>
    <row r="19" spans="1:10" ht="26.25" customHeight="1">
      <c r="A19" s="110" t="s">
        <v>581</v>
      </c>
    </row>
    <row r="20" spans="1:10" ht="26.25" customHeight="1"/>
    <row r="21" spans="1:10">
      <c r="A21" s="110" t="str">
        <f>'Name of Bidder'!B32</f>
        <v xml:space="preserve">Date     </v>
      </c>
      <c r="B21" s="997">
        <f>'Name of Bidder'!C32</f>
        <v>0</v>
      </c>
      <c r="C21" s="997"/>
      <c r="F21" s="996" t="str">
        <f>'Name of Bidder'!B29</f>
        <v xml:space="preserve">Printed Name </v>
      </c>
      <c r="G21" s="996"/>
      <c r="H21" s="996">
        <f>'Name of Bidder'!C29</f>
        <v>0</v>
      </c>
      <c r="I21" s="996"/>
      <c r="J21" s="996"/>
    </row>
    <row r="22" spans="1:10">
      <c r="A22" s="110"/>
      <c r="F22" s="110"/>
      <c r="G22" s="110"/>
    </row>
    <row r="23" spans="1:10">
      <c r="A23" s="110" t="str">
        <f>'Name of Bidder'!B33</f>
        <v xml:space="preserve">Place     </v>
      </c>
      <c r="B23" s="996">
        <f>'Name of Bidder'!C33</f>
        <v>0</v>
      </c>
      <c r="C23" s="996"/>
      <c r="F23" s="996" t="str">
        <f>'Name of Bidder'!B30</f>
        <v>Designation</v>
      </c>
      <c r="G23" s="996"/>
      <c r="H23" s="996">
        <f>'Name of Bidder'!C30</f>
        <v>0</v>
      </c>
      <c r="I23" s="996"/>
      <c r="J23" s="996"/>
    </row>
  </sheetData>
  <customSheetViews>
    <customSheetView guid="{BD24AD9D-D3A0-422F-8577-11BDC23592D2}" state="hidden" topLeftCell="A17">
      <selection activeCell="A19" sqref="A19"/>
      <pageMargins left="0" right="0" top="0" bottom="0" header="0" footer="0"/>
      <pageSetup paperSize="9" scale="85" orientation="portrait" r:id="rId1"/>
    </customSheetView>
    <customSheetView guid="{6AB2DF82-E90A-4CF8-B22E-5D001DAE6667}" state="hidden" topLeftCell="A17">
      <selection activeCell="A19" sqref="A19"/>
      <pageMargins left="0" right="0" top="0" bottom="0" header="0" footer="0"/>
      <pageSetup paperSize="9" scale="85" orientation="portrait" r:id="rId2"/>
    </customSheetView>
    <customSheetView guid="{938A4A51-D362-4606-B51E-5F7EE488A1EA}" state="hidden" topLeftCell="A17">
      <selection activeCell="A19" sqref="A19"/>
      <pageMargins left="0" right="0" top="0" bottom="0" header="0" footer="0"/>
      <pageSetup paperSize="9" scale="85" orientation="portrait" r:id="rId3"/>
    </customSheetView>
    <customSheetView guid="{E8F77A2D-E40A-4668-A8F2-3CE31C4AC520}" state="hidden" topLeftCell="A17">
      <selection activeCell="A19" sqref="A19"/>
      <pageMargins left="0" right="0" top="0" bottom="0" header="0" footer="0"/>
      <pageSetup paperSize="9" scale="85" orientation="portrait" r:id="rId4"/>
    </customSheetView>
    <customSheetView guid="{F34FCE55-6D7A-4595-AE80-79F81F8010EA}" state="hidden" topLeftCell="A17">
      <selection activeCell="A19" sqref="A19"/>
      <pageMargins left="0" right="0" top="0" bottom="0" header="0" footer="0"/>
      <pageSetup paperSize="9" scale="85" orientation="portrait" r:id="rId5"/>
    </customSheetView>
    <customSheetView guid="{906C1F80-87B7-4777-98E9-010D55358499}" state="hidden" topLeftCell="A17">
      <selection activeCell="A19" sqref="A19"/>
      <pageMargins left="0" right="0" top="0" bottom="0" header="0" footer="0"/>
      <pageSetup paperSize="9" scale="85" orientation="portrait" r:id="rId6"/>
    </customSheetView>
    <customSheetView guid="{42E95D05-5FE4-4BDE-99D8-8A5175191762}" state="hidden" topLeftCell="A17">
      <selection activeCell="A19" sqref="A19"/>
      <pageMargins left="0" right="0" top="0" bottom="0" header="0" footer="0"/>
      <pageSetup paperSize="9" scale="85" orientation="portrait" r:id="rId7"/>
    </customSheetView>
    <customSheetView guid="{B07A37BF-D9F4-4586-9D27-CDE2FA2D1222}" state="hidden" topLeftCell="A17">
      <selection activeCell="A19" sqref="A19"/>
      <pageMargins left="0" right="0" top="0" bottom="0" header="0" footer="0"/>
      <pageSetup paperSize="9" scale="85" orientation="portrait" r:id="rId8"/>
    </customSheetView>
    <customSheetView guid="{9EDBA9B2-46ED-415A-B10B-329571C4D4AF}" state="hidden" topLeftCell="A17">
      <selection activeCell="A19" sqref="A19"/>
      <pageMargins left="0" right="0" top="0" bottom="0" header="0" footer="0"/>
      <pageSetup paperSize="9" scale="85" orientation="portrait" r:id="rId9"/>
    </customSheetView>
    <customSheetView guid="{30E57F47-2338-458C-930A-44F048960490}" state="hidden" topLeftCell="A17">
      <selection activeCell="A19" sqref="A19"/>
      <pageMargins left="0" right="0" top="0" bottom="0" header="0" footer="0"/>
      <pageSetup paperSize="9" scale="85" orientation="portrait" r:id="rId10"/>
    </customSheetView>
    <customSheetView guid="{6FD3A41D-DEEE-48F5-96DB-6021F0BEBAF6}" topLeftCell="A16">
      <selection activeCell="H10" sqref="H10"/>
      <pageMargins left="0" right="0" top="0" bottom="0" header="0" footer="0"/>
      <pageSetup paperSize="9" scale="85" orientation="portrait" r:id="rId11"/>
    </customSheetView>
    <customSheetView guid="{564AA8DD-E850-4E6F-BA1D-8F79D1361145}" topLeftCell="A2">
      <selection activeCell="H10" sqref="H10"/>
      <pageMargins left="0" right="0" top="0" bottom="0" header="0" footer="0"/>
      <pageSetup paperSize="9" scale="85" orientation="portrait" r:id="rId12"/>
    </customSheetView>
    <customSheetView guid="{728AEB16-F9CD-4198-B4E9-2E28A5E42262}" topLeftCell="A7">
      <selection activeCell="E6" sqref="E6"/>
      <pageMargins left="0" right="0" top="0" bottom="0" header="0" footer="0"/>
      <pageSetup paperSize="9" scale="85" orientation="portrait" r:id="rId13"/>
    </customSheetView>
    <customSheetView guid="{10C5F276-B641-4058-B015-CD9DBF21498B}" state="hidden" topLeftCell="A17">
      <selection activeCell="A19" sqref="A19"/>
      <pageMargins left="0" right="0" top="0" bottom="0" header="0" footer="0"/>
      <pageSetup paperSize="9" scale="85" orientation="portrait" r:id="rId14"/>
    </customSheetView>
    <customSheetView guid="{0BBA2DF4-A149-40BB-8E82-8CB6DEDB7C04}" state="hidden" topLeftCell="A17">
      <selection activeCell="A19" sqref="A19"/>
      <pageMargins left="0" right="0" top="0" bottom="0" header="0" footer="0"/>
      <pageSetup paperSize="9" scale="85" orientation="portrait" r:id="rId15"/>
    </customSheetView>
  </customSheetViews>
  <mergeCells count="17">
    <mergeCell ref="B10:F10"/>
    <mergeCell ref="A1:G1"/>
    <mergeCell ref="I1:J1"/>
    <mergeCell ref="A3:J3"/>
    <mergeCell ref="A5:J5"/>
    <mergeCell ref="B9:F9"/>
    <mergeCell ref="B23:C23"/>
    <mergeCell ref="F23:G23"/>
    <mergeCell ref="H23:J23"/>
    <mergeCell ref="B11:F11"/>
    <mergeCell ref="B12:F12"/>
    <mergeCell ref="A16:J16"/>
    <mergeCell ref="A18:J18"/>
    <mergeCell ref="B21:C21"/>
    <mergeCell ref="F21:G21"/>
    <mergeCell ref="H21:J21"/>
    <mergeCell ref="A17:J17"/>
  </mergeCells>
  <pageMargins left="0.7" right="0.7" top="0.75" bottom="0.75" header="0.3" footer="0.3"/>
  <pageSetup paperSize="9" scale="85" orientation="portrait" r:id="rId16"/>
  <drawing r:id="rId1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J28"/>
  <sheetViews>
    <sheetView showGridLines="0" showZeros="0" view="pageBreakPreview" topLeftCell="A22" zoomScale="115" zoomScaleNormal="100" zoomScaleSheetLayoutView="115" workbookViewId="0">
      <selection activeCell="A24" sqref="A24:F24"/>
    </sheetView>
  </sheetViews>
  <sheetFormatPr defaultColWidth="9.140625" defaultRowHeight="15.75"/>
  <cols>
    <col min="1" max="1" width="12" style="73" customWidth="1"/>
    <col min="2" max="9" width="9.140625" style="73"/>
    <col min="10" max="10" width="16.140625" style="73" customWidth="1"/>
    <col min="11" max="16384" width="9.140625" style="73"/>
  </cols>
  <sheetData>
    <row r="1" spans="1:10" ht="27.75" customHeight="1">
      <c r="A1" s="1002" t="str">
        <f>Cover!B3</f>
        <v>Specification No: SRTS-II/C&amp;M/WC-3924/2024</v>
      </c>
      <c r="B1" s="1002"/>
      <c r="C1" s="1002"/>
      <c r="D1" s="1002"/>
      <c r="E1" s="1002"/>
      <c r="F1" s="1002"/>
      <c r="G1" s="1002"/>
      <c r="H1" s="383" t="s">
        <v>582</v>
      </c>
      <c r="I1" s="383"/>
      <c r="J1" s="383"/>
    </row>
    <row r="2" spans="1:10" ht="16.5">
      <c r="A2" s="259"/>
      <c r="B2" s="259"/>
      <c r="C2" s="259"/>
      <c r="D2" s="259"/>
      <c r="E2" s="259"/>
      <c r="F2" s="259"/>
      <c r="G2" s="259"/>
      <c r="H2" s="259"/>
      <c r="I2" s="259"/>
      <c r="J2" s="259"/>
    </row>
    <row r="3" spans="1:10" ht="112.5" customHeight="1">
      <c r="A3" s="999" t="str">
        <f>Cover!B2</f>
        <v xml:space="preserve">Strengthening the existing shed, Installation of staircase and Painting of Outdoor Store Structural steel at Thrissur HVDC station					</v>
      </c>
      <c r="B3" s="999"/>
      <c r="C3" s="999"/>
      <c r="D3" s="999"/>
      <c r="E3" s="999"/>
      <c r="F3" s="999"/>
      <c r="G3" s="999"/>
      <c r="H3" s="999"/>
      <c r="I3" s="999"/>
      <c r="J3" s="999"/>
    </row>
    <row r="5" spans="1:10" ht="67.5" customHeight="1">
      <c r="A5" s="1014" t="s">
        <v>583</v>
      </c>
      <c r="B5" s="1014"/>
      <c r="C5" s="1014"/>
      <c r="D5" s="1014"/>
      <c r="E5" s="1014"/>
      <c r="F5" s="1014"/>
      <c r="G5" s="1014"/>
      <c r="H5" s="1014"/>
      <c r="I5" s="1014"/>
      <c r="J5" s="1014"/>
    </row>
    <row r="7" spans="1:10">
      <c r="A7" s="73" t="str">
        <f>'Attach 3(JV)'!A7:D7</f>
        <v>Bidder’s Name and Address :</v>
      </c>
      <c r="G7" s="110" t="str">
        <f>'Attach 3(JV)'!E7</f>
        <v>To:</v>
      </c>
    </row>
    <row r="8" spans="1:10">
      <c r="A8" s="110">
        <f>'Attach 3(JV)'!A8:D8</f>
        <v>0</v>
      </c>
      <c r="G8" s="73" t="str">
        <f>'Attach 3(JV)'!E8</f>
        <v>C&amp;M Department</v>
      </c>
    </row>
    <row r="9" spans="1:10">
      <c r="A9" s="78" t="s">
        <v>31</v>
      </c>
      <c r="B9" s="996">
        <f>'Attach 3(JV)'!B9:D9</f>
        <v>0</v>
      </c>
      <c r="C9" s="996"/>
      <c r="D9" s="996"/>
      <c r="E9" s="996"/>
      <c r="F9" s="996"/>
      <c r="G9" s="73" t="str">
        <f>'Attach 3(JV)'!E9</f>
        <v>Power Grid Corporation of India Ltd.,</v>
      </c>
    </row>
    <row r="10" spans="1:10">
      <c r="A10" s="78" t="s">
        <v>33</v>
      </c>
      <c r="B10" s="1001">
        <f>'Attach 3(JV)'!B10:D10</f>
        <v>0</v>
      </c>
      <c r="C10" s="1001"/>
      <c r="D10" s="1001"/>
      <c r="E10" s="1001"/>
      <c r="F10" s="1001"/>
      <c r="G10" s="73" t="str">
        <f>'Attach 3(JV)'!E10</f>
        <v>SRTS-II,RHQ,Bangalore</v>
      </c>
    </row>
    <row r="11" spans="1:10">
      <c r="B11" s="1001">
        <f>'Attach 3(JV)'!B11:D11</f>
        <v>0</v>
      </c>
      <c r="C11" s="1001"/>
      <c r="D11" s="1001"/>
      <c r="E11" s="1001"/>
      <c r="F11" s="1001"/>
      <c r="G11" s="73">
        <f>'Attach 3(JV)'!E11</f>
        <v>0</v>
      </c>
    </row>
    <row r="12" spans="1:10">
      <c r="B12" s="1001">
        <f>'Attach 3(JV)'!B12:D12</f>
        <v>0</v>
      </c>
      <c r="C12" s="1001"/>
      <c r="D12" s="1001"/>
      <c r="E12" s="1001"/>
      <c r="F12" s="1001"/>
    </row>
    <row r="14" spans="1:10">
      <c r="A14" s="73" t="s">
        <v>35</v>
      </c>
    </row>
    <row r="16" spans="1:10" ht="101.25" customHeight="1">
      <c r="A16" s="795" t="s">
        <v>584</v>
      </c>
      <c r="B16" s="795"/>
      <c r="C16" s="795"/>
      <c r="D16" s="795"/>
      <c r="E16" s="795"/>
      <c r="F16" s="795"/>
      <c r="G16" s="795"/>
      <c r="H16" s="795"/>
      <c r="I16" s="795"/>
      <c r="J16" s="795"/>
    </row>
    <row r="17" spans="1:10" ht="33" customHeight="1">
      <c r="A17" s="1016"/>
      <c r="B17" s="1017"/>
      <c r="C17" s="1017"/>
      <c r="D17" s="1017"/>
      <c r="E17" s="1017"/>
      <c r="F17" s="1017"/>
      <c r="G17" s="1017"/>
      <c r="H17" s="1017"/>
      <c r="I17" s="1017"/>
      <c r="J17" s="1018"/>
    </row>
    <row r="18" spans="1:10" ht="66.75" customHeight="1">
      <c r="A18" s="1015" t="s">
        <v>585</v>
      </c>
      <c r="B18" s="795"/>
      <c r="C18" s="795"/>
      <c r="D18" s="795"/>
      <c r="E18" s="795"/>
      <c r="F18" s="795"/>
      <c r="G18" s="795"/>
      <c r="H18" s="795"/>
      <c r="I18" s="795"/>
      <c r="J18" s="795"/>
    </row>
    <row r="19" spans="1:10" ht="51" customHeight="1">
      <c r="A19" s="795" t="s">
        <v>586</v>
      </c>
      <c r="B19" s="795"/>
      <c r="C19" s="795"/>
      <c r="D19" s="795"/>
      <c r="E19" s="795"/>
      <c r="F19" s="795"/>
      <c r="G19" s="795"/>
      <c r="H19" s="795"/>
      <c r="I19" s="795"/>
      <c r="J19" s="795"/>
    </row>
    <row r="20" spans="1:10" ht="33" customHeight="1">
      <c r="A20" s="795" t="s">
        <v>587</v>
      </c>
      <c r="B20" s="795"/>
      <c r="C20" s="795"/>
      <c r="D20" s="795"/>
      <c r="E20" s="795"/>
      <c r="F20" s="795"/>
      <c r="G20" s="795"/>
      <c r="H20" s="795"/>
      <c r="I20" s="795"/>
      <c r="J20" s="795"/>
    </row>
    <row r="21" spans="1:10" ht="51" customHeight="1">
      <c r="A21" s="795" t="s">
        <v>588</v>
      </c>
      <c r="B21" s="795"/>
      <c r="C21" s="795"/>
      <c r="D21" s="795"/>
      <c r="E21" s="795"/>
      <c r="F21" s="795"/>
      <c r="G21" s="795"/>
      <c r="H21" s="795"/>
      <c r="I21" s="795"/>
      <c r="J21" s="795"/>
    </row>
    <row r="22" spans="1:10" ht="51" customHeight="1">
      <c r="A22" s="795" t="s">
        <v>589</v>
      </c>
      <c r="B22" s="795"/>
      <c r="C22" s="795"/>
      <c r="D22" s="795"/>
      <c r="E22" s="795"/>
      <c r="F22" s="795"/>
      <c r="G22" s="795"/>
      <c r="H22" s="795"/>
      <c r="I22" s="795"/>
      <c r="J22" s="795"/>
    </row>
    <row r="23" spans="1:10" ht="51" customHeight="1">
      <c r="A23" s="795" t="s">
        <v>590</v>
      </c>
      <c r="B23" s="795"/>
      <c r="C23" s="795"/>
      <c r="D23" s="795"/>
      <c r="E23" s="795"/>
      <c r="F23" s="795"/>
      <c r="G23" s="795"/>
      <c r="H23" s="795"/>
      <c r="I23" s="795"/>
      <c r="J23" s="795"/>
    </row>
    <row r="24" spans="1:10" ht="13.5" customHeight="1">
      <c r="A24" s="996" t="s">
        <v>581</v>
      </c>
      <c r="B24" s="996"/>
      <c r="C24" s="996"/>
      <c r="D24" s="996"/>
      <c r="E24" s="996"/>
      <c r="F24" s="996"/>
    </row>
    <row r="25" spans="1:10" ht="13.5" customHeight="1"/>
    <row r="26" spans="1:10">
      <c r="A26" s="110" t="str">
        <f>'Name of Bidder'!B32</f>
        <v xml:space="preserve">Date     </v>
      </c>
      <c r="B26" s="997">
        <f>'Name of Bidder'!C32</f>
        <v>0</v>
      </c>
      <c r="C26" s="997"/>
      <c r="F26" s="996" t="str">
        <f>'Name of Bidder'!B29</f>
        <v xml:space="preserve">Printed Name </v>
      </c>
      <c r="G26" s="996"/>
      <c r="H26" s="996">
        <f>'Name of Bidder'!C29</f>
        <v>0</v>
      </c>
      <c r="I26" s="996"/>
      <c r="J26" s="996"/>
    </row>
    <row r="27" spans="1:10">
      <c r="A27" s="110"/>
      <c r="F27" s="110"/>
      <c r="G27" s="110"/>
    </row>
    <row r="28" spans="1:10">
      <c r="A28" s="110" t="str">
        <f>'Name of Bidder'!B33</f>
        <v xml:space="preserve">Place     </v>
      </c>
      <c r="B28" s="996">
        <f>'Name of Bidder'!C33</f>
        <v>0</v>
      </c>
      <c r="C28" s="996"/>
      <c r="F28" s="996" t="str">
        <f>'Name of Bidder'!B30</f>
        <v>Designation</v>
      </c>
      <c r="G28" s="996"/>
      <c r="H28" s="996">
        <f>'Name of Bidder'!C30</f>
        <v>0</v>
      </c>
      <c r="I28" s="996"/>
      <c r="J28" s="996"/>
    </row>
  </sheetData>
  <sheetProtection selectLockedCells="1" selectUnlockedCells="1"/>
  <customSheetViews>
    <customSheetView guid="{BD24AD9D-D3A0-422F-8577-11BDC23592D2}" scale="115" showPageBreaks="1" showGridLines="0" zeroValues="0" printArea="1" state="hidden" view="pageBreakPreview" topLeftCell="A22">
      <selection activeCell="A24" sqref="A24:F24"/>
      <pageMargins left="0" right="0" top="0" bottom="0" header="0" footer="0"/>
      <pageSetup scale="101" orientation="portrait" r:id="rId1"/>
      <headerFooter alignWithMargins="0"/>
    </customSheetView>
    <customSheetView guid="{6AB2DF82-E90A-4CF8-B22E-5D001DAE6667}" scale="115" showPageBreaks="1" showGridLines="0" zeroValues="0" printArea="1" state="hidden" view="pageBreakPreview" topLeftCell="A22">
      <selection activeCell="A24" sqref="A24:F24"/>
      <pageMargins left="0" right="0" top="0" bottom="0" header="0" footer="0"/>
      <pageSetup scale="101" orientation="portrait" r:id="rId2"/>
      <headerFooter alignWithMargins="0"/>
    </customSheetView>
    <customSheetView guid="{938A4A51-D362-4606-B51E-5F7EE488A1EA}" scale="115" showPageBreaks="1" showGridLines="0" zeroValues="0" printArea="1" state="hidden" view="pageBreakPreview" topLeftCell="A22">
      <selection activeCell="A24" sqref="A24:F24"/>
      <pageMargins left="0" right="0" top="0" bottom="0" header="0" footer="0"/>
      <pageSetup scale="101" orientation="portrait" r:id="rId3"/>
      <headerFooter alignWithMargins="0"/>
    </customSheetView>
    <customSheetView guid="{E8F77A2D-E40A-4668-A8F2-3CE31C4AC520}" scale="115" showPageBreaks="1" showGridLines="0" zeroValues="0" printArea="1" state="hidden" view="pageBreakPreview" topLeftCell="A22">
      <selection activeCell="A24" sqref="A24:F24"/>
      <pageMargins left="0" right="0" top="0" bottom="0" header="0" footer="0"/>
      <pageSetup scale="101" orientation="portrait" r:id="rId4"/>
      <headerFooter alignWithMargins="0"/>
    </customSheetView>
    <customSheetView guid="{F34FCE55-6D7A-4595-AE80-79F81F8010EA}" scale="115" showPageBreaks="1" showGridLines="0" zeroValues="0" printArea="1" state="hidden" view="pageBreakPreview" topLeftCell="A22">
      <selection activeCell="A24" sqref="A24:F24"/>
      <pageMargins left="0" right="0" top="0" bottom="0" header="0" footer="0"/>
      <pageSetup scale="101" orientation="portrait" r:id="rId5"/>
      <headerFooter alignWithMargins="0"/>
    </customSheetView>
    <customSheetView guid="{906C1F80-87B7-4777-98E9-010D55358499}" scale="115" showPageBreaks="1" showGridLines="0" zeroValues="0" printArea="1" state="hidden" view="pageBreakPreview" topLeftCell="A22">
      <selection activeCell="A24" sqref="A24:F24"/>
      <pageMargins left="0" right="0" top="0" bottom="0" header="0" footer="0"/>
      <pageSetup scale="101" orientation="portrait" r:id="rId6"/>
      <headerFooter alignWithMargins="0"/>
    </customSheetView>
    <customSheetView guid="{42E95D05-5FE4-4BDE-99D8-8A5175191762}" scale="115" showPageBreaks="1" showGridLines="0" zeroValues="0" printArea="1" state="hidden" view="pageBreakPreview" topLeftCell="A22">
      <selection activeCell="A24" sqref="A24:F24"/>
      <pageMargins left="0" right="0" top="0" bottom="0" header="0" footer="0"/>
      <pageSetup scale="101" orientation="portrait" r:id="rId7"/>
      <headerFooter alignWithMargins="0"/>
    </customSheetView>
    <customSheetView guid="{B07A37BF-D9F4-4586-9D27-CDE2FA2D1222}" scale="115" showPageBreaks="1" showGridLines="0" zeroValues="0" printArea="1" state="hidden" view="pageBreakPreview" topLeftCell="A22">
      <selection activeCell="A24" sqref="A24:F24"/>
      <pageMargins left="0" right="0" top="0" bottom="0" header="0" footer="0"/>
      <pageSetup scale="101" orientation="portrait" r:id="rId8"/>
      <headerFooter alignWithMargins="0"/>
    </customSheetView>
    <customSheetView guid="{9EDBA9B2-46ED-415A-B10B-329571C4D4AF}" scale="115" showPageBreaks="1" showGridLines="0" zeroValues="0" printArea="1" state="hidden" view="pageBreakPreview" topLeftCell="A22">
      <selection activeCell="A24" sqref="A24:F24"/>
      <pageMargins left="0" right="0" top="0" bottom="0" header="0" footer="0"/>
      <pageSetup scale="101" orientation="portrait" r:id="rId9"/>
      <headerFooter alignWithMargins="0"/>
    </customSheetView>
    <customSheetView guid="{30E57F47-2338-458C-930A-44F048960490}" scale="115" showPageBreaks="1" showGridLines="0" zeroValues="0" printArea="1" state="hidden" view="pageBreakPreview" topLeftCell="A22">
      <selection activeCell="A24" sqref="A24:F24"/>
      <pageMargins left="0" right="0" top="0" bottom="0" header="0" footer="0"/>
      <pageSetup scale="101" orientation="portrait" r:id="rId10"/>
      <headerFooter alignWithMargins="0"/>
    </customSheetView>
    <customSheetView guid="{6FD3A41D-DEEE-48F5-96DB-6021F0BEBAF6}" scale="115" showPageBreaks="1" showGridLines="0" zeroValues="0" printArea="1" view="pageBreakPreview" topLeftCell="A19">
      <selection activeCell="A20" sqref="A20:J20"/>
      <pageMargins left="0" right="0" top="0" bottom="0" header="0" footer="0"/>
      <pageSetup scale="101" orientation="portrait" r:id="rId11"/>
      <headerFooter alignWithMargins="0"/>
    </customSheetView>
    <customSheetView guid="{564AA8DD-E850-4E6F-BA1D-8F79D1361145}" scale="115" showPageBreaks="1" showGridLines="0" zeroValues="0" printArea="1" view="pageBreakPreview" topLeftCell="A19">
      <selection activeCell="A20" sqref="A20:J20"/>
      <pageMargins left="0" right="0" top="0" bottom="0" header="0" footer="0"/>
      <pageSetup scale="101" orientation="portrait" r:id="rId12"/>
      <headerFooter alignWithMargins="0"/>
    </customSheetView>
    <customSheetView guid="{3365131F-6BE7-432A-859B-F41B794BB9E6}" scale="90" showPageBreaks="1" showGridLines="0" zeroValues="0" printArea="1" view="pageBreakPreview">
      <selection activeCell="P6" sqref="P6"/>
      <pageMargins left="0" right="0" top="0" bottom="0" header="0" footer="0"/>
      <pageSetup scale="101" orientation="portrait" r:id="rId13"/>
      <headerFooter alignWithMargins="0"/>
    </customSheetView>
    <customSheetView guid="{728AEB16-F9CD-4198-B4E9-2E28A5E42262}" scale="115" showPageBreaks="1" showGridLines="0" zeroValues="0" printArea="1" view="pageBreakPreview" topLeftCell="A19">
      <selection activeCell="A24" sqref="A24:F24"/>
      <pageMargins left="0" right="0" top="0" bottom="0" header="0" footer="0"/>
      <pageSetup scale="101" orientation="portrait" r:id="rId14"/>
      <headerFooter alignWithMargins="0"/>
    </customSheetView>
    <customSheetView guid="{10C5F276-B641-4058-B015-CD9DBF21498B}" scale="115" showPageBreaks="1" showGridLines="0" zeroValues="0" printArea="1" state="hidden" view="pageBreakPreview" topLeftCell="A22">
      <selection activeCell="A24" sqref="A24:F24"/>
      <pageMargins left="0" right="0" top="0" bottom="0" header="0" footer="0"/>
      <pageSetup scale="101" orientation="portrait" r:id="rId15"/>
      <headerFooter alignWithMargins="0"/>
    </customSheetView>
    <customSheetView guid="{0BBA2DF4-A149-40BB-8E82-8CB6DEDB7C04}" scale="115" showPageBreaks="1" showGridLines="0" zeroValues="0" printArea="1" state="hidden" view="pageBreakPreview" topLeftCell="A22">
      <selection activeCell="A24" sqref="A24:F24"/>
      <pageMargins left="0" right="0" top="0" bottom="0" header="0" footer="0"/>
      <pageSetup scale="101" orientation="portrait" r:id="rId16"/>
      <headerFooter alignWithMargins="0"/>
    </customSheetView>
  </customSheetViews>
  <mergeCells count="22">
    <mergeCell ref="A18:J18"/>
    <mergeCell ref="A23:J23"/>
    <mergeCell ref="A17:J17"/>
    <mergeCell ref="B11:F11"/>
    <mergeCell ref="B12:F12"/>
    <mergeCell ref="A16:J16"/>
    <mergeCell ref="A19:J19"/>
    <mergeCell ref="A20:J20"/>
    <mergeCell ref="A1:G1"/>
    <mergeCell ref="A3:J3"/>
    <mergeCell ref="A5:J5"/>
    <mergeCell ref="B9:F9"/>
    <mergeCell ref="B10:F10"/>
    <mergeCell ref="B28:C28"/>
    <mergeCell ref="F28:G28"/>
    <mergeCell ref="H28:J28"/>
    <mergeCell ref="A21:J21"/>
    <mergeCell ref="A22:J22"/>
    <mergeCell ref="A24:F24"/>
    <mergeCell ref="B26:C26"/>
    <mergeCell ref="F26:G26"/>
    <mergeCell ref="H26:J26"/>
  </mergeCells>
  <pageMargins left="0.75" right="0.45" top="0.7" bottom="0.56999999999999995" header="0.34" footer="0.31"/>
  <pageSetup scale="101" orientation="portrait" r:id="rId17"/>
  <headerFooter alignWithMargins="0"/>
  <drawing r:id="rId18"/>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AV160"/>
  <sheetViews>
    <sheetView showGridLines="0" showZeros="0" view="pageBreakPreview" zoomScaleNormal="100" zoomScaleSheetLayoutView="100" workbookViewId="0">
      <selection activeCell="E19" sqref="E19"/>
    </sheetView>
  </sheetViews>
  <sheetFormatPr defaultColWidth="9.140625" defaultRowHeight="15.75"/>
  <cols>
    <col min="1" max="1" width="10.7109375" style="260" customWidth="1"/>
    <col min="2" max="2" width="13.5703125" style="263" customWidth="1"/>
    <col min="3" max="3" width="14.7109375" style="260" customWidth="1"/>
    <col min="4" max="4" width="15.28515625" style="260" customWidth="1"/>
    <col min="5" max="5" width="12.7109375" style="260" customWidth="1"/>
    <col min="6" max="6" width="52.85546875" style="260" customWidth="1"/>
    <col min="7" max="7" width="12.85546875" style="260" hidden="1" customWidth="1"/>
    <col min="8" max="8" width="14.5703125" style="260" hidden="1" customWidth="1"/>
    <col min="9" max="9" width="14.140625" style="261" hidden="1" customWidth="1"/>
    <col min="10" max="10" width="13.140625" style="261" hidden="1" customWidth="1"/>
    <col min="11" max="11" width="8.85546875" style="261" hidden="1" customWidth="1"/>
    <col min="12" max="25" width="9.140625" style="261" hidden="1" customWidth="1"/>
    <col min="26" max="26" width="22.140625" style="261" hidden="1" customWidth="1"/>
    <col min="27" max="27" width="15.85546875" style="261" hidden="1" customWidth="1"/>
    <col min="28" max="28" width="20" style="261" hidden="1" customWidth="1"/>
    <col min="29" max="29" width="13.85546875" style="261" hidden="1" customWidth="1"/>
    <col min="30" max="30" width="9.140625" style="261" hidden="1" customWidth="1"/>
    <col min="31" max="31" width="9.140625" style="262" hidden="1" customWidth="1"/>
    <col min="32" max="32" width="13.7109375" style="262" hidden="1" customWidth="1"/>
    <col min="33" max="35" width="9.140625" style="261" hidden="1" customWidth="1"/>
    <col min="36" max="36" width="10.42578125" style="261" hidden="1" customWidth="1"/>
    <col min="37" max="37" width="9.140625" style="261" hidden="1" customWidth="1"/>
    <col min="38" max="38" width="18.7109375" style="261" hidden="1" customWidth="1"/>
    <col min="39" max="39" width="13.140625" style="261" hidden="1" customWidth="1"/>
    <col min="40" max="40" width="14.140625" style="261" hidden="1" customWidth="1"/>
    <col min="41" max="41" width="16.5703125" style="261" customWidth="1"/>
    <col min="42" max="42" width="19.7109375" style="261" customWidth="1"/>
    <col min="43" max="44" width="9.140625" style="261" customWidth="1"/>
    <col min="45" max="46" width="9.140625" style="261" hidden="1" customWidth="1"/>
    <col min="47" max="65" width="9.140625" style="261" customWidth="1"/>
    <col min="66" max="16384" width="9.140625" style="261"/>
  </cols>
  <sheetData>
    <row r="1" spans="1:13" ht="30.75" customHeight="1"/>
    <row r="2" spans="1:13" ht="30.75" customHeight="1">
      <c r="B2" s="1041" t="s">
        <v>591</v>
      </c>
      <c r="C2" s="1042"/>
      <c r="D2" s="1042"/>
      <c r="E2" s="1042"/>
      <c r="F2" s="1043"/>
    </row>
    <row r="3" spans="1:13" ht="30.75" customHeight="1"/>
    <row r="4" spans="1:13" ht="2.25" customHeight="1"/>
    <row r="5" spans="1:13" ht="20.25" customHeight="1">
      <c r="A5" s="262">
        <v>1</v>
      </c>
      <c r="B5" s="263" t="s">
        <v>592</v>
      </c>
      <c r="M5" s="262"/>
    </row>
    <row r="6" spans="1:13" ht="29.25" customHeight="1">
      <c r="B6" s="264"/>
      <c r="C6" s="261"/>
      <c r="G6" s="265">
        <v>1</v>
      </c>
      <c r="M6" s="262"/>
    </row>
    <row r="7" spans="1:13" ht="11.25" hidden="1" customHeight="1">
      <c r="D7" s="267"/>
      <c r="E7" s="1044"/>
      <c r="F7" s="1044"/>
      <c r="M7" s="262" t="s">
        <v>593</v>
      </c>
    </row>
    <row r="8" spans="1:13" ht="23.25" hidden="1" customHeight="1">
      <c r="A8" s="262">
        <v>2</v>
      </c>
      <c r="B8" s="1029" t="s">
        <v>594</v>
      </c>
      <c r="C8" s="1029"/>
      <c r="D8" s="1029"/>
      <c r="M8" s="262"/>
    </row>
    <row r="9" spans="1:13" ht="20.25" hidden="1" customHeight="1">
      <c r="A9" s="262"/>
    </row>
    <row r="10" spans="1:13" ht="20.25" hidden="1" customHeight="1">
      <c r="A10" s="262"/>
      <c r="B10" s="1021" t="s">
        <v>595</v>
      </c>
      <c r="C10" s="1021"/>
      <c r="D10" s="1021"/>
    </row>
    <row r="11" spans="1:13" ht="21.75" hidden="1" customHeight="1">
      <c r="A11" s="262"/>
      <c r="B11" s="1021"/>
      <c r="C11" s="1021"/>
      <c r="D11" s="1021"/>
    </row>
    <row r="12" spans="1:13" ht="24" hidden="1" customHeight="1">
      <c r="A12" s="262"/>
      <c r="B12" s="1055"/>
      <c r="C12" s="1055"/>
      <c r="D12" s="1055"/>
      <c r="E12" s="268" t="s">
        <v>596</v>
      </c>
      <c r="F12" s="269"/>
      <c r="H12" s="262"/>
    </row>
    <row r="13" spans="1:13" ht="24" hidden="1" customHeight="1">
      <c r="A13" s="262"/>
      <c r="B13" s="270"/>
      <c r="C13" s="270"/>
      <c r="D13" s="270"/>
      <c r="E13" s="268"/>
      <c r="H13" s="262"/>
    </row>
    <row r="14" spans="1:13" ht="22.5" customHeight="1">
      <c r="A14" s="262"/>
    </row>
    <row r="15" spans="1:13" ht="22.5" customHeight="1">
      <c r="A15" s="262">
        <v>3</v>
      </c>
      <c r="B15" s="1053" t="s">
        <v>597</v>
      </c>
      <c r="C15" s="1054"/>
      <c r="D15" s="271"/>
      <c r="E15" s="1056"/>
      <c r="F15" s="1057"/>
    </row>
    <row r="16" spans="1:13" ht="22.5" customHeight="1">
      <c r="A16" s="262"/>
      <c r="C16" s="263"/>
      <c r="E16" s="263"/>
      <c r="F16" s="263"/>
    </row>
    <row r="17" spans="1:40" ht="22.5" customHeight="1">
      <c r="A17" s="262">
        <v>4</v>
      </c>
      <c r="B17" s="272" t="s">
        <v>106</v>
      </c>
      <c r="C17" s="273" t="s">
        <v>593</v>
      </c>
      <c r="D17" s="274" t="s">
        <v>598</v>
      </c>
      <c r="E17" s="1049"/>
      <c r="F17" s="1049"/>
    </row>
    <row r="18" spans="1:40" ht="22.5" customHeight="1">
      <c r="A18" s="262"/>
      <c r="C18" s="275"/>
      <c r="D18" s="276"/>
      <c r="E18" s="277"/>
      <c r="F18" s="277"/>
    </row>
    <row r="19" spans="1:40" ht="22.5" customHeight="1">
      <c r="A19" s="262">
        <v>5</v>
      </c>
      <c r="B19" s="1053" t="s">
        <v>599</v>
      </c>
      <c r="C19" s="1054"/>
      <c r="D19" s="271"/>
      <c r="E19" s="278"/>
    </row>
    <row r="20" spans="1:40" ht="21.75" hidden="1" customHeight="1"/>
    <row r="21" spans="1:40" ht="69" hidden="1" customHeight="1">
      <c r="A21" s="262" t="s">
        <v>600</v>
      </c>
      <c r="B21" s="1050" t="s">
        <v>601</v>
      </c>
      <c r="C21" s="1051"/>
      <c r="D21" s="1052"/>
      <c r="E21" s="1049" t="s">
        <v>602</v>
      </c>
      <c r="F21" s="1049"/>
    </row>
    <row r="22" spans="1:40" s="344" customFormat="1" hidden="1">
      <c r="A22" s="342"/>
      <c r="B22" s="343" t="s">
        <v>603</v>
      </c>
      <c r="C22" s="342"/>
      <c r="D22" s="342"/>
      <c r="E22" s="342"/>
      <c r="F22" s="342"/>
      <c r="G22" s="342"/>
      <c r="H22" s="342"/>
      <c r="AE22" s="345"/>
      <c r="AF22" s="345"/>
    </row>
    <row r="24" spans="1:40" ht="19.5" customHeight="1">
      <c r="A24" s="279" t="str">
        <f>Cover!B3</f>
        <v>Specification No: SRTS-II/C&amp;M/WC-3924/2024</v>
      </c>
      <c r="B24" s="279"/>
      <c r="C24" s="276"/>
      <c r="D24" s="276"/>
      <c r="E24" s="276"/>
      <c r="F24" s="280" t="s">
        <v>604</v>
      </c>
      <c r="AE24" s="266">
        <v>1</v>
      </c>
      <c r="AF24" s="266" t="s">
        <v>605</v>
      </c>
      <c r="AI24" s="262">
        <v>1</v>
      </c>
      <c r="AJ24" s="261" t="s">
        <v>606</v>
      </c>
      <c r="AM24" s="281">
        <v>1</v>
      </c>
      <c r="AN24" s="281" t="s">
        <v>607</v>
      </c>
    </row>
    <row r="25" spans="1:40">
      <c r="B25" s="260"/>
      <c r="AE25" s="266">
        <v>2</v>
      </c>
      <c r="AF25" s="266" t="s">
        <v>608</v>
      </c>
      <c r="AI25" s="262">
        <v>2</v>
      </c>
      <c r="AJ25" s="261" t="s">
        <v>609</v>
      </c>
      <c r="AM25" s="281">
        <v>2</v>
      </c>
      <c r="AN25" s="281" t="s">
        <v>610</v>
      </c>
    </row>
    <row r="26" spans="1:40" ht="19.5" customHeight="1">
      <c r="A26" s="1045" t="s">
        <v>611</v>
      </c>
      <c r="B26" s="1045"/>
      <c r="C26" s="1045"/>
      <c r="D26" s="1045"/>
      <c r="E26" s="1045"/>
      <c r="F26" s="1045"/>
      <c r="AE26" s="266">
        <v>3</v>
      </c>
      <c r="AF26" s="266" t="s">
        <v>612</v>
      </c>
      <c r="AI26" s="262">
        <v>3</v>
      </c>
      <c r="AJ26" s="261" t="s">
        <v>613</v>
      </c>
      <c r="AM26" s="282">
        <v>3</v>
      </c>
      <c r="AN26" s="282" t="s">
        <v>614</v>
      </c>
    </row>
    <row r="27" spans="1:40" ht="18" customHeight="1">
      <c r="A27" s="283"/>
      <c r="B27" s="283"/>
      <c r="C27" s="283"/>
      <c r="D27" s="283"/>
      <c r="E27" s="283"/>
      <c r="F27" s="283"/>
      <c r="AE27" s="266">
        <v>4</v>
      </c>
      <c r="AF27" s="266" t="s">
        <v>615</v>
      </c>
      <c r="AI27" s="262">
        <v>4</v>
      </c>
      <c r="AJ27" s="261" t="s">
        <v>616</v>
      </c>
      <c r="AM27" s="281">
        <v>4</v>
      </c>
      <c r="AN27" s="281" t="s">
        <v>617</v>
      </c>
    </row>
    <row r="28" spans="1:40" ht="18" customHeight="1">
      <c r="A28" s="263" t="s">
        <v>618</v>
      </c>
      <c r="C28" s="1046"/>
      <c r="D28" s="1046"/>
      <c r="E28" s="1046"/>
      <c r="F28" s="1046"/>
      <c r="AE28" s="266">
        <v>5</v>
      </c>
      <c r="AF28" s="266" t="s">
        <v>615</v>
      </c>
      <c r="AI28" s="262">
        <v>5</v>
      </c>
      <c r="AJ28" s="261" t="s">
        <v>619</v>
      </c>
      <c r="AM28" s="281">
        <v>5</v>
      </c>
      <c r="AN28" s="281" t="s">
        <v>620</v>
      </c>
    </row>
    <row r="29" spans="1:40" ht="18" customHeight="1">
      <c r="A29" s="263"/>
      <c r="C29" s="263"/>
      <c r="D29" s="263"/>
      <c r="E29" s="263"/>
      <c r="F29" s="263"/>
      <c r="AE29" s="266">
        <v>6</v>
      </c>
      <c r="AF29" s="266" t="s">
        <v>615</v>
      </c>
      <c r="AI29" s="262"/>
      <c r="AM29" s="281">
        <v>6</v>
      </c>
      <c r="AN29" s="281" t="s">
        <v>621</v>
      </c>
    </row>
    <row r="30" spans="1:40" ht="18" customHeight="1">
      <c r="A30" s="263" t="s">
        <v>38</v>
      </c>
      <c r="B30" s="1022">
        <f>'Name of Bidder'!C32</f>
        <v>0</v>
      </c>
      <c r="C30" s="1022"/>
      <c r="AE30" s="266">
        <v>7</v>
      </c>
      <c r="AF30" s="266" t="s">
        <v>615</v>
      </c>
      <c r="AG30" s="284">
        <f>DAY(B30)</f>
        <v>0</v>
      </c>
      <c r="AI30" s="262">
        <v>6</v>
      </c>
      <c r="AJ30" s="261" t="s">
        <v>622</v>
      </c>
      <c r="AM30" s="281">
        <v>7</v>
      </c>
      <c r="AN30" s="281" t="s">
        <v>623</v>
      </c>
    </row>
    <row r="31" spans="1:40" ht="18" customHeight="1">
      <c r="A31" s="263"/>
      <c r="B31" s="285"/>
      <c r="C31" s="285"/>
      <c r="AE31" s="266">
        <v>8</v>
      </c>
      <c r="AF31" s="266" t="s">
        <v>615</v>
      </c>
      <c r="AG31" s="284">
        <f>MONTH(B30)</f>
        <v>1</v>
      </c>
      <c r="AI31" s="262">
        <v>7</v>
      </c>
      <c r="AJ31" s="261" t="s">
        <v>624</v>
      </c>
      <c r="AM31" s="281">
        <v>8</v>
      </c>
      <c r="AN31" s="281" t="s">
        <v>625</v>
      </c>
    </row>
    <row r="32" spans="1:40" ht="18" customHeight="1">
      <c r="A32" s="99" t="str">
        <f>'Attach 3(JV)'!E7</f>
        <v>To:</v>
      </c>
      <c r="B32" s="286"/>
      <c r="F32" s="287"/>
      <c r="AE32" s="266">
        <v>9</v>
      </c>
      <c r="AF32" s="266" t="s">
        <v>615</v>
      </c>
      <c r="AG32" s="284" t="str">
        <f>LOOKUP(AG31,AI24:AI36,AJ24:AJ36)</f>
        <v>January</v>
      </c>
      <c r="AI32" s="262">
        <v>8</v>
      </c>
      <c r="AJ32" s="261" t="s">
        <v>626</v>
      </c>
      <c r="AM32" s="281">
        <v>9</v>
      </c>
      <c r="AN32" s="281" t="s">
        <v>627</v>
      </c>
    </row>
    <row r="33" spans="1:45" ht="18" customHeight="1">
      <c r="A33" s="99" t="str">
        <f>'Attach 3(JV)'!E8</f>
        <v>C&amp;M Department</v>
      </c>
      <c r="B33" s="288"/>
      <c r="F33" s="287"/>
      <c r="AE33" s="266">
        <v>10</v>
      </c>
      <c r="AF33" s="266" t="s">
        <v>615</v>
      </c>
      <c r="AG33" s="284">
        <f>YEAR(B30)</f>
        <v>1900</v>
      </c>
      <c r="AI33" s="262">
        <v>9</v>
      </c>
      <c r="AJ33" s="261" t="s">
        <v>628</v>
      </c>
      <c r="AM33" s="281">
        <v>10</v>
      </c>
      <c r="AN33" s="281" t="s">
        <v>629</v>
      </c>
    </row>
    <row r="34" spans="1:45" ht="18" customHeight="1">
      <c r="A34" s="99" t="str">
        <f>'Attach 3(JV)'!E9</f>
        <v>Power Grid Corporation of India Ltd.,</v>
      </c>
      <c r="B34" s="288"/>
      <c r="F34" s="287"/>
      <c r="AE34" s="266">
        <v>11</v>
      </c>
      <c r="AF34" s="266" t="s">
        <v>615</v>
      </c>
      <c r="AI34" s="262">
        <v>10</v>
      </c>
      <c r="AJ34" s="261" t="s">
        <v>630</v>
      </c>
      <c r="AM34" s="281">
        <v>11</v>
      </c>
      <c r="AN34" s="281" t="s">
        <v>631</v>
      </c>
    </row>
    <row r="35" spans="1:45" ht="18" customHeight="1">
      <c r="A35" s="99" t="str">
        <f>'Attach 3(JV)'!E10</f>
        <v>SRTS-II,RHQ,Bangalore</v>
      </c>
      <c r="B35" s="288"/>
      <c r="F35" s="287"/>
      <c r="AE35" s="266">
        <v>12</v>
      </c>
      <c r="AF35" s="266" t="s">
        <v>615</v>
      </c>
      <c r="AI35" s="262">
        <v>11</v>
      </c>
      <c r="AJ35" s="261" t="s">
        <v>632</v>
      </c>
      <c r="AM35" s="281">
        <v>12</v>
      </c>
      <c r="AN35" s="281" t="s">
        <v>633</v>
      </c>
    </row>
    <row r="36" spans="1:45" ht="18" customHeight="1" thickBot="1">
      <c r="A36" s="99">
        <f>'Attach 3(JV)'!E11</f>
        <v>0</v>
      </c>
      <c r="B36" s="288"/>
      <c r="F36" s="287"/>
      <c r="AE36" s="266">
        <v>13</v>
      </c>
      <c r="AF36" s="266" t="s">
        <v>615</v>
      </c>
      <c r="AI36" s="262">
        <v>12</v>
      </c>
      <c r="AJ36" s="261" t="s">
        <v>634</v>
      </c>
      <c r="AM36" s="281">
        <v>13</v>
      </c>
      <c r="AN36" s="281" t="s">
        <v>635</v>
      </c>
    </row>
    <row r="37" spans="1:45" ht="18" customHeight="1" thickBot="1">
      <c r="A37" s="288"/>
      <c r="B37" s="288"/>
      <c r="F37" s="287"/>
      <c r="AE37" s="266">
        <v>14</v>
      </c>
      <c r="AF37" s="266" t="s">
        <v>615</v>
      </c>
      <c r="AL37" s="289" t="str">
        <f>IF(ISERROR(LOOKUP(E19,AM24:AM43,AN24:AN43)), "Zero", LOOKUP(E19,AM24:AM43,AN24:AN43))</f>
        <v>Zero</v>
      </c>
      <c r="AM37" s="281">
        <v>14</v>
      </c>
      <c r="AN37" s="281" t="s">
        <v>636</v>
      </c>
    </row>
    <row r="38" spans="1:45" ht="15.75" customHeight="1" thickBot="1">
      <c r="A38" s="263"/>
      <c r="F38" s="287"/>
      <c r="AE38" s="266">
        <v>15</v>
      </c>
      <c r="AF38" s="266" t="s">
        <v>615</v>
      </c>
      <c r="AL38" s="290" t="str">
        <f>IF(J45 &gt; 9, "("&amp;E19&amp;")", "("&amp;E19&amp;")")</f>
        <v>()</v>
      </c>
      <c r="AM38" s="291">
        <v>15</v>
      </c>
      <c r="AN38" s="281" t="s">
        <v>637</v>
      </c>
    </row>
    <row r="39" spans="1:45" ht="45.75" customHeight="1">
      <c r="A39" s="292" t="s">
        <v>638</v>
      </c>
      <c r="B39" s="293"/>
      <c r="C39" s="1048" t="str">
        <f>Cover!B2&amp;" "&amp;Cover!B3</f>
        <v>Strengthening the existing shed, Installation of staircase and Painting of Outdoor Store Structural steel at Thrissur HVDC station					 Specification No: SRTS-II/C&amp;M/WC-3924/2024</v>
      </c>
      <c r="D39" s="1048"/>
      <c r="E39" s="1048"/>
      <c r="F39" s="1048"/>
      <c r="L39" s="294"/>
      <c r="M39" s="295"/>
      <c r="N39" s="295"/>
      <c r="Q39" s="296" t="str">
        <f>Z41 &amp; AB41 &amp; AC41 &amp; AA41</f>
        <v>the receipt of which is hereby acknowledged, we the undersigned, offer to design, manufacture, test, deliver, install and commission (including carrying out Trial Operation, Performance &amp; Guarantee Test as per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subsequently).0</v>
      </c>
      <c r="AE39" s="266">
        <v>16</v>
      </c>
      <c r="AF39" s="266" t="s">
        <v>615</v>
      </c>
      <c r="AM39" s="281">
        <v>16</v>
      </c>
      <c r="AN39" s="281" t="s">
        <v>639</v>
      </c>
    </row>
    <row r="40" spans="1:45" ht="24.75" customHeight="1" thickBot="1">
      <c r="A40" s="260" t="s">
        <v>640</v>
      </c>
      <c r="B40" s="260"/>
      <c r="C40" s="287"/>
      <c r="D40" s="287"/>
      <c r="E40" s="287"/>
      <c r="F40" s="287"/>
      <c r="G40" s="1047"/>
      <c r="H40" s="1047"/>
      <c r="I40" s="1047"/>
      <c r="K40" s="297"/>
      <c r="L40" s="294"/>
      <c r="M40" s="295"/>
      <c r="N40" s="295"/>
      <c r="AE40" s="266">
        <v>17</v>
      </c>
      <c r="AF40" s="266" t="s">
        <v>615</v>
      </c>
      <c r="AM40" s="281">
        <v>17</v>
      </c>
      <c r="AN40" s="281" t="s">
        <v>641</v>
      </c>
      <c r="AR40" s="1060"/>
      <c r="AS40" s="1060"/>
    </row>
    <row r="41" spans="1:45" ht="27.75" customHeight="1">
      <c r="A41" s="293">
        <v>1</v>
      </c>
      <c r="B41" s="1020"/>
      <c r="C41" s="1059"/>
      <c r="D41" s="1059"/>
      <c r="E41" s="1059"/>
      <c r="F41" s="1059"/>
      <c r="G41" s="262"/>
      <c r="H41" s="1058"/>
      <c r="I41" s="1058"/>
      <c r="L41" s="294"/>
      <c r="M41" s="295"/>
      <c r="N41" s="295"/>
      <c r="Z41" s="298"/>
      <c r="AA41" s="299"/>
      <c r="AB41" s="447" t="s">
        <v>642</v>
      </c>
      <c r="AC41" s="300">
        <f>Cover!G23</f>
        <v>0</v>
      </c>
      <c r="AE41" s="266">
        <v>18</v>
      </c>
      <c r="AF41" s="266" t="s">
        <v>615</v>
      </c>
      <c r="AM41" s="281">
        <v>18</v>
      </c>
      <c r="AN41" s="281" t="s">
        <v>643</v>
      </c>
    </row>
    <row r="42" spans="1:45" ht="48" customHeight="1">
      <c r="A42" s="406">
        <v>1.1000000000000001</v>
      </c>
      <c r="B42" s="1059" t="s">
        <v>644</v>
      </c>
      <c r="C42" s="1059"/>
      <c r="D42" s="1059"/>
      <c r="E42" s="1059"/>
      <c r="F42" s="1059"/>
      <c r="L42" s="294"/>
      <c r="M42" s="295"/>
      <c r="N42" s="295"/>
      <c r="AB42" s="448"/>
      <c r="AE42" s="266">
        <v>19</v>
      </c>
      <c r="AF42" s="266" t="s">
        <v>615</v>
      </c>
      <c r="AM42" s="281">
        <v>19</v>
      </c>
      <c r="AN42" s="281" t="s">
        <v>645</v>
      </c>
    </row>
    <row r="43" spans="1:45" s="260" customFormat="1" ht="32.25" customHeight="1">
      <c r="A43" s="301">
        <v>2</v>
      </c>
      <c r="B43" s="1067" t="s">
        <v>646</v>
      </c>
      <c r="C43" s="1067"/>
      <c r="D43" s="1067"/>
      <c r="E43" s="1067"/>
      <c r="F43" s="1067"/>
      <c r="L43" s="294"/>
      <c r="M43" s="295"/>
      <c r="N43" s="295"/>
      <c r="AB43" s="448"/>
      <c r="AE43" s="266">
        <v>20</v>
      </c>
      <c r="AF43" s="266" t="s">
        <v>615</v>
      </c>
      <c r="AM43" s="281">
        <v>20</v>
      </c>
      <c r="AN43" s="281" t="s">
        <v>647</v>
      </c>
    </row>
    <row r="44" spans="1:45" ht="33" customHeight="1">
      <c r="A44" s="293">
        <v>2.1</v>
      </c>
      <c r="B44" s="1059" t="s">
        <v>648</v>
      </c>
      <c r="C44" s="1059"/>
      <c r="D44" s="1059"/>
      <c r="E44" s="1059"/>
      <c r="F44" s="1059"/>
      <c r="G44" s="302"/>
      <c r="H44" s="302"/>
      <c r="I44" s="302"/>
      <c r="J44" s="302"/>
      <c r="L44" s="294"/>
      <c r="M44" s="303"/>
      <c r="N44" s="295"/>
      <c r="AB44" s="448"/>
      <c r="AE44" s="266">
        <v>21</v>
      </c>
      <c r="AF44" s="266" t="s">
        <v>605</v>
      </c>
      <c r="AM44" s="304"/>
      <c r="AN44" s="304"/>
    </row>
    <row r="45" spans="1:45" ht="44.25" hidden="1" customHeight="1">
      <c r="A45" s="305" t="s">
        <v>140</v>
      </c>
      <c r="B45" s="1037" t="s">
        <v>649</v>
      </c>
      <c r="C45" s="1037"/>
      <c r="D45" s="1020" t="str">
        <f>"Bid Security in the form of " &amp; E15 &amp; " for a sum of " &amp; C17 &amp; " " &amp; E17 &amp; "/- ("&amp;'N-W (Cr.)'!A127 &amp; ") "&amp; "initially valid for a period of  " &amp; AL38 &amp;" days from the date set for opening of bids."</f>
        <v>Bid Security in the form of  for a sum of INR /- () initially valid for a period of  () days from the date set for opening of bids.</v>
      </c>
      <c r="E45" s="1020"/>
      <c r="F45" s="1020"/>
      <c r="G45" s="307"/>
      <c r="H45" s="307"/>
      <c r="I45" s="308"/>
      <c r="J45" s="308"/>
      <c r="L45" s="294"/>
      <c r="M45" s="295"/>
      <c r="N45" s="295"/>
      <c r="Z45" s="309" t="s">
        <v>650</v>
      </c>
      <c r="AB45" s="448"/>
      <c r="AE45" s="266">
        <v>22</v>
      </c>
      <c r="AF45" s="266" t="s">
        <v>615</v>
      </c>
      <c r="AM45" s="304"/>
      <c r="AN45" s="304"/>
    </row>
    <row r="46" spans="1:45" ht="47.25" hidden="1" customHeight="1">
      <c r="A46" s="305"/>
      <c r="B46" s="306"/>
      <c r="C46" s="306"/>
      <c r="D46" s="1062" t="s">
        <v>88</v>
      </c>
      <c r="E46" s="1062"/>
      <c r="F46" s="1062"/>
      <c r="G46" s="307"/>
      <c r="H46" s="307"/>
      <c r="I46" s="308"/>
      <c r="J46" s="308"/>
      <c r="L46" s="294"/>
      <c r="M46" s="295"/>
      <c r="N46" s="295"/>
      <c r="Z46" s="78"/>
      <c r="AB46" s="557"/>
      <c r="AF46" s="266"/>
      <c r="AM46" s="313"/>
      <c r="AN46" s="304"/>
      <c r="AO46" s="1064" t="s">
        <v>651</v>
      </c>
      <c r="AP46" s="1065"/>
    </row>
    <row r="47" spans="1:45" ht="52.15" hidden="1" customHeight="1">
      <c r="A47" s="305"/>
      <c r="B47" s="306"/>
      <c r="C47" s="306"/>
      <c r="D47" s="1061" t="s">
        <v>652</v>
      </c>
      <c r="E47" s="1061"/>
      <c r="F47" s="1061"/>
      <c r="G47" s="1063"/>
      <c r="H47" s="1063"/>
      <c r="I47" s="308"/>
      <c r="J47" s="308"/>
      <c r="L47" s="294"/>
      <c r="M47" s="295"/>
      <c r="N47" s="295"/>
      <c r="Z47" s="78" t="s">
        <v>653</v>
      </c>
      <c r="AB47" s="557"/>
      <c r="AF47" s="266"/>
      <c r="AM47" s="313"/>
      <c r="AN47" s="304"/>
      <c r="AO47" s="556"/>
      <c r="AP47" s="556"/>
    </row>
    <row r="48" spans="1:45" ht="76.5" hidden="1" customHeight="1">
      <c r="A48" s="305"/>
      <c r="B48" s="306"/>
      <c r="C48" s="306"/>
      <c r="D48" s="1066" t="s">
        <v>654</v>
      </c>
      <c r="E48" s="1066"/>
      <c r="F48" s="1066"/>
      <c r="G48" s="307"/>
      <c r="H48" s="307"/>
      <c r="I48" s="308"/>
      <c r="J48" s="308"/>
      <c r="L48" s="294"/>
      <c r="M48" s="295"/>
      <c r="N48" s="295"/>
      <c r="Z48" s="78" t="s">
        <v>655</v>
      </c>
      <c r="AB48" s="557"/>
      <c r="AF48" s="266"/>
      <c r="AM48" s="313"/>
      <c r="AN48" s="304"/>
    </row>
    <row r="49" spans="1:40" ht="152.25" customHeight="1" thickBot="1">
      <c r="A49" s="305" t="s">
        <v>141</v>
      </c>
      <c r="B49" s="1037" t="s">
        <v>656</v>
      </c>
      <c r="C49" s="1037" t="s">
        <v>656</v>
      </c>
      <c r="D49" s="1020" t="s">
        <v>657</v>
      </c>
      <c r="E49" s="1059" t="s">
        <v>658</v>
      </c>
      <c r="F49" s="1059"/>
      <c r="G49" s="298"/>
      <c r="H49" s="310"/>
      <c r="I49" s="310"/>
      <c r="J49" s="310"/>
      <c r="K49" s="310"/>
      <c r="M49" s="294"/>
      <c r="N49" s="295"/>
      <c r="O49" s="295"/>
      <c r="Z49" s="261" t="s">
        <v>659</v>
      </c>
      <c r="AA49" s="309"/>
      <c r="AE49" s="266">
        <v>23</v>
      </c>
      <c r="AF49" s="266" t="s">
        <v>615</v>
      </c>
      <c r="AM49" s="304"/>
      <c r="AN49" s="304"/>
    </row>
    <row r="50" spans="1:40" ht="82.5" customHeight="1" thickBot="1">
      <c r="A50" s="305" t="s">
        <v>142</v>
      </c>
      <c r="B50" s="1037" t="s">
        <v>660</v>
      </c>
      <c r="C50" s="1037"/>
      <c r="D50" s="1020" t="s">
        <v>661</v>
      </c>
      <c r="E50" s="1040"/>
      <c r="F50" s="1040"/>
      <c r="L50" s="294"/>
      <c r="M50" s="295"/>
      <c r="N50" s="295"/>
      <c r="Z50" s="309"/>
      <c r="AB50" s="311"/>
      <c r="AE50" s="266">
        <v>24</v>
      </c>
      <c r="AF50" s="266" t="s">
        <v>615</v>
      </c>
      <c r="AM50" s="304"/>
      <c r="AN50" s="304"/>
    </row>
    <row r="51" spans="1:40" ht="66.75" hidden="1" customHeight="1">
      <c r="A51" s="305"/>
      <c r="B51" s="306"/>
      <c r="C51" s="306"/>
      <c r="D51" s="1020" t="s">
        <v>662</v>
      </c>
      <c r="E51" s="1040"/>
      <c r="F51" s="1040"/>
      <c r="L51" s="294"/>
      <c r="M51" s="295"/>
      <c r="N51" s="295"/>
      <c r="Z51" s="309"/>
      <c r="AB51" s="312"/>
      <c r="AE51" s="266"/>
      <c r="AF51" s="266"/>
      <c r="AM51" s="313"/>
      <c r="AN51" s="313"/>
    </row>
    <row r="52" spans="1:40" ht="123" customHeight="1">
      <c r="A52" s="305" t="s">
        <v>143</v>
      </c>
      <c r="B52" s="1037" t="s">
        <v>663</v>
      </c>
      <c r="C52" s="1037"/>
      <c r="D52" s="1020" t="s">
        <v>664</v>
      </c>
      <c r="E52" s="1039"/>
      <c r="F52" s="1039"/>
      <c r="L52" s="303"/>
      <c r="M52" s="295"/>
      <c r="N52" s="295"/>
      <c r="Z52" s="309"/>
      <c r="AB52" s="312"/>
      <c r="AE52" s="266">
        <v>25</v>
      </c>
      <c r="AF52" s="266" t="s">
        <v>615</v>
      </c>
    </row>
    <row r="53" spans="1:40" ht="66" customHeight="1">
      <c r="A53" s="305" t="s">
        <v>665</v>
      </c>
      <c r="B53" s="1037" t="s">
        <v>666</v>
      </c>
      <c r="C53" s="1037"/>
      <c r="D53" s="1020" t="s">
        <v>667</v>
      </c>
      <c r="E53" s="1039"/>
      <c r="F53" s="1039"/>
      <c r="L53" s="303"/>
      <c r="M53" s="295"/>
      <c r="N53" s="295"/>
      <c r="AB53" s="312"/>
      <c r="AE53" s="266">
        <v>26</v>
      </c>
      <c r="AF53" s="266" t="s">
        <v>615</v>
      </c>
    </row>
    <row r="54" spans="1:40" ht="101.25" customHeight="1">
      <c r="A54" s="305" t="s">
        <v>668</v>
      </c>
      <c r="B54" s="1037" t="s">
        <v>669</v>
      </c>
      <c r="C54" s="1037"/>
      <c r="D54" s="1020" t="s">
        <v>670</v>
      </c>
      <c r="E54" s="1039"/>
      <c r="F54" s="1039"/>
      <c r="L54" s="303"/>
      <c r="M54" s="295"/>
      <c r="N54" s="295"/>
      <c r="AB54" s="312"/>
      <c r="AE54" s="266"/>
      <c r="AF54" s="266"/>
    </row>
    <row r="55" spans="1:40" ht="118.5" customHeight="1">
      <c r="A55" s="305" t="s">
        <v>671</v>
      </c>
      <c r="B55" s="1037" t="s">
        <v>672</v>
      </c>
      <c r="C55" s="1037"/>
      <c r="D55" s="1020" t="s">
        <v>673</v>
      </c>
      <c r="E55" s="1039"/>
      <c r="F55" s="1039"/>
      <c r="L55" s="303"/>
      <c r="M55" s="295"/>
      <c r="N55" s="295"/>
      <c r="AB55" s="312"/>
      <c r="AE55" s="266">
        <v>27</v>
      </c>
      <c r="AF55" s="266" t="s">
        <v>615</v>
      </c>
    </row>
    <row r="56" spans="1:40" ht="66.75" hidden="1" customHeight="1">
      <c r="A56" s="305" t="s">
        <v>674</v>
      </c>
      <c r="B56" s="1037" t="s">
        <v>675</v>
      </c>
      <c r="C56" s="1037"/>
      <c r="D56" s="1020" t="s">
        <v>676</v>
      </c>
      <c r="E56" s="1039"/>
      <c r="F56" s="1039"/>
      <c r="L56" s="303"/>
      <c r="M56" s="295"/>
      <c r="N56" s="295"/>
      <c r="AB56" s="312"/>
      <c r="AE56" s="266">
        <v>28</v>
      </c>
      <c r="AF56" s="266" t="s">
        <v>615</v>
      </c>
    </row>
    <row r="57" spans="1:40" ht="21.75" hidden="1" customHeight="1">
      <c r="A57" s="305" t="s">
        <v>49</v>
      </c>
      <c r="B57" s="1037" t="s">
        <v>677</v>
      </c>
      <c r="C57" s="1037"/>
      <c r="D57" s="1020" t="s">
        <v>678</v>
      </c>
      <c r="E57" s="1039"/>
      <c r="F57" s="1039"/>
      <c r="L57" s="303"/>
      <c r="M57" s="295"/>
      <c r="N57" s="295"/>
      <c r="AB57" s="312"/>
      <c r="AE57" s="266">
        <v>29</v>
      </c>
      <c r="AF57" s="266" t="s">
        <v>615</v>
      </c>
    </row>
    <row r="58" spans="1:40" ht="21.75" customHeight="1">
      <c r="A58" s="305" t="s">
        <v>679</v>
      </c>
      <c r="B58" s="1037" t="s">
        <v>680</v>
      </c>
      <c r="C58" s="1037"/>
      <c r="D58" s="1020" t="s">
        <v>681</v>
      </c>
      <c r="E58" s="1039"/>
      <c r="F58" s="1039"/>
      <c r="L58" s="303"/>
      <c r="M58" s="295"/>
      <c r="N58" s="295"/>
    </row>
    <row r="59" spans="1:40" ht="22.5" hidden="1" customHeight="1">
      <c r="A59" s="305" t="s">
        <v>682</v>
      </c>
      <c r="B59" s="1037" t="s">
        <v>683</v>
      </c>
      <c r="C59" s="1037"/>
      <c r="D59" s="1020" t="s">
        <v>684</v>
      </c>
      <c r="E59" s="1020"/>
      <c r="F59" s="1020"/>
      <c r="L59" s="303"/>
      <c r="M59" s="295"/>
      <c r="N59" s="295"/>
    </row>
    <row r="60" spans="1:40" ht="24" customHeight="1">
      <c r="A60" s="305" t="s">
        <v>685</v>
      </c>
      <c r="B60" s="1037" t="s">
        <v>686</v>
      </c>
      <c r="C60" s="1037"/>
      <c r="D60" s="1020" t="s">
        <v>687</v>
      </c>
      <c r="E60" s="1020"/>
      <c r="F60" s="1020"/>
      <c r="L60" s="303"/>
      <c r="M60" s="295"/>
      <c r="N60" s="295"/>
    </row>
    <row r="61" spans="1:40" ht="35.25" customHeight="1">
      <c r="A61" s="305" t="s">
        <v>688</v>
      </c>
      <c r="B61" s="1037" t="s">
        <v>689</v>
      </c>
      <c r="C61" s="1037"/>
      <c r="D61" s="1020" t="s">
        <v>690</v>
      </c>
      <c r="E61" s="1020"/>
      <c r="F61" s="1020"/>
      <c r="L61" s="303"/>
      <c r="M61" s="295"/>
      <c r="N61" s="295"/>
    </row>
    <row r="62" spans="1:40" ht="20.25" customHeight="1">
      <c r="A62" s="305" t="s">
        <v>691</v>
      </c>
      <c r="B62" s="1037" t="s">
        <v>692</v>
      </c>
      <c r="C62" s="1037"/>
      <c r="D62" s="1020" t="s">
        <v>693</v>
      </c>
      <c r="E62" s="1020"/>
      <c r="F62" s="1020"/>
      <c r="L62" s="303"/>
      <c r="M62" s="295"/>
      <c r="N62" s="295"/>
    </row>
    <row r="63" spans="1:40" ht="33" customHeight="1">
      <c r="A63" s="305" t="s">
        <v>694</v>
      </c>
      <c r="B63" s="1037" t="s">
        <v>695</v>
      </c>
      <c r="C63" s="1037"/>
      <c r="D63" s="1020" t="s">
        <v>696</v>
      </c>
      <c r="E63" s="1020"/>
      <c r="F63" s="1020"/>
      <c r="L63" s="303"/>
      <c r="M63" s="295"/>
      <c r="N63" s="295"/>
    </row>
    <row r="64" spans="1:40" ht="62.25" customHeight="1">
      <c r="A64" s="305" t="s">
        <v>697</v>
      </c>
      <c r="B64" s="1037" t="s">
        <v>698</v>
      </c>
      <c r="C64" s="1037"/>
      <c r="D64" s="1020" t="s">
        <v>699</v>
      </c>
      <c r="E64" s="1039"/>
      <c r="F64" s="1039"/>
      <c r="L64" s="303"/>
      <c r="M64" s="295"/>
      <c r="N64" s="295"/>
    </row>
    <row r="65" spans="1:14" ht="24" hidden="1" customHeight="1">
      <c r="A65" s="305" t="s">
        <v>700</v>
      </c>
      <c r="B65" s="1037" t="s">
        <v>701</v>
      </c>
      <c r="C65" s="1037"/>
      <c r="D65" s="1020" t="s">
        <v>702</v>
      </c>
      <c r="E65" s="1039"/>
      <c r="F65" s="1039"/>
      <c r="L65" s="303"/>
      <c r="M65" s="295"/>
      <c r="N65" s="295"/>
    </row>
    <row r="66" spans="1:14" ht="25.5" customHeight="1">
      <c r="A66" s="305" t="s">
        <v>703</v>
      </c>
      <c r="B66" s="1037" t="s">
        <v>704</v>
      </c>
      <c r="C66" s="1037"/>
      <c r="D66" s="1020" t="s">
        <v>705</v>
      </c>
      <c r="E66" s="1039"/>
      <c r="F66" s="1039"/>
      <c r="L66" s="303"/>
      <c r="M66" s="295"/>
      <c r="N66" s="295"/>
    </row>
    <row r="67" spans="1:14" ht="22.5" customHeight="1">
      <c r="A67" s="305" t="s">
        <v>706</v>
      </c>
      <c r="B67" s="1037" t="s">
        <v>707</v>
      </c>
      <c r="C67" s="1037"/>
      <c r="D67" s="1020" t="s">
        <v>708</v>
      </c>
      <c r="E67" s="1020"/>
      <c r="F67" s="1020"/>
      <c r="L67" s="303"/>
      <c r="M67" s="295"/>
      <c r="N67" s="295"/>
    </row>
    <row r="68" spans="1:14" ht="33.75" customHeight="1">
      <c r="A68" s="305" t="s">
        <v>709</v>
      </c>
      <c r="B68" s="1037" t="s">
        <v>710</v>
      </c>
      <c r="C68" s="1037"/>
      <c r="D68" s="1020" t="s">
        <v>711</v>
      </c>
      <c r="E68" s="1020"/>
      <c r="F68" s="1020"/>
      <c r="L68" s="303"/>
      <c r="M68" s="295"/>
      <c r="N68" s="295"/>
    </row>
    <row r="69" spans="1:14" ht="47.25" customHeight="1">
      <c r="A69" s="305" t="s">
        <v>712</v>
      </c>
      <c r="B69" s="1037" t="s">
        <v>713</v>
      </c>
      <c r="C69" s="1037"/>
      <c r="D69" s="1020" t="s">
        <v>714</v>
      </c>
      <c r="E69" s="1020"/>
      <c r="F69" s="1020"/>
      <c r="L69" s="303"/>
      <c r="M69" s="295"/>
      <c r="N69" s="295"/>
    </row>
    <row r="70" spans="1:14" ht="48" customHeight="1">
      <c r="A70" s="305" t="s">
        <v>147</v>
      </c>
      <c r="B70" s="1037" t="s">
        <v>715</v>
      </c>
      <c r="C70" s="1037"/>
      <c r="D70" s="1021" t="s">
        <v>716</v>
      </c>
      <c r="E70" s="1021"/>
      <c r="F70" s="1021"/>
      <c r="L70" s="303"/>
      <c r="M70" s="295"/>
      <c r="N70" s="295"/>
    </row>
    <row r="71" spans="1:14" ht="93" hidden="1" customHeight="1">
      <c r="A71" s="305" t="s">
        <v>717</v>
      </c>
      <c r="B71" s="1037" t="s">
        <v>718</v>
      </c>
      <c r="C71" s="1037"/>
      <c r="D71" s="1021" t="s">
        <v>719</v>
      </c>
      <c r="E71" s="1021"/>
      <c r="F71" s="1021"/>
      <c r="L71" s="303"/>
      <c r="M71" s="295"/>
      <c r="N71" s="295"/>
    </row>
    <row r="72" spans="1:14" ht="48" customHeight="1">
      <c r="A72" s="305" t="s">
        <v>152</v>
      </c>
      <c r="B72" s="1037" t="s">
        <v>720</v>
      </c>
      <c r="C72" s="1037"/>
      <c r="D72" s="1020" t="s">
        <v>721</v>
      </c>
      <c r="E72" s="1020"/>
      <c r="F72" s="1020"/>
      <c r="L72" s="294"/>
      <c r="M72" s="295"/>
      <c r="N72" s="295"/>
    </row>
    <row r="73" spans="1:14" ht="29.45" customHeight="1">
      <c r="A73" s="305" t="s">
        <v>722</v>
      </c>
      <c r="B73" s="1037" t="s">
        <v>723</v>
      </c>
      <c r="C73" s="1037"/>
      <c r="D73" s="1020" t="s">
        <v>724</v>
      </c>
      <c r="E73" s="1020"/>
      <c r="F73" s="1020"/>
      <c r="L73" s="294"/>
      <c r="M73" s="295"/>
      <c r="N73" s="295"/>
    </row>
    <row r="74" spans="1:14" ht="61.9" customHeight="1">
      <c r="A74" s="305" t="s">
        <v>725</v>
      </c>
      <c r="B74" s="1037" t="s">
        <v>726</v>
      </c>
      <c r="C74" s="1037"/>
      <c r="D74" s="1020" t="s">
        <v>727</v>
      </c>
      <c r="E74" s="1020"/>
      <c r="F74" s="1020"/>
      <c r="L74" s="294"/>
      <c r="M74" s="295"/>
      <c r="N74" s="295"/>
    </row>
    <row r="75" spans="1:14" ht="63" customHeight="1">
      <c r="A75" s="314">
        <v>3</v>
      </c>
      <c r="B75" s="1020" t="s">
        <v>728</v>
      </c>
      <c r="C75" s="1020"/>
      <c r="D75" s="1020"/>
      <c r="E75" s="1020"/>
      <c r="F75" s="1020"/>
      <c r="L75" s="295"/>
      <c r="M75" s="295"/>
      <c r="N75" s="303"/>
    </row>
    <row r="76" spans="1:14" ht="78" customHeight="1">
      <c r="A76" s="315">
        <v>3.1</v>
      </c>
      <c r="B76" s="1020" t="s">
        <v>729</v>
      </c>
      <c r="C76" s="1020"/>
      <c r="D76" s="1020"/>
      <c r="E76" s="1020"/>
      <c r="F76" s="1020"/>
      <c r="L76" s="295"/>
      <c r="M76" s="295"/>
      <c r="N76" s="295"/>
    </row>
    <row r="77" spans="1:14" ht="79.5" customHeight="1">
      <c r="A77" s="315">
        <v>3.2</v>
      </c>
      <c r="B77" s="1020" t="s">
        <v>730</v>
      </c>
      <c r="C77" s="1020"/>
      <c r="D77" s="1020"/>
      <c r="E77" s="1020"/>
      <c r="F77" s="1020"/>
      <c r="L77" s="295"/>
      <c r="M77" s="295"/>
      <c r="N77" s="295"/>
    </row>
    <row r="78" spans="1:14" ht="72" customHeight="1">
      <c r="A78" s="293">
        <v>4</v>
      </c>
      <c r="B78" s="1020" t="s">
        <v>731</v>
      </c>
      <c r="C78" s="1020"/>
      <c r="D78" s="1020"/>
      <c r="E78" s="1020"/>
      <c r="F78" s="1020"/>
      <c r="H78" s="316"/>
      <c r="L78" s="295"/>
      <c r="M78" s="295"/>
      <c r="N78" s="295"/>
    </row>
    <row r="79" spans="1:14" ht="52.5" customHeight="1">
      <c r="A79" s="315">
        <v>4.0999999999999996</v>
      </c>
      <c r="B79" s="1020" t="s">
        <v>732</v>
      </c>
      <c r="C79" s="1020"/>
      <c r="D79" s="1020"/>
      <c r="E79" s="1020"/>
      <c r="F79" s="1020"/>
      <c r="L79" s="295"/>
      <c r="M79" s="295"/>
      <c r="N79" s="295"/>
    </row>
    <row r="80" spans="1:14" ht="8.25" customHeight="1">
      <c r="A80" s="315"/>
      <c r="B80" s="261"/>
      <c r="C80" s="261"/>
      <c r="D80" s="261"/>
      <c r="E80" s="261"/>
      <c r="F80" s="261"/>
      <c r="L80" s="295"/>
      <c r="M80" s="295"/>
      <c r="N80" s="295"/>
    </row>
    <row r="81" spans="1:32" ht="104.25" customHeight="1">
      <c r="A81" s="315">
        <v>4.2</v>
      </c>
      <c r="B81" s="1020" t="s">
        <v>733</v>
      </c>
      <c r="C81" s="1020"/>
      <c r="D81" s="1020"/>
      <c r="E81" s="1020"/>
      <c r="F81" s="1020"/>
      <c r="L81" s="295"/>
      <c r="M81" s="295"/>
      <c r="N81" s="295"/>
    </row>
    <row r="82" spans="1:32" ht="69" hidden="1" customHeight="1">
      <c r="A82" s="315"/>
      <c r="B82" s="1020"/>
      <c r="C82" s="1020"/>
      <c r="D82" s="1020"/>
      <c r="E82" s="1020"/>
      <c r="F82" s="1020"/>
      <c r="L82" s="295"/>
      <c r="M82" s="295"/>
      <c r="N82" s="295"/>
    </row>
    <row r="83" spans="1:32" ht="36" hidden="1" customHeight="1">
      <c r="A83" s="317">
        <v>5</v>
      </c>
      <c r="B83" s="1038" t="s">
        <v>734</v>
      </c>
      <c r="C83" s="1038"/>
      <c r="D83" s="1038"/>
      <c r="E83" s="1038"/>
      <c r="F83" s="1038"/>
      <c r="L83" s="295"/>
      <c r="M83" s="295"/>
      <c r="N83" s="295"/>
    </row>
    <row r="84" spans="1:32" s="260" customFormat="1" ht="3.75" hidden="1" customHeight="1">
      <c r="A84" s="263"/>
      <c r="B84" s="1036"/>
      <c r="C84" s="1036"/>
      <c r="D84" s="1036"/>
      <c r="E84" s="1036"/>
      <c r="F84" s="1036"/>
      <c r="H84" s="263"/>
      <c r="AE84" s="262"/>
      <c r="AF84" s="262"/>
    </row>
    <row r="85" spans="1:32" ht="9.75" hidden="1" customHeight="1">
      <c r="A85" s="315"/>
      <c r="B85" s="1020"/>
      <c r="C85" s="1020"/>
      <c r="D85" s="1020"/>
      <c r="E85" s="1020"/>
      <c r="F85" s="1020"/>
      <c r="L85" s="295"/>
      <c r="M85" s="295"/>
      <c r="N85" s="295"/>
    </row>
    <row r="86" spans="1:32" ht="4.5" customHeight="1">
      <c r="A86" s="315"/>
      <c r="B86" s="1020"/>
      <c r="C86" s="1020"/>
      <c r="D86" s="1020"/>
      <c r="E86" s="1020"/>
      <c r="F86" s="1020"/>
      <c r="L86" s="295"/>
      <c r="M86" s="295"/>
      <c r="N86" s="295"/>
    </row>
    <row r="87" spans="1:32" ht="4.5" customHeight="1">
      <c r="A87" s="318"/>
      <c r="B87" s="1020"/>
      <c r="C87" s="1020"/>
      <c r="D87" s="1020"/>
      <c r="E87" s="1020"/>
      <c r="F87" s="1020"/>
      <c r="G87" s="313"/>
      <c r="H87" s="1029"/>
      <c r="I87" s="1029"/>
      <c r="K87" s="313"/>
      <c r="L87" s="295"/>
      <c r="M87" s="295"/>
      <c r="N87" s="295"/>
      <c r="Z87" s="319" t="s">
        <v>735</v>
      </c>
    </row>
    <row r="88" spans="1:32" ht="6.75" customHeight="1">
      <c r="A88" s="315"/>
      <c r="B88" s="1020"/>
      <c r="C88" s="1020"/>
      <c r="D88" s="1020"/>
      <c r="E88" s="1020"/>
      <c r="F88" s="1020"/>
      <c r="L88" s="295"/>
      <c r="M88" s="295"/>
      <c r="N88" s="295"/>
    </row>
    <row r="89" spans="1:32" ht="232.5" hidden="1" customHeight="1">
      <c r="A89" s="315">
        <v>5.0999999999999996</v>
      </c>
      <c r="B89" s="1020" t="s">
        <v>736</v>
      </c>
      <c r="C89" s="1020"/>
      <c r="D89" s="1020"/>
      <c r="E89" s="1020"/>
      <c r="F89" s="1020"/>
      <c r="L89" s="295"/>
      <c r="M89" s="295"/>
      <c r="N89" s="295"/>
    </row>
    <row r="90" spans="1:32" ht="35.25" hidden="1" customHeight="1">
      <c r="A90" s="315"/>
      <c r="B90" s="1020"/>
      <c r="C90" s="1020"/>
      <c r="D90" s="1020"/>
      <c r="E90" s="1020"/>
      <c r="F90" s="1020"/>
      <c r="L90" s="295"/>
      <c r="M90" s="295"/>
      <c r="N90" s="295"/>
    </row>
    <row r="91" spans="1:32" ht="39.6" hidden="1" customHeight="1">
      <c r="A91" s="293">
        <v>6</v>
      </c>
      <c r="B91" s="1021" t="s">
        <v>737</v>
      </c>
      <c r="C91" s="1021"/>
      <c r="D91" s="1021"/>
      <c r="E91" s="1021"/>
      <c r="F91" s="1021"/>
      <c r="L91" s="295"/>
      <c r="M91" s="295"/>
      <c r="N91" s="295"/>
    </row>
    <row r="92" spans="1:32" ht="36" hidden="1" customHeight="1">
      <c r="A92" s="320"/>
      <c r="B92" s="1021"/>
      <c r="C92" s="1021"/>
      <c r="D92" s="1021"/>
      <c r="E92" s="1021"/>
      <c r="F92" s="1021"/>
      <c r="L92" s="295"/>
      <c r="M92" s="295"/>
      <c r="N92" s="295"/>
    </row>
    <row r="93" spans="1:32" ht="23.25" hidden="1" customHeight="1">
      <c r="A93" s="320" t="s">
        <v>140</v>
      </c>
      <c r="B93" s="1021" t="s">
        <v>738</v>
      </c>
      <c r="C93" s="1021"/>
      <c r="D93" s="1021" t="s">
        <v>597</v>
      </c>
      <c r="E93" s="1021"/>
      <c r="F93" s="1021"/>
      <c r="L93" s="295"/>
      <c r="M93" s="295"/>
      <c r="N93" s="295"/>
    </row>
    <row r="94" spans="1:32" ht="21.75" hidden="1" customHeight="1">
      <c r="A94" s="320" t="s">
        <v>141</v>
      </c>
      <c r="B94" s="1021" t="s">
        <v>739</v>
      </c>
      <c r="C94" s="1021"/>
      <c r="D94" s="1021" t="s">
        <v>740</v>
      </c>
      <c r="E94" s="1021"/>
      <c r="F94" s="1021"/>
      <c r="L94" s="295"/>
      <c r="M94" s="295"/>
      <c r="N94" s="295"/>
    </row>
    <row r="95" spans="1:32" ht="24.75" hidden="1" customHeight="1">
      <c r="A95" s="320" t="s">
        <v>142</v>
      </c>
      <c r="B95" s="1034" t="s">
        <v>741</v>
      </c>
      <c r="C95" s="1034"/>
      <c r="D95" s="1033" t="s">
        <v>742</v>
      </c>
      <c r="E95" s="1033"/>
      <c r="F95" s="1033"/>
      <c r="L95" s="295"/>
      <c r="M95" s="295"/>
      <c r="N95" s="295"/>
    </row>
    <row r="96" spans="1:32" ht="25.5" hidden="1" customHeight="1">
      <c r="A96" s="320" t="s">
        <v>143</v>
      </c>
      <c r="B96" s="1021" t="s">
        <v>743</v>
      </c>
      <c r="C96" s="1021"/>
      <c r="D96" s="1021" t="s">
        <v>744</v>
      </c>
      <c r="E96" s="1021"/>
      <c r="F96" s="1021"/>
      <c r="L96" s="295"/>
      <c r="M96" s="295"/>
      <c r="N96" s="295"/>
    </row>
    <row r="97" spans="1:14" ht="24" hidden="1" customHeight="1">
      <c r="A97" s="320" t="s">
        <v>665</v>
      </c>
      <c r="B97" s="1021" t="s">
        <v>745</v>
      </c>
      <c r="C97" s="1021"/>
      <c r="D97" s="1021" t="s">
        <v>746</v>
      </c>
      <c r="E97" s="1021"/>
      <c r="F97" s="1021"/>
      <c r="L97" s="295"/>
      <c r="M97" s="295"/>
      <c r="N97" s="295"/>
    </row>
    <row r="98" spans="1:14" ht="21" hidden="1" customHeight="1">
      <c r="A98" s="320" t="s">
        <v>668</v>
      </c>
      <c r="B98" s="1021" t="s">
        <v>747</v>
      </c>
      <c r="C98" s="1021"/>
      <c r="D98" s="1021" t="s">
        <v>748</v>
      </c>
      <c r="E98" s="1021"/>
      <c r="F98" s="1021"/>
      <c r="L98" s="295"/>
      <c r="M98" s="295"/>
      <c r="N98" s="295"/>
    </row>
    <row r="99" spans="1:14" ht="21" hidden="1" customHeight="1">
      <c r="A99" s="320" t="s">
        <v>671</v>
      </c>
      <c r="B99" s="1021" t="s">
        <v>749</v>
      </c>
      <c r="C99" s="1021"/>
      <c r="D99" s="1021" t="s">
        <v>750</v>
      </c>
      <c r="E99" s="1021"/>
      <c r="F99" s="1021"/>
      <c r="L99" s="295"/>
      <c r="M99" s="295"/>
      <c r="N99" s="295"/>
    </row>
    <row r="100" spans="1:14" ht="22.5" hidden="1" customHeight="1">
      <c r="A100" s="320" t="s">
        <v>674</v>
      </c>
      <c r="B100" s="1021" t="s">
        <v>751</v>
      </c>
      <c r="C100" s="1021"/>
      <c r="D100" s="1021" t="s">
        <v>752</v>
      </c>
      <c r="E100" s="1021"/>
      <c r="F100" s="1021"/>
      <c r="L100" s="295"/>
      <c r="M100" s="295"/>
      <c r="N100" s="295"/>
    </row>
    <row r="101" spans="1:14" ht="24" hidden="1" customHeight="1">
      <c r="A101" s="320" t="s">
        <v>49</v>
      </c>
      <c r="B101" s="1021" t="s">
        <v>753</v>
      </c>
      <c r="C101" s="1021"/>
      <c r="D101" s="1021" t="s">
        <v>754</v>
      </c>
      <c r="E101" s="1021"/>
      <c r="F101" s="1021"/>
      <c r="L101" s="295"/>
      <c r="M101" s="295"/>
      <c r="N101" s="295"/>
    </row>
    <row r="102" spans="1:14" ht="22.5" hidden="1" customHeight="1">
      <c r="A102" s="320" t="s">
        <v>679</v>
      </c>
      <c r="B102" s="1021" t="s">
        <v>755</v>
      </c>
      <c r="C102" s="1021"/>
      <c r="D102" s="1021" t="s">
        <v>756</v>
      </c>
      <c r="E102" s="1021"/>
      <c r="F102" s="1021"/>
      <c r="L102" s="295"/>
      <c r="M102" s="295"/>
      <c r="N102" s="295"/>
    </row>
    <row r="103" spans="1:14" ht="23.25" hidden="1" customHeight="1">
      <c r="A103" s="320" t="s">
        <v>682</v>
      </c>
      <c r="B103" s="1021" t="s">
        <v>757</v>
      </c>
      <c r="C103" s="1021"/>
      <c r="D103" s="1021" t="s">
        <v>758</v>
      </c>
      <c r="E103" s="1021"/>
      <c r="F103" s="1021"/>
      <c r="L103" s="295"/>
      <c r="M103" s="295"/>
      <c r="N103" s="295"/>
    </row>
    <row r="104" spans="1:14" ht="21" hidden="1" customHeight="1">
      <c r="A104" s="320" t="s">
        <v>685</v>
      </c>
      <c r="B104" s="1021" t="s">
        <v>759</v>
      </c>
      <c r="C104" s="1021"/>
      <c r="D104" s="1021" t="s">
        <v>760</v>
      </c>
      <c r="E104" s="1021"/>
      <c r="F104" s="1021"/>
      <c r="L104" s="295"/>
      <c r="M104" s="295"/>
      <c r="N104" s="295"/>
    </row>
    <row r="105" spans="1:14" ht="22.5" hidden="1" customHeight="1">
      <c r="A105" s="320" t="s">
        <v>688</v>
      </c>
      <c r="B105" s="1021" t="s">
        <v>761</v>
      </c>
      <c r="C105" s="1021"/>
      <c r="D105" s="1021" t="s">
        <v>762</v>
      </c>
      <c r="E105" s="1021"/>
      <c r="F105" s="1021"/>
      <c r="L105" s="295"/>
      <c r="M105" s="295"/>
      <c r="N105" s="295"/>
    </row>
    <row r="106" spans="1:14" ht="44.25" hidden="1" customHeight="1">
      <c r="A106" s="320" t="s">
        <v>691</v>
      </c>
      <c r="B106" s="1021" t="s">
        <v>763</v>
      </c>
      <c r="C106" s="1021"/>
      <c r="D106" s="1021" t="s">
        <v>764</v>
      </c>
      <c r="E106" s="1021"/>
      <c r="F106" s="1021"/>
      <c r="L106" s="295"/>
      <c r="M106" s="295"/>
      <c r="N106" s="295"/>
    </row>
    <row r="107" spans="1:14" ht="45" customHeight="1">
      <c r="A107" s="293"/>
      <c r="B107" s="1020" t="s">
        <v>765</v>
      </c>
      <c r="C107" s="1020"/>
      <c r="D107" s="1020"/>
      <c r="E107" s="1020"/>
      <c r="F107" s="1020"/>
      <c r="L107" s="295"/>
      <c r="M107" s="295"/>
      <c r="N107" s="295"/>
    </row>
    <row r="108" spans="1:14" ht="52.5" customHeight="1">
      <c r="A108" s="293">
        <v>7</v>
      </c>
      <c r="B108" s="1020" t="s">
        <v>766</v>
      </c>
      <c r="C108" s="1020"/>
      <c r="D108" s="1020"/>
      <c r="E108" s="1020"/>
      <c r="F108" s="1020"/>
      <c r="L108" s="295"/>
      <c r="M108" s="295"/>
      <c r="N108" s="295"/>
    </row>
    <row r="109" spans="1:14" ht="61.5" hidden="1" customHeight="1">
      <c r="A109" s="293">
        <v>7.1</v>
      </c>
      <c r="B109" s="261"/>
      <c r="C109" s="261"/>
      <c r="D109" s="261"/>
      <c r="E109" s="261"/>
      <c r="F109" s="261"/>
      <c r="L109" s="295"/>
      <c r="M109" s="295"/>
      <c r="N109" s="295"/>
    </row>
    <row r="110" spans="1:14" ht="61.5" customHeight="1">
      <c r="A110" s="293">
        <v>8</v>
      </c>
      <c r="B110" s="1020" t="s">
        <v>767</v>
      </c>
      <c r="C110" s="1020"/>
      <c r="D110" s="1020"/>
      <c r="E110" s="1020"/>
      <c r="F110" s="1020"/>
      <c r="L110" s="295"/>
      <c r="M110" s="295"/>
      <c r="N110" s="295"/>
    </row>
    <row r="111" spans="1:14" ht="69.75" customHeight="1">
      <c r="A111" s="293">
        <v>9</v>
      </c>
      <c r="B111" s="1020" t="s">
        <v>768</v>
      </c>
      <c r="C111" s="1020"/>
      <c r="D111" s="1020"/>
      <c r="E111" s="1020"/>
      <c r="F111" s="1020"/>
      <c r="L111" s="295"/>
      <c r="M111" s="295"/>
      <c r="N111" s="295"/>
    </row>
    <row r="112" spans="1:14" ht="68.25" customHeight="1">
      <c r="A112" s="293">
        <v>10</v>
      </c>
      <c r="B112" s="1020" t="s">
        <v>769</v>
      </c>
      <c r="C112" s="1020"/>
      <c r="D112" s="1020"/>
      <c r="E112" s="1020"/>
      <c r="F112" s="1020"/>
      <c r="L112" s="295"/>
      <c r="M112" s="295"/>
      <c r="N112" s="295"/>
    </row>
    <row r="113" spans="1:48" ht="32.25" customHeight="1">
      <c r="A113" s="293">
        <v>11</v>
      </c>
      <c r="B113" s="1020" t="s">
        <v>770</v>
      </c>
      <c r="C113" s="1020"/>
      <c r="D113" s="1020"/>
      <c r="E113" s="1020"/>
      <c r="F113" s="1020"/>
      <c r="L113" s="295"/>
      <c r="M113" s="295"/>
      <c r="N113" s="295"/>
    </row>
    <row r="114" spans="1:48" ht="69" hidden="1" customHeight="1">
      <c r="A114" s="293" t="s">
        <v>771</v>
      </c>
      <c r="B114" s="1032" t="s">
        <v>772</v>
      </c>
      <c r="C114" s="1032"/>
      <c r="D114" s="1032"/>
      <c r="E114" s="1032"/>
      <c r="F114" s="1032"/>
      <c r="L114" s="295"/>
      <c r="M114" s="295"/>
      <c r="N114" s="295"/>
      <c r="AS114" s="321">
        <f>'Name of Bidder'!F6</f>
        <v>1</v>
      </c>
    </row>
    <row r="115" spans="1:48" ht="53.25" hidden="1" customHeight="1">
      <c r="A115" s="293">
        <v>13</v>
      </c>
      <c r="B115" s="1020" t="str">
        <f>"We are a Micro and Small Enterprise (MSE) registered with " &amp; 'Name of Bidder'!C11 &amp; ", a designated Authority of GoI under the Public Procurement Policy for MSEs order 2012."</f>
        <v>We are a Micro and Small Enterprise (MSE) registered with , a designated Authority of GoI under the Public Procurement Policy for MSEs order 2012.</v>
      </c>
      <c r="C115" s="1020"/>
      <c r="D115" s="1020"/>
      <c r="E115" s="1020"/>
      <c r="F115" s="1020"/>
      <c r="L115" s="295"/>
      <c r="M115" s="295"/>
      <c r="N115" s="295"/>
      <c r="AS115" s="321"/>
      <c r="AT115" s="261">
        <f>'Name of Bidder'!C10</f>
        <v>0</v>
      </c>
      <c r="AU115" s="261">
        <f>IF(AT115="No",1,2)</f>
        <v>2</v>
      </c>
      <c r="AV115" s="261">
        <f>AU115</f>
        <v>2</v>
      </c>
    </row>
    <row r="116" spans="1:48" ht="94.5" customHeight="1">
      <c r="A116" s="293">
        <v>13</v>
      </c>
      <c r="B116" s="1032" t="s">
        <v>773</v>
      </c>
      <c r="C116" s="1032"/>
      <c r="D116" s="1032"/>
      <c r="E116" s="1032"/>
      <c r="F116" s="1032"/>
      <c r="L116" s="295"/>
      <c r="M116" s="295"/>
      <c r="N116" s="295"/>
    </row>
    <row r="117" spans="1:48" ht="17.25" customHeight="1">
      <c r="B117" s="322"/>
      <c r="C117" s="323"/>
      <c r="D117" s="323"/>
      <c r="E117" s="324"/>
      <c r="F117" s="324"/>
    </row>
    <row r="118" spans="1:48" ht="19.5" customHeight="1">
      <c r="B118" s="325" t="s">
        <v>774</v>
      </c>
      <c r="C118" s="326"/>
      <c r="D118" s="327"/>
      <c r="E118" s="327"/>
      <c r="F118" s="327"/>
    </row>
    <row r="119" spans="1:48" ht="16.5" customHeight="1">
      <c r="B119" s="325"/>
      <c r="C119" s="326"/>
      <c r="D119" s="327"/>
      <c r="E119" s="327"/>
      <c r="F119" s="327"/>
    </row>
    <row r="120" spans="1:48" ht="21" customHeight="1">
      <c r="B120" s="328"/>
      <c r="C120" s="327"/>
      <c r="D120" s="327"/>
      <c r="E120" s="325"/>
      <c r="F120" s="329" t="s">
        <v>775</v>
      </c>
    </row>
    <row r="121" spans="1:48" ht="15.75" customHeight="1">
      <c r="B121" s="328"/>
      <c r="C121" s="327"/>
      <c r="D121" s="327"/>
      <c r="E121" s="325"/>
      <c r="F121" s="329"/>
    </row>
    <row r="122" spans="1:48" ht="15.75" customHeight="1">
      <c r="A122" s="261"/>
      <c r="B122" s="261"/>
      <c r="C122" s="330"/>
      <c r="D122" s="261"/>
      <c r="E122" s="331"/>
      <c r="F122" s="263"/>
    </row>
    <row r="123" spans="1:48" ht="38.25" customHeight="1">
      <c r="A123" s="263" t="s">
        <v>776</v>
      </c>
      <c r="B123" s="1024">
        <f>'Name of Bidder'!C32</f>
        <v>0</v>
      </c>
      <c r="C123" s="1024"/>
      <c r="D123" s="332" t="s">
        <v>777</v>
      </c>
      <c r="E123" s="332"/>
      <c r="F123" s="264">
        <f>'Name of Bidder'!C29</f>
        <v>0</v>
      </c>
    </row>
    <row r="124" spans="1:48" ht="18.75" customHeight="1">
      <c r="A124" s="263" t="s">
        <v>778</v>
      </c>
      <c r="B124" s="1022">
        <f>'Name of Bidder'!C33</f>
        <v>0</v>
      </c>
      <c r="C124" s="1022"/>
      <c r="D124" s="1023" t="s">
        <v>41</v>
      </c>
      <c r="E124" s="1023"/>
      <c r="F124" s="264">
        <f>'Name of Bidder'!C30</f>
        <v>0</v>
      </c>
    </row>
    <row r="125" spans="1:48" s="260" customFormat="1" ht="18.75" customHeight="1">
      <c r="F125" s="264"/>
      <c r="AE125" s="262"/>
      <c r="AF125" s="262"/>
    </row>
    <row r="126" spans="1:48" ht="15.75" customHeight="1">
      <c r="B126" s="260"/>
      <c r="D126" s="261"/>
      <c r="E126" s="331"/>
    </row>
    <row r="127" spans="1:48" s="260" customFormat="1" ht="18.75" customHeight="1">
      <c r="A127" s="333" t="s">
        <v>779</v>
      </c>
      <c r="B127" s="334"/>
      <c r="C127" s="335"/>
      <c r="D127" s="325"/>
      <c r="E127" s="329"/>
      <c r="F127" s="325"/>
      <c r="H127" s="263"/>
      <c r="AE127" s="262"/>
      <c r="AF127" s="262"/>
    </row>
    <row r="128" spans="1:48" s="260" customFormat="1" ht="18.75" customHeight="1">
      <c r="A128" s="1025" t="s">
        <v>780</v>
      </c>
      <c r="B128" s="1025"/>
      <c r="C128" s="1025"/>
      <c r="D128" s="1027"/>
      <c r="E128" s="1027"/>
      <c r="F128" s="1027"/>
      <c r="H128" s="263"/>
      <c r="AE128" s="262"/>
      <c r="AF128" s="262"/>
    </row>
    <row r="129" spans="1:32" s="260" customFormat="1" ht="18.75" customHeight="1">
      <c r="A129" s="1028"/>
      <c r="B129" s="1028"/>
      <c r="C129" s="1028"/>
      <c r="D129" s="336"/>
      <c r="E129" s="336"/>
      <c r="F129" s="336"/>
      <c r="H129" s="263"/>
      <c r="AE129" s="262"/>
      <c r="AF129" s="262"/>
    </row>
    <row r="130" spans="1:32" s="260" customFormat="1" ht="18.75" customHeight="1">
      <c r="A130" s="1026"/>
      <c r="B130" s="1026"/>
      <c r="C130" s="1026"/>
      <c r="D130" s="336"/>
      <c r="E130" s="336"/>
      <c r="F130" s="336"/>
      <c r="H130" s="263"/>
      <c r="AE130" s="262"/>
      <c r="AF130" s="262"/>
    </row>
    <row r="131" spans="1:32" s="260" customFormat="1" ht="18.75" customHeight="1">
      <c r="A131" s="1019" t="s">
        <v>781</v>
      </c>
      <c r="B131" s="1019"/>
      <c r="C131" s="1019"/>
      <c r="D131" s="1027"/>
      <c r="E131" s="1027"/>
      <c r="F131" s="1027"/>
      <c r="H131" s="263"/>
      <c r="AE131" s="262"/>
      <c r="AF131" s="262"/>
    </row>
    <row r="132" spans="1:32" s="260" customFormat="1" ht="18.75" customHeight="1">
      <c r="A132" s="1019" t="s">
        <v>782</v>
      </c>
      <c r="B132" s="1019"/>
      <c r="C132" s="1019"/>
      <c r="D132" s="1031"/>
      <c r="E132" s="1031"/>
      <c r="F132" s="1031"/>
      <c r="H132" s="263"/>
      <c r="AE132" s="262"/>
      <c r="AF132" s="262"/>
    </row>
    <row r="133" spans="1:32" s="260" customFormat="1" ht="18.75" customHeight="1">
      <c r="A133" s="1019" t="s">
        <v>783</v>
      </c>
      <c r="B133" s="1019"/>
      <c r="C133" s="1019"/>
      <c r="D133" s="1027"/>
      <c r="E133" s="1027"/>
      <c r="F133" s="1027"/>
      <c r="H133" s="263"/>
      <c r="AE133" s="262"/>
      <c r="AF133" s="262"/>
    </row>
    <row r="134" spans="1:32" s="260" customFormat="1" ht="18.75" customHeight="1">
      <c r="A134" s="1025" t="s">
        <v>784</v>
      </c>
      <c r="B134" s="1025"/>
      <c r="C134" s="1025"/>
      <c r="D134" s="336"/>
      <c r="E134" s="336"/>
      <c r="F134" s="336"/>
      <c r="H134" s="263"/>
      <c r="AE134" s="262"/>
      <c r="AF134" s="262"/>
    </row>
    <row r="135" spans="1:32" s="260" customFormat="1" ht="18.75" customHeight="1">
      <c r="A135" s="1028"/>
      <c r="B135" s="1028"/>
      <c r="C135" s="1028"/>
      <c r="D135" s="336"/>
      <c r="E135" s="336"/>
      <c r="F135" s="336"/>
      <c r="H135" s="263"/>
      <c r="AE135" s="262"/>
      <c r="AF135" s="262"/>
    </row>
    <row r="136" spans="1:32" s="260" customFormat="1" ht="18.75" customHeight="1">
      <c r="A136" s="1026"/>
      <c r="B136" s="1026"/>
      <c r="C136" s="1026"/>
      <c r="D136" s="1027"/>
      <c r="E136" s="1027"/>
      <c r="F136" s="1027"/>
      <c r="H136" s="263"/>
      <c r="AE136" s="262"/>
      <c r="AF136" s="262"/>
    </row>
    <row r="137" spans="1:32" s="260" customFormat="1" ht="24" customHeight="1">
      <c r="A137" s="333"/>
      <c r="B137" s="333"/>
      <c r="C137" s="333"/>
      <c r="D137" s="337"/>
      <c r="E137" s="337"/>
      <c r="F137" s="337"/>
      <c r="H137" s="263"/>
      <c r="AE137" s="262"/>
      <c r="AF137" s="262"/>
    </row>
    <row r="138" spans="1:32" s="260" customFormat="1" ht="24" customHeight="1">
      <c r="A138" s="331"/>
      <c r="B138" s="1029"/>
      <c r="C138" s="1029"/>
      <c r="D138" s="1029"/>
      <c r="E138" s="1029"/>
      <c r="F138" s="1029"/>
      <c r="H138" s="263"/>
      <c r="AE138" s="262"/>
      <c r="AF138" s="262"/>
    </row>
    <row r="139" spans="1:32" s="260" customFormat="1" ht="21" customHeight="1">
      <c r="A139" s="305"/>
      <c r="B139" s="1030"/>
      <c r="C139" s="1030"/>
      <c r="D139" s="1030"/>
      <c r="E139" s="1030"/>
      <c r="F139" s="1030"/>
      <c r="H139" s="263"/>
      <c r="AE139" s="262"/>
      <c r="AF139" s="262"/>
    </row>
    <row r="140" spans="1:32" s="260" customFormat="1" ht="24" hidden="1" customHeight="1">
      <c r="A140" s="305"/>
      <c r="B140" s="1021"/>
      <c r="C140" s="1021"/>
      <c r="D140" s="1021"/>
      <c r="E140" s="1021"/>
      <c r="F140" s="1021"/>
      <c r="H140" s="263"/>
      <c r="AE140" s="262"/>
      <c r="AF140" s="262"/>
    </row>
    <row r="141" spans="1:32" ht="51" customHeight="1">
      <c r="A141" s="305"/>
      <c r="B141" s="1021"/>
      <c r="C141" s="1021"/>
      <c r="D141" s="1021"/>
      <c r="E141" s="1021"/>
      <c r="F141" s="1021"/>
    </row>
    <row r="142" spans="1:32" ht="46.5" customHeight="1">
      <c r="A142" s="305"/>
      <c r="B142" s="1021"/>
      <c r="C142" s="1021"/>
      <c r="D142" s="1021"/>
      <c r="E142" s="1021"/>
      <c r="F142" s="1021"/>
    </row>
    <row r="143" spans="1:32" ht="15.75" customHeight="1">
      <c r="A143" s="263"/>
      <c r="B143" s="270"/>
      <c r="C143" s="267"/>
      <c r="D143" s="267"/>
      <c r="E143" s="267"/>
      <c r="F143" s="267"/>
    </row>
    <row r="144" spans="1:32" ht="30.75" customHeight="1">
      <c r="A144" s="1035"/>
      <c r="B144" s="1035"/>
      <c r="C144" s="1035"/>
      <c r="D144" s="1035"/>
      <c r="E144" s="1035"/>
      <c r="F144" s="1035"/>
    </row>
    <row r="145" spans="1:1" ht="24" customHeight="1">
      <c r="A145" s="263"/>
    </row>
    <row r="146" spans="1:1" ht="24" customHeight="1">
      <c r="A146" s="263"/>
    </row>
    <row r="147" spans="1:1" ht="24" customHeight="1">
      <c r="A147" s="263"/>
    </row>
    <row r="148" spans="1:1" ht="24" customHeight="1">
      <c r="A148" s="263"/>
    </row>
    <row r="149" spans="1:1" ht="24" customHeight="1">
      <c r="A149" s="263"/>
    </row>
    <row r="150" spans="1:1" ht="24" customHeight="1">
      <c r="A150" s="263"/>
    </row>
    <row r="151" spans="1:1" ht="24" customHeight="1">
      <c r="A151" s="263"/>
    </row>
    <row r="152" spans="1:1" ht="24" customHeight="1">
      <c r="A152" s="263"/>
    </row>
    <row r="153" spans="1:1" ht="24" customHeight="1"/>
    <row r="154" spans="1:1" ht="24" customHeight="1"/>
    <row r="155" spans="1:1" ht="24" customHeight="1"/>
    <row r="156" spans="1:1" ht="24" customHeight="1"/>
    <row r="157" spans="1:1" ht="24" customHeight="1"/>
    <row r="158" spans="1:1" ht="24" customHeight="1"/>
    <row r="159" spans="1:1" ht="24" customHeight="1"/>
    <row r="160" spans="1:1" ht="24" customHeight="1"/>
  </sheetData>
  <sheetProtection formatColumns="0" formatRows="0" selectLockedCells="1"/>
  <customSheetViews>
    <customSheetView guid="{BD24AD9D-D3A0-422F-8577-11BDC23592D2}" scale="90" showPageBreaks="1" showGridLines="0" zeroValues="0" printArea="1" hiddenRows="1" hiddenColumns="1" view="pageBreakPreview" topLeftCell="A105">
      <selection activeCell="A71" sqref="A71:XFD71"/>
      <rowBreaks count="1" manualBreakCount="1">
        <brk id="82" max="16383" man="1"/>
      </rowBreaks>
      <pageMargins left="0" right="0" top="0" bottom="0" header="0" footer="0"/>
      <pageSetup scale="85" fitToHeight="3" orientation="portrait" r:id="rId1"/>
      <headerFooter alignWithMargins="0">
        <oddFooter>&amp;R&amp;"Arial,Bold"&amp;11Page &amp;P of &amp;N</oddFooter>
      </headerFooter>
    </customSheetView>
    <customSheetView guid="{6AB2DF82-E90A-4CF8-B22E-5D001DAE6667}" scale="90" showPageBreaks="1" showGridLines="0" zeroValues="0" printArea="1" hiddenRows="1" hiddenColumns="1" view="pageBreakPreview" topLeftCell="A114">
      <selection activeCell="D130" sqref="D130:F130"/>
      <rowBreaks count="1" manualBreakCount="1">
        <brk id="82" max="16383" man="1"/>
      </rowBreaks>
      <pageMargins left="0" right="0" top="0" bottom="0" header="0" footer="0"/>
      <pageSetup scale="85" fitToHeight="3" orientation="portrait" r:id="rId2"/>
      <headerFooter alignWithMargins="0">
        <oddFooter>&amp;R&amp;"Arial,Bold"&amp;11Page &amp;P of &amp;N</oddFooter>
      </headerFooter>
    </customSheetView>
    <customSheetView guid="{938A4A51-D362-4606-B51E-5F7EE488A1EA}" scale="90" showPageBreaks="1" showGridLines="0" zeroValues="0" printArea="1" hiddenRows="1" hiddenColumns="1" view="pageBreakPreview">
      <selection activeCell="F136" sqref="F136"/>
      <rowBreaks count="1" manualBreakCount="1">
        <brk id="82" max="16383" man="1"/>
      </rowBreaks>
      <pageMargins left="0" right="0" top="0" bottom="0" header="0" footer="0"/>
      <pageSetup scale="85" fitToHeight="3" orientation="portrait" r:id="rId3"/>
      <headerFooter alignWithMargins="0">
        <oddFooter>&amp;R&amp;"Arial,Bold"&amp;11Page &amp;P of &amp;N</oddFooter>
      </headerFooter>
    </customSheetView>
    <customSheetView guid="{E8F77A2D-E40A-4668-A8F2-3CE31C4AC520}" scale="90" showPageBreaks="1" showGridLines="0" zeroValues="0" printArea="1" hiddenRows="1" hiddenColumns="1" view="pageBreakPreview" topLeftCell="A127">
      <selection activeCell="D133" sqref="D133:F136"/>
      <rowBreaks count="6" manualBreakCount="6">
        <brk id="47" max="39" man="1"/>
        <brk id="57" max="39" man="1"/>
        <brk id="75" max="39" man="1"/>
        <brk id="81" max="16383" man="1"/>
        <brk id="109" max="39" man="1"/>
        <brk id="140" max="39" man="1"/>
      </rowBreaks>
      <pageMargins left="0" right="0" top="0" bottom="0" header="0" footer="0"/>
      <pageSetup scale="85" fitToHeight="3" orientation="portrait" r:id="rId4"/>
      <headerFooter alignWithMargins="0">
        <oddFooter>&amp;R&amp;"Arial,Bold"&amp;11Page &amp;P of &amp;N</oddFooter>
      </headerFooter>
    </customSheetView>
    <customSheetView guid="{F34FCE55-6D7A-4595-AE80-79F81F8010EA}" scale="90" showPageBreaks="1" showGridLines="0" zeroValues="0" printArea="1" hiddenRows="1" hiddenColumns="1" view="pageBreakPreview" topLeftCell="A32">
      <selection activeCell="AO47" sqref="AO47"/>
      <rowBreaks count="6" manualBreakCount="6">
        <brk id="47" max="45" man="1"/>
        <brk id="56" max="45" man="1"/>
        <brk id="75" max="45" man="1"/>
        <brk id="81" max="16383" man="1"/>
        <brk id="109" max="45" man="1"/>
        <brk id="140" max="45" man="1"/>
      </rowBreaks>
      <pageMargins left="0" right="0" top="0" bottom="0" header="0" footer="0"/>
      <pageSetup scale="85" fitToHeight="3" orientation="portrait" r:id="rId5"/>
      <headerFooter alignWithMargins="0">
        <oddFooter>&amp;R&amp;"Arial,Bold"&amp;11Page &amp;P of &amp;N</oddFooter>
      </headerFooter>
    </customSheetView>
    <customSheetView guid="{906C1F80-87B7-4777-98E9-010D55358499}" scale="90" showPageBreaks="1" showGridLines="0" zeroValues="0" printArea="1" hiddenRows="1" hiddenColumns="1" view="pageBreakPreview" topLeftCell="A107">
      <selection activeCell="D131" sqref="D131:F131"/>
      <rowBreaks count="8" manualBreakCount="8">
        <brk id="38" max="5" man="1"/>
        <brk id="49" max="5" man="1"/>
        <brk id="64" max="5" man="1"/>
        <brk id="75" max="5" man="1"/>
        <brk id="78" max="5" man="1"/>
        <brk id="86" max="5" man="1"/>
        <brk id="106" max="5" man="1"/>
        <brk id="143" max="5" man="1"/>
      </rowBreaks>
      <pageMargins left="0" right="0" top="0" bottom="0" header="0" footer="0"/>
      <pageSetup scale="85" fitToHeight="3" orientation="portrait" r:id="rId6"/>
      <headerFooter alignWithMargins="0">
        <oddFooter>&amp;R&amp;"Arial,Bold"&amp;11Page &amp;P of &amp;N</oddFooter>
      </headerFooter>
    </customSheetView>
    <customSheetView guid="{42E95D05-5FE4-4BDE-99D8-8A5175191762}" scale="90" showPageBreaks="1" showGridLines="0" zeroValues="0" printArea="1" hiddenRows="1" hiddenColumns="1" view="pageBreakPreview" topLeftCell="A111">
      <selection activeCell="D134" sqref="D134:F134"/>
      <rowBreaks count="8" manualBreakCount="8">
        <brk id="38" max="5" man="1"/>
        <brk id="49" max="5" man="1"/>
        <brk id="64" max="5" man="1"/>
        <brk id="77" max="5" man="1"/>
        <brk id="81" max="5" man="1"/>
        <brk id="89" max="5" man="1"/>
        <brk id="109" max="5" man="1"/>
        <brk id="146" max="5" man="1"/>
      </rowBreaks>
      <pageMargins left="0" right="0" top="0" bottom="0" header="0" footer="0"/>
      <pageSetup scale="85" fitToHeight="3" orientation="portrait" r:id="rId7"/>
      <headerFooter alignWithMargins="0">
        <oddFooter>&amp;R&amp;"Arial,Bold"&amp;11Page &amp;P of &amp;N</oddFooter>
      </headerFooter>
    </customSheetView>
    <customSheetView guid="{B07A37BF-D9F4-4586-9D27-CDE2FA2D1222}" scale="90" showPageBreaks="1" showGridLines="0" zeroValues="0" printArea="1" hiddenRows="1" hiddenColumns="1" view="pageBreakPreview" topLeftCell="A46">
      <selection activeCell="E6" sqref="E6:F6"/>
      <rowBreaks count="8" manualBreakCount="8">
        <brk id="38" max="5" man="1"/>
        <brk id="49" max="5" man="1"/>
        <brk id="65" max="5" man="1"/>
        <brk id="79" max="5" man="1"/>
        <brk id="83" max="5" man="1"/>
        <brk id="91" max="5" man="1"/>
        <brk id="111" max="5" man="1"/>
        <brk id="148" max="5" man="1"/>
      </rowBreaks>
      <pageMargins left="0" right="0" top="0" bottom="0" header="0" footer="0"/>
      <pageSetup scale="85" fitToHeight="3" orientation="portrait" r:id="rId8"/>
      <headerFooter alignWithMargins="0">
        <oddFooter>&amp;R&amp;"Arial,Bold"&amp;11Page &amp;P of &amp;N</oddFooter>
      </headerFooter>
    </customSheetView>
    <customSheetView guid="{9EDBA9B2-46ED-415A-B10B-329571C4D4AF}" scale="90" showPageBreaks="1" showGridLines="0" zeroValues="0" printArea="1" hiddenRows="1" hiddenColumns="1" view="pageBreakPreview">
      <selection activeCell="F141" sqref="F141"/>
      <rowBreaks count="6" manualBreakCount="6">
        <brk id="46" max="5" man="1"/>
        <brk id="60" max="5" man="1"/>
        <brk id="75" max="5" man="1"/>
        <brk id="82" max="5" man="1"/>
        <brk id="90" max="5" man="1"/>
        <brk id="120" max="5" man="1"/>
      </rowBreaks>
      <pageMargins left="0" right="0" top="0" bottom="0" header="0" footer="0"/>
      <pageSetup scale="85" fitToHeight="3" orientation="portrait" r:id="rId9"/>
      <headerFooter alignWithMargins="0">
        <oddFooter>&amp;R&amp;"Arial,Bold"&amp;11Page &amp;P of &amp;N</oddFooter>
      </headerFooter>
    </customSheetView>
    <customSheetView guid="{30E57F47-2338-458C-930A-44F048960490}" scale="90" showPageBreaks="1" showGridLines="0" zeroValues="0" printArea="1" hiddenRows="1" hiddenColumns="1" view="pageBreakPreview" topLeftCell="A134">
      <selection activeCell="D134" sqref="D134:F134"/>
      <rowBreaks count="6" manualBreakCount="6">
        <brk id="46" max="5" man="1"/>
        <brk id="60" max="5" man="1"/>
        <brk id="75" max="5" man="1"/>
        <brk id="82" max="5" man="1"/>
        <brk id="90" max="5" man="1"/>
        <brk id="120" max="5" man="1"/>
      </rowBreaks>
      <pageMargins left="0" right="0" top="0" bottom="0" header="0" footer="0"/>
      <pageSetup scale="85" fitToHeight="3" orientation="portrait" r:id="rId10"/>
      <headerFooter alignWithMargins="0">
        <oddFooter>&amp;R&amp;"Arial,Bold"&amp;11Page &amp;P of &amp;N</oddFooter>
      </headerFooter>
    </customSheetView>
    <customSheetView guid="{6FD3A41D-DEEE-48F5-96DB-6021F0BEBAF6}" scale="90" showPageBreaks="1" showGridLines="0" zeroValues="0" printArea="1" hiddenRows="1" hiddenColumns="1" view="pageBreakPreview" topLeftCell="A121">
      <selection activeCell="D134" sqref="D134:F134"/>
      <rowBreaks count="6" manualBreakCount="6">
        <brk id="46" max="5" man="1"/>
        <brk id="60" max="5" man="1"/>
        <brk id="75" max="5" man="1"/>
        <brk id="82" max="5" man="1"/>
        <brk id="90" max="5" man="1"/>
        <brk id="120" max="5" man="1"/>
      </rowBreaks>
      <pageMargins left="0" right="0" top="0" bottom="0" header="0" footer="0"/>
      <pageSetup scale="85" fitToHeight="3" orientation="portrait" r:id="rId11"/>
      <headerFooter alignWithMargins="0">
        <oddFooter>&amp;R&amp;"Arial,Bold"&amp;11Page &amp;P of &amp;N</oddFooter>
      </headerFooter>
    </customSheetView>
    <customSheetView guid="{564AA8DD-E850-4E6F-BA1D-8F79D1361145}" scale="90" showPageBreaks="1" showGridLines="0" zeroValues="0" printArea="1" hiddenRows="1" hiddenColumns="1" view="pageBreakPreview" topLeftCell="A110">
      <selection activeCell="D134" sqref="D134:F134"/>
      <rowBreaks count="6" manualBreakCount="6">
        <brk id="46" max="5" man="1"/>
        <brk id="60" max="5" man="1"/>
        <brk id="75" max="5" man="1"/>
        <brk id="82" max="5" man="1"/>
        <brk id="90" max="5" man="1"/>
        <brk id="120" max="5" man="1"/>
      </rowBreaks>
      <pageMargins left="0" right="0" top="0" bottom="0" header="0" footer="0"/>
      <pageSetup scale="85" fitToHeight="3" orientation="portrait" r:id="rId12"/>
      <headerFooter alignWithMargins="0">
        <oddFooter>&amp;R&amp;"Arial,Bold"&amp;11Page &amp;P of &amp;N</oddFooter>
      </headerFooter>
    </customSheetView>
    <customSheetView guid="{7DC13EB1-5F25-4667-BD87-340DAD4F0E72}" showPageBreaks="1" showGridLines="0" zeroValues="0" printArea="1" hiddenRows="1" hiddenColumns="1" topLeftCell="A118">
      <selection activeCell="D131" sqref="D131:F131"/>
      <rowBreaks count="7" manualBreakCount="7">
        <brk id="46" max="5" man="1"/>
        <brk id="58" max="5" man="1"/>
        <brk id="73" max="5" man="1"/>
        <brk id="79" max="5" man="1"/>
        <brk id="86" max="5" man="1"/>
        <brk id="107" max="5" man="1"/>
        <brk id="143" max="5" man="1"/>
      </rowBreaks>
      <pageMargins left="0" right="0" top="0" bottom="0" header="0" footer="0"/>
      <pageSetup scale="93" fitToHeight="3" orientation="portrait" r:id="rId13"/>
      <headerFooter alignWithMargins="0">
        <oddFooter>&amp;R&amp;"Arial,Bold"&amp;11Page &amp;P of &amp;N</oddFooter>
      </headerFooter>
    </customSheetView>
    <customSheetView guid="{AF19F13B-761B-48FB-A70F-9439A4D7530B}" showGridLines="0" zeroValues="0" hiddenRows="1" hiddenColumns="1" topLeftCell="A41">
      <selection activeCell="B108" sqref="B108:C108"/>
      <rowBreaks count="5" manualBreakCount="5">
        <brk id="21" max="5" man="1"/>
        <brk id="45" max="5" man="1"/>
        <brk id="65" max="5" man="1"/>
        <brk id="77" max="5" man="1"/>
        <brk id="113" max="5" man="1"/>
      </rowBreaks>
      <pageMargins left="0" right="0" top="0" bottom="0" header="0" footer="0"/>
      <pageSetup scale="90" fitToHeight="3" orientation="portrait" r:id="rId14"/>
      <headerFooter alignWithMargins="0">
        <oddFooter>&amp;R&amp;"Arial,Bold"&amp;11Page &amp;P of &amp;N</oddFooter>
      </headerFooter>
    </customSheetView>
    <customSheetView guid="{20A53A97-D2BD-4E7F-8ABC-E5DF94CF88E8}" showGridLines="0" zeroValues="0" hiddenRows="1" hiddenColumns="1" topLeftCell="A127">
      <selection activeCell="D127" sqref="D127:F127"/>
      <rowBreaks count="5" manualBreakCount="5">
        <brk id="21" max="5" man="1"/>
        <brk id="45" max="5" man="1"/>
        <brk id="65" max="5" man="1"/>
        <brk id="77" max="5" man="1"/>
        <brk id="113" max="5" man="1"/>
      </rowBreaks>
      <pageMargins left="0" right="0" top="0" bottom="0" header="0" footer="0"/>
      <pageSetup scale="90" fitToHeight="3" orientation="portrait" r:id="rId15"/>
      <headerFooter alignWithMargins="0">
        <oddFooter>&amp;R&amp;"Arial,Bold"&amp;11Page &amp;P of &amp;N</oddFooter>
      </headerFooter>
    </customSheetView>
    <customSheetView guid="{1586E746-E770-4DE8-8EE8-42BC4CF5206B}" scale="85" showPageBreaks="1" showGridLines="0" zeroValues="0" printArea="1" hiddenRows="1" hiddenColumns="1" view="pageBreakPreview" topLeftCell="A34">
      <selection activeCell="C26" sqref="C26:F26"/>
      <rowBreaks count="5" manualBreakCount="5">
        <brk id="21" max="5" man="1"/>
        <brk id="45" max="5" man="1"/>
        <brk id="65" max="5" man="1"/>
        <brk id="77" max="5" man="1"/>
        <brk id="113" max="5" man="1"/>
      </rowBreaks>
      <pageMargins left="0" right="0" top="0" bottom="0" header="0" footer="0"/>
      <pageSetup scale="90" fitToHeight="3" orientation="portrait" r:id="rId16"/>
      <headerFooter alignWithMargins="0">
        <oddFooter>&amp;R&amp;"Arial,Bold"&amp;11Page &amp;P of &amp;N</oddFooter>
      </headerFooter>
    </customSheetView>
    <customSheetView guid="{7FED4A88-DA6B-4AEC-96D2-BAE29634CEBD}" scale="85" showPageBreaks="1" showGridLines="0" zeroValues="0" printArea="1" hiddenRows="1" hiddenColumns="1" view="pageBreakPreview" topLeftCell="A84">
      <selection activeCell="B108" sqref="B108:C108"/>
      <rowBreaks count="5" manualBreakCount="5">
        <brk id="21" max="5" man="1"/>
        <brk id="45" max="5" man="1"/>
        <brk id="65" max="5" man="1"/>
        <brk id="77" max="5" man="1"/>
        <brk id="113" max="5" man="1"/>
      </rowBreaks>
      <pageMargins left="0" right="0" top="0" bottom="0" header="0" footer="0"/>
      <pageSetup scale="90" fitToHeight="3" orientation="portrait" r:id="rId17"/>
      <headerFooter alignWithMargins="0">
        <oddFooter>&amp;R&amp;"Arial,Bold"&amp;11Page &amp;P of &amp;N</oddFooter>
      </headerFooter>
    </customSheetView>
    <customSheetView guid="{57EC2AB3-459C-475C-AFE6-EBB6882FA67E}" scale="85" showPageBreaks="1" showGridLines="0" zeroValues="0" printArea="1" hiddenColumns="1" view="pageBreakPreview" topLeftCell="A102">
      <selection activeCell="D133" sqref="D133"/>
      <rowBreaks count="9" manualBreakCount="9">
        <brk id="21" max="5" man="1"/>
        <brk id="45" max="5" man="1"/>
        <brk id="65" max="5" man="1"/>
        <brk id="77" max="5" man="1"/>
        <brk id="82" max="5" man="1"/>
        <brk id="84" max="5" man="1"/>
        <brk id="85" max="5" man="1"/>
        <brk id="110" max="5" man="1"/>
        <brk id="112" max="5" man="1"/>
      </rowBreaks>
      <pageMargins left="0" right="0" top="0" bottom="0" header="0" footer="0"/>
      <pageSetup scale="90" fitToHeight="3" orientation="portrait" r:id="rId18"/>
      <headerFooter alignWithMargins="0">
        <oddFooter>&amp;R&amp;"Arial,Bold"&amp;11Page &amp;P of &amp;N</oddFooter>
      </headerFooter>
    </customSheetView>
    <customSheetView guid="{6B2C1320-5106-401D-86E8-03FFC7419150}" scale="85" zeroValues="0" hiddenColumns="1" showRuler="0">
      <selection activeCell="F12" sqref="F12"/>
      <rowBreaks count="6" manualBreakCount="6">
        <brk id="21" max="5" man="1"/>
        <brk id="44" max="5" man="1"/>
        <brk id="61" max="5" man="1"/>
        <brk id="73" max="5" man="1"/>
        <brk id="81" max="5" man="1"/>
        <brk id="104" max="5" man="1"/>
      </rowBreaks>
      <pageMargins left="0" right="0" top="0" bottom="0" header="0" footer="0"/>
      <pageSetup scale="90" fitToHeight="3" orientation="portrait" r:id="rId19"/>
      <headerFooter alignWithMargins="0">
        <oddFooter>&amp;R&amp;"Arial,Bold"&amp;11Page &amp;P of &amp;N</oddFooter>
      </headerFooter>
    </customSheetView>
    <customSheetView guid="{EBAEADC8-DFAF-4DD1-92A4-0349F1C8EBDD}" scale="85" showPageBreaks="1" showGridLines="0" zeroValues="0" printArea="1" hiddenRows="1" hiddenColumns="1" view="pageBreakPreview" topLeftCell="A102">
      <selection activeCell="B108" sqref="B108:C108"/>
      <rowBreaks count="7" manualBreakCount="7">
        <brk id="21" max="5" man="1"/>
        <brk id="45" max="5" man="1"/>
        <brk id="65" max="5" man="1"/>
        <brk id="77" max="5" man="1"/>
        <brk id="91" max="5" man="1"/>
        <brk id="113" max="5" man="1"/>
        <brk id="116" max="5" man="1"/>
      </rowBreaks>
      <pageMargins left="0" right="0" top="0" bottom="0" header="0" footer="0"/>
      <pageSetup scale="90" fitToHeight="3" orientation="portrait" r:id="rId20"/>
      <headerFooter alignWithMargins="0">
        <oddFooter>&amp;R&amp;"Arial,Bold"&amp;11Page &amp;P of &amp;N</oddFooter>
      </headerFooter>
    </customSheetView>
    <customSheetView guid="{D5994A17-2357-4B78-B667-DDB5D94B6FD1}"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 right="0" top="0" bottom="0" header="0" footer="0"/>
      <pageSetup scale="90" fitToHeight="3" orientation="portrait" r:id="rId21"/>
      <headerFooter alignWithMargins="0">
        <oddFooter>&amp;R&amp;"Arial,Bold"&amp;11Page &amp;P of &amp;N</oddFooter>
      </headerFooter>
    </customSheetView>
    <customSheetView guid="{A317F5C2-E44F-4A46-8833-2AE6CAE06F6E}" scale="85" showPageBreaks="1" showGridLines="0" zeroValues="0" printArea="1" hiddenRows="1" hiddenColumns="1" view="pageBreakPreview" topLeftCell="A7">
      <selection activeCell="E15" sqref="E15:F15"/>
      <rowBreaks count="5" manualBreakCount="5">
        <brk id="21" max="5" man="1"/>
        <brk id="45" max="5" man="1"/>
        <brk id="65" max="5" man="1"/>
        <brk id="77" max="5" man="1"/>
        <brk id="113" max="5" man="1"/>
      </rowBreaks>
      <pageMargins left="0" right="0" top="0" bottom="0" header="0" footer="0"/>
      <pageSetup scale="90" fitToHeight="3" orientation="portrait" r:id="rId22"/>
      <headerFooter alignWithMargins="0">
        <oddFooter>&amp;R&amp;"Arial,Bold"&amp;11Page &amp;P of &amp;N</oddFooter>
      </headerFooter>
    </customSheetView>
    <customSheetView guid="{280EA05C-4582-4B0F-895F-5C9134A73222}" showGridLines="0" zeroValues="0" hiddenRows="1" hiddenColumns="1" topLeftCell="A104">
      <selection activeCell="B108" sqref="B108:C108"/>
      <rowBreaks count="5" manualBreakCount="5">
        <brk id="21" max="5" man="1"/>
        <brk id="45" max="5" man="1"/>
        <brk id="65" max="5" man="1"/>
        <brk id="77" max="5" man="1"/>
        <brk id="113" max="5" man="1"/>
      </rowBreaks>
      <pageMargins left="0" right="0" top="0" bottom="0" header="0" footer="0"/>
      <pageSetup scale="90" fitToHeight="3" orientation="portrait" r:id="rId23"/>
      <headerFooter alignWithMargins="0">
        <oddFooter>&amp;R&amp;"Arial,Bold"&amp;11Page &amp;P of &amp;N</oddFooter>
      </headerFooter>
    </customSheetView>
    <customSheetView guid="{582CF44B-0703-4CA2-AB84-00685031CD39}" scale="90" showPageBreaks="1" showGridLines="0" zeroValues="0" printArea="1" hiddenRows="1" hiddenColumns="1" view="pageBreakPreview" topLeftCell="A121">
      <selection activeCell="D134" sqref="D134:F134"/>
      <rowBreaks count="9" manualBreakCount="9">
        <brk id="23" max="5" man="1"/>
        <brk id="48" max="5" man="1"/>
        <brk id="67" max="5" man="1"/>
        <brk id="79" max="5" man="1"/>
        <brk id="84" max="5" man="1"/>
        <brk id="88" max="5" man="1"/>
        <brk id="90" max="5" man="1"/>
        <brk id="112" max="5" man="1"/>
        <brk id="118" max="5" man="1"/>
      </rowBreaks>
      <pageMargins left="0" right="0" top="0" bottom="0" header="0" footer="0"/>
      <pageSetup scale="77" fitToHeight="3" orientation="portrait" r:id="rId24"/>
      <headerFooter alignWithMargins="0">
        <oddFooter>&amp;R&amp;"Arial,Bold"&amp;11Page &amp;P of &amp;N</oddFooter>
      </headerFooter>
    </customSheetView>
    <customSheetView guid="{308F00E9-5A71-4486-BCFD-DF8513C1906D}" scale="90" showPageBreaks="1" showGridLines="0" zeroValues="0" printArea="1" hiddenRows="1" hiddenColumns="1" view="pageBreakPreview" topLeftCell="A10">
      <selection activeCell="D134" sqref="D134:F134"/>
      <rowBreaks count="9" manualBreakCount="9">
        <brk id="23" max="5" man="1"/>
        <brk id="48" max="5" man="1"/>
        <brk id="67" max="5" man="1"/>
        <brk id="79" max="5" man="1"/>
        <brk id="84" max="5" man="1"/>
        <brk id="88" max="5" man="1"/>
        <brk id="90" max="5" man="1"/>
        <brk id="112" max="5" man="1"/>
        <brk id="118" max="5" man="1"/>
      </rowBreaks>
      <pageMargins left="0" right="0" top="0" bottom="0" header="0" footer="0"/>
      <pageSetup scale="77" fitToHeight="3" orientation="portrait" r:id="rId25"/>
      <headerFooter alignWithMargins="0">
        <oddFooter>&amp;R&amp;"Arial,Bold"&amp;11Page &amp;P of &amp;N</oddFooter>
      </headerFooter>
    </customSheetView>
    <customSheetView guid="{9F8CD454-46B1-47B9-9F5F-73ED69AC40D4}" scale="90" showPageBreaks="1" showGridLines="0" zeroValues="0" printArea="1" hiddenRows="1" hiddenColumns="1" view="pageBreakPreview" topLeftCell="A34">
      <selection activeCell="F140" sqref="F140"/>
      <rowBreaks count="9" manualBreakCount="9">
        <brk id="23" max="5" man="1"/>
        <brk id="48" max="5" man="1"/>
        <brk id="67" max="5" man="1"/>
        <brk id="79" max="5" man="1"/>
        <brk id="84" max="5" man="1"/>
        <brk id="88" max="5" man="1"/>
        <brk id="90" max="5" man="1"/>
        <brk id="112" max="5" man="1"/>
        <brk id="118" max="5" man="1"/>
      </rowBreaks>
      <pageMargins left="0" right="0" top="0" bottom="0" header="0" footer="0"/>
      <pageSetup scale="77" fitToHeight="3" orientation="portrait" r:id="rId26"/>
      <headerFooter alignWithMargins="0">
        <oddFooter>&amp;R&amp;"Arial,Bold"&amp;11Page &amp;P of &amp;N</oddFooter>
      </headerFooter>
    </customSheetView>
    <customSheetView guid="{3365131F-6BE7-432A-859B-F41B794BB9E6}" scale="90" showPageBreaks="1" showGridLines="0" zeroValues="0" printArea="1" hiddenRows="1" hiddenColumns="1" view="pageBreakPreview" topLeftCell="A49">
      <selection activeCell="D131" sqref="D131:F131"/>
      <rowBreaks count="7" manualBreakCount="7">
        <brk id="46" max="5" man="1"/>
        <brk id="58" max="5" man="1"/>
        <brk id="73" max="5" man="1"/>
        <brk id="79" max="5" man="1"/>
        <brk id="86" max="5" man="1"/>
        <brk id="107" max="5" man="1"/>
        <brk id="143" max="5" man="1"/>
      </rowBreaks>
      <pageMargins left="0" right="0" top="0" bottom="0" header="0" footer="0"/>
      <pageSetup scale="93" fitToHeight="3" orientation="portrait" r:id="rId27"/>
      <headerFooter alignWithMargins="0">
        <oddFooter>&amp;R&amp;"Arial,Bold"&amp;11Page &amp;P of &amp;N</oddFooter>
      </headerFooter>
    </customSheetView>
    <customSheetView guid="{728AEB16-F9CD-4198-B4E9-2E28A5E42262}" scale="90" showPageBreaks="1" showGridLines="0" zeroValues="0" printArea="1" hiddenRows="1" hiddenColumns="1" view="pageBreakPreview" topLeftCell="A111">
      <selection activeCell="D134" sqref="D134:F134"/>
      <rowBreaks count="6" manualBreakCount="6">
        <brk id="46" max="5" man="1"/>
        <brk id="60" max="5" man="1"/>
        <brk id="75" max="5" man="1"/>
        <brk id="82" max="5" man="1"/>
        <brk id="90" max="5" man="1"/>
        <brk id="120" max="5" man="1"/>
      </rowBreaks>
      <pageMargins left="0" right="0" top="0" bottom="0" header="0" footer="0"/>
      <pageSetup scale="85" fitToHeight="3" orientation="portrait" r:id="rId28"/>
      <headerFooter alignWithMargins="0">
        <oddFooter>&amp;R&amp;"Arial,Bold"&amp;11Page &amp;P of &amp;N</oddFooter>
      </headerFooter>
    </customSheetView>
    <customSheetView guid="{10C5F276-B641-4058-B015-CD9DBF21498B}" scale="90" showPageBreaks="1" showGridLines="0" zeroValues="0" printArea="1" hiddenRows="1" hiddenColumns="1" view="pageBreakPreview" topLeftCell="A16">
      <selection activeCell="C28" sqref="C28:F28"/>
      <rowBreaks count="6" manualBreakCount="6">
        <brk id="46" max="5" man="1"/>
        <brk id="60" max="5" man="1"/>
        <brk id="75" max="5" man="1"/>
        <brk id="82" max="5" man="1"/>
        <brk id="90" max="5" man="1"/>
        <brk id="120" max="5" man="1"/>
      </rowBreaks>
      <pageMargins left="0" right="0" top="0" bottom="0" header="0" footer="0"/>
      <pageSetup scale="85" fitToHeight="3" orientation="portrait" r:id="rId29"/>
      <headerFooter alignWithMargins="0">
        <oddFooter>&amp;R&amp;"Arial,Bold"&amp;11Page &amp;P of &amp;N</oddFooter>
      </headerFooter>
    </customSheetView>
    <customSheetView guid="{0BBA2DF4-A149-40BB-8E82-8CB6DEDB7C04}" scale="90" showPageBreaks="1" showGridLines="0" zeroValues="0" printArea="1" hiddenRows="1" hiddenColumns="1" view="pageBreakPreview" topLeftCell="A136">
      <selection activeCell="F136" sqref="F136"/>
      <rowBreaks count="1" manualBreakCount="1">
        <brk id="82" max="16383" man="1"/>
      </rowBreaks>
      <pageMargins left="0" right="0" top="0" bottom="0" header="0" footer="0"/>
      <pageSetup scale="85" fitToHeight="3" orientation="portrait" r:id="rId30"/>
      <headerFooter alignWithMargins="0">
        <oddFooter>&amp;R&amp;"Arial,Bold"&amp;11Page &amp;P of &amp;N</oddFooter>
      </headerFooter>
    </customSheetView>
  </customSheetViews>
  <mergeCells count="158">
    <mergeCell ref="H41:I41"/>
    <mergeCell ref="B41:F41"/>
    <mergeCell ref="D52:F52"/>
    <mergeCell ref="B54:C54"/>
    <mergeCell ref="AR40:AS40"/>
    <mergeCell ref="D47:F47"/>
    <mergeCell ref="D46:F46"/>
    <mergeCell ref="G47:H47"/>
    <mergeCell ref="AO46:AP46"/>
    <mergeCell ref="D48:F48"/>
    <mergeCell ref="B53:C53"/>
    <mergeCell ref="B42:F42"/>
    <mergeCell ref="B43:F43"/>
    <mergeCell ref="B44:F44"/>
    <mergeCell ref="B45:C45"/>
    <mergeCell ref="D49:F49"/>
    <mergeCell ref="D45:F45"/>
    <mergeCell ref="B49:C49"/>
    <mergeCell ref="B50:C50"/>
    <mergeCell ref="D50:F50"/>
    <mergeCell ref="B2:F2"/>
    <mergeCell ref="E7:F7"/>
    <mergeCell ref="B8:D8"/>
    <mergeCell ref="A26:F26"/>
    <mergeCell ref="C28:F28"/>
    <mergeCell ref="G40:I40"/>
    <mergeCell ref="B30:C30"/>
    <mergeCell ref="C39:F39"/>
    <mergeCell ref="E21:F21"/>
    <mergeCell ref="B21:D21"/>
    <mergeCell ref="B19:C19"/>
    <mergeCell ref="B15:C15"/>
    <mergeCell ref="B10:D11"/>
    <mergeCell ref="B12:D12"/>
    <mergeCell ref="E15:F15"/>
    <mergeCell ref="E17:F17"/>
    <mergeCell ref="B57:C57"/>
    <mergeCell ref="D53:F53"/>
    <mergeCell ref="D57:F57"/>
    <mergeCell ref="D51:F51"/>
    <mergeCell ref="B55:C55"/>
    <mergeCell ref="D55:F55"/>
    <mergeCell ref="B61:C61"/>
    <mergeCell ref="D61:F61"/>
    <mergeCell ref="D66:F66"/>
    <mergeCell ref="D64:F64"/>
    <mergeCell ref="B62:C62"/>
    <mergeCell ref="D62:F62"/>
    <mergeCell ref="B64:C64"/>
    <mergeCell ref="B52:C52"/>
    <mergeCell ref="D54:F54"/>
    <mergeCell ref="B56:C56"/>
    <mergeCell ref="D56:F56"/>
    <mergeCell ref="B60:C60"/>
    <mergeCell ref="D60:F60"/>
    <mergeCell ref="B58:C58"/>
    <mergeCell ref="D58:F58"/>
    <mergeCell ref="B59:C59"/>
    <mergeCell ref="D59:F59"/>
    <mergeCell ref="B67:C67"/>
    <mergeCell ref="B63:C63"/>
    <mergeCell ref="D69:F69"/>
    <mergeCell ref="B68:C68"/>
    <mergeCell ref="B70:C70"/>
    <mergeCell ref="D70:F70"/>
    <mergeCell ref="B65:C65"/>
    <mergeCell ref="D65:F65"/>
    <mergeCell ref="B66:C66"/>
    <mergeCell ref="D67:F67"/>
    <mergeCell ref="D63:F63"/>
    <mergeCell ref="B72:C72"/>
    <mergeCell ref="B69:C69"/>
    <mergeCell ref="D68:F68"/>
    <mergeCell ref="B76:F76"/>
    <mergeCell ref="B79:F79"/>
    <mergeCell ref="B85:F85"/>
    <mergeCell ref="B81:F81"/>
    <mergeCell ref="B83:F83"/>
    <mergeCell ref="D72:F72"/>
    <mergeCell ref="B71:C71"/>
    <mergeCell ref="B75:F75"/>
    <mergeCell ref="B73:C73"/>
    <mergeCell ref="D73:F73"/>
    <mergeCell ref="D71:F71"/>
    <mergeCell ref="B74:C74"/>
    <mergeCell ref="D74:F74"/>
    <mergeCell ref="B86:F86"/>
    <mergeCell ref="B93:C93"/>
    <mergeCell ref="A144:F144"/>
    <mergeCell ref="B77:F77"/>
    <mergeCell ref="D93:F93"/>
    <mergeCell ref="B94:C94"/>
    <mergeCell ref="D94:F94"/>
    <mergeCell ref="B82:F82"/>
    <mergeCell ref="B84:F84"/>
    <mergeCell ref="B78:F78"/>
    <mergeCell ref="B115:F115"/>
    <mergeCell ref="B105:C105"/>
    <mergeCell ref="B101:C101"/>
    <mergeCell ref="B96:C96"/>
    <mergeCell ref="D96:F96"/>
    <mergeCell ref="B113:F113"/>
    <mergeCell ref="D105:F105"/>
    <mergeCell ref="D103:F103"/>
    <mergeCell ref="B106:C106"/>
    <mergeCell ref="D106:F106"/>
    <mergeCell ref="D101:F101"/>
    <mergeCell ref="B111:F111"/>
    <mergeCell ref="B98:C98"/>
    <mergeCell ref="D98:F98"/>
    <mergeCell ref="H87:I87"/>
    <mergeCell ref="B88:F88"/>
    <mergeCell ref="B89:F89"/>
    <mergeCell ref="B90:F90"/>
    <mergeCell ref="B87:F87"/>
    <mergeCell ref="D95:F95"/>
    <mergeCell ref="B91:F91"/>
    <mergeCell ref="B92:F92"/>
    <mergeCell ref="B95:C95"/>
    <mergeCell ref="B97:C97"/>
    <mergeCell ref="D97:F97"/>
    <mergeCell ref="B99:C99"/>
    <mergeCell ref="B100:C100"/>
    <mergeCell ref="D100:F100"/>
    <mergeCell ref="D99:F99"/>
    <mergeCell ref="B142:F142"/>
    <mergeCell ref="D133:F133"/>
    <mergeCell ref="A134:C134"/>
    <mergeCell ref="A135:C135"/>
    <mergeCell ref="A136:C136"/>
    <mergeCell ref="A133:C133"/>
    <mergeCell ref="D136:F136"/>
    <mergeCell ref="B138:F138"/>
    <mergeCell ref="B139:F139"/>
    <mergeCell ref="B141:F141"/>
    <mergeCell ref="B140:F140"/>
    <mergeCell ref="D132:F132"/>
    <mergeCell ref="A129:C129"/>
    <mergeCell ref="D128:F128"/>
    <mergeCell ref="B107:F107"/>
    <mergeCell ref="B116:F116"/>
    <mergeCell ref="B114:F114"/>
    <mergeCell ref="D102:F102"/>
    <mergeCell ref="A132:C132"/>
    <mergeCell ref="B112:F112"/>
    <mergeCell ref="B102:C102"/>
    <mergeCell ref="B104:C104"/>
    <mergeCell ref="D104:F104"/>
    <mergeCell ref="B103:C103"/>
    <mergeCell ref="B108:F108"/>
    <mergeCell ref="B110:F110"/>
    <mergeCell ref="B124:C124"/>
    <mergeCell ref="D124:E124"/>
    <mergeCell ref="B123:C123"/>
    <mergeCell ref="A128:C128"/>
    <mergeCell ref="A130:C130"/>
    <mergeCell ref="A131:C131"/>
    <mergeCell ref="D131:F131"/>
  </mergeCells>
  <phoneticPr fontId="17" type="noConversion"/>
  <conditionalFormatting sqref="A85">
    <cfRule type="expression" dxfId="9" priority="37" stopIfTrue="1">
      <formula>G6=1</formula>
    </cfRule>
  </conditionalFormatting>
  <conditionalFormatting sqref="B82:F82">
    <cfRule type="expression" dxfId="8" priority="5" stopIfTrue="1">
      <formula>$G$6=1</formula>
    </cfRule>
  </conditionalFormatting>
  <conditionalFormatting sqref="B85:F88">
    <cfRule type="expression" dxfId="7" priority="34" stopIfTrue="1">
      <formula>$G$6=1</formula>
    </cfRule>
  </conditionalFormatting>
  <conditionalFormatting sqref="B89:F90">
    <cfRule type="expression" dxfId="6" priority="58" stopIfTrue="1">
      <formula>$G$6=2</formula>
    </cfRule>
  </conditionalFormatting>
  <conditionalFormatting sqref="B114:F114">
    <cfRule type="expression" dxfId="5" priority="71" stopIfTrue="1">
      <formula>$AS$114&lt;2</formula>
    </cfRule>
  </conditionalFormatting>
  <conditionalFormatting sqref="B115:F115">
    <cfRule type="expression" dxfId="4" priority="2" stopIfTrue="1">
      <formula>$AV$115&lt;2</formula>
    </cfRule>
  </conditionalFormatting>
  <conditionalFormatting sqref="D48:F48">
    <cfRule type="expression" dxfId="3" priority="1" stopIfTrue="1">
      <formula>$AV$115&lt;2</formula>
    </cfRule>
  </conditionalFormatting>
  <conditionalFormatting sqref="D51:F51">
    <cfRule type="expression" dxfId="2" priority="33" stopIfTrue="1">
      <formula>$AS$114&lt;2</formula>
    </cfRule>
  </conditionalFormatting>
  <conditionalFormatting sqref="E7:F7">
    <cfRule type="expression" dxfId="1" priority="44" stopIfTrue="1">
      <formula>G6=2</formula>
    </cfRule>
  </conditionalFormatting>
  <conditionalFormatting sqref="H87:I87">
    <cfRule type="expression" dxfId="0" priority="46" stopIfTrue="1">
      <formula>H78=3</formula>
    </cfRule>
  </conditionalFormatting>
  <dataValidations count="5">
    <dataValidation type="whole" allowBlank="1" showInputMessage="1" showErrorMessage="1" error="Enter numeric figure between 1 to 20 only !" sqref="J45:J48" xr:uid="{00000000-0002-0000-1900-000000000000}">
      <formula1>1</formula1>
      <formula2>20</formula2>
    </dataValidation>
    <dataValidation type="whole" allowBlank="1" showInputMessage="1" showErrorMessage="1" error="Enter numeric figure only !" sqref="I45:I48" xr:uid="{00000000-0002-0000-1900-000001000000}">
      <formula1>0</formula1>
      <formula2>990000000</formula2>
    </dataValidation>
    <dataValidation type="whole" operator="greaterThan" allowBlank="1" showInputMessage="1" showErrorMessage="1" error="Please insert value in numerals." sqref="E19 E17:F17" xr:uid="{00000000-0002-0000-1900-000002000000}">
      <formula1>0</formula1>
    </dataValidation>
    <dataValidation type="whole" allowBlank="1" showInputMessage="1" showErrorMessage="1" error="Enter numeric figure only !" prompt="Enter the Bid Security Amount in Figures" sqref="AP47" xr:uid="{00000000-0002-0000-1900-000003000000}">
      <formula1>0</formula1>
      <formula2>990000000</formula2>
    </dataValidation>
    <dataValidation type="list" allowBlank="1" showInputMessage="1" showErrorMessage="1" sqref="F15 E15:E16" xr:uid="{00000000-0002-0000-1900-000004000000}">
      <formula1>$Z$45:$Z$52</formula1>
    </dataValidation>
  </dataValidations>
  <pageMargins left="0.76" right="0.25" top="0.61" bottom="0.45" header="0.35" footer="0.26"/>
  <pageSetup scale="85" fitToHeight="3" orientation="portrait" r:id="rId31"/>
  <headerFooter alignWithMargins="0">
    <oddFooter>&amp;R&amp;"Arial,Bold"&amp;11Page &amp;P of &amp;N</oddFooter>
  </headerFooter>
  <rowBreaks count="1" manualBreakCount="1">
    <brk id="82" max="16383" man="1"/>
  </rowBreaks>
  <drawing r:id="rId32"/>
  <legacyDrawing r:id="rId33"/>
  <mc:AlternateContent xmlns:mc="http://schemas.openxmlformats.org/markup-compatibility/2006">
    <mc:Choice Requires="x14">
      <controls>
        <mc:AlternateContent xmlns:mc="http://schemas.openxmlformats.org/markup-compatibility/2006">
          <mc:Choice Requires="x14">
            <control shapeId="62465" r:id="rId34" name="Option Button 1">
              <controlPr locked="0" defaultSize="0" autoFill="0" autoLine="0" autoPict="0" altText="Domestic Bidder">
                <anchor moveWithCells="1">
                  <from>
                    <xdr:col>1</xdr:col>
                    <xdr:colOff>38100</xdr:colOff>
                    <xdr:row>5</xdr:row>
                    <xdr:rowOff>47625</xdr:rowOff>
                  </from>
                  <to>
                    <xdr:col>2</xdr:col>
                    <xdr:colOff>247650</xdr:colOff>
                    <xdr:row>5</xdr:row>
                    <xdr:rowOff>285750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AA235"/>
  <sheetViews>
    <sheetView view="pageBreakPreview" topLeftCell="A120" zoomScaleNormal="100" workbookViewId="0">
      <selection activeCell="A120" sqref="A1:IV655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t="13.5" hidden="1" thickBot="1">
      <c r="A2" s="5"/>
      <c r="D2" s="6"/>
      <c r="F2" s="5"/>
      <c r="I2" s="6"/>
      <c r="K2" s="5"/>
      <c r="N2" s="6"/>
      <c r="P2" s="5"/>
      <c r="S2" s="6"/>
      <c r="U2" s="7" t="s">
        <v>785</v>
      </c>
    </row>
    <row r="3" spans="1:27" ht="13.5" hidden="1" thickBot="1">
      <c r="A3" s="1072">
        <v>155885</v>
      </c>
      <c r="B3" s="1073"/>
      <c r="C3" s="8"/>
      <c r="D3" s="9"/>
      <c r="E3" s="8"/>
      <c r="F3" s="1072">
        <v>4960</v>
      </c>
      <c r="G3" s="1073"/>
      <c r="H3" s="8"/>
      <c r="I3" s="9"/>
      <c r="K3" s="1072">
        <v>10352</v>
      </c>
      <c r="L3" s="1073"/>
      <c r="M3" s="8"/>
      <c r="N3" s="9"/>
      <c r="P3" s="1072">
        <v>691647</v>
      </c>
      <c r="Q3" s="1073"/>
      <c r="R3" s="8"/>
      <c r="S3" s="9"/>
      <c r="U3" s="7" t="s">
        <v>786</v>
      </c>
    </row>
    <row r="4" spans="1:27" hidden="1">
      <c r="A4" s="1079"/>
      <c r="B4" s="1080"/>
      <c r="C4" s="8"/>
      <c r="D4" s="9"/>
      <c r="E4" s="8"/>
      <c r="F4" s="10"/>
      <c r="G4" s="8"/>
      <c r="H4" s="8"/>
      <c r="I4" s="9"/>
      <c r="K4" s="10"/>
      <c r="L4" s="8"/>
      <c r="M4" s="8"/>
      <c r="N4" s="9"/>
      <c r="P4" s="10"/>
      <c r="Q4" s="8"/>
      <c r="R4" s="8"/>
      <c r="S4" s="9"/>
      <c r="U4" s="7" t="s">
        <v>787</v>
      </c>
    </row>
    <row r="5" spans="1:27" hidden="1">
      <c r="A5" s="10"/>
      <c r="B5" s="11"/>
      <c r="C5" s="11"/>
      <c r="D5" s="12"/>
      <c r="E5" s="11"/>
      <c r="F5" s="10"/>
      <c r="G5" s="11"/>
      <c r="H5" s="11"/>
      <c r="I5" s="12"/>
      <c r="K5" s="10"/>
      <c r="L5" s="11"/>
      <c r="M5" s="11"/>
      <c r="N5" s="12"/>
      <c r="P5" s="10"/>
      <c r="Q5" s="11"/>
      <c r="R5" s="11"/>
      <c r="S5" s="12"/>
      <c r="U5" s="7" t="s">
        <v>788</v>
      </c>
    </row>
    <row r="6" spans="1:27" ht="51.75" hidden="1" customHeight="1" thickBot="1">
      <c r="A6" s="1074" t="str">
        <f>IF(OR((A3&gt;9999999999),(A3&lt;0)),"Invalid Entry - More than 1000 crore OR -ve value",IF(A3=0, "",+CONCATENATE(U2,B13,D13,B12,D12,B11,D11,B10,D10,B9,D9,B8," Only")))</f>
        <v>USD One Lac Fifty Five Thousand Eight Hundred Eighty Five Only</v>
      </c>
      <c r="B6" s="1075"/>
      <c r="C6" s="1075"/>
      <c r="D6" s="1076"/>
      <c r="E6" s="13"/>
      <c r="F6" s="1074" t="str">
        <f>IF(OR((F3&gt;9999999999),(F3&lt;0)),"Invalid Entry - More than 1000 crore OR -ve value",IF(F3=0, "",+CONCATENATE(U3, G13,I13,G12,I12,G11,I11,G10,I10,G9,I9,G8," Only")))</f>
        <v>EURO Four Thousand Nine Hundred Sixty Only</v>
      </c>
      <c r="G6" s="1075"/>
      <c r="H6" s="1075"/>
      <c r="I6" s="1076"/>
      <c r="J6" s="13"/>
      <c r="K6" s="1074" t="str">
        <f>IF(OR((K3&gt;9999999999),(K3&lt;0)),"Invalid Entry - More than 1000 crore OR -ve value",IF(K3=0, "",+CONCATENATE(U4, L13,N13,L12,N12,L11,N11,L10,N10,L9,N9,L8," Only")))</f>
        <v>RMB Ten Thousand Three Hundred Fifty Two Only</v>
      </c>
      <c r="L6" s="1075"/>
      <c r="M6" s="1075"/>
      <c r="N6" s="1076"/>
      <c r="P6" s="1074" t="str">
        <f>IF(OR((P3&gt;9999999999),(P3&lt;0)),"Invalid Entry - More than 1000 crore OR -ve value",IF(P3=0, "",+CONCATENATE(U5, Q13,S13,Q12,S12,Q11,S11,Q10,S10,Q9,S9,Q8," Only")))</f>
        <v>INR Six Lac Ninety One Thousand Six Hundred Forty Seven Only</v>
      </c>
      <c r="Q6" s="1075"/>
      <c r="R6" s="1075"/>
      <c r="S6" s="1076"/>
      <c r="U6" s="1068" t="str">
        <f>VLOOKUP(1,T30:Y45,6,FALSE)</f>
        <v>USD 155885/- + EURO 4960/- + RMB 10352/- + INR 691647/-</v>
      </c>
      <c r="V6" s="1068"/>
      <c r="W6" s="1068"/>
      <c r="X6" s="1068"/>
      <c r="Y6" s="1068"/>
      <c r="Z6" s="1068"/>
      <c r="AA6" s="1068"/>
    </row>
    <row r="7" spans="1:27" ht="70.5" hidden="1" customHeight="1" thickBot="1">
      <c r="A7" s="10"/>
      <c r="B7" s="11"/>
      <c r="C7" s="11"/>
      <c r="D7" s="12"/>
      <c r="E7" s="11"/>
      <c r="F7" s="10"/>
      <c r="G7" s="11"/>
      <c r="H7" s="11"/>
      <c r="I7" s="12"/>
      <c r="K7" s="10"/>
      <c r="L7" s="11"/>
      <c r="M7" s="11"/>
      <c r="N7" s="12"/>
      <c r="P7" s="10"/>
      <c r="Q7" s="11"/>
      <c r="R7" s="11"/>
      <c r="S7" s="12"/>
      <c r="U7" s="1069" t="str">
        <f>VLOOKUP(1,T10:Y25,6,FALSE)</f>
        <v>USD One Lac Fifty Five Thousand Eight Hundred Eighty Five Only plus EURO Four Thousand Nine Hundred Sixty Only plus RMB Ten Thousand Three Hundred Fifty Two Only plus INR Six Lac Ninety One Thousand Six Hundred Forty Seven Only</v>
      </c>
      <c r="V7" s="1070"/>
      <c r="W7" s="1070"/>
      <c r="X7" s="1070"/>
      <c r="Y7" s="1070"/>
      <c r="Z7" s="1070"/>
      <c r="AA7" s="1071"/>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789</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790</v>
      </c>
      <c r="C15" s="11"/>
      <c r="D15" s="12"/>
      <c r="E15" s="11"/>
      <c r="F15" s="22">
        <v>1</v>
      </c>
      <c r="G15" s="23" t="s">
        <v>790</v>
      </c>
      <c r="H15" s="11"/>
      <c r="I15" s="12"/>
      <c r="K15" s="22">
        <v>1</v>
      </c>
      <c r="L15" s="23" t="s">
        <v>790</v>
      </c>
      <c r="M15" s="11"/>
      <c r="N15" s="12"/>
      <c r="P15" s="22">
        <v>1</v>
      </c>
      <c r="Q15" s="23" t="s">
        <v>790</v>
      </c>
      <c r="R15" s="11"/>
      <c r="S15" s="12"/>
      <c r="T15" s="16">
        <f t="shared" si="4"/>
        <v>0</v>
      </c>
      <c r="U15" s="1">
        <v>0</v>
      </c>
      <c r="V15" s="1">
        <v>1</v>
      </c>
      <c r="W15" s="1">
        <v>0</v>
      </c>
      <c r="X15" s="1">
        <v>1</v>
      </c>
      <c r="Y15" s="18" t="str">
        <f>IF(AND($A$3=0,$F$3&gt;0,$K$3=0,$P$3&gt;0),$F$6&amp;$AA$10&amp;$P$6, "")</f>
        <v/>
      </c>
    </row>
    <row r="16" spans="1:27" hidden="1">
      <c r="A16" s="22">
        <v>2</v>
      </c>
      <c r="B16" s="23" t="s">
        <v>791</v>
      </c>
      <c r="C16" s="11"/>
      <c r="D16" s="12"/>
      <c r="E16" s="11"/>
      <c r="F16" s="22">
        <v>2</v>
      </c>
      <c r="G16" s="23" t="s">
        <v>791</v>
      </c>
      <c r="H16" s="11"/>
      <c r="I16" s="12"/>
      <c r="K16" s="22">
        <v>2</v>
      </c>
      <c r="L16" s="23" t="s">
        <v>791</v>
      </c>
      <c r="M16" s="11"/>
      <c r="N16" s="12"/>
      <c r="P16" s="22">
        <v>2</v>
      </c>
      <c r="Q16" s="23" t="s">
        <v>791</v>
      </c>
      <c r="R16" s="11"/>
      <c r="S16" s="12"/>
      <c r="T16" s="16">
        <f t="shared" si="4"/>
        <v>0</v>
      </c>
      <c r="U16" s="1">
        <v>0</v>
      </c>
      <c r="V16" s="1">
        <v>1</v>
      </c>
      <c r="W16" s="1">
        <v>1</v>
      </c>
      <c r="X16" s="1">
        <v>0</v>
      </c>
      <c r="Y16" s="18" t="str">
        <f>IF(AND($A$3=0,$F$3&gt;0,$K$3&gt;0,$P$3=0),$F$6&amp;$AA$10&amp;$K$6, "")</f>
        <v/>
      </c>
    </row>
    <row r="17" spans="1:27" hidden="1">
      <c r="A17" s="22">
        <v>3</v>
      </c>
      <c r="B17" s="23" t="s">
        <v>792</v>
      </c>
      <c r="C17" s="11"/>
      <c r="D17" s="12"/>
      <c r="E17" s="11"/>
      <c r="F17" s="22">
        <v>3</v>
      </c>
      <c r="G17" s="23" t="s">
        <v>792</v>
      </c>
      <c r="H17" s="11"/>
      <c r="I17" s="12"/>
      <c r="K17" s="22">
        <v>3</v>
      </c>
      <c r="L17" s="23" t="s">
        <v>792</v>
      </c>
      <c r="M17" s="11"/>
      <c r="N17" s="12"/>
      <c r="P17" s="22">
        <v>3</v>
      </c>
      <c r="Q17" s="23" t="s">
        <v>792</v>
      </c>
      <c r="R17" s="11"/>
      <c r="S17" s="12"/>
      <c r="T17" s="16">
        <f t="shared" si="4"/>
        <v>0</v>
      </c>
      <c r="U17" s="1">
        <v>0</v>
      </c>
      <c r="V17" s="1">
        <v>1</v>
      </c>
      <c r="W17" s="1">
        <v>1</v>
      </c>
      <c r="X17" s="1">
        <v>1</v>
      </c>
      <c r="Y17" s="24" t="str">
        <f>IF(AND($A$3=0,$F$3&gt;0,$K$3&gt;0,$P$3&gt;0),$F$6&amp;$AA$10&amp;$K$6&amp;$AA$10&amp;$P$6, "")</f>
        <v/>
      </c>
    </row>
    <row r="18" spans="1:27" hidden="1">
      <c r="A18" s="22">
        <v>4</v>
      </c>
      <c r="B18" s="23" t="s">
        <v>793</v>
      </c>
      <c r="C18" s="11"/>
      <c r="D18" s="12"/>
      <c r="E18" s="11"/>
      <c r="F18" s="22">
        <v>4</v>
      </c>
      <c r="G18" s="23" t="s">
        <v>793</v>
      </c>
      <c r="H18" s="11"/>
      <c r="I18" s="12"/>
      <c r="K18" s="22">
        <v>4</v>
      </c>
      <c r="L18" s="23" t="s">
        <v>793</v>
      </c>
      <c r="M18" s="11"/>
      <c r="N18" s="12"/>
      <c r="P18" s="22">
        <v>4</v>
      </c>
      <c r="Q18" s="23" t="s">
        <v>793</v>
      </c>
      <c r="R18" s="11"/>
      <c r="S18" s="12"/>
      <c r="T18" s="16">
        <f t="shared" si="4"/>
        <v>0</v>
      </c>
      <c r="U18" s="1">
        <v>1</v>
      </c>
      <c r="V18" s="1">
        <v>0</v>
      </c>
      <c r="W18" s="1">
        <v>0</v>
      </c>
      <c r="X18" s="1">
        <v>0</v>
      </c>
      <c r="Y18" s="17" t="str">
        <f>IF(AND($A$3&gt;0,$F$3=0,$K$3=0,$P$3=0), $A$6, "")</f>
        <v/>
      </c>
    </row>
    <row r="19" spans="1:27" hidden="1">
      <c r="A19" s="22">
        <v>5</v>
      </c>
      <c r="B19" s="23" t="s">
        <v>794</v>
      </c>
      <c r="C19" s="11"/>
      <c r="D19" s="12"/>
      <c r="E19" s="11"/>
      <c r="F19" s="22">
        <v>5</v>
      </c>
      <c r="G19" s="23" t="s">
        <v>794</v>
      </c>
      <c r="H19" s="11"/>
      <c r="I19" s="12"/>
      <c r="K19" s="22">
        <v>5</v>
      </c>
      <c r="L19" s="23" t="s">
        <v>794</v>
      </c>
      <c r="M19" s="11"/>
      <c r="N19" s="12"/>
      <c r="P19" s="22">
        <v>5</v>
      </c>
      <c r="Q19" s="23" t="s">
        <v>794</v>
      </c>
      <c r="R19" s="11"/>
      <c r="S19" s="12"/>
      <c r="T19" s="16">
        <f t="shared" si="4"/>
        <v>0</v>
      </c>
      <c r="U19" s="1">
        <v>1</v>
      </c>
      <c r="V19" s="1">
        <v>0</v>
      </c>
      <c r="W19" s="1">
        <v>0</v>
      </c>
      <c r="X19" s="1">
        <v>1</v>
      </c>
      <c r="Y19" s="18" t="str">
        <f>IF(AND($A$3&gt;0,$F$3=0,$K$3=0,$P$3&gt;0),$A$6&amp;$AA$10&amp;$P$6, "")</f>
        <v/>
      </c>
    </row>
    <row r="20" spans="1:27" hidden="1">
      <c r="A20" s="22">
        <v>6</v>
      </c>
      <c r="B20" s="23" t="s">
        <v>795</v>
      </c>
      <c r="C20" s="11"/>
      <c r="D20" s="12"/>
      <c r="E20" s="11"/>
      <c r="F20" s="22">
        <v>6</v>
      </c>
      <c r="G20" s="23" t="s">
        <v>795</v>
      </c>
      <c r="H20" s="11"/>
      <c r="I20" s="12"/>
      <c r="K20" s="22">
        <v>6</v>
      </c>
      <c r="L20" s="23" t="s">
        <v>795</v>
      </c>
      <c r="M20" s="11"/>
      <c r="N20" s="12"/>
      <c r="P20" s="22">
        <v>6</v>
      </c>
      <c r="Q20" s="23" t="s">
        <v>795</v>
      </c>
      <c r="R20" s="11"/>
      <c r="S20" s="12"/>
      <c r="T20" s="16">
        <f t="shared" si="4"/>
        <v>0</v>
      </c>
      <c r="U20" s="1">
        <v>1</v>
      </c>
      <c r="V20" s="1">
        <v>0</v>
      </c>
      <c r="W20" s="1">
        <v>1</v>
      </c>
      <c r="X20" s="1">
        <v>0</v>
      </c>
      <c r="Y20" s="18" t="str">
        <f>IF(AND($A$3&gt;0,$F$3=0,$K$3&gt;0,$P$3=0),$A$6&amp;$AA$10&amp;$K$6, "")</f>
        <v/>
      </c>
    </row>
    <row r="21" spans="1:27" hidden="1">
      <c r="A21" s="22">
        <v>7</v>
      </c>
      <c r="B21" s="23" t="s">
        <v>796</v>
      </c>
      <c r="C21" s="11"/>
      <c r="D21" s="12"/>
      <c r="E21" s="11"/>
      <c r="F21" s="22">
        <v>7</v>
      </c>
      <c r="G21" s="23" t="s">
        <v>796</v>
      </c>
      <c r="H21" s="11"/>
      <c r="I21" s="12"/>
      <c r="K21" s="22">
        <v>7</v>
      </c>
      <c r="L21" s="23" t="s">
        <v>796</v>
      </c>
      <c r="M21" s="11"/>
      <c r="N21" s="12"/>
      <c r="P21" s="22">
        <v>7</v>
      </c>
      <c r="Q21" s="23" t="s">
        <v>796</v>
      </c>
      <c r="R21" s="11"/>
      <c r="S21" s="12"/>
      <c r="T21" s="16">
        <f t="shared" si="4"/>
        <v>0</v>
      </c>
      <c r="U21" s="1">
        <v>1</v>
      </c>
      <c r="V21" s="1">
        <v>0</v>
      </c>
      <c r="W21" s="1">
        <v>1</v>
      </c>
      <c r="X21" s="1">
        <v>1</v>
      </c>
      <c r="Y21" s="18" t="str">
        <f>IF(AND($A$3&gt;0,$F$3=0,$K$3&gt;0,$P$3&gt;0),$A$6&amp;$AA$10&amp;$K$6&amp;$AA$10&amp;$P$6, "")</f>
        <v/>
      </c>
    </row>
    <row r="22" spans="1:27" hidden="1">
      <c r="A22" s="22">
        <v>8</v>
      </c>
      <c r="B22" s="23" t="s">
        <v>797</v>
      </c>
      <c r="C22" s="11"/>
      <c r="D22" s="12"/>
      <c r="E22" s="11"/>
      <c r="F22" s="22">
        <v>8</v>
      </c>
      <c r="G22" s="23" t="s">
        <v>797</v>
      </c>
      <c r="H22" s="11"/>
      <c r="I22" s="12"/>
      <c r="K22" s="22">
        <v>8</v>
      </c>
      <c r="L22" s="23" t="s">
        <v>797</v>
      </c>
      <c r="M22" s="11"/>
      <c r="N22" s="12"/>
      <c r="P22" s="22">
        <v>8</v>
      </c>
      <c r="Q22" s="23" t="s">
        <v>797</v>
      </c>
      <c r="R22" s="11"/>
      <c r="S22" s="12"/>
      <c r="T22" s="16">
        <f t="shared" si="4"/>
        <v>0</v>
      </c>
      <c r="U22" s="1">
        <v>1</v>
      </c>
      <c r="V22" s="1">
        <v>1</v>
      </c>
      <c r="W22" s="1">
        <v>0</v>
      </c>
      <c r="X22" s="1">
        <v>0</v>
      </c>
      <c r="Y22" s="18" t="str">
        <f>IF(AND($A$3&gt;0,$F$3&gt;0,$K$3=0,$P$3=0),$A$6&amp;$AA$10&amp;$F$6, "")</f>
        <v/>
      </c>
    </row>
    <row r="23" spans="1:27" hidden="1">
      <c r="A23" s="22">
        <v>9</v>
      </c>
      <c r="B23" s="23" t="s">
        <v>798</v>
      </c>
      <c r="C23" s="11"/>
      <c r="D23" s="12"/>
      <c r="E23" s="11"/>
      <c r="F23" s="22">
        <v>9</v>
      </c>
      <c r="G23" s="23" t="s">
        <v>798</v>
      </c>
      <c r="H23" s="11"/>
      <c r="I23" s="12"/>
      <c r="K23" s="22">
        <v>9</v>
      </c>
      <c r="L23" s="23" t="s">
        <v>798</v>
      </c>
      <c r="M23" s="11"/>
      <c r="N23" s="12"/>
      <c r="P23" s="22">
        <v>9</v>
      </c>
      <c r="Q23" s="23" t="s">
        <v>798</v>
      </c>
      <c r="R23" s="11"/>
      <c r="S23" s="12"/>
      <c r="T23" s="16">
        <f t="shared" si="4"/>
        <v>0</v>
      </c>
      <c r="U23" s="1">
        <v>1</v>
      </c>
      <c r="V23" s="1">
        <v>1</v>
      </c>
      <c r="W23" s="1">
        <v>0</v>
      </c>
      <c r="X23" s="1">
        <v>1</v>
      </c>
      <c r="Y23" s="18" t="str">
        <f>IF(AND($A$3&gt;0,$F$3&gt;0,$K$3=0,$P$3&gt;0),$A$6&amp;$AA$10&amp;$F$6&amp;$AA$10&amp;$P$6, "")</f>
        <v/>
      </c>
    </row>
    <row r="24" spans="1:27" hidden="1">
      <c r="A24" s="22">
        <v>10</v>
      </c>
      <c r="B24" s="23" t="s">
        <v>799</v>
      </c>
      <c r="C24" s="11"/>
      <c r="D24" s="12"/>
      <c r="E24" s="11"/>
      <c r="F24" s="22">
        <v>10</v>
      </c>
      <c r="G24" s="23" t="s">
        <v>799</v>
      </c>
      <c r="H24" s="11"/>
      <c r="I24" s="12"/>
      <c r="K24" s="22">
        <v>10</v>
      </c>
      <c r="L24" s="23" t="s">
        <v>799</v>
      </c>
      <c r="M24" s="11"/>
      <c r="N24" s="12"/>
      <c r="P24" s="22">
        <v>10</v>
      </c>
      <c r="Q24" s="23" t="s">
        <v>799</v>
      </c>
      <c r="R24" s="11"/>
      <c r="S24" s="12"/>
      <c r="T24" s="16">
        <f t="shared" si="4"/>
        <v>0</v>
      </c>
      <c r="U24" s="1">
        <v>1</v>
      </c>
      <c r="V24" s="1">
        <v>1</v>
      </c>
      <c r="W24" s="1">
        <v>1</v>
      </c>
      <c r="X24" s="1">
        <v>0</v>
      </c>
      <c r="Y24" s="18" t="str">
        <f>IF(AND($A$3&gt;0,$F$3&gt;0,$K$3&gt;0,$P$3=0),$A$6&amp;$AA$10&amp;$F$6&amp;$AA$10&amp;$K$6, "")</f>
        <v/>
      </c>
    </row>
    <row r="25" spans="1:27" hidden="1">
      <c r="A25" s="22">
        <v>11</v>
      </c>
      <c r="B25" s="23" t="s">
        <v>800</v>
      </c>
      <c r="C25" s="11"/>
      <c r="D25" s="12"/>
      <c r="E25" s="11"/>
      <c r="F25" s="22">
        <v>11</v>
      </c>
      <c r="G25" s="23" t="s">
        <v>800</v>
      </c>
      <c r="H25" s="11"/>
      <c r="I25" s="12"/>
      <c r="K25" s="22">
        <v>11</v>
      </c>
      <c r="L25" s="23" t="s">
        <v>800</v>
      </c>
      <c r="M25" s="11"/>
      <c r="N25" s="12"/>
      <c r="P25" s="22">
        <v>11</v>
      </c>
      <c r="Q25" s="23" t="s">
        <v>800</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801</v>
      </c>
      <c r="C26" s="11"/>
      <c r="D26" s="12"/>
      <c r="E26" s="11"/>
      <c r="F26" s="22">
        <v>12</v>
      </c>
      <c r="G26" s="23" t="s">
        <v>801</v>
      </c>
      <c r="H26" s="11"/>
      <c r="I26" s="12"/>
      <c r="K26" s="22">
        <v>12</v>
      </c>
      <c r="L26" s="23" t="s">
        <v>801</v>
      </c>
      <c r="M26" s="11"/>
      <c r="N26" s="12"/>
      <c r="P26" s="22">
        <v>12</v>
      </c>
      <c r="Q26" s="23" t="s">
        <v>801</v>
      </c>
      <c r="R26" s="11"/>
      <c r="S26" s="12"/>
    </row>
    <row r="27" spans="1:27" hidden="1">
      <c r="A27" s="22">
        <v>13</v>
      </c>
      <c r="B27" s="23" t="s">
        <v>802</v>
      </c>
      <c r="C27" s="11"/>
      <c r="D27" s="12"/>
      <c r="E27" s="11"/>
      <c r="F27" s="22">
        <v>13</v>
      </c>
      <c r="G27" s="23" t="s">
        <v>802</v>
      </c>
      <c r="H27" s="11"/>
      <c r="I27" s="12"/>
      <c r="K27" s="22">
        <v>13</v>
      </c>
      <c r="L27" s="23" t="s">
        <v>802</v>
      </c>
      <c r="M27" s="11"/>
      <c r="N27" s="12"/>
      <c r="P27" s="22">
        <v>13</v>
      </c>
      <c r="Q27" s="23" t="s">
        <v>802</v>
      </c>
      <c r="R27" s="11"/>
      <c r="S27" s="12"/>
    </row>
    <row r="28" spans="1:27" hidden="1">
      <c r="A28" s="22">
        <v>14</v>
      </c>
      <c r="B28" s="23" t="s">
        <v>803</v>
      </c>
      <c r="C28" s="11"/>
      <c r="D28" s="12"/>
      <c r="E28" s="11"/>
      <c r="F28" s="22">
        <v>14</v>
      </c>
      <c r="G28" s="23" t="s">
        <v>803</v>
      </c>
      <c r="H28" s="11"/>
      <c r="I28" s="12"/>
      <c r="K28" s="22">
        <v>14</v>
      </c>
      <c r="L28" s="23" t="s">
        <v>803</v>
      </c>
      <c r="M28" s="11"/>
      <c r="N28" s="12"/>
      <c r="P28" s="22">
        <v>14</v>
      </c>
      <c r="Q28" s="23" t="s">
        <v>803</v>
      </c>
      <c r="R28" s="11"/>
      <c r="S28" s="12"/>
    </row>
    <row r="29" spans="1:27" hidden="1">
      <c r="A29" s="22">
        <v>15</v>
      </c>
      <c r="B29" s="23" t="s">
        <v>804</v>
      </c>
      <c r="C29" s="11"/>
      <c r="D29" s="12"/>
      <c r="E29" s="11"/>
      <c r="F29" s="22">
        <v>15</v>
      </c>
      <c r="G29" s="23" t="s">
        <v>804</v>
      </c>
      <c r="H29" s="11"/>
      <c r="I29" s="12"/>
      <c r="K29" s="22">
        <v>15</v>
      </c>
      <c r="L29" s="23" t="s">
        <v>804</v>
      </c>
      <c r="M29" s="11"/>
      <c r="N29" s="12"/>
      <c r="P29" s="22">
        <v>15</v>
      </c>
      <c r="Q29" s="23" t="s">
        <v>804</v>
      </c>
      <c r="R29" s="11"/>
      <c r="S29" s="12"/>
    </row>
    <row r="30" spans="1:27" hidden="1">
      <c r="A30" s="22">
        <v>16</v>
      </c>
      <c r="B30" s="23" t="s">
        <v>805</v>
      </c>
      <c r="C30" s="11"/>
      <c r="D30" s="12"/>
      <c r="E30" s="11"/>
      <c r="F30" s="22">
        <v>16</v>
      </c>
      <c r="G30" s="23" t="s">
        <v>805</v>
      </c>
      <c r="H30" s="11"/>
      <c r="I30" s="12"/>
      <c r="K30" s="22">
        <v>16</v>
      </c>
      <c r="L30" s="23" t="s">
        <v>805</v>
      </c>
      <c r="M30" s="11"/>
      <c r="N30" s="12"/>
      <c r="P30" s="22">
        <v>16</v>
      </c>
      <c r="Q30" s="23" t="s">
        <v>805</v>
      </c>
      <c r="R30" s="11"/>
      <c r="S30" s="12"/>
      <c r="T30" s="16">
        <f>IF(Y30="",0, 1)</f>
        <v>0</v>
      </c>
      <c r="U30" s="1">
        <v>0</v>
      </c>
      <c r="V30" s="1">
        <v>0</v>
      </c>
      <c r="W30" s="1">
        <v>0</v>
      </c>
      <c r="X30" s="1">
        <v>0</v>
      </c>
      <c r="Y30" s="17" t="str">
        <f>IF(AND($A$3=0,$F$3=0,$K$3=0,$P$3=0)," 0/-", "")</f>
        <v/>
      </c>
      <c r="AA30" s="1" t="s">
        <v>806</v>
      </c>
    </row>
    <row r="31" spans="1:27" hidden="1">
      <c r="A31" s="22">
        <v>17</v>
      </c>
      <c r="B31" s="23" t="s">
        <v>807</v>
      </c>
      <c r="C31" s="11"/>
      <c r="D31" s="12"/>
      <c r="E31" s="11"/>
      <c r="F31" s="22">
        <v>17</v>
      </c>
      <c r="G31" s="23" t="s">
        <v>807</v>
      </c>
      <c r="H31" s="11"/>
      <c r="I31" s="12"/>
      <c r="K31" s="22">
        <v>17</v>
      </c>
      <c r="L31" s="23" t="s">
        <v>807</v>
      </c>
      <c r="M31" s="11"/>
      <c r="N31" s="12"/>
      <c r="P31" s="22">
        <v>17</v>
      </c>
      <c r="Q31" s="23" t="s">
        <v>807</v>
      </c>
      <c r="R31" s="11"/>
      <c r="S31" s="12"/>
      <c r="T31" s="16">
        <f t="shared" ref="T31:T45" si="5">IF(Y31="",0, 1)</f>
        <v>0</v>
      </c>
      <c r="U31" s="1">
        <v>0</v>
      </c>
      <c r="V31" s="1">
        <v>0</v>
      </c>
      <c r="W31" s="1">
        <v>0</v>
      </c>
      <c r="X31" s="1">
        <v>1</v>
      </c>
      <c r="Y31" s="18" t="str">
        <f>IF(AND($A$3=0,$F$3=0,$K$3=0,$P$3&gt;0),$U$5&amp;$P$3&amp;$AA$32, "")</f>
        <v/>
      </c>
      <c r="AA31" s="1" t="s">
        <v>808</v>
      </c>
    </row>
    <row r="32" spans="1:27" hidden="1">
      <c r="A32" s="22">
        <v>18</v>
      </c>
      <c r="B32" s="23" t="s">
        <v>809</v>
      </c>
      <c r="C32" s="11"/>
      <c r="D32" s="12"/>
      <c r="E32" s="11"/>
      <c r="F32" s="22">
        <v>18</v>
      </c>
      <c r="G32" s="23" t="s">
        <v>809</v>
      </c>
      <c r="H32" s="11"/>
      <c r="I32" s="12"/>
      <c r="K32" s="22">
        <v>18</v>
      </c>
      <c r="L32" s="23" t="s">
        <v>809</v>
      </c>
      <c r="M32" s="11"/>
      <c r="N32" s="12"/>
      <c r="P32" s="22">
        <v>18</v>
      </c>
      <c r="Q32" s="23" t="s">
        <v>809</v>
      </c>
      <c r="R32" s="11"/>
      <c r="S32" s="12"/>
      <c r="T32" s="16">
        <f t="shared" si="5"/>
        <v>0</v>
      </c>
      <c r="U32" s="1">
        <v>0</v>
      </c>
      <c r="V32" s="1">
        <v>0</v>
      </c>
      <c r="W32" s="1">
        <v>1</v>
      </c>
      <c r="X32" s="1">
        <v>0</v>
      </c>
      <c r="Y32" s="18" t="str">
        <f>IF(AND($A$3=0,$F$3=0,$K$3&gt;0,$P$3=0),$U$4&amp;$K$3&amp;$AA$32, "")</f>
        <v/>
      </c>
      <c r="AA32" s="1" t="s">
        <v>810</v>
      </c>
    </row>
    <row r="33" spans="1:25" hidden="1">
      <c r="A33" s="22">
        <v>19</v>
      </c>
      <c r="B33" s="23" t="s">
        <v>811</v>
      </c>
      <c r="C33" s="11"/>
      <c r="D33" s="12"/>
      <c r="E33" s="11"/>
      <c r="F33" s="22">
        <v>19</v>
      </c>
      <c r="G33" s="23" t="s">
        <v>811</v>
      </c>
      <c r="H33" s="11"/>
      <c r="I33" s="12"/>
      <c r="K33" s="22">
        <v>19</v>
      </c>
      <c r="L33" s="23" t="s">
        <v>811</v>
      </c>
      <c r="M33" s="11"/>
      <c r="N33" s="12"/>
      <c r="P33" s="22">
        <v>19</v>
      </c>
      <c r="Q33" s="23" t="s">
        <v>811</v>
      </c>
      <c r="R33" s="11"/>
      <c r="S33" s="12"/>
      <c r="T33" s="16">
        <f t="shared" si="5"/>
        <v>0</v>
      </c>
      <c r="U33" s="1">
        <v>0</v>
      </c>
      <c r="V33" s="1">
        <v>0</v>
      </c>
      <c r="W33" s="1">
        <v>1</v>
      </c>
      <c r="X33" s="1">
        <v>1</v>
      </c>
      <c r="Y33" s="18" t="str">
        <f>IF(AND($A$3=0,$F$3=0,$K$3&gt;0,$P$3&gt;0),$U$4&amp;$K$3&amp;$AA$31&amp;$U$5&amp;$P$3&amp;$AA$32, "")</f>
        <v/>
      </c>
    </row>
    <row r="34" spans="1:25" hidden="1">
      <c r="A34" s="22">
        <v>20</v>
      </c>
      <c r="B34" s="23" t="s">
        <v>812</v>
      </c>
      <c r="C34" s="11"/>
      <c r="D34" s="12"/>
      <c r="E34" s="11"/>
      <c r="F34" s="22">
        <v>20</v>
      </c>
      <c r="G34" s="23" t="s">
        <v>812</v>
      </c>
      <c r="H34" s="11"/>
      <c r="I34" s="12"/>
      <c r="K34" s="22">
        <v>20</v>
      </c>
      <c r="L34" s="23" t="s">
        <v>812</v>
      </c>
      <c r="M34" s="11"/>
      <c r="N34" s="12"/>
      <c r="P34" s="22">
        <v>20</v>
      </c>
      <c r="Q34" s="23" t="s">
        <v>812</v>
      </c>
      <c r="R34" s="11"/>
      <c r="S34" s="12"/>
      <c r="T34" s="16">
        <f t="shared" si="5"/>
        <v>0</v>
      </c>
      <c r="U34" s="1">
        <v>0</v>
      </c>
      <c r="V34" s="1">
        <v>1</v>
      </c>
      <c r="W34" s="1">
        <v>0</v>
      </c>
      <c r="X34" s="1">
        <v>0</v>
      </c>
      <c r="Y34" s="18" t="str">
        <f>IF(AND($A$3=0,$F$3&gt;0,$K$3=0,$P$3=0),$U$3&amp;$F$3&amp;$AA$32, "")</f>
        <v/>
      </c>
    </row>
    <row r="35" spans="1:25" hidden="1">
      <c r="A35" s="22">
        <v>21</v>
      </c>
      <c r="B35" s="23" t="s">
        <v>813</v>
      </c>
      <c r="C35" s="11"/>
      <c r="D35" s="12"/>
      <c r="E35" s="11"/>
      <c r="F35" s="22">
        <v>21</v>
      </c>
      <c r="G35" s="23" t="s">
        <v>813</v>
      </c>
      <c r="H35" s="11"/>
      <c r="I35" s="12"/>
      <c r="K35" s="22">
        <v>21</v>
      </c>
      <c r="L35" s="23" t="s">
        <v>813</v>
      </c>
      <c r="M35" s="11"/>
      <c r="N35" s="12"/>
      <c r="P35" s="22">
        <v>21</v>
      </c>
      <c r="Q35" s="23" t="s">
        <v>813</v>
      </c>
      <c r="R35" s="11"/>
      <c r="S35" s="12"/>
      <c r="T35" s="16">
        <f t="shared" si="5"/>
        <v>0</v>
      </c>
      <c r="U35" s="1">
        <v>0</v>
      </c>
      <c r="V35" s="1">
        <v>1</v>
      </c>
      <c r="W35" s="1">
        <v>0</v>
      </c>
      <c r="X35" s="1">
        <v>1</v>
      </c>
      <c r="Y35" s="18" t="str">
        <f>IF(AND($A$3=0,$F$3&gt;0,$K$3=0,$P$3&gt;0),$U$3&amp;$F$3&amp;$AA$31&amp;$U$5&amp;$P$3&amp;$AA$32, "")</f>
        <v/>
      </c>
    </row>
    <row r="36" spans="1:25" hidden="1">
      <c r="A36" s="22">
        <v>22</v>
      </c>
      <c r="B36" s="23" t="s">
        <v>814</v>
      </c>
      <c r="C36" s="11"/>
      <c r="D36" s="12"/>
      <c r="E36" s="11"/>
      <c r="F36" s="22">
        <v>22</v>
      </c>
      <c r="G36" s="23" t="s">
        <v>814</v>
      </c>
      <c r="H36" s="11"/>
      <c r="I36" s="12"/>
      <c r="K36" s="22">
        <v>22</v>
      </c>
      <c r="L36" s="23" t="s">
        <v>814</v>
      </c>
      <c r="M36" s="11"/>
      <c r="N36" s="12"/>
      <c r="P36" s="22">
        <v>22</v>
      </c>
      <c r="Q36" s="23" t="s">
        <v>814</v>
      </c>
      <c r="R36" s="11"/>
      <c r="S36" s="12"/>
      <c r="T36" s="16">
        <f t="shared" si="5"/>
        <v>0</v>
      </c>
      <c r="U36" s="1">
        <v>0</v>
      </c>
      <c r="V36" s="1">
        <v>1</v>
      </c>
      <c r="W36" s="1">
        <v>1</v>
      </c>
      <c r="X36" s="1">
        <v>0</v>
      </c>
      <c r="Y36" s="18" t="str">
        <f>IF(AND($A$3=0,$F$3&gt;0,$K$3&gt;0,$P$3=0),$U$3&amp;$F$3&amp;$AA$31&amp;$U$4&amp;$K$3, "")</f>
        <v/>
      </c>
    </row>
    <row r="37" spans="1:25" hidden="1">
      <c r="A37" s="22">
        <v>23</v>
      </c>
      <c r="B37" s="23" t="s">
        <v>815</v>
      </c>
      <c r="C37" s="11"/>
      <c r="D37" s="12"/>
      <c r="E37" s="11"/>
      <c r="F37" s="22">
        <v>23</v>
      </c>
      <c r="G37" s="23" t="s">
        <v>815</v>
      </c>
      <c r="H37" s="11"/>
      <c r="I37" s="12"/>
      <c r="K37" s="22">
        <v>23</v>
      </c>
      <c r="L37" s="23" t="s">
        <v>815</v>
      </c>
      <c r="M37" s="11"/>
      <c r="N37" s="12"/>
      <c r="P37" s="22">
        <v>23</v>
      </c>
      <c r="Q37" s="23" t="s">
        <v>815</v>
      </c>
      <c r="R37" s="11"/>
      <c r="S37" s="12"/>
      <c r="T37" s="16">
        <f t="shared" si="5"/>
        <v>0</v>
      </c>
      <c r="U37" s="1">
        <v>0</v>
      </c>
      <c r="V37" s="1">
        <v>1</v>
      </c>
      <c r="W37" s="1">
        <v>1</v>
      </c>
      <c r="X37" s="1">
        <v>1</v>
      </c>
      <c r="Y37" s="24" t="str">
        <f>IF(AND($A$3=0,$F$3&gt;0,$K$3&gt;0,$P$3&gt;0),$U$3&amp;$F$3&amp;$AA$31&amp;$U$4&amp;$K$3&amp;$AA$31&amp;$U$5&amp;$P$3&amp;$AA$32, "")</f>
        <v/>
      </c>
    </row>
    <row r="38" spans="1:25" hidden="1">
      <c r="A38" s="22">
        <v>24</v>
      </c>
      <c r="B38" s="23" t="s">
        <v>816</v>
      </c>
      <c r="C38" s="11"/>
      <c r="D38" s="12"/>
      <c r="E38" s="11"/>
      <c r="F38" s="22">
        <v>24</v>
      </c>
      <c r="G38" s="23" t="s">
        <v>816</v>
      </c>
      <c r="H38" s="11"/>
      <c r="I38" s="12"/>
      <c r="K38" s="22">
        <v>24</v>
      </c>
      <c r="L38" s="23" t="s">
        <v>816</v>
      </c>
      <c r="M38" s="11"/>
      <c r="N38" s="12"/>
      <c r="P38" s="22">
        <v>24</v>
      </c>
      <c r="Q38" s="23" t="s">
        <v>816</v>
      </c>
      <c r="R38" s="11"/>
      <c r="S38" s="12"/>
      <c r="T38" s="16">
        <f t="shared" si="5"/>
        <v>0</v>
      </c>
      <c r="U38" s="1">
        <v>1</v>
      </c>
      <c r="V38" s="1">
        <v>0</v>
      </c>
      <c r="W38" s="1">
        <v>0</v>
      </c>
      <c r="X38" s="1">
        <v>0</v>
      </c>
      <c r="Y38" s="17" t="str">
        <f>IF(AND($A$3&gt;0,$F$3=0,$K$3=0,$P$3=0), $U$2&amp;$A$3&amp;$AA$32, "")</f>
        <v/>
      </c>
    </row>
    <row r="39" spans="1:25" hidden="1">
      <c r="A39" s="22">
        <v>25</v>
      </c>
      <c r="B39" s="23" t="s">
        <v>817</v>
      </c>
      <c r="C39" s="11"/>
      <c r="D39" s="12"/>
      <c r="E39" s="11"/>
      <c r="F39" s="22">
        <v>25</v>
      </c>
      <c r="G39" s="23" t="s">
        <v>817</v>
      </c>
      <c r="H39" s="11"/>
      <c r="I39" s="12"/>
      <c r="K39" s="22">
        <v>25</v>
      </c>
      <c r="L39" s="23" t="s">
        <v>817</v>
      </c>
      <c r="M39" s="11"/>
      <c r="N39" s="12"/>
      <c r="P39" s="22">
        <v>25</v>
      </c>
      <c r="Q39" s="23" t="s">
        <v>817</v>
      </c>
      <c r="R39" s="11"/>
      <c r="S39" s="12"/>
      <c r="T39" s="16">
        <f t="shared" si="5"/>
        <v>0</v>
      </c>
      <c r="U39" s="1">
        <v>1</v>
      </c>
      <c r="V39" s="1">
        <v>0</v>
      </c>
      <c r="W39" s="1">
        <v>0</v>
      </c>
      <c r="X39" s="1">
        <v>1</v>
      </c>
      <c r="Y39" s="18" t="str">
        <f>IF(AND($A$3&gt;0,$F$3=0,$K$3=0,$P$3&gt;0),$U$2&amp;$A$3&amp;$AA$31&amp;$U$5&amp;$P$3&amp;$AA$32, "")</f>
        <v/>
      </c>
    </row>
    <row r="40" spans="1:25" hidden="1">
      <c r="A40" s="22">
        <v>26</v>
      </c>
      <c r="B40" s="23" t="s">
        <v>818</v>
      </c>
      <c r="C40" s="11"/>
      <c r="D40" s="12"/>
      <c r="E40" s="11"/>
      <c r="F40" s="22">
        <v>26</v>
      </c>
      <c r="G40" s="23" t="s">
        <v>818</v>
      </c>
      <c r="H40" s="11"/>
      <c r="I40" s="12"/>
      <c r="K40" s="22">
        <v>26</v>
      </c>
      <c r="L40" s="23" t="s">
        <v>818</v>
      </c>
      <c r="M40" s="11"/>
      <c r="N40" s="12"/>
      <c r="P40" s="22">
        <v>26</v>
      </c>
      <c r="Q40" s="23" t="s">
        <v>818</v>
      </c>
      <c r="R40" s="11"/>
      <c r="S40" s="12"/>
      <c r="T40" s="16">
        <f t="shared" si="5"/>
        <v>0</v>
      </c>
      <c r="U40" s="1">
        <v>1</v>
      </c>
      <c r="V40" s="1">
        <v>0</v>
      </c>
      <c r="W40" s="1">
        <v>1</v>
      </c>
      <c r="X40" s="1">
        <v>0</v>
      </c>
      <c r="Y40" s="18" t="str">
        <f>IF(AND($A$3&gt;0,$F$3=0,$K$3&gt;0,$P$3=0),$U$2&amp;$A$3&amp;$AA$31&amp;$U$4&amp;$K$3, "")</f>
        <v/>
      </c>
    </row>
    <row r="41" spans="1:25" hidden="1">
      <c r="A41" s="22">
        <v>27</v>
      </c>
      <c r="B41" s="23" t="s">
        <v>819</v>
      </c>
      <c r="C41" s="11"/>
      <c r="D41" s="12"/>
      <c r="E41" s="11"/>
      <c r="F41" s="22">
        <v>27</v>
      </c>
      <c r="G41" s="23" t="s">
        <v>819</v>
      </c>
      <c r="H41" s="11"/>
      <c r="I41" s="12"/>
      <c r="K41" s="22">
        <v>27</v>
      </c>
      <c r="L41" s="23" t="s">
        <v>819</v>
      </c>
      <c r="M41" s="11"/>
      <c r="N41" s="12"/>
      <c r="P41" s="22">
        <v>27</v>
      </c>
      <c r="Q41" s="23" t="s">
        <v>819</v>
      </c>
      <c r="R41" s="11"/>
      <c r="S41" s="12"/>
      <c r="T41" s="16">
        <f t="shared" si="5"/>
        <v>0</v>
      </c>
      <c r="U41" s="1">
        <v>1</v>
      </c>
      <c r="V41" s="1">
        <v>0</v>
      </c>
      <c r="W41" s="1">
        <v>1</v>
      </c>
      <c r="X41" s="1">
        <v>1</v>
      </c>
      <c r="Y41" s="18" t="str">
        <f>IF(AND($A$3&gt;0,$F$3=0,$K$3&gt;0,$P$3&gt;0),$U$2&amp;$A$3&amp;$AA$31&amp;$U$4&amp;$K$3&amp;$AA$31&amp;$U$5&amp;$P$3&amp;$AA$32, "")</f>
        <v/>
      </c>
    </row>
    <row r="42" spans="1:25" hidden="1">
      <c r="A42" s="22">
        <v>28</v>
      </c>
      <c r="B42" s="23" t="s">
        <v>820</v>
      </c>
      <c r="C42" s="11"/>
      <c r="D42" s="12"/>
      <c r="E42" s="11"/>
      <c r="F42" s="22">
        <v>28</v>
      </c>
      <c r="G42" s="23" t="s">
        <v>820</v>
      </c>
      <c r="H42" s="11"/>
      <c r="I42" s="12"/>
      <c r="K42" s="22">
        <v>28</v>
      </c>
      <c r="L42" s="23" t="s">
        <v>820</v>
      </c>
      <c r="M42" s="11"/>
      <c r="N42" s="12"/>
      <c r="P42" s="22">
        <v>28</v>
      </c>
      <c r="Q42" s="23" t="s">
        <v>820</v>
      </c>
      <c r="R42" s="11"/>
      <c r="S42" s="12"/>
      <c r="T42" s="16">
        <f t="shared" si="5"/>
        <v>0</v>
      </c>
      <c r="U42" s="1">
        <v>1</v>
      </c>
      <c r="V42" s="1">
        <v>1</v>
      </c>
      <c r="W42" s="1">
        <v>0</v>
      </c>
      <c r="X42" s="1">
        <v>0</v>
      </c>
      <c r="Y42" s="18" t="str">
        <f>IF(AND($A$3&gt;0,$F$3&gt;0,$K$3=0,$P$3=0),$U$2&amp;$A$3&amp;$AA$31&amp;$U$3&amp;$F$3, "")</f>
        <v/>
      </c>
    </row>
    <row r="43" spans="1:25" hidden="1">
      <c r="A43" s="22">
        <v>29</v>
      </c>
      <c r="B43" s="23" t="s">
        <v>821</v>
      </c>
      <c r="C43" s="11"/>
      <c r="D43" s="12"/>
      <c r="E43" s="11"/>
      <c r="F43" s="22">
        <v>29</v>
      </c>
      <c r="G43" s="23" t="s">
        <v>821</v>
      </c>
      <c r="H43" s="11"/>
      <c r="I43" s="12"/>
      <c r="K43" s="22">
        <v>29</v>
      </c>
      <c r="L43" s="23" t="s">
        <v>821</v>
      </c>
      <c r="M43" s="11"/>
      <c r="N43" s="12"/>
      <c r="P43" s="22">
        <v>29</v>
      </c>
      <c r="Q43" s="23" t="s">
        <v>821</v>
      </c>
      <c r="R43" s="11"/>
      <c r="S43" s="12"/>
      <c r="T43" s="16">
        <f t="shared" si="5"/>
        <v>0</v>
      </c>
      <c r="U43" s="1">
        <v>1</v>
      </c>
      <c r="V43" s="1">
        <v>1</v>
      </c>
      <c r="W43" s="1">
        <v>0</v>
      </c>
      <c r="X43" s="1">
        <v>1</v>
      </c>
      <c r="Y43" s="18" t="str">
        <f>IF(AND($A$3&gt;0,$F$3&gt;0,$K$3=0,$P$3&gt;0),$U$2&amp;$A$3&amp;$AA$31&amp;$U$3&amp;$F$3&amp;$AA$31&amp;$U$5&amp;$P$3&amp;$AA$32, "")</f>
        <v/>
      </c>
    </row>
    <row r="44" spans="1:25" hidden="1">
      <c r="A44" s="22">
        <v>30</v>
      </c>
      <c r="B44" s="23" t="s">
        <v>822</v>
      </c>
      <c r="C44" s="11"/>
      <c r="D44" s="12"/>
      <c r="E44" s="11"/>
      <c r="F44" s="22">
        <v>30</v>
      </c>
      <c r="G44" s="23" t="s">
        <v>822</v>
      </c>
      <c r="H44" s="11"/>
      <c r="I44" s="12"/>
      <c r="K44" s="22">
        <v>30</v>
      </c>
      <c r="L44" s="23" t="s">
        <v>822</v>
      </c>
      <c r="M44" s="11"/>
      <c r="N44" s="12"/>
      <c r="P44" s="22">
        <v>30</v>
      </c>
      <c r="Q44" s="23" t="s">
        <v>822</v>
      </c>
      <c r="R44" s="11"/>
      <c r="S44" s="12"/>
      <c r="T44" s="16">
        <f t="shared" si="5"/>
        <v>0</v>
      </c>
      <c r="U44" s="1">
        <v>1</v>
      </c>
      <c r="V44" s="1">
        <v>1</v>
      </c>
      <c r="W44" s="1">
        <v>1</v>
      </c>
      <c r="X44" s="1">
        <v>0</v>
      </c>
      <c r="Y44" s="18" t="str">
        <f>IF(AND($A$3&gt;0,$F$3&gt;0,$K$3&gt;0,$P$3=0),$U$2&amp;$A$3&amp;$AA$31&amp;$U$3&amp;$F$3&amp;$AA$31&amp;$U$4&amp;$K$3, "")</f>
        <v/>
      </c>
    </row>
    <row r="45" spans="1:25" hidden="1">
      <c r="A45" s="22">
        <v>31</v>
      </c>
      <c r="B45" s="23" t="s">
        <v>823</v>
      </c>
      <c r="C45" s="11"/>
      <c r="D45" s="12"/>
      <c r="E45" s="11"/>
      <c r="F45" s="22">
        <v>31</v>
      </c>
      <c r="G45" s="23" t="s">
        <v>823</v>
      </c>
      <c r="H45" s="11"/>
      <c r="I45" s="12"/>
      <c r="K45" s="22">
        <v>31</v>
      </c>
      <c r="L45" s="23" t="s">
        <v>823</v>
      </c>
      <c r="M45" s="11"/>
      <c r="N45" s="12"/>
      <c r="P45" s="22">
        <v>31</v>
      </c>
      <c r="Q45" s="23" t="s">
        <v>823</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824</v>
      </c>
      <c r="C46" s="11"/>
      <c r="D46" s="12"/>
      <c r="E46" s="11"/>
      <c r="F46" s="22">
        <v>32</v>
      </c>
      <c r="G46" s="23" t="s">
        <v>824</v>
      </c>
      <c r="H46" s="11"/>
      <c r="I46" s="12"/>
      <c r="K46" s="22">
        <v>32</v>
      </c>
      <c r="L46" s="23" t="s">
        <v>824</v>
      </c>
      <c r="M46" s="11"/>
      <c r="N46" s="12"/>
      <c r="P46" s="22">
        <v>32</v>
      </c>
      <c r="Q46" s="23" t="s">
        <v>824</v>
      </c>
      <c r="R46" s="11"/>
      <c r="S46" s="12"/>
    </row>
    <row r="47" spans="1:25" hidden="1">
      <c r="A47" s="22">
        <v>33</v>
      </c>
      <c r="B47" s="23" t="s">
        <v>825</v>
      </c>
      <c r="C47" s="11"/>
      <c r="D47" s="12"/>
      <c r="E47" s="11"/>
      <c r="F47" s="22">
        <v>33</v>
      </c>
      <c r="G47" s="23" t="s">
        <v>825</v>
      </c>
      <c r="H47" s="11"/>
      <c r="I47" s="12"/>
      <c r="K47" s="22">
        <v>33</v>
      </c>
      <c r="L47" s="23" t="s">
        <v>825</v>
      </c>
      <c r="M47" s="11"/>
      <c r="N47" s="12"/>
      <c r="P47" s="22">
        <v>33</v>
      </c>
      <c r="Q47" s="23" t="s">
        <v>825</v>
      </c>
      <c r="R47" s="11"/>
      <c r="S47" s="12"/>
    </row>
    <row r="48" spans="1:25" hidden="1">
      <c r="A48" s="22">
        <v>34</v>
      </c>
      <c r="B48" s="23" t="s">
        <v>826</v>
      </c>
      <c r="C48" s="11"/>
      <c r="D48" s="12"/>
      <c r="E48" s="11"/>
      <c r="F48" s="22">
        <v>34</v>
      </c>
      <c r="G48" s="23" t="s">
        <v>826</v>
      </c>
      <c r="H48" s="11"/>
      <c r="I48" s="12"/>
      <c r="K48" s="22">
        <v>34</v>
      </c>
      <c r="L48" s="23" t="s">
        <v>826</v>
      </c>
      <c r="M48" s="11"/>
      <c r="N48" s="12"/>
      <c r="P48" s="22">
        <v>34</v>
      </c>
      <c r="Q48" s="23" t="s">
        <v>826</v>
      </c>
      <c r="R48" s="11"/>
      <c r="S48" s="12"/>
    </row>
    <row r="49" spans="1:19" hidden="1">
      <c r="A49" s="22">
        <v>35</v>
      </c>
      <c r="B49" s="23" t="s">
        <v>827</v>
      </c>
      <c r="C49" s="11"/>
      <c r="D49" s="12"/>
      <c r="E49" s="11"/>
      <c r="F49" s="22">
        <v>35</v>
      </c>
      <c r="G49" s="23" t="s">
        <v>827</v>
      </c>
      <c r="H49" s="11"/>
      <c r="I49" s="12"/>
      <c r="K49" s="22">
        <v>35</v>
      </c>
      <c r="L49" s="23" t="s">
        <v>827</v>
      </c>
      <c r="M49" s="11"/>
      <c r="N49" s="12"/>
      <c r="P49" s="22">
        <v>35</v>
      </c>
      <c r="Q49" s="23" t="s">
        <v>827</v>
      </c>
      <c r="R49" s="11"/>
      <c r="S49" s="12"/>
    </row>
    <row r="50" spans="1:19" hidden="1">
      <c r="A50" s="22">
        <v>36</v>
      </c>
      <c r="B50" s="23" t="s">
        <v>828</v>
      </c>
      <c r="C50" s="11"/>
      <c r="D50" s="12"/>
      <c r="E50" s="11"/>
      <c r="F50" s="22">
        <v>36</v>
      </c>
      <c r="G50" s="23" t="s">
        <v>828</v>
      </c>
      <c r="H50" s="11"/>
      <c r="I50" s="12"/>
      <c r="K50" s="22">
        <v>36</v>
      </c>
      <c r="L50" s="23" t="s">
        <v>828</v>
      </c>
      <c r="M50" s="11"/>
      <c r="N50" s="12"/>
      <c r="P50" s="22">
        <v>36</v>
      </c>
      <c r="Q50" s="23" t="s">
        <v>828</v>
      </c>
      <c r="R50" s="11"/>
      <c r="S50" s="12"/>
    </row>
    <row r="51" spans="1:19" hidden="1">
      <c r="A51" s="22">
        <v>37</v>
      </c>
      <c r="B51" s="23" t="s">
        <v>829</v>
      </c>
      <c r="C51" s="11"/>
      <c r="D51" s="12"/>
      <c r="E51" s="11"/>
      <c r="F51" s="22">
        <v>37</v>
      </c>
      <c r="G51" s="23" t="s">
        <v>829</v>
      </c>
      <c r="H51" s="11"/>
      <c r="I51" s="12"/>
      <c r="K51" s="22">
        <v>37</v>
      </c>
      <c r="L51" s="23" t="s">
        <v>829</v>
      </c>
      <c r="M51" s="11"/>
      <c r="N51" s="12"/>
      <c r="P51" s="22">
        <v>37</v>
      </c>
      <c r="Q51" s="23" t="s">
        <v>829</v>
      </c>
      <c r="R51" s="11"/>
      <c r="S51" s="12"/>
    </row>
    <row r="52" spans="1:19" hidden="1">
      <c r="A52" s="22">
        <v>38</v>
      </c>
      <c r="B52" s="23" t="s">
        <v>830</v>
      </c>
      <c r="C52" s="11"/>
      <c r="D52" s="12"/>
      <c r="E52" s="11"/>
      <c r="F52" s="22">
        <v>38</v>
      </c>
      <c r="G52" s="23" t="s">
        <v>830</v>
      </c>
      <c r="H52" s="11"/>
      <c r="I52" s="12"/>
      <c r="K52" s="22">
        <v>38</v>
      </c>
      <c r="L52" s="23" t="s">
        <v>830</v>
      </c>
      <c r="M52" s="11"/>
      <c r="N52" s="12"/>
      <c r="P52" s="22">
        <v>38</v>
      </c>
      <c r="Q52" s="23" t="s">
        <v>830</v>
      </c>
      <c r="R52" s="11"/>
      <c r="S52" s="12"/>
    </row>
    <row r="53" spans="1:19" hidden="1">
      <c r="A53" s="22">
        <v>39</v>
      </c>
      <c r="B53" s="23" t="s">
        <v>831</v>
      </c>
      <c r="C53" s="11"/>
      <c r="D53" s="12"/>
      <c r="E53" s="11"/>
      <c r="F53" s="22">
        <v>39</v>
      </c>
      <c r="G53" s="23" t="s">
        <v>831</v>
      </c>
      <c r="H53" s="11"/>
      <c r="I53" s="12"/>
      <c r="K53" s="22">
        <v>39</v>
      </c>
      <c r="L53" s="23" t="s">
        <v>831</v>
      </c>
      <c r="M53" s="11"/>
      <c r="N53" s="12"/>
      <c r="P53" s="22">
        <v>39</v>
      </c>
      <c r="Q53" s="23" t="s">
        <v>831</v>
      </c>
      <c r="R53" s="11"/>
      <c r="S53" s="12"/>
    </row>
    <row r="54" spans="1:19" hidden="1">
      <c r="A54" s="22">
        <v>40</v>
      </c>
      <c r="B54" s="23" t="s">
        <v>832</v>
      </c>
      <c r="C54" s="11"/>
      <c r="D54" s="12"/>
      <c r="E54" s="11"/>
      <c r="F54" s="22">
        <v>40</v>
      </c>
      <c r="G54" s="23" t="s">
        <v>832</v>
      </c>
      <c r="H54" s="11"/>
      <c r="I54" s="12"/>
      <c r="K54" s="22">
        <v>40</v>
      </c>
      <c r="L54" s="23" t="s">
        <v>832</v>
      </c>
      <c r="M54" s="11"/>
      <c r="N54" s="12"/>
      <c r="P54" s="22">
        <v>40</v>
      </c>
      <c r="Q54" s="23" t="s">
        <v>832</v>
      </c>
      <c r="R54" s="11"/>
      <c r="S54" s="12"/>
    </row>
    <row r="55" spans="1:19" hidden="1">
      <c r="A55" s="22">
        <v>41</v>
      </c>
      <c r="B55" s="23" t="s">
        <v>833</v>
      </c>
      <c r="C55" s="11"/>
      <c r="D55" s="12"/>
      <c r="E55" s="11"/>
      <c r="F55" s="22">
        <v>41</v>
      </c>
      <c r="G55" s="23" t="s">
        <v>833</v>
      </c>
      <c r="H55" s="11"/>
      <c r="I55" s="12"/>
      <c r="K55" s="22">
        <v>41</v>
      </c>
      <c r="L55" s="23" t="s">
        <v>833</v>
      </c>
      <c r="M55" s="11"/>
      <c r="N55" s="12"/>
      <c r="P55" s="22">
        <v>41</v>
      </c>
      <c r="Q55" s="23" t="s">
        <v>833</v>
      </c>
      <c r="R55" s="11"/>
      <c r="S55" s="12"/>
    </row>
    <row r="56" spans="1:19" hidden="1">
      <c r="A56" s="22">
        <v>42</v>
      </c>
      <c r="B56" s="23" t="s">
        <v>834</v>
      </c>
      <c r="C56" s="11"/>
      <c r="D56" s="12"/>
      <c r="E56" s="11"/>
      <c r="F56" s="22">
        <v>42</v>
      </c>
      <c r="G56" s="23" t="s">
        <v>834</v>
      </c>
      <c r="H56" s="11"/>
      <c r="I56" s="12"/>
      <c r="K56" s="22">
        <v>42</v>
      </c>
      <c r="L56" s="23" t="s">
        <v>834</v>
      </c>
      <c r="M56" s="11"/>
      <c r="N56" s="12"/>
      <c r="P56" s="22">
        <v>42</v>
      </c>
      <c r="Q56" s="23" t="s">
        <v>834</v>
      </c>
      <c r="R56" s="11"/>
      <c r="S56" s="12"/>
    </row>
    <row r="57" spans="1:19" hidden="1">
      <c r="A57" s="22">
        <v>43</v>
      </c>
      <c r="B57" s="23" t="s">
        <v>835</v>
      </c>
      <c r="C57" s="11"/>
      <c r="D57" s="12"/>
      <c r="E57" s="11"/>
      <c r="F57" s="22">
        <v>43</v>
      </c>
      <c r="G57" s="23" t="s">
        <v>835</v>
      </c>
      <c r="H57" s="11"/>
      <c r="I57" s="12"/>
      <c r="K57" s="22">
        <v>43</v>
      </c>
      <c r="L57" s="23" t="s">
        <v>835</v>
      </c>
      <c r="M57" s="11"/>
      <c r="N57" s="12"/>
      <c r="P57" s="22">
        <v>43</v>
      </c>
      <c r="Q57" s="23" t="s">
        <v>835</v>
      </c>
      <c r="R57" s="11"/>
      <c r="S57" s="12"/>
    </row>
    <row r="58" spans="1:19" hidden="1">
      <c r="A58" s="22">
        <v>44</v>
      </c>
      <c r="B58" s="23" t="s">
        <v>836</v>
      </c>
      <c r="C58" s="11"/>
      <c r="D58" s="12"/>
      <c r="E58" s="11"/>
      <c r="F58" s="22">
        <v>44</v>
      </c>
      <c r="G58" s="23" t="s">
        <v>836</v>
      </c>
      <c r="H58" s="11"/>
      <c r="I58" s="12"/>
      <c r="K58" s="22">
        <v>44</v>
      </c>
      <c r="L58" s="23" t="s">
        <v>836</v>
      </c>
      <c r="M58" s="11"/>
      <c r="N58" s="12"/>
      <c r="P58" s="22">
        <v>44</v>
      </c>
      <c r="Q58" s="23" t="s">
        <v>836</v>
      </c>
      <c r="R58" s="11"/>
      <c r="S58" s="12"/>
    </row>
    <row r="59" spans="1:19" hidden="1">
      <c r="A59" s="22">
        <v>45</v>
      </c>
      <c r="B59" s="23" t="s">
        <v>837</v>
      </c>
      <c r="C59" s="11"/>
      <c r="D59" s="12"/>
      <c r="E59" s="11"/>
      <c r="F59" s="22">
        <v>45</v>
      </c>
      <c r="G59" s="23" t="s">
        <v>837</v>
      </c>
      <c r="H59" s="11"/>
      <c r="I59" s="12"/>
      <c r="K59" s="22">
        <v>45</v>
      </c>
      <c r="L59" s="23" t="s">
        <v>837</v>
      </c>
      <c r="M59" s="11"/>
      <c r="N59" s="12"/>
      <c r="P59" s="22">
        <v>45</v>
      </c>
      <c r="Q59" s="23" t="s">
        <v>837</v>
      </c>
      <c r="R59" s="11"/>
      <c r="S59" s="12"/>
    </row>
    <row r="60" spans="1:19" hidden="1">
      <c r="A60" s="22">
        <v>46</v>
      </c>
      <c r="B60" s="23" t="s">
        <v>838</v>
      </c>
      <c r="C60" s="11"/>
      <c r="D60" s="12"/>
      <c r="E60" s="11"/>
      <c r="F60" s="22">
        <v>46</v>
      </c>
      <c r="G60" s="23" t="s">
        <v>838</v>
      </c>
      <c r="H60" s="11"/>
      <c r="I60" s="12"/>
      <c r="K60" s="22">
        <v>46</v>
      </c>
      <c r="L60" s="23" t="s">
        <v>838</v>
      </c>
      <c r="M60" s="11"/>
      <c r="N60" s="12"/>
      <c r="P60" s="22">
        <v>46</v>
      </c>
      <c r="Q60" s="23" t="s">
        <v>838</v>
      </c>
      <c r="R60" s="11"/>
      <c r="S60" s="12"/>
    </row>
    <row r="61" spans="1:19" hidden="1">
      <c r="A61" s="22">
        <v>47</v>
      </c>
      <c r="B61" s="23" t="s">
        <v>839</v>
      </c>
      <c r="C61" s="11"/>
      <c r="D61" s="12"/>
      <c r="E61" s="11"/>
      <c r="F61" s="22">
        <v>47</v>
      </c>
      <c r="G61" s="23" t="s">
        <v>839</v>
      </c>
      <c r="H61" s="11"/>
      <c r="I61" s="12"/>
      <c r="K61" s="22">
        <v>47</v>
      </c>
      <c r="L61" s="23" t="s">
        <v>839</v>
      </c>
      <c r="M61" s="11"/>
      <c r="N61" s="12"/>
      <c r="P61" s="22">
        <v>47</v>
      </c>
      <c r="Q61" s="23" t="s">
        <v>839</v>
      </c>
      <c r="R61" s="11"/>
      <c r="S61" s="12"/>
    </row>
    <row r="62" spans="1:19" hidden="1">
      <c r="A62" s="22">
        <v>48</v>
      </c>
      <c r="B62" s="23" t="s">
        <v>840</v>
      </c>
      <c r="C62" s="11"/>
      <c r="D62" s="12"/>
      <c r="E62" s="11"/>
      <c r="F62" s="22">
        <v>48</v>
      </c>
      <c r="G62" s="23" t="s">
        <v>840</v>
      </c>
      <c r="H62" s="11"/>
      <c r="I62" s="12"/>
      <c r="K62" s="22">
        <v>48</v>
      </c>
      <c r="L62" s="23" t="s">
        <v>840</v>
      </c>
      <c r="M62" s="11"/>
      <c r="N62" s="12"/>
      <c r="P62" s="22">
        <v>48</v>
      </c>
      <c r="Q62" s="23" t="s">
        <v>840</v>
      </c>
      <c r="R62" s="11"/>
      <c r="S62" s="12"/>
    </row>
    <row r="63" spans="1:19" hidden="1">
      <c r="A63" s="22">
        <v>49</v>
      </c>
      <c r="B63" s="23" t="s">
        <v>841</v>
      </c>
      <c r="C63" s="11"/>
      <c r="D63" s="12"/>
      <c r="E63" s="11"/>
      <c r="F63" s="22">
        <v>49</v>
      </c>
      <c r="G63" s="23" t="s">
        <v>841</v>
      </c>
      <c r="H63" s="11"/>
      <c r="I63" s="12"/>
      <c r="K63" s="22">
        <v>49</v>
      </c>
      <c r="L63" s="23" t="s">
        <v>841</v>
      </c>
      <c r="M63" s="11"/>
      <c r="N63" s="12"/>
      <c r="P63" s="22">
        <v>49</v>
      </c>
      <c r="Q63" s="23" t="s">
        <v>841</v>
      </c>
      <c r="R63" s="11"/>
      <c r="S63" s="12"/>
    </row>
    <row r="64" spans="1:19" hidden="1">
      <c r="A64" s="22">
        <v>50</v>
      </c>
      <c r="B64" s="23" t="s">
        <v>842</v>
      </c>
      <c r="C64" s="11"/>
      <c r="D64" s="12"/>
      <c r="E64" s="11"/>
      <c r="F64" s="22">
        <v>50</v>
      </c>
      <c r="G64" s="23" t="s">
        <v>842</v>
      </c>
      <c r="H64" s="11"/>
      <c r="I64" s="12"/>
      <c r="K64" s="22">
        <v>50</v>
      </c>
      <c r="L64" s="23" t="s">
        <v>842</v>
      </c>
      <c r="M64" s="11"/>
      <c r="N64" s="12"/>
      <c r="P64" s="22">
        <v>50</v>
      </c>
      <c r="Q64" s="23" t="s">
        <v>842</v>
      </c>
      <c r="R64" s="11"/>
      <c r="S64" s="12"/>
    </row>
    <row r="65" spans="1:19" hidden="1">
      <c r="A65" s="22">
        <v>51</v>
      </c>
      <c r="B65" s="23" t="s">
        <v>843</v>
      </c>
      <c r="C65" s="11"/>
      <c r="D65" s="12"/>
      <c r="E65" s="11"/>
      <c r="F65" s="22">
        <v>51</v>
      </c>
      <c r="G65" s="23" t="s">
        <v>843</v>
      </c>
      <c r="H65" s="11"/>
      <c r="I65" s="12"/>
      <c r="K65" s="22">
        <v>51</v>
      </c>
      <c r="L65" s="23" t="s">
        <v>843</v>
      </c>
      <c r="M65" s="11"/>
      <c r="N65" s="12"/>
      <c r="P65" s="22">
        <v>51</v>
      </c>
      <c r="Q65" s="23" t="s">
        <v>843</v>
      </c>
      <c r="R65" s="11"/>
      <c r="S65" s="12"/>
    </row>
    <row r="66" spans="1:19" hidden="1">
      <c r="A66" s="22">
        <v>52</v>
      </c>
      <c r="B66" s="23" t="s">
        <v>844</v>
      </c>
      <c r="C66" s="11"/>
      <c r="D66" s="12"/>
      <c r="E66" s="11"/>
      <c r="F66" s="22">
        <v>52</v>
      </c>
      <c r="G66" s="23" t="s">
        <v>844</v>
      </c>
      <c r="H66" s="11"/>
      <c r="I66" s="12"/>
      <c r="K66" s="22">
        <v>52</v>
      </c>
      <c r="L66" s="23" t="s">
        <v>844</v>
      </c>
      <c r="M66" s="11"/>
      <c r="N66" s="12"/>
      <c r="P66" s="22">
        <v>52</v>
      </c>
      <c r="Q66" s="23" t="s">
        <v>844</v>
      </c>
      <c r="R66" s="11"/>
      <c r="S66" s="12"/>
    </row>
    <row r="67" spans="1:19" hidden="1">
      <c r="A67" s="22">
        <v>53</v>
      </c>
      <c r="B67" s="23" t="s">
        <v>845</v>
      </c>
      <c r="C67" s="11"/>
      <c r="D67" s="12"/>
      <c r="E67" s="11"/>
      <c r="F67" s="22">
        <v>53</v>
      </c>
      <c r="G67" s="23" t="s">
        <v>845</v>
      </c>
      <c r="H67" s="11"/>
      <c r="I67" s="12"/>
      <c r="K67" s="22">
        <v>53</v>
      </c>
      <c r="L67" s="23" t="s">
        <v>845</v>
      </c>
      <c r="M67" s="11"/>
      <c r="N67" s="12"/>
      <c r="P67" s="22">
        <v>53</v>
      </c>
      <c r="Q67" s="23" t="s">
        <v>845</v>
      </c>
      <c r="R67" s="11"/>
      <c r="S67" s="12"/>
    </row>
    <row r="68" spans="1:19" hidden="1">
      <c r="A68" s="22">
        <v>54</v>
      </c>
      <c r="B68" s="23" t="s">
        <v>846</v>
      </c>
      <c r="C68" s="11"/>
      <c r="D68" s="12"/>
      <c r="E68" s="11"/>
      <c r="F68" s="22">
        <v>54</v>
      </c>
      <c r="G68" s="23" t="s">
        <v>846</v>
      </c>
      <c r="H68" s="11"/>
      <c r="I68" s="12"/>
      <c r="K68" s="22">
        <v>54</v>
      </c>
      <c r="L68" s="23" t="s">
        <v>846</v>
      </c>
      <c r="M68" s="11"/>
      <c r="N68" s="12"/>
      <c r="P68" s="22">
        <v>54</v>
      </c>
      <c r="Q68" s="23" t="s">
        <v>846</v>
      </c>
      <c r="R68" s="11"/>
      <c r="S68" s="12"/>
    </row>
    <row r="69" spans="1:19" hidden="1">
      <c r="A69" s="22">
        <v>55</v>
      </c>
      <c r="B69" s="23" t="s">
        <v>847</v>
      </c>
      <c r="C69" s="11"/>
      <c r="D69" s="12"/>
      <c r="E69" s="11"/>
      <c r="F69" s="22">
        <v>55</v>
      </c>
      <c r="G69" s="23" t="s">
        <v>847</v>
      </c>
      <c r="H69" s="11"/>
      <c r="I69" s="12"/>
      <c r="K69" s="22">
        <v>55</v>
      </c>
      <c r="L69" s="23" t="s">
        <v>847</v>
      </c>
      <c r="M69" s="11"/>
      <c r="N69" s="12"/>
      <c r="P69" s="22">
        <v>55</v>
      </c>
      <c r="Q69" s="23" t="s">
        <v>847</v>
      </c>
      <c r="R69" s="11"/>
      <c r="S69" s="12"/>
    </row>
    <row r="70" spans="1:19" hidden="1">
      <c r="A70" s="22">
        <v>56</v>
      </c>
      <c r="B70" s="23" t="s">
        <v>848</v>
      </c>
      <c r="C70" s="11"/>
      <c r="D70" s="12"/>
      <c r="E70" s="11"/>
      <c r="F70" s="22">
        <v>56</v>
      </c>
      <c r="G70" s="23" t="s">
        <v>848</v>
      </c>
      <c r="H70" s="11"/>
      <c r="I70" s="12"/>
      <c r="K70" s="22">
        <v>56</v>
      </c>
      <c r="L70" s="23" t="s">
        <v>848</v>
      </c>
      <c r="M70" s="11"/>
      <c r="N70" s="12"/>
      <c r="P70" s="22">
        <v>56</v>
      </c>
      <c r="Q70" s="23" t="s">
        <v>848</v>
      </c>
      <c r="R70" s="11"/>
      <c r="S70" s="12"/>
    </row>
    <row r="71" spans="1:19" hidden="1">
      <c r="A71" s="22">
        <v>57</v>
      </c>
      <c r="B71" s="23" t="s">
        <v>849</v>
      </c>
      <c r="C71" s="11"/>
      <c r="D71" s="12"/>
      <c r="E71" s="11"/>
      <c r="F71" s="22">
        <v>57</v>
      </c>
      <c r="G71" s="23" t="s">
        <v>849</v>
      </c>
      <c r="H71" s="11"/>
      <c r="I71" s="12"/>
      <c r="K71" s="22">
        <v>57</v>
      </c>
      <c r="L71" s="23" t="s">
        <v>849</v>
      </c>
      <c r="M71" s="11"/>
      <c r="N71" s="12"/>
      <c r="P71" s="22">
        <v>57</v>
      </c>
      <c r="Q71" s="23" t="s">
        <v>849</v>
      </c>
      <c r="R71" s="11"/>
      <c r="S71" s="12"/>
    </row>
    <row r="72" spans="1:19" hidden="1">
      <c r="A72" s="22">
        <v>58</v>
      </c>
      <c r="B72" s="23" t="s">
        <v>850</v>
      </c>
      <c r="C72" s="11"/>
      <c r="D72" s="12"/>
      <c r="E72" s="11"/>
      <c r="F72" s="22">
        <v>58</v>
      </c>
      <c r="G72" s="23" t="s">
        <v>850</v>
      </c>
      <c r="H72" s="11"/>
      <c r="I72" s="12"/>
      <c r="K72" s="22">
        <v>58</v>
      </c>
      <c r="L72" s="23" t="s">
        <v>850</v>
      </c>
      <c r="M72" s="11"/>
      <c r="N72" s="12"/>
      <c r="P72" s="22">
        <v>58</v>
      </c>
      <c r="Q72" s="23" t="s">
        <v>850</v>
      </c>
      <c r="R72" s="11"/>
      <c r="S72" s="12"/>
    </row>
    <row r="73" spans="1:19" hidden="1">
      <c r="A73" s="22">
        <v>59</v>
      </c>
      <c r="B73" s="23" t="s">
        <v>851</v>
      </c>
      <c r="C73" s="11"/>
      <c r="D73" s="12"/>
      <c r="E73" s="11"/>
      <c r="F73" s="22">
        <v>59</v>
      </c>
      <c r="G73" s="23" t="s">
        <v>851</v>
      </c>
      <c r="H73" s="11"/>
      <c r="I73" s="12"/>
      <c r="K73" s="22">
        <v>59</v>
      </c>
      <c r="L73" s="23" t="s">
        <v>851</v>
      </c>
      <c r="M73" s="11"/>
      <c r="N73" s="12"/>
      <c r="P73" s="22">
        <v>59</v>
      </c>
      <c r="Q73" s="23" t="s">
        <v>851</v>
      </c>
      <c r="R73" s="11"/>
      <c r="S73" s="12"/>
    </row>
    <row r="74" spans="1:19" hidden="1">
      <c r="A74" s="22">
        <v>60</v>
      </c>
      <c r="B74" s="23" t="s">
        <v>852</v>
      </c>
      <c r="C74" s="11"/>
      <c r="D74" s="12"/>
      <c r="E74" s="11"/>
      <c r="F74" s="22">
        <v>60</v>
      </c>
      <c r="G74" s="23" t="s">
        <v>852</v>
      </c>
      <c r="H74" s="11"/>
      <c r="I74" s="12"/>
      <c r="K74" s="22">
        <v>60</v>
      </c>
      <c r="L74" s="23" t="s">
        <v>852</v>
      </c>
      <c r="M74" s="11"/>
      <c r="N74" s="12"/>
      <c r="P74" s="22">
        <v>60</v>
      </c>
      <c r="Q74" s="23" t="s">
        <v>852</v>
      </c>
      <c r="R74" s="11"/>
      <c r="S74" s="12"/>
    </row>
    <row r="75" spans="1:19" hidden="1">
      <c r="A75" s="22">
        <v>61</v>
      </c>
      <c r="B75" s="23" t="s">
        <v>853</v>
      </c>
      <c r="C75" s="11"/>
      <c r="D75" s="12"/>
      <c r="E75" s="11"/>
      <c r="F75" s="22">
        <v>61</v>
      </c>
      <c r="G75" s="23" t="s">
        <v>853</v>
      </c>
      <c r="H75" s="11"/>
      <c r="I75" s="12"/>
      <c r="K75" s="22">
        <v>61</v>
      </c>
      <c r="L75" s="23" t="s">
        <v>853</v>
      </c>
      <c r="M75" s="11"/>
      <c r="N75" s="12"/>
      <c r="P75" s="22">
        <v>61</v>
      </c>
      <c r="Q75" s="23" t="s">
        <v>853</v>
      </c>
      <c r="R75" s="11"/>
      <c r="S75" s="12"/>
    </row>
    <row r="76" spans="1:19" hidden="1">
      <c r="A76" s="22">
        <v>62</v>
      </c>
      <c r="B76" s="23" t="s">
        <v>854</v>
      </c>
      <c r="C76" s="11"/>
      <c r="D76" s="12"/>
      <c r="E76" s="11"/>
      <c r="F76" s="22">
        <v>62</v>
      </c>
      <c r="G76" s="23" t="s">
        <v>854</v>
      </c>
      <c r="H76" s="11"/>
      <c r="I76" s="12"/>
      <c r="K76" s="22">
        <v>62</v>
      </c>
      <c r="L76" s="23" t="s">
        <v>854</v>
      </c>
      <c r="M76" s="11"/>
      <c r="N76" s="12"/>
      <c r="P76" s="22">
        <v>62</v>
      </c>
      <c r="Q76" s="23" t="s">
        <v>854</v>
      </c>
      <c r="R76" s="11"/>
      <c r="S76" s="12"/>
    </row>
    <row r="77" spans="1:19" hidden="1">
      <c r="A77" s="22">
        <v>63</v>
      </c>
      <c r="B77" s="23" t="s">
        <v>855</v>
      </c>
      <c r="C77" s="11"/>
      <c r="D77" s="12"/>
      <c r="E77" s="11"/>
      <c r="F77" s="22">
        <v>63</v>
      </c>
      <c r="G77" s="23" t="s">
        <v>855</v>
      </c>
      <c r="H77" s="11"/>
      <c r="I77" s="12"/>
      <c r="K77" s="22">
        <v>63</v>
      </c>
      <c r="L77" s="23" t="s">
        <v>855</v>
      </c>
      <c r="M77" s="11"/>
      <c r="N77" s="12"/>
      <c r="P77" s="22">
        <v>63</v>
      </c>
      <c r="Q77" s="23" t="s">
        <v>855</v>
      </c>
      <c r="R77" s="11"/>
      <c r="S77" s="12"/>
    </row>
    <row r="78" spans="1:19" hidden="1">
      <c r="A78" s="22">
        <v>64</v>
      </c>
      <c r="B78" s="23" t="s">
        <v>856</v>
      </c>
      <c r="C78" s="11"/>
      <c r="D78" s="12"/>
      <c r="E78" s="11"/>
      <c r="F78" s="22">
        <v>64</v>
      </c>
      <c r="G78" s="23" t="s">
        <v>856</v>
      </c>
      <c r="H78" s="11"/>
      <c r="I78" s="12"/>
      <c r="K78" s="22">
        <v>64</v>
      </c>
      <c r="L78" s="23" t="s">
        <v>856</v>
      </c>
      <c r="M78" s="11"/>
      <c r="N78" s="12"/>
      <c r="P78" s="22">
        <v>64</v>
      </c>
      <c r="Q78" s="23" t="s">
        <v>856</v>
      </c>
      <c r="R78" s="11"/>
      <c r="S78" s="12"/>
    </row>
    <row r="79" spans="1:19" hidden="1">
      <c r="A79" s="22">
        <v>65</v>
      </c>
      <c r="B79" s="23" t="s">
        <v>857</v>
      </c>
      <c r="C79" s="11"/>
      <c r="D79" s="12"/>
      <c r="E79" s="11"/>
      <c r="F79" s="22">
        <v>65</v>
      </c>
      <c r="G79" s="23" t="s">
        <v>857</v>
      </c>
      <c r="H79" s="11"/>
      <c r="I79" s="12"/>
      <c r="K79" s="22">
        <v>65</v>
      </c>
      <c r="L79" s="23" t="s">
        <v>857</v>
      </c>
      <c r="M79" s="11"/>
      <c r="N79" s="12"/>
      <c r="P79" s="22">
        <v>65</v>
      </c>
      <c r="Q79" s="23" t="s">
        <v>857</v>
      </c>
      <c r="R79" s="11"/>
      <c r="S79" s="12"/>
    </row>
    <row r="80" spans="1:19" hidden="1">
      <c r="A80" s="22">
        <v>66</v>
      </c>
      <c r="B80" s="23" t="s">
        <v>858</v>
      </c>
      <c r="C80" s="11"/>
      <c r="D80" s="12"/>
      <c r="E80" s="11"/>
      <c r="F80" s="22">
        <v>66</v>
      </c>
      <c r="G80" s="23" t="s">
        <v>858</v>
      </c>
      <c r="H80" s="11"/>
      <c r="I80" s="12"/>
      <c r="K80" s="22">
        <v>66</v>
      </c>
      <c r="L80" s="23" t="s">
        <v>858</v>
      </c>
      <c r="M80" s="11"/>
      <c r="N80" s="12"/>
      <c r="P80" s="22">
        <v>66</v>
      </c>
      <c r="Q80" s="23" t="s">
        <v>858</v>
      </c>
      <c r="R80" s="11"/>
      <c r="S80" s="12"/>
    </row>
    <row r="81" spans="1:19" hidden="1">
      <c r="A81" s="22">
        <v>67</v>
      </c>
      <c r="B81" s="23" t="s">
        <v>859</v>
      </c>
      <c r="C81" s="11"/>
      <c r="D81" s="12"/>
      <c r="E81" s="11"/>
      <c r="F81" s="22">
        <v>67</v>
      </c>
      <c r="G81" s="23" t="s">
        <v>859</v>
      </c>
      <c r="H81" s="11"/>
      <c r="I81" s="12"/>
      <c r="K81" s="22">
        <v>67</v>
      </c>
      <c r="L81" s="23" t="s">
        <v>859</v>
      </c>
      <c r="M81" s="11"/>
      <c r="N81" s="12"/>
      <c r="P81" s="22">
        <v>67</v>
      </c>
      <c r="Q81" s="23" t="s">
        <v>859</v>
      </c>
      <c r="R81" s="11"/>
      <c r="S81" s="12"/>
    </row>
    <row r="82" spans="1:19" hidden="1">
      <c r="A82" s="22">
        <v>68</v>
      </c>
      <c r="B82" s="23" t="s">
        <v>860</v>
      </c>
      <c r="C82" s="11"/>
      <c r="D82" s="12"/>
      <c r="E82" s="11"/>
      <c r="F82" s="22">
        <v>68</v>
      </c>
      <c r="G82" s="23" t="s">
        <v>860</v>
      </c>
      <c r="H82" s="11"/>
      <c r="I82" s="12"/>
      <c r="K82" s="22">
        <v>68</v>
      </c>
      <c r="L82" s="23" t="s">
        <v>860</v>
      </c>
      <c r="M82" s="11"/>
      <c r="N82" s="12"/>
      <c r="P82" s="22">
        <v>68</v>
      </c>
      <c r="Q82" s="23" t="s">
        <v>860</v>
      </c>
      <c r="R82" s="11"/>
      <c r="S82" s="12"/>
    </row>
    <row r="83" spans="1:19" hidden="1">
      <c r="A83" s="22">
        <v>69</v>
      </c>
      <c r="B83" s="23" t="s">
        <v>861</v>
      </c>
      <c r="C83" s="11"/>
      <c r="D83" s="12"/>
      <c r="E83" s="11"/>
      <c r="F83" s="22">
        <v>69</v>
      </c>
      <c r="G83" s="23" t="s">
        <v>861</v>
      </c>
      <c r="H83" s="11"/>
      <c r="I83" s="12"/>
      <c r="K83" s="22">
        <v>69</v>
      </c>
      <c r="L83" s="23" t="s">
        <v>861</v>
      </c>
      <c r="M83" s="11"/>
      <c r="N83" s="12"/>
      <c r="P83" s="22">
        <v>69</v>
      </c>
      <c r="Q83" s="23" t="s">
        <v>861</v>
      </c>
      <c r="R83" s="11"/>
      <c r="S83" s="12"/>
    </row>
    <row r="84" spans="1:19" hidden="1">
      <c r="A84" s="22">
        <v>70</v>
      </c>
      <c r="B84" s="23" t="s">
        <v>862</v>
      </c>
      <c r="C84" s="11"/>
      <c r="D84" s="12"/>
      <c r="E84" s="11"/>
      <c r="F84" s="22">
        <v>70</v>
      </c>
      <c r="G84" s="23" t="s">
        <v>862</v>
      </c>
      <c r="H84" s="11"/>
      <c r="I84" s="12"/>
      <c r="K84" s="22">
        <v>70</v>
      </c>
      <c r="L84" s="23" t="s">
        <v>862</v>
      </c>
      <c r="M84" s="11"/>
      <c r="N84" s="12"/>
      <c r="P84" s="22">
        <v>70</v>
      </c>
      <c r="Q84" s="23" t="s">
        <v>862</v>
      </c>
      <c r="R84" s="11"/>
      <c r="S84" s="12"/>
    </row>
    <row r="85" spans="1:19" hidden="1">
      <c r="A85" s="22">
        <v>71</v>
      </c>
      <c r="B85" s="23" t="s">
        <v>863</v>
      </c>
      <c r="C85" s="11"/>
      <c r="D85" s="12"/>
      <c r="E85" s="11"/>
      <c r="F85" s="22">
        <v>71</v>
      </c>
      <c r="G85" s="23" t="s">
        <v>863</v>
      </c>
      <c r="H85" s="11"/>
      <c r="I85" s="12"/>
      <c r="K85" s="22">
        <v>71</v>
      </c>
      <c r="L85" s="23" t="s">
        <v>863</v>
      </c>
      <c r="M85" s="11"/>
      <c r="N85" s="12"/>
      <c r="P85" s="22">
        <v>71</v>
      </c>
      <c r="Q85" s="23" t="s">
        <v>863</v>
      </c>
      <c r="R85" s="11"/>
      <c r="S85" s="12"/>
    </row>
    <row r="86" spans="1:19" hidden="1">
      <c r="A86" s="22">
        <v>72</v>
      </c>
      <c r="B86" s="23" t="s">
        <v>864</v>
      </c>
      <c r="C86" s="11"/>
      <c r="D86" s="12"/>
      <c r="E86" s="11"/>
      <c r="F86" s="22">
        <v>72</v>
      </c>
      <c r="G86" s="23" t="s">
        <v>864</v>
      </c>
      <c r="H86" s="11"/>
      <c r="I86" s="12"/>
      <c r="K86" s="22">
        <v>72</v>
      </c>
      <c r="L86" s="23" t="s">
        <v>864</v>
      </c>
      <c r="M86" s="11"/>
      <c r="N86" s="12"/>
      <c r="P86" s="22">
        <v>72</v>
      </c>
      <c r="Q86" s="23" t="s">
        <v>864</v>
      </c>
      <c r="R86" s="11"/>
      <c r="S86" s="12"/>
    </row>
    <row r="87" spans="1:19" hidden="1">
      <c r="A87" s="22">
        <v>73</v>
      </c>
      <c r="B87" s="23" t="s">
        <v>865</v>
      </c>
      <c r="C87" s="11"/>
      <c r="D87" s="12"/>
      <c r="E87" s="11"/>
      <c r="F87" s="22">
        <v>73</v>
      </c>
      <c r="G87" s="23" t="s">
        <v>865</v>
      </c>
      <c r="H87" s="11"/>
      <c r="I87" s="12"/>
      <c r="K87" s="22">
        <v>73</v>
      </c>
      <c r="L87" s="23" t="s">
        <v>865</v>
      </c>
      <c r="M87" s="11"/>
      <c r="N87" s="12"/>
      <c r="P87" s="22">
        <v>73</v>
      </c>
      <c r="Q87" s="23" t="s">
        <v>865</v>
      </c>
      <c r="R87" s="11"/>
      <c r="S87" s="12"/>
    </row>
    <row r="88" spans="1:19" hidden="1">
      <c r="A88" s="22">
        <v>74</v>
      </c>
      <c r="B88" s="23" t="s">
        <v>866</v>
      </c>
      <c r="C88" s="11"/>
      <c r="D88" s="12"/>
      <c r="E88" s="11"/>
      <c r="F88" s="22">
        <v>74</v>
      </c>
      <c r="G88" s="23" t="s">
        <v>866</v>
      </c>
      <c r="H88" s="11"/>
      <c r="I88" s="12"/>
      <c r="K88" s="22">
        <v>74</v>
      </c>
      <c r="L88" s="23" t="s">
        <v>866</v>
      </c>
      <c r="M88" s="11"/>
      <c r="N88" s="12"/>
      <c r="P88" s="22">
        <v>74</v>
      </c>
      <c r="Q88" s="23" t="s">
        <v>866</v>
      </c>
      <c r="R88" s="11"/>
      <c r="S88" s="12"/>
    </row>
    <row r="89" spans="1:19" hidden="1">
      <c r="A89" s="22">
        <v>75</v>
      </c>
      <c r="B89" s="23" t="s">
        <v>867</v>
      </c>
      <c r="C89" s="11"/>
      <c r="D89" s="12"/>
      <c r="E89" s="11"/>
      <c r="F89" s="22">
        <v>75</v>
      </c>
      <c r="G89" s="23" t="s">
        <v>867</v>
      </c>
      <c r="H89" s="11"/>
      <c r="I89" s="12"/>
      <c r="K89" s="22">
        <v>75</v>
      </c>
      <c r="L89" s="23" t="s">
        <v>867</v>
      </c>
      <c r="M89" s="11"/>
      <c r="N89" s="12"/>
      <c r="P89" s="22">
        <v>75</v>
      </c>
      <c r="Q89" s="23" t="s">
        <v>867</v>
      </c>
      <c r="R89" s="11"/>
      <c r="S89" s="12"/>
    </row>
    <row r="90" spans="1:19" hidden="1">
      <c r="A90" s="22">
        <v>76</v>
      </c>
      <c r="B90" s="23" t="s">
        <v>868</v>
      </c>
      <c r="C90" s="11"/>
      <c r="D90" s="12"/>
      <c r="E90" s="11"/>
      <c r="F90" s="22">
        <v>76</v>
      </c>
      <c r="G90" s="23" t="s">
        <v>868</v>
      </c>
      <c r="H90" s="11"/>
      <c r="I90" s="12"/>
      <c r="K90" s="22">
        <v>76</v>
      </c>
      <c r="L90" s="23" t="s">
        <v>868</v>
      </c>
      <c r="M90" s="11"/>
      <c r="N90" s="12"/>
      <c r="P90" s="22">
        <v>76</v>
      </c>
      <c r="Q90" s="23" t="s">
        <v>868</v>
      </c>
      <c r="R90" s="11"/>
      <c r="S90" s="12"/>
    </row>
    <row r="91" spans="1:19" hidden="1">
      <c r="A91" s="22">
        <v>77</v>
      </c>
      <c r="B91" s="23" t="s">
        <v>869</v>
      </c>
      <c r="C91" s="11"/>
      <c r="D91" s="12"/>
      <c r="E91" s="11"/>
      <c r="F91" s="22">
        <v>77</v>
      </c>
      <c r="G91" s="23" t="s">
        <v>869</v>
      </c>
      <c r="H91" s="11"/>
      <c r="I91" s="12"/>
      <c r="K91" s="22">
        <v>77</v>
      </c>
      <c r="L91" s="23" t="s">
        <v>869</v>
      </c>
      <c r="M91" s="11"/>
      <c r="N91" s="12"/>
      <c r="P91" s="22">
        <v>77</v>
      </c>
      <c r="Q91" s="23" t="s">
        <v>869</v>
      </c>
      <c r="R91" s="11"/>
      <c r="S91" s="12"/>
    </row>
    <row r="92" spans="1:19" hidden="1">
      <c r="A92" s="22">
        <v>78</v>
      </c>
      <c r="B92" s="23" t="s">
        <v>870</v>
      </c>
      <c r="C92" s="11"/>
      <c r="D92" s="12"/>
      <c r="E92" s="11"/>
      <c r="F92" s="22">
        <v>78</v>
      </c>
      <c r="G92" s="23" t="s">
        <v>870</v>
      </c>
      <c r="H92" s="11"/>
      <c r="I92" s="12"/>
      <c r="K92" s="22">
        <v>78</v>
      </c>
      <c r="L92" s="23" t="s">
        <v>870</v>
      </c>
      <c r="M92" s="11"/>
      <c r="N92" s="12"/>
      <c r="P92" s="22">
        <v>78</v>
      </c>
      <c r="Q92" s="23" t="s">
        <v>870</v>
      </c>
      <c r="R92" s="11"/>
      <c r="S92" s="12"/>
    </row>
    <row r="93" spans="1:19" hidden="1">
      <c r="A93" s="22">
        <v>79</v>
      </c>
      <c r="B93" s="23" t="s">
        <v>871</v>
      </c>
      <c r="C93" s="11"/>
      <c r="D93" s="12"/>
      <c r="E93" s="11"/>
      <c r="F93" s="22">
        <v>79</v>
      </c>
      <c r="G93" s="23" t="s">
        <v>871</v>
      </c>
      <c r="H93" s="11"/>
      <c r="I93" s="12"/>
      <c r="K93" s="22">
        <v>79</v>
      </c>
      <c r="L93" s="23" t="s">
        <v>871</v>
      </c>
      <c r="M93" s="11"/>
      <c r="N93" s="12"/>
      <c r="P93" s="22">
        <v>79</v>
      </c>
      <c r="Q93" s="23" t="s">
        <v>871</v>
      </c>
      <c r="R93" s="11"/>
      <c r="S93" s="12"/>
    </row>
    <row r="94" spans="1:19" hidden="1">
      <c r="A94" s="22">
        <v>80</v>
      </c>
      <c r="B94" s="23" t="s">
        <v>872</v>
      </c>
      <c r="C94" s="11"/>
      <c r="D94" s="12"/>
      <c r="E94" s="11"/>
      <c r="F94" s="22">
        <v>80</v>
      </c>
      <c r="G94" s="23" t="s">
        <v>872</v>
      </c>
      <c r="H94" s="11"/>
      <c r="I94" s="12"/>
      <c r="K94" s="22">
        <v>80</v>
      </c>
      <c r="L94" s="23" t="s">
        <v>872</v>
      </c>
      <c r="M94" s="11"/>
      <c r="N94" s="12"/>
      <c r="P94" s="22">
        <v>80</v>
      </c>
      <c r="Q94" s="23" t="s">
        <v>872</v>
      </c>
      <c r="R94" s="11"/>
      <c r="S94" s="12"/>
    </row>
    <row r="95" spans="1:19" hidden="1">
      <c r="A95" s="22">
        <v>81</v>
      </c>
      <c r="B95" s="23" t="s">
        <v>873</v>
      </c>
      <c r="C95" s="11"/>
      <c r="D95" s="12"/>
      <c r="E95" s="11"/>
      <c r="F95" s="22">
        <v>81</v>
      </c>
      <c r="G95" s="23" t="s">
        <v>873</v>
      </c>
      <c r="H95" s="11"/>
      <c r="I95" s="12"/>
      <c r="K95" s="22">
        <v>81</v>
      </c>
      <c r="L95" s="23" t="s">
        <v>873</v>
      </c>
      <c r="M95" s="11"/>
      <c r="N95" s="12"/>
      <c r="P95" s="22">
        <v>81</v>
      </c>
      <c r="Q95" s="23" t="s">
        <v>873</v>
      </c>
      <c r="R95" s="11"/>
      <c r="S95" s="12"/>
    </row>
    <row r="96" spans="1:19" hidden="1">
      <c r="A96" s="22">
        <v>82</v>
      </c>
      <c r="B96" s="23" t="s">
        <v>874</v>
      </c>
      <c r="C96" s="11"/>
      <c r="D96" s="12"/>
      <c r="E96" s="11"/>
      <c r="F96" s="22">
        <v>82</v>
      </c>
      <c r="G96" s="23" t="s">
        <v>874</v>
      </c>
      <c r="H96" s="11"/>
      <c r="I96" s="12"/>
      <c r="K96" s="22">
        <v>82</v>
      </c>
      <c r="L96" s="23" t="s">
        <v>874</v>
      </c>
      <c r="M96" s="11"/>
      <c r="N96" s="12"/>
      <c r="P96" s="22">
        <v>82</v>
      </c>
      <c r="Q96" s="23" t="s">
        <v>874</v>
      </c>
      <c r="R96" s="11"/>
      <c r="S96" s="12"/>
    </row>
    <row r="97" spans="1:19" hidden="1">
      <c r="A97" s="22">
        <v>83</v>
      </c>
      <c r="B97" s="23" t="s">
        <v>875</v>
      </c>
      <c r="C97" s="11"/>
      <c r="D97" s="12"/>
      <c r="E97" s="11"/>
      <c r="F97" s="22">
        <v>83</v>
      </c>
      <c r="G97" s="23" t="s">
        <v>875</v>
      </c>
      <c r="H97" s="11"/>
      <c r="I97" s="12"/>
      <c r="K97" s="22">
        <v>83</v>
      </c>
      <c r="L97" s="23" t="s">
        <v>875</v>
      </c>
      <c r="M97" s="11"/>
      <c r="N97" s="12"/>
      <c r="P97" s="22">
        <v>83</v>
      </c>
      <c r="Q97" s="23" t="s">
        <v>875</v>
      </c>
      <c r="R97" s="11"/>
      <c r="S97" s="12"/>
    </row>
    <row r="98" spans="1:19" hidden="1">
      <c r="A98" s="22">
        <v>84</v>
      </c>
      <c r="B98" s="23" t="s">
        <v>876</v>
      </c>
      <c r="C98" s="11"/>
      <c r="D98" s="12"/>
      <c r="E98" s="11"/>
      <c r="F98" s="22">
        <v>84</v>
      </c>
      <c r="G98" s="23" t="s">
        <v>876</v>
      </c>
      <c r="H98" s="11"/>
      <c r="I98" s="12"/>
      <c r="K98" s="22">
        <v>84</v>
      </c>
      <c r="L98" s="23" t="s">
        <v>876</v>
      </c>
      <c r="M98" s="11"/>
      <c r="N98" s="12"/>
      <c r="P98" s="22">
        <v>84</v>
      </c>
      <c r="Q98" s="23" t="s">
        <v>876</v>
      </c>
      <c r="R98" s="11"/>
      <c r="S98" s="12"/>
    </row>
    <row r="99" spans="1:19" hidden="1">
      <c r="A99" s="22">
        <v>85</v>
      </c>
      <c r="B99" s="23" t="s">
        <v>877</v>
      </c>
      <c r="C99" s="11"/>
      <c r="D99" s="12"/>
      <c r="E99" s="11"/>
      <c r="F99" s="22">
        <v>85</v>
      </c>
      <c r="G99" s="23" t="s">
        <v>877</v>
      </c>
      <c r="H99" s="11"/>
      <c r="I99" s="12"/>
      <c r="K99" s="22">
        <v>85</v>
      </c>
      <c r="L99" s="23" t="s">
        <v>877</v>
      </c>
      <c r="M99" s="11"/>
      <c r="N99" s="12"/>
      <c r="P99" s="22">
        <v>85</v>
      </c>
      <c r="Q99" s="23" t="s">
        <v>877</v>
      </c>
      <c r="R99" s="11"/>
      <c r="S99" s="12"/>
    </row>
    <row r="100" spans="1:19" hidden="1">
      <c r="A100" s="22">
        <v>86</v>
      </c>
      <c r="B100" s="23" t="s">
        <v>878</v>
      </c>
      <c r="C100" s="11"/>
      <c r="D100" s="12"/>
      <c r="E100" s="11"/>
      <c r="F100" s="22">
        <v>86</v>
      </c>
      <c r="G100" s="23" t="s">
        <v>878</v>
      </c>
      <c r="H100" s="11"/>
      <c r="I100" s="12"/>
      <c r="K100" s="22">
        <v>86</v>
      </c>
      <c r="L100" s="23" t="s">
        <v>878</v>
      </c>
      <c r="M100" s="11"/>
      <c r="N100" s="12"/>
      <c r="P100" s="22">
        <v>86</v>
      </c>
      <c r="Q100" s="23" t="s">
        <v>878</v>
      </c>
      <c r="R100" s="11"/>
      <c r="S100" s="12"/>
    </row>
    <row r="101" spans="1:19" hidden="1">
      <c r="A101" s="22">
        <v>87</v>
      </c>
      <c r="B101" s="23" t="s">
        <v>879</v>
      </c>
      <c r="C101" s="11"/>
      <c r="D101" s="12"/>
      <c r="E101" s="11"/>
      <c r="F101" s="22">
        <v>87</v>
      </c>
      <c r="G101" s="23" t="s">
        <v>879</v>
      </c>
      <c r="H101" s="11"/>
      <c r="I101" s="12"/>
      <c r="K101" s="22">
        <v>87</v>
      </c>
      <c r="L101" s="23" t="s">
        <v>879</v>
      </c>
      <c r="M101" s="11"/>
      <c r="N101" s="12"/>
      <c r="P101" s="22">
        <v>87</v>
      </c>
      <c r="Q101" s="23" t="s">
        <v>879</v>
      </c>
      <c r="R101" s="11"/>
      <c r="S101" s="12"/>
    </row>
    <row r="102" spans="1:19" hidden="1">
      <c r="A102" s="22">
        <v>88</v>
      </c>
      <c r="B102" s="23" t="s">
        <v>880</v>
      </c>
      <c r="C102" s="11"/>
      <c r="D102" s="12"/>
      <c r="E102" s="11"/>
      <c r="F102" s="22">
        <v>88</v>
      </c>
      <c r="G102" s="23" t="s">
        <v>880</v>
      </c>
      <c r="H102" s="11"/>
      <c r="I102" s="12"/>
      <c r="K102" s="22">
        <v>88</v>
      </c>
      <c r="L102" s="23" t="s">
        <v>880</v>
      </c>
      <c r="M102" s="11"/>
      <c r="N102" s="12"/>
      <c r="P102" s="22">
        <v>88</v>
      </c>
      <c r="Q102" s="23" t="s">
        <v>880</v>
      </c>
      <c r="R102" s="11"/>
      <c r="S102" s="12"/>
    </row>
    <row r="103" spans="1:19" hidden="1">
      <c r="A103" s="22">
        <v>89</v>
      </c>
      <c r="B103" s="23" t="s">
        <v>881</v>
      </c>
      <c r="C103" s="11"/>
      <c r="D103" s="12"/>
      <c r="E103" s="11"/>
      <c r="F103" s="22">
        <v>89</v>
      </c>
      <c r="G103" s="23" t="s">
        <v>881</v>
      </c>
      <c r="H103" s="11"/>
      <c r="I103" s="12"/>
      <c r="K103" s="22">
        <v>89</v>
      </c>
      <c r="L103" s="23" t="s">
        <v>881</v>
      </c>
      <c r="M103" s="11"/>
      <c r="N103" s="12"/>
      <c r="P103" s="22">
        <v>89</v>
      </c>
      <c r="Q103" s="23" t="s">
        <v>881</v>
      </c>
      <c r="R103" s="11"/>
      <c r="S103" s="12"/>
    </row>
    <row r="104" spans="1:19" hidden="1">
      <c r="A104" s="22">
        <v>90</v>
      </c>
      <c r="B104" s="23" t="s">
        <v>882</v>
      </c>
      <c r="C104" s="11"/>
      <c r="D104" s="12"/>
      <c r="E104" s="11"/>
      <c r="F104" s="22">
        <v>90</v>
      </c>
      <c r="G104" s="23" t="s">
        <v>882</v>
      </c>
      <c r="H104" s="11"/>
      <c r="I104" s="12"/>
      <c r="K104" s="22">
        <v>90</v>
      </c>
      <c r="L104" s="23" t="s">
        <v>882</v>
      </c>
      <c r="M104" s="11"/>
      <c r="N104" s="12"/>
      <c r="P104" s="22">
        <v>90</v>
      </c>
      <c r="Q104" s="23" t="s">
        <v>882</v>
      </c>
      <c r="R104" s="11"/>
      <c r="S104" s="12"/>
    </row>
    <row r="105" spans="1:19" hidden="1">
      <c r="A105" s="22">
        <v>91</v>
      </c>
      <c r="B105" s="23" t="s">
        <v>883</v>
      </c>
      <c r="C105" s="11"/>
      <c r="D105" s="12"/>
      <c r="E105" s="11"/>
      <c r="F105" s="22">
        <v>91</v>
      </c>
      <c r="G105" s="23" t="s">
        <v>883</v>
      </c>
      <c r="H105" s="11"/>
      <c r="I105" s="12"/>
      <c r="K105" s="22">
        <v>91</v>
      </c>
      <c r="L105" s="23" t="s">
        <v>883</v>
      </c>
      <c r="M105" s="11"/>
      <c r="N105" s="12"/>
      <c r="P105" s="22">
        <v>91</v>
      </c>
      <c r="Q105" s="23" t="s">
        <v>883</v>
      </c>
      <c r="R105" s="11"/>
      <c r="S105" s="12"/>
    </row>
    <row r="106" spans="1:19" hidden="1">
      <c r="A106" s="22">
        <v>92</v>
      </c>
      <c r="B106" s="23" t="s">
        <v>884</v>
      </c>
      <c r="C106" s="11"/>
      <c r="D106" s="12"/>
      <c r="E106" s="11"/>
      <c r="F106" s="22">
        <v>92</v>
      </c>
      <c r="G106" s="23" t="s">
        <v>884</v>
      </c>
      <c r="H106" s="11"/>
      <c r="I106" s="12"/>
      <c r="K106" s="22">
        <v>92</v>
      </c>
      <c r="L106" s="23" t="s">
        <v>884</v>
      </c>
      <c r="M106" s="11"/>
      <c r="N106" s="12"/>
      <c r="P106" s="22">
        <v>92</v>
      </c>
      <c r="Q106" s="23" t="s">
        <v>884</v>
      </c>
      <c r="R106" s="11"/>
      <c r="S106" s="12"/>
    </row>
    <row r="107" spans="1:19" hidden="1">
      <c r="A107" s="22">
        <v>93</v>
      </c>
      <c r="B107" s="23" t="s">
        <v>885</v>
      </c>
      <c r="C107" s="11"/>
      <c r="D107" s="12"/>
      <c r="E107" s="11"/>
      <c r="F107" s="22">
        <v>93</v>
      </c>
      <c r="G107" s="23" t="s">
        <v>885</v>
      </c>
      <c r="H107" s="11"/>
      <c r="I107" s="12"/>
      <c r="K107" s="22">
        <v>93</v>
      </c>
      <c r="L107" s="23" t="s">
        <v>885</v>
      </c>
      <c r="M107" s="11"/>
      <c r="N107" s="12"/>
      <c r="P107" s="22">
        <v>93</v>
      </c>
      <c r="Q107" s="23" t="s">
        <v>885</v>
      </c>
      <c r="R107" s="11"/>
      <c r="S107" s="12"/>
    </row>
    <row r="108" spans="1:19" hidden="1">
      <c r="A108" s="22">
        <v>94</v>
      </c>
      <c r="B108" s="23" t="s">
        <v>886</v>
      </c>
      <c r="C108" s="11"/>
      <c r="D108" s="12"/>
      <c r="E108" s="11"/>
      <c r="F108" s="22">
        <v>94</v>
      </c>
      <c r="G108" s="23" t="s">
        <v>886</v>
      </c>
      <c r="H108" s="11"/>
      <c r="I108" s="12"/>
      <c r="K108" s="22">
        <v>94</v>
      </c>
      <c r="L108" s="23" t="s">
        <v>886</v>
      </c>
      <c r="M108" s="11"/>
      <c r="N108" s="12"/>
      <c r="P108" s="22">
        <v>94</v>
      </c>
      <c r="Q108" s="23" t="s">
        <v>886</v>
      </c>
      <c r="R108" s="11"/>
      <c r="S108" s="12"/>
    </row>
    <row r="109" spans="1:19" hidden="1">
      <c r="A109" s="22">
        <v>95</v>
      </c>
      <c r="B109" s="23" t="s">
        <v>887</v>
      </c>
      <c r="C109" s="11"/>
      <c r="D109" s="12"/>
      <c r="E109" s="11"/>
      <c r="F109" s="22">
        <v>95</v>
      </c>
      <c r="G109" s="23" t="s">
        <v>887</v>
      </c>
      <c r="H109" s="11"/>
      <c r="I109" s="12"/>
      <c r="K109" s="22">
        <v>95</v>
      </c>
      <c r="L109" s="23" t="s">
        <v>887</v>
      </c>
      <c r="M109" s="11"/>
      <c r="N109" s="12"/>
      <c r="P109" s="22">
        <v>95</v>
      </c>
      <c r="Q109" s="23" t="s">
        <v>887</v>
      </c>
      <c r="R109" s="11"/>
      <c r="S109" s="12"/>
    </row>
    <row r="110" spans="1:19" hidden="1">
      <c r="A110" s="22">
        <v>96</v>
      </c>
      <c r="B110" s="23" t="s">
        <v>888</v>
      </c>
      <c r="C110" s="11"/>
      <c r="D110" s="12"/>
      <c r="E110" s="11"/>
      <c r="F110" s="22">
        <v>96</v>
      </c>
      <c r="G110" s="23" t="s">
        <v>888</v>
      </c>
      <c r="H110" s="11"/>
      <c r="I110" s="12"/>
      <c r="K110" s="22">
        <v>96</v>
      </c>
      <c r="L110" s="23" t="s">
        <v>888</v>
      </c>
      <c r="M110" s="11"/>
      <c r="N110" s="12"/>
      <c r="P110" s="22">
        <v>96</v>
      </c>
      <c r="Q110" s="23" t="s">
        <v>888</v>
      </c>
      <c r="R110" s="11"/>
      <c r="S110" s="12"/>
    </row>
    <row r="111" spans="1:19" hidden="1">
      <c r="A111" s="22">
        <v>97</v>
      </c>
      <c r="B111" s="23" t="s">
        <v>889</v>
      </c>
      <c r="C111" s="11"/>
      <c r="D111" s="12"/>
      <c r="E111" s="11"/>
      <c r="F111" s="22">
        <v>97</v>
      </c>
      <c r="G111" s="23" t="s">
        <v>889</v>
      </c>
      <c r="H111" s="11"/>
      <c r="I111" s="12"/>
      <c r="K111" s="22">
        <v>97</v>
      </c>
      <c r="L111" s="23" t="s">
        <v>889</v>
      </c>
      <c r="M111" s="11"/>
      <c r="N111" s="12"/>
      <c r="P111" s="22">
        <v>97</v>
      </c>
      <c r="Q111" s="23" t="s">
        <v>889</v>
      </c>
      <c r="R111" s="11"/>
      <c r="S111" s="12"/>
    </row>
    <row r="112" spans="1:19" hidden="1">
      <c r="A112" s="22">
        <v>98</v>
      </c>
      <c r="B112" s="23" t="s">
        <v>890</v>
      </c>
      <c r="C112" s="11"/>
      <c r="D112" s="12"/>
      <c r="E112" s="11"/>
      <c r="F112" s="22">
        <v>98</v>
      </c>
      <c r="G112" s="23" t="s">
        <v>890</v>
      </c>
      <c r="H112" s="11"/>
      <c r="I112" s="12"/>
      <c r="K112" s="22">
        <v>98</v>
      </c>
      <c r="L112" s="23" t="s">
        <v>890</v>
      </c>
      <c r="M112" s="11"/>
      <c r="N112" s="12"/>
      <c r="P112" s="22">
        <v>98</v>
      </c>
      <c r="Q112" s="23" t="s">
        <v>890</v>
      </c>
      <c r="R112" s="11"/>
      <c r="S112" s="12"/>
    </row>
    <row r="113" spans="1:19" hidden="1">
      <c r="A113" s="22">
        <v>99</v>
      </c>
      <c r="B113" s="23" t="s">
        <v>891</v>
      </c>
      <c r="C113" s="11"/>
      <c r="D113" s="12"/>
      <c r="E113" s="11"/>
      <c r="F113" s="22">
        <v>99</v>
      </c>
      <c r="G113" s="23" t="s">
        <v>891</v>
      </c>
      <c r="H113" s="11"/>
      <c r="I113" s="12"/>
      <c r="K113" s="22">
        <v>99</v>
      </c>
      <c r="L113" s="23" t="s">
        <v>891</v>
      </c>
      <c r="M113" s="11"/>
      <c r="N113" s="12"/>
      <c r="P113" s="22">
        <v>99</v>
      </c>
      <c r="Q113" s="23" t="s">
        <v>891</v>
      </c>
      <c r="R113" s="11"/>
      <c r="S113" s="12"/>
    </row>
    <row r="114" spans="1:19" ht="13.5" hidden="1" thickBot="1">
      <c r="A114" s="25">
        <v>100</v>
      </c>
      <c r="B114" s="26" t="s">
        <v>892</v>
      </c>
      <c r="C114" s="27"/>
      <c r="D114" s="28"/>
      <c r="E114" s="11"/>
      <c r="F114" s="25">
        <v>100</v>
      </c>
      <c r="G114" s="26" t="s">
        <v>892</v>
      </c>
      <c r="H114" s="27"/>
      <c r="I114" s="28"/>
      <c r="K114" s="25">
        <v>100</v>
      </c>
      <c r="L114" s="26" t="s">
        <v>892</v>
      </c>
      <c r="M114" s="27"/>
      <c r="N114" s="28"/>
      <c r="P114" s="25">
        <v>100</v>
      </c>
      <c r="Q114" s="26" t="s">
        <v>892</v>
      </c>
      <c r="R114" s="27"/>
      <c r="S114" s="28"/>
    </row>
    <row r="115" spans="1:19" hidden="1"/>
    <row r="116" spans="1:19" hidden="1"/>
    <row r="117" spans="1:19" hidden="1"/>
    <row r="118" spans="1:19" hidden="1"/>
    <row r="119" spans="1:19" hidden="1"/>
    <row r="120" spans="1:19">
      <c r="A120" s="29" t="s">
        <v>893</v>
      </c>
    </row>
    <row r="121" spans="1:19" ht="13.5" thickBot="1"/>
    <row r="122" spans="1:19" ht="13.5" thickBot="1">
      <c r="A122" s="2" t="str">
        <f>'Bid Form 1st Env.'!C17</f>
        <v>INR</v>
      </c>
      <c r="B122" s="3"/>
      <c r="C122" s="3"/>
      <c r="D122" s="4"/>
    </row>
    <row r="123" spans="1:19" ht="13.5" thickBot="1">
      <c r="A123" s="5"/>
      <c r="D123" s="6"/>
    </row>
    <row r="124" spans="1:19" ht="15.75" thickBot="1">
      <c r="A124" s="1077">
        <f>'Bid Form 1st Env.'!E17</f>
        <v>0</v>
      </c>
      <c r="B124" s="1078"/>
      <c r="C124" s="8"/>
      <c r="D124" s="9"/>
    </row>
    <row r="125" spans="1:19">
      <c r="A125" s="1079"/>
      <c r="B125" s="1080"/>
      <c r="C125" s="8"/>
      <c r="D125" s="9"/>
    </row>
    <row r="126" spans="1:19">
      <c r="A126" s="10"/>
      <c r="B126" s="11"/>
      <c r="C126" s="11"/>
      <c r="D126" s="12"/>
    </row>
    <row r="127" spans="1:19" ht="69" customHeight="1">
      <c r="A127" s="1074" t="str">
        <f>IF(OR((A124&gt;9999999999),(A124&lt;0)),"Invalid Entry - More than 1000 crore OR -ve value",IF(A124=0, "",+CONCATENATE(A122," ", U123,B134,D134,B133,D133,B132,D132,B131,D131,B130,D130,B129," Only")))</f>
        <v/>
      </c>
      <c r="B127" s="1075"/>
      <c r="C127" s="1075"/>
      <c r="D127" s="1076"/>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790</v>
      </c>
      <c r="C136" s="11"/>
      <c r="D136" s="12"/>
    </row>
    <row r="137" spans="1:4">
      <c r="A137" s="22">
        <v>2</v>
      </c>
      <c r="B137" s="23" t="s">
        <v>791</v>
      </c>
      <c r="C137" s="11"/>
      <c r="D137" s="12"/>
    </row>
    <row r="138" spans="1:4">
      <c r="A138" s="22">
        <v>3</v>
      </c>
      <c r="B138" s="23" t="s">
        <v>792</v>
      </c>
      <c r="C138" s="11"/>
      <c r="D138" s="12"/>
    </row>
    <row r="139" spans="1:4">
      <c r="A139" s="22">
        <v>4</v>
      </c>
      <c r="B139" s="23" t="s">
        <v>793</v>
      </c>
      <c r="C139" s="11"/>
      <c r="D139" s="12"/>
    </row>
    <row r="140" spans="1:4">
      <c r="A140" s="22">
        <v>5</v>
      </c>
      <c r="B140" s="23" t="s">
        <v>794</v>
      </c>
      <c r="C140" s="11"/>
      <c r="D140" s="12"/>
    </row>
    <row r="141" spans="1:4">
      <c r="A141" s="22">
        <v>6</v>
      </c>
      <c r="B141" s="23" t="s">
        <v>795</v>
      </c>
      <c r="C141" s="11"/>
      <c r="D141" s="12"/>
    </row>
    <row r="142" spans="1:4">
      <c r="A142" s="22">
        <v>7</v>
      </c>
      <c r="B142" s="23" t="s">
        <v>796</v>
      </c>
      <c r="C142" s="11"/>
      <c r="D142" s="12"/>
    </row>
    <row r="143" spans="1:4">
      <c r="A143" s="22">
        <v>8</v>
      </c>
      <c r="B143" s="23" t="s">
        <v>797</v>
      </c>
      <c r="C143" s="11"/>
      <c r="D143" s="12"/>
    </row>
    <row r="144" spans="1:4">
      <c r="A144" s="22">
        <v>9</v>
      </c>
      <c r="B144" s="23" t="s">
        <v>798</v>
      </c>
      <c r="C144" s="11"/>
      <c r="D144" s="12"/>
    </row>
    <row r="145" spans="1:4">
      <c r="A145" s="22">
        <v>10</v>
      </c>
      <c r="B145" s="23" t="s">
        <v>799</v>
      </c>
      <c r="C145" s="11"/>
      <c r="D145" s="12"/>
    </row>
    <row r="146" spans="1:4">
      <c r="A146" s="22">
        <v>11</v>
      </c>
      <c r="B146" s="23" t="s">
        <v>800</v>
      </c>
      <c r="C146" s="11"/>
      <c r="D146" s="12"/>
    </row>
    <row r="147" spans="1:4">
      <c r="A147" s="22">
        <v>12</v>
      </c>
      <c r="B147" s="23" t="s">
        <v>801</v>
      </c>
      <c r="C147" s="11"/>
      <c r="D147" s="12"/>
    </row>
    <row r="148" spans="1:4">
      <c r="A148" s="22">
        <v>13</v>
      </c>
      <c r="B148" s="23" t="s">
        <v>802</v>
      </c>
      <c r="C148" s="11"/>
      <c r="D148" s="12"/>
    </row>
    <row r="149" spans="1:4">
      <c r="A149" s="22">
        <v>14</v>
      </c>
      <c r="B149" s="23" t="s">
        <v>803</v>
      </c>
      <c r="C149" s="11"/>
      <c r="D149" s="12"/>
    </row>
    <row r="150" spans="1:4">
      <c r="A150" s="22">
        <v>15</v>
      </c>
      <c r="B150" s="23" t="s">
        <v>804</v>
      </c>
      <c r="C150" s="11"/>
      <c r="D150" s="12"/>
    </row>
    <row r="151" spans="1:4">
      <c r="A151" s="22">
        <v>16</v>
      </c>
      <c r="B151" s="23" t="s">
        <v>805</v>
      </c>
      <c r="C151" s="11"/>
      <c r="D151" s="12"/>
    </row>
    <row r="152" spans="1:4">
      <c r="A152" s="22">
        <v>17</v>
      </c>
      <c r="B152" s="23" t="s">
        <v>807</v>
      </c>
      <c r="C152" s="11"/>
      <c r="D152" s="12"/>
    </row>
    <row r="153" spans="1:4">
      <c r="A153" s="22">
        <v>18</v>
      </c>
      <c r="B153" s="23" t="s">
        <v>809</v>
      </c>
      <c r="C153" s="11"/>
      <c r="D153" s="12"/>
    </row>
    <row r="154" spans="1:4">
      <c r="A154" s="22">
        <v>19</v>
      </c>
      <c r="B154" s="23" t="s">
        <v>811</v>
      </c>
      <c r="C154" s="11"/>
      <c r="D154" s="12"/>
    </row>
    <row r="155" spans="1:4">
      <c r="A155" s="22">
        <v>20</v>
      </c>
      <c r="B155" s="23" t="s">
        <v>812</v>
      </c>
      <c r="C155" s="11"/>
      <c r="D155" s="12"/>
    </row>
    <row r="156" spans="1:4">
      <c r="A156" s="22">
        <v>21</v>
      </c>
      <c r="B156" s="23" t="s">
        <v>813</v>
      </c>
      <c r="C156" s="11"/>
      <c r="D156" s="12"/>
    </row>
    <row r="157" spans="1:4">
      <c r="A157" s="22">
        <v>22</v>
      </c>
      <c r="B157" s="23" t="s">
        <v>814</v>
      </c>
      <c r="C157" s="11"/>
      <c r="D157" s="12"/>
    </row>
    <row r="158" spans="1:4">
      <c r="A158" s="22">
        <v>23</v>
      </c>
      <c r="B158" s="23" t="s">
        <v>815</v>
      </c>
      <c r="C158" s="11"/>
      <c r="D158" s="12"/>
    </row>
    <row r="159" spans="1:4">
      <c r="A159" s="22">
        <v>24</v>
      </c>
      <c r="B159" s="23" t="s">
        <v>816</v>
      </c>
      <c r="C159" s="11"/>
      <c r="D159" s="12"/>
    </row>
    <row r="160" spans="1:4">
      <c r="A160" s="22">
        <v>25</v>
      </c>
      <c r="B160" s="23" t="s">
        <v>817</v>
      </c>
      <c r="C160" s="11"/>
      <c r="D160" s="12"/>
    </row>
    <row r="161" spans="1:4">
      <c r="A161" s="22">
        <v>26</v>
      </c>
      <c r="B161" s="23" t="s">
        <v>818</v>
      </c>
      <c r="C161" s="11"/>
      <c r="D161" s="12"/>
    </row>
    <row r="162" spans="1:4">
      <c r="A162" s="22">
        <v>27</v>
      </c>
      <c r="B162" s="23" t="s">
        <v>819</v>
      </c>
      <c r="C162" s="11"/>
      <c r="D162" s="12"/>
    </row>
    <row r="163" spans="1:4">
      <c r="A163" s="22">
        <v>28</v>
      </c>
      <c r="B163" s="23" t="s">
        <v>820</v>
      </c>
      <c r="C163" s="11"/>
      <c r="D163" s="12"/>
    </row>
    <row r="164" spans="1:4">
      <c r="A164" s="22">
        <v>29</v>
      </c>
      <c r="B164" s="23" t="s">
        <v>821</v>
      </c>
      <c r="C164" s="11"/>
      <c r="D164" s="12"/>
    </row>
    <row r="165" spans="1:4">
      <c r="A165" s="22">
        <v>30</v>
      </c>
      <c r="B165" s="23" t="s">
        <v>822</v>
      </c>
      <c r="C165" s="11"/>
      <c r="D165" s="12"/>
    </row>
    <row r="166" spans="1:4">
      <c r="A166" s="22">
        <v>31</v>
      </c>
      <c r="B166" s="23" t="s">
        <v>823</v>
      </c>
      <c r="C166" s="11"/>
      <c r="D166" s="12"/>
    </row>
    <row r="167" spans="1:4">
      <c r="A167" s="22">
        <v>32</v>
      </c>
      <c r="B167" s="23" t="s">
        <v>824</v>
      </c>
      <c r="C167" s="11"/>
      <c r="D167" s="12"/>
    </row>
    <row r="168" spans="1:4">
      <c r="A168" s="22">
        <v>33</v>
      </c>
      <c r="B168" s="23" t="s">
        <v>825</v>
      </c>
      <c r="C168" s="11"/>
      <c r="D168" s="12"/>
    </row>
    <row r="169" spans="1:4">
      <c r="A169" s="22">
        <v>34</v>
      </c>
      <c r="B169" s="23" t="s">
        <v>826</v>
      </c>
      <c r="C169" s="11"/>
      <c r="D169" s="12"/>
    </row>
    <row r="170" spans="1:4">
      <c r="A170" s="22">
        <v>35</v>
      </c>
      <c r="B170" s="23" t="s">
        <v>827</v>
      </c>
      <c r="C170" s="11"/>
      <c r="D170" s="12"/>
    </row>
    <row r="171" spans="1:4">
      <c r="A171" s="22">
        <v>36</v>
      </c>
      <c r="B171" s="23" t="s">
        <v>828</v>
      </c>
      <c r="C171" s="11"/>
      <c r="D171" s="12"/>
    </row>
    <row r="172" spans="1:4">
      <c r="A172" s="22">
        <v>37</v>
      </c>
      <c r="B172" s="23" t="s">
        <v>829</v>
      </c>
      <c r="C172" s="11"/>
      <c r="D172" s="12"/>
    </row>
    <row r="173" spans="1:4">
      <c r="A173" s="22">
        <v>38</v>
      </c>
      <c r="B173" s="23" t="s">
        <v>830</v>
      </c>
      <c r="C173" s="11"/>
      <c r="D173" s="12"/>
    </row>
    <row r="174" spans="1:4">
      <c r="A174" s="22">
        <v>39</v>
      </c>
      <c r="B174" s="23" t="s">
        <v>831</v>
      </c>
      <c r="C174" s="11"/>
      <c r="D174" s="12"/>
    </row>
    <row r="175" spans="1:4">
      <c r="A175" s="22">
        <v>40</v>
      </c>
      <c r="B175" s="23" t="s">
        <v>832</v>
      </c>
      <c r="C175" s="11"/>
      <c r="D175" s="12"/>
    </row>
    <row r="176" spans="1:4">
      <c r="A176" s="22">
        <v>41</v>
      </c>
      <c r="B176" s="23" t="s">
        <v>833</v>
      </c>
      <c r="C176" s="11"/>
      <c r="D176" s="12"/>
    </row>
    <row r="177" spans="1:4">
      <c r="A177" s="22">
        <v>42</v>
      </c>
      <c r="B177" s="23" t="s">
        <v>834</v>
      </c>
      <c r="C177" s="11"/>
      <c r="D177" s="12"/>
    </row>
    <row r="178" spans="1:4">
      <c r="A178" s="22">
        <v>43</v>
      </c>
      <c r="B178" s="23" t="s">
        <v>835</v>
      </c>
      <c r="C178" s="11"/>
      <c r="D178" s="12"/>
    </row>
    <row r="179" spans="1:4">
      <c r="A179" s="22">
        <v>44</v>
      </c>
      <c r="B179" s="23" t="s">
        <v>836</v>
      </c>
      <c r="C179" s="11"/>
      <c r="D179" s="12"/>
    </row>
    <row r="180" spans="1:4">
      <c r="A180" s="22">
        <v>45</v>
      </c>
      <c r="B180" s="23" t="s">
        <v>837</v>
      </c>
      <c r="C180" s="11"/>
      <c r="D180" s="12"/>
    </row>
    <row r="181" spans="1:4">
      <c r="A181" s="22">
        <v>46</v>
      </c>
      <c r="B181" s="23" t="s">
        <v>838</v>
      </c>
      <c r="C181" s="11"/>
      <c r="D181" s="12"/>
    </row>
    <row r="182" spans="1:4">
      <c r="A182" s="22">
        <v>47</v>
      </c>
      <c r="B182" s="23" t="s">
        <v>839</v>
      </c>
      <c r="C182" s="11"/>
      <c r="D182" s="12"/>
    </row>
    <row r="183" spans="1:4">
      <c r="A183" s="22">
        <v>48</v>
      </c>
      <c r="B183" s="23" t="s">
        <v>840</v>
      </c>
      <c r="C183" s="11"/>
      <c r="D183" s="12"/>
    </row>
    <row r="184" spans="1:4">
      <c r="A184" s="22">
        <v>49</v>
      </c>
      <c r="B184" s="23" t="s">
        <v>841</v>
      </c>
      <c r="C184" s="11"/>
      <c r="D184" s="12"/>
    </row>
    <row r="185" spans="1:4">
      <c r="A185" s="22">
        <v>50</v>
      </c>
      <c r="B185" s="23" t="s">
        <v>842</v>
      </c>
      <c r="C185" s="11"/>
      <c r="D185" s="12"/>
    </row>
    <row r="186" spans="1:4">
      <c r="A186" s="22">
        <v>51</v>
      </c>
      <c r="B186" s="23" t="s">
        <v>843</v>
      </c>
      <c r="C186" s="11"/>
      <c r="D186" s="12"/>
    </row>
    <row r="187" spans="1:4">
      <c r="A187" s="22">
        <v>52</v>
      </c>
      <c r="B187" s="23" t="s">
        <v>844</v>
      </c>
      <c r="C187" s="11"/>
      <c r="D187" s="12"/>
    </row>
    <row r="188" spans="1:4">
      <c r="A188" s="22">
        <v>53</v>
      </c>
      <c r="B188" s="23" t="s">
        <v>845</v>
      </c>
      <c r="C188" s="11"/>
      <c r="D188" s="12"/>
    </row>
    <row r="189" spans="1:4">
      <c r="A189" s="22">
        <v>54</v>
      </c>
      <c r="B189" s="23" t="s">
        <v>846</v>
      </c>
      <c r="C189" s="11"/>
      <c r="D189" s="12"/>
    </row>
    <row r="190" spans="1:4">
      <c r="A190" s="22">
        <v>55</v>
      </c>
      <c r="B190" s="23" t="s">
        <v>847</v>
      </c>
      <c r="C190" s="11"/>
      <c r="D190" s="12"/>
    </row>
    <row r="191" spans="1:4">
      <c r="A191" s="22">
        <v>56</v>
      </c>
      <c r="B191" s="23" t="s">
        <v>848</v>
      </c>
      <c r="C191" s="11"/>
      <c r="D191" s="12"/>
    </row>
    <row r="192" spans="1:4">
      <c r="A192" s="22">
        <v>57</v>
      </c>
      <c r="B192" s="23" t="s">
        <v>849</v>
      </c>
      <c r="C192" s="11"/>
      <c r="D192" s="12"/>
    </row>
    <row r="193" spans="1:4">
      <c r="A193" s="22">
        <v>58</v>
      </c>
      <c r="B193" s="23" t="s">
        <v>850</v>
      </c>
      <c r="C193" s="11"/>
      <c r="D193" s="12"/>
    </row>
    <row r="194" spans="1:4">
      <c r="A194" s="22">
        <v>59</v>
      </c>
      <c r="B194" s="23" t="s">
        <v>851</v>
      </c>
      <c r="C194" s="11"/>
      <c r="D194" s="12"/>
    </row>
    <row r="195" spans="1:4">
      <c r="A195" s="22">
        <v>60</v>
      </c>
      <c r="B195" s="23" t="s">
        <v>852</v>
      </c>
      <c r="C195" s="11"/>
      <c r="D195" s="12"/>
    </row>
    <row r="196" spans="1:4">
      <c r="A196" s="22">
        <v>61</v>
      </c>
      <c r="B196" s="23" t="s">
        <v>853</v>
      </c>
      <c r="C196" s="11"/>
      <c r="D196" s="12"/>
    </row>
    <row r="197" spans="1:4">
      <c r="A197" s="22">
        <v>62</v>
      </c>
      <c r="B197" s="23" t="s">
        <v>854</v>
      </c>
      <c r="C197" s="11"/>
      <c r="D197" s="12"/>
    </row>
    <row r="198" spans="1:4">
      <c r="A198" s="22">
        <v>63</v>
      </c>
      <c r="B198" s="23" t="s">
        <v>855</v>
      </c>
      <c r="C198" s="11"/>
      <c r="D198" s="12"/>
    </row>
    <row r="199" spans="1:4">
      <c r="A199" s="22">
        <v>64</v>
      </c>
      <c r="B199" s="23" t="s">
        <v>856</v>
      </c>
      <c r="C199" s="11"/>
      <c r="D199" s="12"/>
    </row>
    <row r="200" spans="1:4">
      <c r="A200" s="22">
        <v>65</v>
      </c>
      <c r="B200" s="23" t="s">
        <v>857</v>
      </c>
      <c r="C200" s="11"/>
      <c r="D200" s="12"/>
    </row>
    <row r="201" spans="1:4">
      <c r="A201" s="22">
        <v>66</v>
      </c>
      <c r="B201" s="23" t="s">
        <v>858</v>
      </c>
      <c r="C201" s="11"/>
      <c r="D201" s="12"/>
    </row>
    <row r="202" spans="1:4">
      <c r="A202" s="22">
        <v>67</v>
      </c>
      <c r="B202" s="23" t="s">
        <v>859</v>
      </c>
      <c r="C202" s="11"/>
      <c r="D202" s="12"/>
    </row>
    <row r="203" spans="1:4">
      <c r="A203" s="22">
        <v>68</v>
      </c>
      <c r="B203" s="23" t="s">
        <v>860</v>
      </c>
      <c r="C203" s="11"/>
      <c r="D203" s="12"/>
    </row>
    <row r="204" spans="1:4">
      <c r="A204" s="22">
        <v>69</v>
      </c>
      <c r="B204" s="23" t="s">
        <v>861</v>
      </c>
      <c r="C204" s="11"/>
      <c r="D204" s="12"/>
    </row>
    <row r="205" spans="1:4">
      <c r="A205" s="22">
        <v>70</v>
      </c>
      <c r="B205" s="23" t="s">
        <v>862</v>
      </c>
      <c r="C205" s="11"/>
      <c r="D205" s="12"/>
    </row>
    <row r="206" spans="1:4">
      <c r="A206" s="22">
        <v>71</v>
      </c>
      <c r="B206" s="23" t="s">
        <v>863</v>
      </c>
      <c r="C206" s="11"/>
      <c r="D206" s="12"/>
    </row>
    <row r="207" spans="1:4">
      <c r="A207" s="22">
        <v>72</v>
      </c>
      <c r="B207" s="23" t="s">
        <v>864</v>
      </c>
      <c r="C207" s="11"/>
      <c r="D207" s="12"/>
    </row>
    <row r="208" spans="1:4">
      <c r="A208" s="22">
        <v>73</v>
      </c>
      <c r="B208" s="23" t="s">
        <v>865</v>
      </c>
      <c r="C208" s="11"/>
      <c r="D208" s="12"/>
    </row>
    <row r="209" spans="1:4">
      <c r="A209" s="22">
        <v>74</v>
      </c>
      <c r="B209" s="23" t="s">
        <v>866</v>
      </c>
      <c r="C209" s="11"/>
      <c r="D209" s="12"/>
    </row>
    <row r="210" spans="1:4">
      <c r="A210" s="22">
        <v>75</v>
      </c>
      <c r="B210" s="23" t="s">
        <v>867</v>
      </c>
      <c r="C210" s="11"/>
      <c r="D210" s="12"/>
    </row>
    <row r="211" spans="1:4">
      <c r="A211" s="22">
        <v>76</v>
      </c>
      <c r="B211" s="23" t="s">
        <v>868</v>
      </c>
      <c r="C211" s="11"/>
      <c r="D211" s="12"/>
    </row>
    <row r="212" spans="1:4">
      <c r="A212" s="22">
        <v>77</v>
      </c>
      <c r="B212" s="23" t="s">
        <v>869</v>
      </c>
      <c r="C212" s="11"/>
      <c r="D212" s="12"/>
    </row>
    <row r="213" spans="1:4">
      <c r="A213" s="22">
        <v>78</v>
      </c>
      <c r="B213" s="23" t="s">
        <v>870</v>
      </c>
      <c r="C213" s="11"/>
      <c r="D213" s="12"/>
    </row>
    <row r="214" spans="1:4">
      <c r="A214" s="22">
        <v>79</v>
      </c>
      <c r="B214" s="23" t="s">
        <v>871</v>
      </c>
      <c r="C214" s="11"/>
      <c r="D214" s="12"/>
    </row>
    <row r="215" spans="1:4">
      <c r="A215" s="22">
        <v>80</v>
      </c>
      <c r="B215" s="23" t="s">
        <v>872</v>
      </c>
      <c r="C215" s="11"/>
      <c r="D215" s="12"/>
    </row>
    <row r="216" spans="1:4">
      <c r="A216" s="22">
        <v>81</v>
      </c>
      <c r="B216" s="23" t="s">
        <v>873</v>
      </c>
      <c r="C216" s="11"/>
      <c r="D216" s="12"/>
    </row>
    <row r="217" spans="1:4">
      <c r="A217" s="22">
        <v>82</v>
      </c>
      <c r="B217" s="23" t="s">
        <v>874</v>
      </c>
      <c r="C217" s="11"/>
      <c r="D217" s="12"/>
    </row>
    <row r="218" spans="1:4">
      <c r="A218" s="22">
        <v>83</v>
      </c>
      <c r="B218" s="23" t="s">
        <v>875</v>
      </c>
      <c r="C218" s="11"/>
      <c r="D218" s="12"/>
    </row>
    <row r="219" spans="1:4">
      <c r="A219" s="22">
        <v>84</v>
      </c>
      <c r="B219" s="23" t="s">
        <v>876</v>
      </c>
      <c r="C219" s="11"/>
      <c r="D219" s="12"/>
    </row>
    <row r="220" spans="1:4">
      <c r="A220" s="22">
        <v>85</v>
      </c>
      <c r="B220" s="23" t="s">
        <v>877</v>
      </c>
      <c r="C220" s="11"/>
      <c r="D220" s="12"/>
    </row>
    <row r="221" spans="1:4">
      <c r="A221" s="22">
        <v>86</v>
      </c>
      <c r="B221" s="23" t="s">
        <v>878</v>
      </c>
      <c r="C221" s="11"/>
      <c r="D221" s="12"/>
    </row>
    <row r="222" spans="1:4">
      <c r="A222" s="22">
        <v>87</v>
      </c>
      <c r="B222" s="23" t="s">
        <v>879</v>
      </c>
      <c r="C222" s="11"/>
      <c r="D222" s="12"/>
    </row>
    <row r="223" spans="1:4">
      <c r="A223" s="22">
        <v>88</v>
      </c>
      <c r="B223" s="23" t="s">
        <v>880</v>
      </c>
      <c r="C223" s="11"/>
      <c r="D223" s="12"/>
    </row>
    <row r="224" spans="1:4">
      <c r="A224" s="22">
        <v>89</v>
      </c>
      <c r="B224" s="23" t="s">
        <v>881</v>
      </c>
      <c r="C224" s="11"/>
      <c r="D224" s="12"/>
    </row>
    <row r="225" spans="1:4">
      <c r="A225" s="22">
        <v>90</v>
      </c>
      <c r="B225" s="23" t="s">
        <v>882</v>
      </c>
      <c r="C225" s="11"/>
      <c r="D225" s="12"/>
    </row>
    <row r="226" spans="1:4">
      <c r="A226" s="22">
        <v>91</v>
      </c>
      <c r="B226" s="23" t="s">
        <v>883</v>
      </c>
      <c r="C226" s="11"/>
      <c r="D226" s="12"/>
    </row>
    <row r="227" spans="1:4">
      <c r="A227" s="22">
        <v>92</v>
      </c>
      <c r="B227" s="23" t="s">
        <v>884</v>
      </c>
      <c r="C227" s="11"/>
      <c r="D227" s="12"/>
    </row>
    <row r="228" spans="1:4">
      <c r="A228" s="22">
        <v>93</v>
      </c>
      <c r="B228" s="23" t="s">
        <v>885</v>
      </c>
      <c r="C228" s="11"/>
      <c r="D228" s="12"/>
    </row>
    <row r="229" spans="1:4">
      <c r="A229" s="22">
        <v>94</v>
      </c>
      <c r="B229" s="23" t="s">
        <v>886</v>
      </c>
      <c r="C229" s="11"/>
      <c r="D229" s="12"/>
    </row>
    <row r="230" spans="1:4">
      <c r="A230" s="22">
        <v>95</v>
      </c>
      <c r="B230" s="23" t="s">
        <v>887</v>
      </c>
      <c r="C230" s="11"/>
      <c r="D230" s="12"/>
    </row>
    <row r="231" spans="1:4">
      <c r="A231" s="22">
        <v>96</v>
      </c>
      <c r="B231" s="23" t="s">
        <v>888</v>
      </c>
      <c r="C231" s="11"/>
      <c r="D231" s="12"/>
    </row>
    <row r="232" spans="1:4">
      <c r="A232" s="22">
        <v>97</v>
      </c>
      <c r="B232" s="23" t="s">
        <v>889</v>
      </c>
      <c r="C232" s="11"/>
      <c r="D232" s="12"/>
    </row>
    <row r="233" spans="1:4">
      <c r="A233" s="22">
        <v>98</v>
      </c>
      <c r="B233" s="23" t="s">
        <v>890</v>
      </c>
      <c r="C233" s="11"/>
      <c r="D233" s="12"/>
    </row>
    <row r="234" spans="1:4">
      <c r="A234" s="22">
        <v>99</v>
      </c>
      <c r="B234" s="23" t="s">
        <v>891</v>
      </c>
      <c r="C234" s="11"/>
      <c r="D234" s="12"/>
    </row>
    <row r="235" spans="1:4" ht="13.5" thickBot="1">
      <c r="A235" s="25">
        <v>100</v>
      </c>
      <c r="B235" s="26" t="s">
        <v>892</v>
      </c>
      <c r="C235" s="27"/>
      <c r="D235" s="28"/>
    </row>
  </sheetData>
  <sheetProtection selectLockedCells="1"/>
  <customSheetViews>
    <customSheetView guid="{BD24AD9D-D3A0-422F-8577-11BDC23592D2}" showPageBreaks="1" hiddenRows="1" hiddenColumns="1" state="hidden" view="pageBreakPreview" topLeftCell="A120">
      <selection activeCell="A120" sqref="A1:IV65536"/>
      <pageMargins left="0" right="0" top="0" bottom="0" header="0" footer="0"/>
      <pageSetup orientation="portrait" r:id="rId1"/>
      <headerFooter alignWithMargins="0"/>
    </customSheetView>
    <customSheetView guid="{6AB2DF82-E90A-4CF8-B22E-5D001DAE6667}" showPageBreaks="1" hiddenRows="1" hiddenColumns="1" state="hidden" view="pageBreakPreview" topLeftCell="A120">
      <selection activeCell="A120" sqref="A1:IV65536"/>
      <pageMargins left="0" right="0" top="0" bottom="0" header="0" footer="0"/>
      <pageSetup orientation="portrait" r:id="rId2"/>
      <headerFooter alignWithMargins="0"/>
    </customSheetView>
    <customSheetView guid="{938A4A51-D362-4606-B51E-5F7EE488A1EA}" showPageBreaks="1" hiddenRows="1" hiddenColumns="1" state="hidden" view="pageBreakPreview" topLeftCell="A120">
      <selection activeCell="A120" sqref="A1:IV65536"/>
      <pageMargins left="0" right="0" top="0" bottom="0" header="0" footer="0"/>
      <pageSetup orientation="portrait" r:id="rId3"/>
      <headerFooter alignWithMargins="0"/>
    </customSheetView>
    <customSheetView guid="{E8F77A2D-E40A-4668-A8F2-3CE31C4AC520}" showPageBreaks="1" hiddenRows="1" hiddenColumns="1" state="hidden" view="pageBreakPreview" topLeftCell="A120">
      <selection activeCell="A120" sqref="A1:IV65536"/>
      <pageMargins left="0" right="0" top="0" bottom="0" header="0" footer="0"/>
      <pageSetup orientation="portrait" r:id="rId4"/>
      <headerFooter alignWithMargins="0"/>
    </customSheetView>
    <customSheetView guid="{F34FCE55-6D7A-4595-AE80-79F81F8010EA}" showPageBreaks="1" hiddenRows="1" hiddenColumns="1" state="hidden" view="pageBreakPreview" topLeftCell="A120">
      <selection activeCell="A120" sqref="A1:IV65536"/>
      <pageMargins left="0" right="0" top="0" bottom="0" header="0" footer="0"/>
      <pageSetup orientation="portrait" r:id="rId5"/>
      <headerFooter alignWithMargins="0"/>
    </customSheetView>
    <customSheetView guid="{906C1F80-87B7-4777-98E9-010D55358499}" showPageBreaks="1" hiddenRows="1" hiddenColumns="1" state="hidden" view="pageBreakPreview" topLeftCell="A156">
      <selection activeCell="AG142" sqref="AG142"/>
      <pageMargins left="0" right="0" top="0" bottom="0" header="0" footer="0"/>
      <pageSetup orientation="portrait" r:id="rId6"/>
      <headerFooter alignWithMargins="0"/>
    </customSheetView>
    <customSheetView guid="{42E95D05-5FE4-4BDE-99D8-8A5175191762}" showPageBreaks="1" hiddenRows="1" hiddenColumns="1" state="hidden" view="pageBreakPreview" topLeftCell="A156">
      <selection activeCell="AG142" sqref="AG142"/>
      <pageMargins left="0" right="0" top="0" bottom="0" header="0" footer="0"/>
      <pageSetup orientation="portrait" r:id="rId7"/>
      <headerFooter alignWithMargins="0"/>
    </customSheetView>
    <customSheetView guid="{B07A37BF-D9F4-4586-9D27-CDE2FA2D1222}" showPageBreaks="1" hiddenRows="1" hiddenColumns="1" state="hidden" view="pageBreakPreview" topLeftCell="A156">
      <selection activeCell="AG142" sqref="AG142"/>
      <pageMargins left="0" right="0" top="0" bottom="0" header="0" footer="0"/>
      <pageSetup orientation="portrait" r:id="rId8"/>
      <headerFooter alignWithMargins="0"/>
    </customSheetView>
    <customSheetView guid="{9EDBA9B2-46ED-415A-B10B-329571C4D4AF}" showPageBreaks="1" hiddenRows="1" hiddenColumns="1" state="hidden" view="pageBreakPreview" topLeftCell="A120">
      <selection activeCell="AG142" sqref="AG142"/>
      <pageMargins left="0" right="0" top="0" bottom="0" header="0" footer="0"/>
      <pageSetup orientation="portrait" r:id="rId9"/>
      <headerFooter alignWithMargins="0"/>
    </customSheetView>
    <customSheetView guid="{30E57F47-2338-458C-930A-44F048960490}" showPageBreaks="1" hiddenRows="1" hiddenColumns="1" state="hidden" view="pageBreakPreview" topLeftCell="A120">
      <selection activeCell="AG142" sqref="AG142"/>
      <pageMargins left="0" right="0" top="0" bottom="0" header="0" footer="0"/>
      <pageSetup orientation="portrait" r:id="rId10"/>
      <headerFooter alignWithMargins="0"/>
    </customSheetView>
    <customSheetView guid="{6FD3A41D-DEEE-48F5-96DB-6021F0BEBAF6}" showPageBreaks="1" hiddenRows="1" hiddenColumns="1" state="hidden" view="pageBreakPreview" topLeftCell="A120">
      <selection activeCell="AG142" sqref="AG142"/>
      <pageMargins left="0" right="0" top="0" bottom="0" header="0" footer="0"/>
      <pageSetup orientation="portrait" r:id="rId11"/>
      <headerFooter alignWithMargins="0"/>
    </customSheetView>
    <customSheetView guid="{564AA8DD-E850-4E6F-BA1D-8F79D1361145}" showPageBreaks="1" hiddenRows="1" hiddenColumns="1" state="hidden" view="pageBreakPreview" topLeftCell="A120">
      <selection activeCell="AG142" sqref="AG142"/>
      <pageMargins left="0" right="0" top="0" bottom="0" header="0" footer="0"/>
      <pageSetup orientation="portrait" r:id="rId12"/>
      <headerFooter alignWithMargins="0"/>
    </customSheetView>
    <customSheetView guid="{7DC13EB1-5F25-4667-BD87-340DAD4F0E72}" showPageBreaks="1" hiddenRows="1" hiddenColumns="1" state="hidden" view="pageBreakPreview" topLeftCell="A120">
      <selection activeCell="AG142" sqref="AG142"/>
      <pageMargins left="0" right="0" top="0" bottom="0" header="0" footer="0"/>
      <pageSetup orientation="portrait" r:id="rId13"/>
      <headerFooter alignWithMargins="0"/>
    </customSheetView>
    <customSheetView guid="{AF19F13B-761B-48FB-A70F-9439A4D7530B}" showPageBreaks="1" hiddenRows="1" hiddenColumns="1" state="hidden" view="pageBreakPreview" topLeftCell="A120">
      <selection activeCell="AG142" sqref="AG142"/>
      <pageMargins left="0" right="0" top="0" bottom="0" header="0" footer="0"/>
      <pageSetup orientation="portrait" r:id="rId14"/>
      <headerFooter alignWithMargins="0"/>
    </customSheetView>
    <customSheetView guid="{20A53A97-D2BD-4E7F-8ABC-E5DF94CF88E8}" showPageBreaks="1" hiddenRows="1" hiddenColumns="1" state="hidden" view="pageBreakPreview" topLeftCell="A120">
      <selection activeCell="Y127" sqref="Y127"/>
      <pageMargins left="0" right="0" top="0" bottom="0" header="0" footer="0"/>
      <pageSetup orientation="portrait" r:id="rId15"/>
      <headerFooter alignWithMargins="0"/>
    </customSheetView>
    <customSheetView guid="{1586E746-E770-4DE8-8EE8-42BC4CF5206B}" showPageBreaks="1" hiddenRows="1" hiddenColumns="1" state="hidden" view="pageBreakPreview" topLeftCell="A120">
      <selection activeCell="Y127" sqref="Y127"/>
      <pageMargins left="0" right="0" top="0" bottom="0" header="0" footer="0"/>
      <pageSetup orientation="portrait" r:id="rId16"/>
      <headerFooter alignWithMargins="0"/>
    </customSheetView>
    <customSheetView guid="{7FED4A88-DA6B-4AEC-96D2-BAE29634CEBD}" showPageBreaks="1" hiddenRows="1" hiddenColumns="1" state="hidden" view="pageBreakPreview" topLeftCell="A120">
      <selection activeCell="Y127" sqref="Y127"/>
      <pageMargins left="0" right="0" top="0" bottom="0" header="0" footer="0"/>
      <pageSetup orientation="portrait" r:id="rId17"/>
      <headerFooter alignWithMargins="0"/>
    </customSheetView>
    <customSheetView guid="{57EC2AB3-459C-475C-AFE6-EBB6882FA67E}" showPageBreaks="1" hiddenRows="1" hiddenColumns="1" state="hidden" view="pageBreakPreview" topLeftCell="A120">
      <selection activeCell="Y127" sqref="Y127"/>
      <pageMargins left="0" right="0" top="0" bottom="0" header="0" footer="0"/>
      <pageSetup orientation="portrait" r:id="rId18"/>
      <headerFooter alignWithMargins="0"/>
    </customSheetView>
    <customSheetView guid="{6B2C1320-5106-401D-86E8-03FFC7419150}" showPageBreaks="1" hiddenRows="1" hiddenColumns="1" state="hidden" view="pageBreakPreview" showRuler="0" topLeftCell="A120">
      <selection activeCell="Y127" sqref="Y127"/>
      <pageMargins left="0" right="0" top="0" bottom="0" header="0" footer="0"/>
      <pageSetup orientation="portrait" r:id="rId19"/>
      <headerFooter alignWithMargins="0"/>
    </customSheetView>
    <customSheetView guid="{EBAEADC8-DFAF-4DD1-92A4-0349F1C8EBDD}" showPageBreaks="1" hiddenRows="1" hiddenColumns="1" state="hidden" view="pageBreakPreview" topLeftCell="A120">
      <selection activeCell="Y127" sqref="Y127"/>
      <pageMargins left="0" right="0" top="0" bottom="0" header="0" footer="0"/>
      <pageSetup orientation="portrait" r:id="rId20"/>
      <headerFooter alignWithMargins="0"/>
    </customSheetView>
    <customSheetView guid="{D5994A17-2357-4B78-B667-DDB5D94B6FD1}" showPageBreaks="1" hiddenRows="1" hiddenColumns="1" state="hidden" view="pageBreakPreview" topLeftCell="A120">
      <selection activeCell="Y127" sqref="Y127"/>
      <pageMargins left="0" right="0" top="0" bottom="0" header="0" footer="0"/>
      <pageSetup orientation="portrait" r:id="rId21"/>
      <headerFooter alignWithMargins="0"/>
    </customSheetView>
    <customSheetView guid="{A317F5C2-E44F-4A46-8833-2AE6CAE06F6E}" showPageBreaks="1" hiddenRows="1" hiddenColumns="1" state="hidden" view="pageBreakPreview" topLeftCell="A120">
      <selection activeCell="Y127" sqref="Y127"/>
      <pageMargins left="0" right="0" top="0" bottom="0" header="0" footer="0"/>
      <pageSetup orientation="portrait" r:id="rId22"/>
      <headerFooter alignWithMargins="0"/>
    </customSheetView>
    <customSheetView guid="{280EA05C-4582-4B0F-895F-5C9134A73222}" showPageBreaks="1" hiddenRows="1" hiddenColumns="1" state="hidden" view="pageBreakPreview" topLeftCell="A120">
      <selection activeCell="Y127" sqref="Y127"/>
      <pageMargins left="0" right="0" top="0" bottom="0" header="0" footer="0"/>
      <pageSetup orientation="portrait" r:id="rId23"/>
      <headerFooter alignWithMargins="0"/>
    </customSheetView>
    <customSheetView guid="{582CF44B-0703-4CA2-AB84-00685031CD39}" showPageBreaks="1" hiddenRows="1" hiddenColumns="1" state="hidden" view="pageBreakPreview" topLeftCell="A120">
      <selection activeCell="AG142" sqref="AG142"/>
      <pageMargins left="0" right="0" top="0" bottom="0" header="0" footer="0"/>
      <pageSetup orientation="portrait" r:id="rId24"/>
      <headerFooter alignWithMargins="0"/>
    </customSheetView>
    <customSheetView guid="{308F00E9-5A71-4486-BCFD-DF8513C1906D}" showPageBreaks="1" hiddenRows="1" hiddenColumns="1" state="hidden" view="pageBreakPreview" topLeftCell="A120">
      <selection activeCell="AG142" sqref="AG142"/>
      <pageMargins left="0" right="0" top="0" bottom="0" header="0" footer="0"/>
      <pageSetup orientation="portrait" r:id="rId25"/>
      <headerFooter alignWithMargins="0"/>
    </customSheetView>
    <customSheetView guid="{9F8CD454-46B1-47B9-9F5F-73ED69AC40D4}" showPageBreaks="1" hiddenRows="1" hiddenColumns="1" state="hidden" view="pageBreakPreview" topLeftCell="A120">
      <selection activeCell="AG142" sqref="AG142"/>
      <pageMargins left="0" right="0" top="0" bottom="0" header="0" footer="0"/>
      <pageSetup orientation="portrait" r:id="rId26"/>
      <headerFooter alignWithMargins="0"/>
    </customSheetView>
    <customSheetView guid="{3365131F-6BE7-432A-859B-F41B794BB9E6}" showPageBreaks="1" hiddenRows="1" hiddenColumns="1" state="hidden" view="pageBreakPreview" topLeftCell="A120">
      <selection activeCell="AG142" sqref="AG142"/>
      <pageMargins left="0" right="0" top="0" bottom="0" header="0" footer="0"/>
      <pageSetup orientation="portrait" r:id="rId27"/>
      <headerFooter alignWithMargins="0"/>
    </customSheetView>
    <customSheetView guid="{728AEB16-F9CD-4198-B4E9-2E28A5E42262}" showPageBreaks="1" hiddenRows="1" hiddenColumns="1" state="hidden" view="pageBreakPreview" topLeftCell="A120">
      <selection activeCell="AG142" sqref="AG142"/>
      <pageMargins left="0" right="0" top="0" bottom="0" header="0" footer="0"/>
      <pageSetup orientation="portrait" r:id="rId28"/>
      <headerFooter alignWithMargins="0"/>
    </customSheetView>
    <customSheetView guid="{10C5F276-B641-4058-B015-CD9DBF21498B}" showPageBreaks="1" hiddenRows="1" hiddenColumns="1" state="hidden" view="pageBreakPreview" topLeftCell="A120">
      <selection activeCell="AG142" sqref="AG142"/>
      <pageMargins left="0" right="0" top="0" bottom="0" header="0" footer="0"/>
      <pageSetup orientation="portrait" r:id="rId29"/>
      <headerFooter alignWithMargins="0"/>
    </customSheetView>
    <customSheetView guid="{0BBA2DF4-A149-40BB-8E82-8CB6DEDB7C04}" showPageBreaks="1" hiddenRows="1" hiddenColumns="1" state="hidden" view="pageBreakPreview" topLeftCell="A120">
      <selection activeCell="A120" sqref="A1:IV65536"/>
      <pageMargins left="0" right="0" top="0" bottom="0" header="0" footer="0"/>
      <pageSetup orientation="portrait" r:id="rId30"/>
      <headerFooter alignWithMargins="0"/>
    </customSheetView>
  </customSheetViews>
  <mergeCells count="14">
    <mergeCell ref="A124:B124"/>
    <mergeCell ref="A125:B125"/>
    <mergeCell ref="A127:D127"/>
    <mergeCell ref="A3:B3"/>
    <mergeCell ref="A6:D6"/>
    <mergeCell ref="A4:B4"/>
    <mergeCell ref="U6:AA6"/>
    <mergeCell ref="U7:AA7"/>
    <mergeCell ref="F3:G3"/>
    <mergeCell ref="K3:L3"/>
    <mergeCell ref="F6:I6"/>
    <mergeCell ref="K6:N6"/>
    <mergeCell ref="P6:S6"/>
    <mergeCell ref="P3:Q3"/>
  </mergeCells>
  <phoneticPr fontId="17" type="noConversion"/>
  <pageMargins left="0.75" right="0.75" top="1" bottom="1" header="0.5" footer="0.5"/>
  <pageSetup orientation="portrait" r:id="rId3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dimension ref="A1:AA235"/>
  <sheetViews>
    <sheetView topLeftCell="A120" workbookViewId="0">
      <selection activeCell="B136" sqref="B136"/>
    </sheetView>
  </sheetViews>
  <sheetFormatPr defaultColWidth="9.140625" defaultRowHeight="12.75"/>
  <cols>
    <col min="1" max="1" width="5.140625" style="1" customWidth="1"/>
    <col min="2" max="2" width="13.28515625" style="1" customWidth="1"/>
    <col min="3" max="3" width="9.140625" style="1" hidden="1" customWidth="1"/>
    <col min="4" max="4" width="10.28515625" style="1" customWidth="1"/>
    <col min="5" max="5" width="3.42578125" style="1" customWidth="1"/>
    <col min="6" max="6" width="5.5703125" style="1" hidden="1" customWidth="1"/>
    <col min="7" max="7" width="11.42578125" style="1" hidden="1" customWidth="1"/>
    <col min="8" max="8" width="9.140625" style="1" hidden="1" customWidth="1"/>
    <col min="9" max="9" width="10" style="1" hidden="1" customWidth="1"/>
    <col min="10" max="10" width="3.28515625" style="1" hidden="1" customWidth="1"/>
    <col min="11" max="11" width="5" style="1" hidden="1" customWidth="1"/>
    <col min="12" max="12" width="11.28515625" style="1" hidden="1" customWidth="1"/>
    <col min="13" max="13" width="9.140625" style="1" hidden="1" customWidth="1"/>
    <col min="14" max="14" width="10.28515625" style="1" hidden="1" customWidth="1"/>
    <col min="15" max="15" width="3.7109375" style="1" hidden="1" customWidth="1"/>
    <col min="16" max="16" width="6.42578125" style="1" hidden="1" customWidth="1"/>
    <col min="17" max="17" width="11.140625" style="1" hidden="1" customWidth="1"/>
    <col min="18" max="18" width="9.140625" style="1" hidden="1" customWidth="1"/>
    <col min="19" max="19" width="9.28515625" style="1" hidden="1" customWidth="1"/>
    <col min="20" max="20" width="3.28515625" style="1" hidden="1" customWidth="1"/>
    <col min="21" max="21" width="6.140625" style="1" hidden="1" customWidth="1"/>
    <col min="22" max="22" width="8.5703125" style="1" customWidth="1"/>
    <col min="23" max="23" width="8.42578125" style="1" customWidth="1"/>
    <col min="24" max="24" width="8.85546875" style="1" customWidth="1"/>
    <col min="25" max="16384" width="9.140625" style="1"/>
  </cols>
  <sheetData>
    <row r="1" spans="1:27" ht="13.5" hidden="1" thickBot="1">
      <c r="A1" s="2"/>
      <c r="B1" s="3"/>
      <c r="C1" s="3"/>
      <c r="D1" s="4"/>
      <c r="F1" s="2"/>
      <c r="G1" s="3"/>
      <c r="H1" s="3"/>
      <c r="I1" s="4"/>
      <c r="K1" s="2"/>
      <c r="L1" s="3"/>
      <c r="M1" s="3"/>
      <c r="N1" s="4"/>
      <c r="P1" s="2"/>
      <c r="Q1" s="3"/>
      <c r="R1" s="3"/>
      <c r="S1" s="4"/>
    </row>
    <row r="2" spans="1:27" hidden="1">
      <c r="A2" s="5"/>
      <c r="D2" s="6"/>
      <c r="F2" s="5"/>
      <c r="I2" s="6"/>
      <c r="K2" s="5"/>
      <c r="N2" s="6"/>
      <c r="P2" s="5"/>
      <c r="S2" s="6"/>
      <c r="U2" s="7" t="s">
        <v>785</v>
      </c>
    </row>
    <row r="3" spans="1:27" ht="13.5" hidden="1" thickBot="1">
      <c r="A3" s="1072">
        <v>155885</v>
      </c>
      <c r="B3" s="1073"/>
      <c r="C3" s="8"/>
      <c r="D3" s="9"/>
      <c r="E3" s="8"/>
      <c r="F3" s="1072">
        <v>4960</v>
      </c>
      <c r="G3" s="1073"/>
      <c r="H3" s="8"/>
      <c r="I3" s="9"/>
      <c r="K3" s="1072">
        <v>10352</v>
      </c>
      <c r="L3" s="1073"/>
      <c r="M3" s="8"/>
      <c r="N3" s="9"/>
      <c r="P3" s="1072">
        <v>691647</v>
      </c>
      <c r="Q3" s="1073"/>
      <c r="R3" s="8"/>
      <c r="S3" s="9"/>
      <c r="U3" s="7" t="s">
        <v>786</v>
      </c>
    </row>
    <row r="4" spans="1:27" hidden="1">
      <c r="A4" s="1079"/>
      <c r="B4" s="1080"/>
      <c r="C4" s="8"/>
      <c r="D4" s="9"/>
      <c r="E4" s="8"/>
      <c r="F4" s="10"/>
      <c r="G4" s="8"/>
      <c r="H4" s="8"/>
      <c r="I4" s="9"/>
      <c r="K4" s="10"/>
      <c r="L4" s="8"/>
      <c r="M4" s="8"/>
      <c r="N4" s="9"/>
      <c r="P4" s="10"/>
      <c r="Q4" s="8"/>
      <c r="R4" s="8"/>
      <c r="S4" s="9"/>
      <c r="U4" s="7" t="s">
        <v>787</v>
      </c>
    </row>
    <row r="5" spans="1:27" hidden="1">
      <c r="A5" s="10"/>
      <c r="B5" s="11"/>
      <c r="C5" s="11"/>
      <c r="D5" s="12"/>
      <c r="E5" s="11"/>
      <c r="F5" s="10"/>
      <c r="G5" s="11"/>
      <c r="H5" s="11"/>
      <c r="I5" s="12"/>
      <c r="K5" s="10"/>
      <c r="L5" s="11"/>
      <c r="M5" s="11"/>
      <c r="N5" s="12"/>
      <c r="P5" s="10"/>
      <c r="Q5" s="11"/>
      <c r="R5" s="11"/>
      <c r="S5" s="12"/>
      <c r="U5" s="7" t="s">
        <v>788</v>
      </c>
    </row>
    <row r="6" spans="1:27" ht="51.75" hidden="1" customHeight="1">
      <c r="A6" s="1074" t="str">
        <f>IF(OR((A3&gt;9999999999),(A3&lt;0)),"Invalid Entry - More than 1000 crore OR -ve value",IF(A3=0, "",+CONCATENATE(U2,B13,D13,B12,D12,B11,D11,B10,D10,B9,D9,B8," Only")))</f>
        <v>USD One Lac Fifty Five Thousand Eight Hundred Eighty Five Only</v>
      </c>
      <c r="B6" s="1075"/>
      <c r="C6" s="1075"/>
      <c r="D6" s="1076"/>
      <c r="E6" s="13"/>
      <c r="F6" s="1074" t="str">
        <f>IF(OR((F3&gt;9999999999),(F3&lt;0)),"Invalid Entry - More than 1000 crore OR -ve value",IF(F3=0, "",+CONCATENATE(U3, G13,I13,G12,I12,G11,I11,G10,I10,G9,I9,G8," Only")))</f>
        <v>EURO Four Thousand Nine Hundred Sixty Only</v>
      </c>
      <c r="G6" s="1075"/>
      <c r="H6" s="1075"/>
      <c r="I6" s="1076"/>
      <c r="J6" s="13"/>
      <c r="K6" s="1074" t="str">
        <f>IF(OR((K3&gt;9999999999),(K3&lt;0)),"Invalid Entry - More than 1000 crore OR -ve value",IF(K3=0, "",+CONCATENATE(U4, L13,N13,L12,N12,L11,N11,L10,N10,L9,N9,L8," Only")))</f>
        <v>RMB Ten Thousand Three Hundred Fifty Two Only</v>
      </c>
      <c r="L6" s="1075"/>
      <c r="M6" s="1075"/>
      <c r="N6" s="1076"/>
      <c r="P6" s="1074" t="str">
        <f>IF(OR((P3&gt;9999999999),(P3&lt;0)),"Invalid Entry - More than 1000 crore OR -ve value",IF(P3=0, "",+CONCATENATE(U5, Q13,S13,Q12,S12,Q11,S11,Q10,S10,Q9,S9,Q8," Only")))</f>
        <v>INR Six Lac Ninety One Thousand Six Hundred Forty Seven Only</v>
      </c>
      <c r="Q6" s="1075"/>
      <c r="R6" s="1075"/>
      <c r="S6" s="1076"/>
      <c r="U6" s="1068" t="str">
        <f>VLOOKUP(1,T30:Y45,6,FALSE)</f>
        <v>USD 155885/- + EURO 4960/- + RMB 10352/- + INR 691647/-</v>
      </c>
      <c r="V6" s="1068"/>
      <c r="W6" s="1068"/>
      <c r="X6" s="1068"/>
      <c r="Y6" s="1068"/>
      <c r="Z6" s="1068"/>
      <c r="AA6" s="1068"/>
    </row>
    <row r="7" spans="1:27" ht="70.5" hidden="1" customHeight="1">
      <c r="A7" s="10"/>
      <c r="B7" s="11"/>
      <c r="C7" s="11"/>
      <c r="D7" s="12"/>
      <c r="E7" s="11"/>
      <c r="F7" s="10"/>
      <c r="G7" s="11"/>
      <c r="H7" s="11"/>
      <c r="I7" s="12"/>
      <c r="K7" s="10"/>
      <c r="L7" s="11"/>
      <c r="M7" s="11"/>
      <c r="N7" s="12"/>
      <c r="P7" s="10"/>
      <c r="Q7" s="11"/>
      <c r="R7" s="11"/>
      <c r="S7" s="12"/>
      <c r="U7" s="1069" t="str">
        <f>VLOOKUP(1,T10:Y25,6,FALSE)</f>
        <v>USD One Lac Fifty Five Thousand Eight Hundred Eighty Five Only plus EURO Four Thousand Nine Hundred Sixty Only plus RMB Ten Thousand Three Hundred Fifty Two Only plus INR Six Lac Ninety One Thousand Six Hundred Forty Seven Only</v>
      </c>
      <c r="V7" s="1070"/>
      <c r="W7" s="1070"/>
      <c r="X7" s="1070"/>
      <c r="Y7" s="1070"/>
      <c r="Z7" s="1070"/>
      <c r="AA7" s="1071"/>
    </row>
    <row r="8" spans="1:27" hidden="1">
      <c r="A8" s="14">
        <f>-INT(A3/100)*100+ROUND(A3,0)</f>
        <v>85</v>
      </c>
      <c r="B8" s="11" t="str">
        <f t="shared" ref="B8:B13" si="0">IF(A8=0,"",LOOKUP(A8,$A$15:$A$114,$B$15:$B$114))</f>
        <v>Eighty Five</v>
      </c>
      <c r="C8" s="11"/>
      <c r="D8" s="15"/>
      <c r="E8" s="11"/>
      <c r="F8" s="14">
        <f>-INT(F3/100)*100+ROUND(F3,0)</f>
        <v>60</v>
      </c>
      <c r="G8" s="11" t="str">
        <f t="shared" ref="G8:G13" si="1">IF(F8=0,"",LOOKUP(F8,$A$15:$A$114,$B$15:$B$114))</f>
        <v>Sixty</v>
      </c>
      <c r="H8" s="11"/>
      <c r="I8" s="15"/>
      <c r="K8" s="14">
        <f>-INT(K3/100)*100+ROUND(K3,0)</f>
        <v>52</v>
      </c>
      <c r="L8" s="11" t="str">
        <f t="shared" ref="L8:L13" si="2">IF(K8=0,"",LOOKUP(K8,$A$15:$A$114,$B$15:$B$114))</f>
        <v>Fifty Two</v>
      </c>
      <c r="M8" s="11"/>
      <c r="N8" s="15"/>
      <c r="P8" s="14">
        <f>-INT(P3/100)*100+ROUND(P3,0)</f>
        <v>47</v>
      </c>
      <c r="Q8" s="11" t="str">
        <f t="shared" ref="Q8:Q13" si="3">IF(P8=0,"",LOOKUP(P8,$A$15:$A$114,$B$15:$B$114))</f>
        <v>Forty Seven</v>
      </c>
      <c r="R8" s="11"/>
      <c r="S8" s="15"/>
    </row>
    <row r="9" spans="1:27" hidden="1">
      <c r="A9" s="14">
        <f>-INT(A3/1000)*10+INT(A3/100)</f>
        <v>8</v>
      </c>
      <c r="B9" s="11" t="str">
        <f t="shared" si="0"/>
        <v>Eight</v>
      </c>
      <c r="C9" s="11"/>
      <c r="D9" s="15" t="str">
        <f>+IF(B9="",""," Hundred ")</f>
        <v xml:space="preserve"> Hundred </v>
      </c>
      <c r="E9" s="11"/>
      <c r="F9" s="14">
        <f>-INT(F3/1000)*10+INT(F3/100)</f>
        <v>9</v>
      </c>
      <c r="G9" s="11" t="str">
        <f t="shared" si="1"/>
        <v>Nine</v>
      </c>
      <c r="H9" s="11"/>
      <c r="I9" s="15" t="str">
        <f>+IF(G9="",""," Hundred ")</f>
        <v xml:space="preserve"> Hundred </v>
      </c>
      <c r="K9" s="14">
        <f>-INT(K3/1000)*10+INT(K3/100)</f>
        <v>3</v>
      </c>
      <c r="L9" s="11" t="str">
        <f t="shared" si="2"/>
        <v>Three</v>
      </c>
      <c r="M9" s="11"/>
      <c r="N9" s="15" t="str">
        <f>+IF(L9="",""," Hundred ")</f>
        <v xml:space="preserve"> Hundred </v>
      </c>
      <c r="P9" s="14">
        <f>-INT(P3/1000)*10+INT(P3/100)</f>
        <v>6</v>
      </c>
      <c r="Q9" s="11" t="str">
        <f t="shared" si="3"/>
        <v>Six</v>
      </c>
      <c r="R9" s="11"/>
      <c r="S9" s="15" t="str">
        <f>+IF(Q9="",""," Hundred ")</f>
        <v xml:space="preserve"> Hundred </v>
      </c>
    </row>
    <row r="10" spans="1:27" hidden="1">
      <c r="A10" s="14">
        <f>-INT(A3/100000)*100+INT(A3/1000)</f>
        <v>55</v>
      </c>
      <c r="B10" s="11" t="str">
        <f t="shared" si="0"/>
        <v>Fifty Five</v>
      </c>
      <c r="C10" s="11"/>
      <c r="D10" s="15" t="str">
        <f>IF((B10=""),IF(C10="",""," Thousand ")," Thousand ")</f>
        <v xml:space="preserve"> Thousand </v>
      </c>
      <c r="E10" s="11"/>
      <c r="F10" s="14">
        <f>-INT(F3/100000)*100+INT(F3/1000)</f>
        <v>4</v>
      </c>
      <c r="G10" s="11" t="str">
        <f t="shared" si="1"/>
        <v>Four</v>
      </c>
      <c r="H10" s="11"/>
      <c r="I10" s="15" t="str">
        <f>IF((G10=""),IF(H10="",""," Thousand ")," Thousand ")</f>
        <v xml:space="preserve"> Thousand </v>
      </c>
      <c r="K10" s="14">
        <f>-INT(K3/100000)*100+INT(K3/1000)</f>
        <v>10</v>
      </c>
      <c r="L10" s="11" t="str">
        <f t="shared" si="2"/>
        <v>Ten</v>
      </c>
      <c r="M10" s="11"/>
      <c r="N10" s="15" t="str">
        <f>IF((L10=""),IF(M10="",""," Thousand ")," Thousand ")</f>
        <v xml:space="preserve"> Thousand </v>
      </c>
      <c r="P10" s="14">
        <f>-INT(P3/100000)*100+INT(P3/1000)</f>
        <v>91</v>
      </c>
      <c r="Q10" s="11" t="str">
        <f t="shared" si="3"/>
        <v>Ninety One</v>
      </c>
      <c r="R10" s="11"/>
      <c r="S10" s="15" t="str">
        <f>IF((Q10=""),IF(R10="",""," Thousand ")," Thousand ")</f>
        <v xml:space="preserve"> Thousand </v>
      </c>
      <c r="T10" s="16">
        <f>IF(Y10="",0, 1)</f>
        <v>0</v>
      </c>
      <c r="U10" s="1">
        <v>0</v>
      </c>
      <c r="V10" s="1">
        <v>0</v>
      </c>
      <c r="W10" s="1">
        <v>0</v>
      </c>
      <c r="X10" s="1">
        <v>0</v>
      </c>
      <c r="Y10" s="17" t="str">
        <f>IF(AND($A$3=0,$F$3=0,$K$3=0,$P$3=0)," Zero only", "")</f>
        <v/>
      </c>
      <c r="AA10" s="1" t="s">
        <v>789</v>
      </c>
    </row>
    <row r="11" spans="1:27" hidden="1">
      <c r="A11" s="14">
        <f>-INT(A3/10000000)*100+INT(A3/100000)</f>
        <v>1</v>
      </c>
      <c r="B11" s="11" t="str">
        <f t="shared" si="0"/>
        <v>One</v>
      </c>
      <c r="C11" s="11"/>
      <c r="D11" s="15" t="str">
        <f>IF((B11=""),IF(C11="",""," Lac ")," Lac ")</f>
        <v xml:space="preserve"> Lac </v>
      </c>
      <c r="E11" s="11"/>
      <c r="F11" s="14">
        <f>-INT(F3/10000000)*100+INT(F3/100000)</f>
        <v>0</v>
      </c>
      <c r="G11" s="11" t="str">
        <f t="shared" si="1"/>
        <v/>
      </c>
      <c r="H11" s="11"/>
      <c r="I11" s="15" t="str">
        <f>IF((G11=""),IF(H11="",""," Lac ")," Lac ")</f>
        <v/>
      </c>
      <c r="K11" s="14">
        <f>-INT(K3/10000000)*100+INT(K3/100000)</f>
        <v>0</v>
      </c>
      <c r="L11" s="11" t="str">
        <f t="shared" si="2"/>
        <v/>
      </c>
      <c r="M11" s="11"/>
      <c r="N11" s="15" t="str">
        <f>IF((L11=""),IF(M11="",""," Lac ")," Lac ")</f>
        <v/>
      </c>
      <c r="P11" s="14">
        <f>-INT(P3/10000000)*100+INT(P3/100000)</f>
        <v>6</v>
      </c>
      <c r="Q11" s="11" t="str">
        <f t="shared" si="3"/>
        <v>Six</v>
      </c>
      <c r="R11" s="11"/>
      <c r="S11" s="15" t="str">
        <f>IF((Q11=""),IF(R11="",""," Lac ")," Lac ")</f>
        <v xml:space="preserve"> Lac </v>
      </c>
      <c r="T11" s="16">
        <f t="shared" ref="T11:T25" si="4">IF(Y11="",0, 1)</f>
        <v>0</v>
      </c>
      <c r="U11" s="1">
        <v>0</v>
      </c>
      <c r="V11" s="1">
        <v>0</v>
      </c>
      <c r="W11" s="1">
        <v>0</v>
      </c>
      <c r="X11" s="1">
        <v>1</v>
      </c>
      <c r="Y11" s="18" t="str">
        <f>IF(AND($A$3=0,$F$3=0,$K$3=0,$P$3&gt;0),$P$6, "")</f>
        <v/>
      </c>
    </row>
    <row r="12" spans="1:27" hidden="1">
      <c r="A12" s="14">
        <f>-INT(A3/1000000000)*100+INT(A3/10000000)</f>
        <v>0</v>
      </c>
      <c r="B12" s="19" t="str">
        <f t="shared" si="0"/>
        <v/>
      </c>
      <c r="C12" s="11"/>
      <c r="D12" s="15" t="str">
        <f>IF((B12=""),IF(C12="",""," Crore ")," Crore ")</f>
        <v/>
      </c>
      <c r="E12" s="11"/>
      <c r="F12" s="14">
        <f>-INT(F3/1000000000)*100+INT(F3/10000000)</f>
        <v>0</v>
      </c>
      <c r="G12" s="19" t="str">
        <f t="shared" si="1"/>
        <v/>
      </c>
      <c r="H12" s="11"/>
      <c r="I12" s="15" t="str">
        <f>IF((G12=""),IF(H12="",""," Crore ")," Crore ")</f>
        <v/>
      </c>
      <c r="K12" s="14">
        <f>-INT(K3/1000000000)*100+INT(K3/10000000)</f>
        <v>0</v>
      </c>
      <c r="L12" s="19" t="str">
        <f t="shared" si="2"/>
        <v/>
      </c>
      <c r="M12" s="11"/>
      <c r="N12" s="15" t="str">
        <f>IF((L12=""),IF(M12="",""," Crore ")," Crore ")</f>
        <v/>
      </c>
      <c r="P12" s="14">
        <f>-INT(P3/1000000000)*100+INT(P3/10000000)</f>
        <v>0</v>
      </c>
      <c r="Q12" s="19" t="str">
        <f t="shared" si="3"/>
        <v/>
      </c>
      <c r="R12" s="11"/>
      <c r="S12" s="15" t="str">
        <f>IF((Q12=""),IF(R12="",""," Crore ")," Crore ")</f>
        <v/>
      </c>
      <c r="T12" s="16">
        <f t="shared" si="4"/>
        <v>0</v>
      </c>
      <c r="U12" s="1">
        <v>0</v>
      </c>
      <c r="V12" s="1">
        <v>0</v>
      </c>
      <c r="W12" s="1">
        <v>1</v>
      </c>
      <c r="X12" s="1">
        <v>0</v>
      </c>
      <c r="Y12" s="18" t="str">
        <f>IF(AND($A$3=0,$F$3=0,$K$3&gt;0,$P$3=0),$K$6, "")</f>
        <v/>
      </c>
    </row>
    <row r="13" spans="1:27" hidden="1">
      <c r="A13" s="20">
        <f>-INT(A3/10000000000)*1000+INT(A3/1000000000)</f>
        <v>0</v>
      </c>
      <c r="B13" s="19" t="str">
        <f t="shared" si="0"/>
        <v/>
      </c>
      <c r="C13" s="11"/>
      <c r="D13" s="15" t="str">
        <f>IF((B13=""),IF(C13="",""," Hundred ")," Hundred ")</f>
        <v/>
      </c>
      <c r="E13" s="11"/>
      <c r="F13" s="20">
        <f>-INT(F3/10000000000)*1000+INT(F3/1000000000)</f>
        <v>0</v>
      </c>
      <c r="G13" s="19" t="str">
        <f t="shared" si="1"/>
        <v/>
      </c>
      <c r="H13" s="11"/>
      <c r="I13" s="15" t="str">
        <f>IF((G13=""),IF(H13="",""," Hundred ")," Hundred ")</f>
        <v/>
      </c>
      <c r="K13" s="20">
        <f>-INT(K3/10000000000)*1000+INT(K3/1000000000)</f>
        <v>0</v>
      </c>
      <c r="L13" s="19" t="str">
        <f t="shared" si="2"/>
        <v/>
      </c>
      <c r="M13" s="11"/>
      <c r="N13" s="15" t="str">
        <f>IF((L13=""),IF(M13="",""," Hundred ")," Hundred ")</f>
        <v/>
      </c>
      <c r="P13" s="20">
        <f>-INT(P3/10000000000)*1000+INT(P3/1000000000)</f>
        <v>0</v>
      </c>
      <c r="Q13" s="19" t="str">
        <f t="shared" si="3"/>
        <v/>
      </c>
      <c r="R13" s="11"/>
      <c r="S13" s="15" t="str">
        <f>IF((Q13=""),IF(R13="",""," Hundred ")," Hundred ")</f>
        <v/>
      </c>
      <c r="T13" s="16">
        <f t="shared" si="4"/>
        <v>0</v>
      </c>
      <c r="U13" s="1">
        <v>0</v>
      </c>
      <c r="V13" s="1">
        <v>0</v>
      </c>
      <c r="W13" s="1">
        <v>1</v>
      </c>
      <c r="X13" s="1">
        <v>1</v>
      </c>
      <c r="Y13" s="18" t="str">
        <f>IF(AND($A$3=0,$F$3=0,$K$3&gt;0,$P$3&gt;0),$K$6&amp;$AA$10&amp;$P$6, "")</f>
        <v/>
      </c>
    </row>
    <row r="14" spans="1:27" hidden="1">
      <c r="A14" s="21"/>
      <c r="B14" s="11"/>
      <c r="C14" s="11"/>
      <c r="D14" s="12"/>
      <c r="E14" s="11"/>
      <c r="F14" s="21"/>
      <c r="G14" s="11"/>
      <c r="H14" s="11"/>
      <c r="I14" s="12"/>
      <c r="K14" s="21"/>
      <c r="L14" s="11"/>
      <c r="M14" s="11"/>
      <c r="N14" s="12"/>
      <c r="P14" s="21"/>
      <c r="Q14" s="11"/>
      <c r="R14" s="11"/>
      <c r="S14" s="12"/>
      <c r="T14" s="16">
        <f t="shared" si="4"/>
        <v>0</v>
      </c>
      <c r="U14" s="1">
        <v>0</v>
      </c>
      <c r="V14" s="1">
        <v>1</v>
      </c>
      <c r="W14" s="1">
        <v>0</v>
      </c>
      <c r="X14" s="1">
        <v>0</v>
      </c>
      <c r="Y14" s="18" t="str">
        <f>IF(AND($A$3=0,$F$3&gt;0,$K$3=0,$P$3=0),$F$6, "")</f>
        <v/>
      </c>
    </row>
    <row r="15" spans="1:27" hidden="1">
      <c r="A15" s="22">
        <v>1</v>
      </c>
      <c r="B15" s="23" t="s">
        <v>790</v>
      </c>
      <c r="C15" s="11"/>
      <c r="D15" s="12"/>
      <c r="E15" s="11"/>
      <c r="F15" s="22">
        <v>1</v>
      </c>
      <c r="G15" s="23" t="s">
        <v>790</v>
      </c>
      <c r="H15" s="11"/>
      <c r="I15" s="12"/>
      <c r="K15" s="22">
        <v>1</v>
      </c>
      <c r="L15" s="23" t="s">
        <v>790</v>
      </c>
      <c r="M15" s="11"/>
      <c r="N15" s="12"/>
      <c r="P15" s="22">
        <v>1</v>
      </c>
      <c r="Q15" s="23" t="s">
        <v>790</v>
      </c>
      <c r="R15" s="11"/>
      <c r="S15" s="12"/>
      <c r="T15" s="16">
        <f t="shared" si="4"/>
        <v>0</v>
      </c>
      <c r="U15" s="1">
        <v>0</v>
      </c>
      <c r="V15" s="1">
        <v>1</v>
      </c>
      <c r="W15" s="1">
        <v>0</v>
      </c>
      <c r="X15" s="1">
        <v>1</v>
      </c>
      <c r="Y15" s="18" t="str">
        <f>IF(AND($A$3=0,$F$3&gt;0,$K$3=0,$P$3&gt;0),$F$6&amp;$AA$10&amp;$P$6, "")</f>
        <v/>
      </c>
    </row>
    <row r="16" spans="1:27" hidden="1">
      <c r="A16" s="22">
        <v>2</v>
      </c>
      <c r="B16" s="23" t="s">
        <v>791</v>
      </c>
      <c r="C16" s="11"/>
      <c r="D16" s="12"/>
      <c r="E16" s="11"/>
      <c r="F16" s="22">
        <v>2</v>
      </c>
      <c r="G16" s="23" t="s">
        <v>791</v>
      </c>
      <c r="H16" s="11"/>
      <c r="I16" s="12"/>
      <c r="K16" s="22">
        <v>2</v>
      </c>
      <c r="L16" s="23" t="s">
        <v>791</v>
      </c>
      <c r="M16" s="11"/>
      <c r="N16" s="12"/>
      <c r="P16" s="22">
        <v>2</v>
      </c>
      <c r="Q16" s="23" t="s">
        <v>791</v>
      </c>
      <c r="R16" s="11"/>
      <c r="S16" s="12"/>
      <c r="T16" s="16">
        <f t="shared" si="4"/>
        <v>0</v>
      </c>
      <c r="U16" s="1">
        <v>0</v>
      </c>
      <c r="V16" s="1">
        <v>1</v>
      </c>
      <c r="W16" s="1">
        <v>1</v>
      </c>
      <c r="X16" s="1">
        <v>0</v>
      </c>
      <c r="Y16" s="18" t="str">
        <f>IF(AND($A$3=0,$F$3&gt;0,$K$3&gt;0,$P$3=0),$F$6&amp;$AA$10&amp;$K$6, "")</f>
        <v/>
      </c>
    </row>
    <row r="17" spans="1:27" hidden="1">
      <c r="A17" s="22">
        <v>3</v>
      </c>
      <c r="B17" s="23" t="s">
        <v>792</v>
      </c>
      <c r="C17" s="11"/>
      <c r="D17" s="12"/>
      <c r="E17" s="11"/>
      <c r="F17" s="22">
        <v>3</v>
      </c>
      <c r="G17" s="23" t="s">
        <v>792</v>
      </c>
      <c r="H17" s="11"/>
      <c r="I17" s="12"/>
      <c r="K17" s="22">
        <v>3</v>
      </c>
      <c r="L17" s="23" t="s">
        <v>792</v>
      </c>
      <c r="M17" s="11"/>
      <c r="N17" s="12"/>
      <c r="P17" s="22">
        <v>3</v>
      </c>
      <c r="Q17" s="23" t="s">
        <v>792</v>
      </c>
      <c r="R17" s="11"/>
      <c r="S17" s="12"/>
      <c r="T17" s="16">
        <f t="shared" si="4"/>
        <v>0</v>
      </c>
      <c r="U17" s="1">
        <v>0</v>
      </c>
      <c r="V17" s="1">
        <v>1</v>
      </c>
      <c r="W17" s="1">
        <v>1</v>
      </c>
      <c r="X17" s="1">
        <v>1</v>
      </c>
      <c r="Y17" s="24" t="str">
        <f>IF(AND($A$3=0,$F$3&gt;0,$K$3&gt;0,$P$3&gt;0),$F$6&amp;$AA$10&amp;$K$6&amp;$AA$10&amp;$P$6, "")</f>
        <v/>
      </c>
    </row>
    <row r="18" spans="1:27" hidden="1">
      <c r="A18" s="22">
        <v>4</v>
      </c>
      <c r="B18" s="23" t="s">
        <v>793</v>
      </c>
      <c r="C18" s="11"/>
      <c r="D18" s="12"/>
      <c r="E18" s="11"/>
      <c r="F18" s="22">
        <v>4</v>
      </c>
      <c r="G18" s="23" t="s">
        <v>793</v>
      </c>
      <c r="H18" s="11"/>
      <c r="I18" s="12"/>
      <c r="K18" s="22">
        <v>4</v>
      </c>
      <c r="L18" s="23" t="s">
        <v>793</v>
      </c>
      <c r="M18" s="11"/>
      <c r="N18" s="12"/>
      <c r="P18" s="22">
        <v>4</v>
      </c>
      <c r="Q18" s="23" t="s">
        <v>793</v>
      </c>
      <c r="R18" s="11"/>
      <c r="S18" s="12"/>
      <c r="T18" s="16">
        <f t="shared" si="4"/>
        <v>0</v>
      </c>
      <c r="U18" s="1">
        <v>1</v>
      </c>
      <c r="V18" s="1">
        <v>0</v>
      </c>
      <c r="W18" s="1">
        <v>0</v>
      </c>
      <c r="X18" s="1">
        <v>0</v>
      </c>
      <c r="Y18" s="17" t="str">
        <f>IF(AND($A$3&gt;0,$F$3=0,$K$3=0,$P$3=0), $A$6, "")</f>
        <v/>
      </c>
    </row>
    <row r="19" spans="1:27" hidden="1">
      <c r="A19" s="22">
        <v>5</v>
      </c>
      <c r="B19" s="23" t="s">
        <v>794</v>
      </c>
      <c r="C19" s="11"/>
      <c r="D19" s="12"/>
      <c r="E19" s="11"/>
      <c r="F19" s="22">
        <v>5</v>
      </c>
      <c r="G19" s="23" t="s">
        <v>794</v>
      </c>
      <c r="H19" s="11"/>
      <c r="I19" s="12"/>
      <c r="K19" s="22">
        <v>5</v>
      </c>
      <c r="L19" s="23" t="s">
        <v>794</v>
      </c>
      <c r="M19" s="11"/>
      <c r="N19" s="12"/>
      <c r="P19" s="22">
        <v>5</v>
      </c>
      <c r="Q19" s="23" t="s">
        <v>794</v>
      </c>
      <c r="R19" s="11"/>
      <c r="S19" s="12"/>
      <c r="T19" s="16">
        <f t="shared" si="4"/>
        <v>0</v>
      </c>
      <c r="U19" s="1">
        <v>1</v>
      </c>
      <c r="V19" s="1">
        <v>0</v>
      </c>
      <c r="W19" s="1">
        <v>0</v>
      </c>
      <c r="X19" s="1">
        <v>1</v>
      </c>
      <c r="Y19" s="18" t="str">
        <f>IF(AND($A$3&gt;0,$F$3=0,$K$3=0,$P$3&gt;0),$A$6&amp;$AA$10&amp;$P$6, "")</f>
        <v/>
      </c>
    </row>
    <row r="20" spans="1:27" hidden="1">
      <c r="A20" s="22">
        <v>6</v>
      </c>
      <c r="B20" s="23" t="s">
        <v>795</v>
      </c>
      <c r="C20" s="11"/>
      <c r="D20" s="12"/>
      <c r="E20" s="11"/>
      <c r="F20" s="22">
        <v>6</v>
      </c>
      <c r="G20" s="23" t="s">
        <v>795</v>
      </c>
      <c r="H20" s="11"/>
      <c r="I20" s="12"/>
      <c r="K20" s="22">
        <v>6</v>
      </c>
      <c r="L20" s="23" t="s">
        <v>795</v>
      </c>
      <c r="M20" s="11"/>
      <c r="N20" s="12"/>
      <c r="P20" s="22">
        <v>6</v>
      </c>
      <c r="Q20" s="23" t="s">
        <v>795</v>
      </c>
      <c r="R20" s="11"/>
      <c r="S20" s="12"/>
      <c r="T20" s="16">
        <f t="shared" si="4"/>
        <v>0</v>
      </c>
      <c r="U20" s="1">
        <v>1</v>
      </c>
      <c r="V20" s="1">
        <v>0</v>
      </c>
      <c r="W20" s="1">
        <v>1</v>
      </c>
      <c r="X20" s="1">
        <v>0</v>
      </c>
      <c r="Y20" s="18" t="str">
        <f>IF(AND($A$3&gt;0,$F$3=0,$K$3&gt;0,$P$3=0),$A$6&amp;$AA$10&amp;$K$6, "")</f>
        <v/>
      </c>
    </row>
    <row r="21" spans="1:27" hidden="1">
      <c r="A21" s="22">
        <v>7</v>
      </c>
      <c r="B21" s="23" t="s">
        <v>796</v>
      </c>
      <c r="C21" s="11"/>
      <c r="D21" s="12"/>
      <c r="E21" s="11"/>
      <c r="F21" s="22">
        <v>7</v>
      </c>
      <c r="G21" s="23" t="s">
        <v>796</v>
      </c>
      <c r="H21" s="11"/>
      <c r="I21" s="12"/>
      <c r="K21" s="22">
        <v>7</v>
      </c>
      <c r="L21" s="23" t="s">
        <v>796</v>
      </c>
      <c r="M21" s="11"/>
      <c r="N21" s="12"/>
      <c r="P21" s="22">
        <v>7</v>
      </c>
      <c r="Q21" s="23" t="s">
        <v>796</v>
      </c>
      <c r="R21" s="11"/>
      <c r="S21" s="12"/>
      <c r="T21" s="16">
        <f t="shared" si="4"/>
        <v>0</v>
      </c>
      <c r="U21" s="1">
        <v>1</v>
      </c>
      <c r="V21" s="1">
        <v>0</v>
      </c>
      <c r="W21" s="1">
        <v>1</v>
      </c>
      <c r="X21" s="1">
        <v>1</v>
      </c>
      <c r="Y21" s="18" t="str">
        <f>IF(AND($A$3&gt;0,$F$3=0,$K$3&gt;0,$P$3&gt;0),$A$6&amp;$AA$10&amp;$K$6&amp;$AA$10&amp;$P$6, "")</f>
        <v/>
      </c>
    </row>
    <row r="22" spans="1:27" hidden="1">
      <c r="A22" s="22">
        <v>8</v>
      </c>
      <c r="B22" s="23" t="s">
        <v>797</v>
      </c>
      <c r="C22" s="11"/>
      <c r="D22" s="12"/>
      <c r="E22" s="11"/>
      <c r="F22" s="22">
        <v>8</v>
      </c>
      <c r="G22" s="23" t="s">
        <v>797</v>
      </c>
      <c r="H22" s="11"/>
      <c r="I22" s="12"/>
      <c r="K22" s="22">
        <v>8</v>
      </c>
      <c r="L22" s="23" t="s">
        <v>797</v>
      </c>
      <c r="M22" s="11"/>
      <c r="N22" s="12"/>
      <c r="P22" s="22">
        <v>8</v>
      </c>
      <c r="Q22" s="23" t="s">
        <v>797</v>
      </c>
      <c r="R22" s="11"/>
      <c r="S22" s="12"/>
      <c r="T22" s="16">
        <f t="shared" si="4"/>
        <v>0</v>
      </c>
      <c r="U22" s="1">
        <v>1</v>
      </c>
      <c r="V22" s="1">
        <v>1</v>
      </c>
      <c r="W22" s="1">
        <v>0</v>
      </c>
      <c r="X22" s="1">
        <v>0</v>
      </c>
      <c r="Y22" s="18" t="str">
        <f>IF(AND($A$3&gt;0,$F$3&gt;0,$K$3=0,$P$3=0),$A$6&amp;$AA$10&amp;$F$6, "")</f>
        <v/>
      </c>
    </row>
    <row r="23" spans="1:27" hidden="1">
      <c r="A23" s="22">
        <v>9</v>
      </c>
      <c r="B23" s="23" t="s">
        <v>798</v>
      </c>
      <c r="C23" s="11"/>
      <c r="D23" s="12"/>
      <c r="E23" s="11"/>
      <c r="F23" s="22">
        <v>9</v>
      </c>
      <c r="G23" s="23" t="s">
        <v>798</v>
      </c>
      <c r="H23" s="11"/>
      <c r="I23" s="12"/>
      <c r="K23" s="22">
        <v>9</v>
      </c>
      <c r="L23" s="23" t="s">
        <v>798</v>
      </c>
      <c r="M23" s="11"/>
      <c r="N23" s="12"/>
      <c r="P23" s="22">
        <v>9</v>
      </c>
      <c r="Q23" s="23" t="s">
        <v>798</v>
      </c>
      <c r="R23" s="11"/>
      <c r="S23" s="12"/>
      <c r="T23" s="16">
        <f t="shared" si="4"/>
        <v>0</v>
      </c>
      <c r="U23" s="1">
        <v>1</v>
      </c>
      <c r="V23" s="1">
        <v>1</v>
      </c>
      <c r="W23" s="1">
        <v>0</v>
      </c>
      <c r="X23" s="1">
        <v>1</v>
      </c>
      <c r="Y23" s="18" t="str">
        <f>IF(AND($A$3&gt;0,$F$3&gt;0,$K$3=0,$P$3&gt;0),$A$6&amp;$AA$10&amp;$F$6&amp;$AA$10&amp;$P$6, "")</f>
        <v/>
      </c>
    </row>
    <row r="24" spans="1:27" hidden="1">
      <c r="A24" s="22">
        <v>10</v>
      </c>
      <c r="B24" s="23" t="s">
        <v>799</v>
      </c>
      <c r="C24" s="11"/>
      <c r="D24" s="12"/>
      <c r="E24" s="11"/>
      <c r="F24" s="22">
        <v>10</v>
      </c>
      <c r="G24" s="23" t="s">
        <v>799</v>
      </c>
      <c r="H24" s="11"/>
      <c r="I24" s="12"/>
      <c r="K24" s="22">
        <v>10</v>
      </c>
      <c r="L24" s="23" t="s">
        <v>799</v>
      </c>
      <c r="M24" s="11"/>
      <c r="N24" s="12"/>
      <c r="P24" s="22">
        <v>10</v>
      </c>
      <c r="Q24" s="23" t="s">
        <v>799</v>
      </c>
      <c r="R24" s="11"/>
      <c r="S24" s="12"/>
      <c r="T24" s="16">
        <f t="shared" si="4"/>
        <v>0</v>
      </c>
      <c r="U24" s="1">
        <v>1</v>
      </c>
      <c r="V24" s="1">
        <v>1</v>
      </c>
      <c r="W24" s="1">
        <v>1</v>
      </c>
      <c r="X24" s="1">
        <v>0</v>
      </c>
      <c r="Y24" s="18" t="str">
        <f>IF(AND($A$3&gt;0,$F$3&gt;0,$K$3&gt;0,$P$3=0),$A$6&amp;$AA$10&amp;$F$6&amp;$AA$10&amp;$K$6, "")</f>
        <v/>
      </c>
    </row>
    <row r="25" spans="1:27" hidden="1">
      <c r="A25" s="22">
        <v>11</v>
      </c>
      <c r="B25" s="23" t="s">
        <v>800</v>
      </c>
      <c r="C25" s="11"/>
      <c r="D25" s="12"/>
      <c r="E25" s="11"/>
      <c r="F25" s="22">
        <v>11</v>
      </c>
      <c r="G25" s="23" t="s">
        <v>800</v>
      </c>
      <c r="H25" s="11"/>
      <c r="I25" s="12"/>
      <c r="K25" s="22">
        <v>11</v>
      </c>
      <c r="L25" s="23" t="s">
        <v>800</v>
      </c>
      <c r="M25" s="11"/>
      <c r="N25" s="12"/>
      <c r="P25" s="22">
        <v>11</v>
      </c>
      <c r="Q25" s="23" t="s">
        <v>800</v>
      </c>
      <c r="R25" s="11"/>
      <c r="S25" s="12"/>
      <c r="T25" s="16">
        <f t="shared" si="4"/>
        <v>1</v>
      </c>
      <c r="U25" s="1">
        <v>1</v>
      </c>
      <c r="V25" s="1">
        <v>1</v>
      </c>
      <c r="W25" s="1">
        <v>1</v>
      </c>
      <c r="X25" s="1">
        <v>1</v>
      </c>
      <c r="Y25" s="24" t="str">
        <f>IF(AND($A$3&gt;0,$F$3&gt;0,$K$3&gt;0,$P$3&gt;0),$A$6&amp;$AA$10&amp;$F$6&amp;$AA$10&amp;$K$6&amp;$AA$10&amp;$P$6, "")</f>
        <v>USD One Lac Fifty Five Thousand Eight Hundred Eighty Five Only plus EURO Four Thousand Nine Hundred Sixty Only plus RMB Ten Thousand Three Hundred Fifty Two Only plus INR Six Lac Ninety One Thousand Six Hundred Forty Seven Only</v>
      </c>
    </row>
    <row r="26" spans="1:27" hidden="1">
      <c r="A26" s="22">
        <v>12</v>
      </c>
      <c r="B26" s="23" t="s">
        <v>801</v>
      </c>
      <c r="C26" s="11"/>
      <c r="D26" s="12"/>
      <c r="E26" s="11"/>
      <c r="F26" s="22">
        <v>12</v>
      </c>
      <c r="G26" s="23" t="s">
        <v>801</v>
      </c>
      <c r="H26" s="11"/>
      <c r="I26" s="12"/>
      <c r="K26" s="22">
        <v>12</v>
      </c>
      <c r="L26" s="23" t="s">
        <v>801</v>
      </c>
      <c r="M26" s="11"/>
      <c r="N26" s="12"/>
      <c r="P26" s="22">
        <v>12</v>
      </c>
      <c r="Q26" s="23" t="s">
        <v>801</v>
      </c>
      <c r="R26" s="11"/>
      <c r="S26" s="12"/>
    </row>
    <row r="27" spans="1:27" hidden="1">
      <c r="A27" s="22">
        <v>13</v>
      </c>
      <c r="B27" s="23" t="s">
        <v>802</v>
      </c>
      <c r="C27" s="11"/>
      <c r="D27" s="12"/>
      <c r="E27" s="11"/>
      <c r="F27" s="22">
        <v>13</v>
      </c>
      <c r="G27" s="23" t="s">
        <v>802</v>
      </c>
      <c r="H27" s="11"/>
      <c r="I27" s="12"/>
      <c r="K27" s="22">
        <v>13</v>
      </c>
      <c r="L27" s="23" t="s">
        <v>802</v>
      </c>
      <c r="M27" s="11"/>
      <c r="N27" s="12"/>
      <c r="P27" s="22">
        <v>13</v>
      </c>
      <c r="Q27" s="23" t="s">
        <v>802</v>
      </c>
      <c r="R27" s="11"/>
      <c r="S27" s="12"/>
    </row>
    <row r="28" spans="1:27" hidden="1">
      <c r="A28" s="22">
        <v>14</v>
      </c>
      <c r="B28" s="23" t="s">
        <v>803</v>
      </c>
      <c r="C28" s="11"/>
      <c r="D28" s="12"/>
      <c r="E28" s="11"/>
      <c r="F28" s="22">
        <v>14</v>
      </c>
      <c r="G28" s="23" t="s">
        <v>803</v>
      </c>
      <c r="H28" s="11"/>
      <c r="I28" s="12"/>
      <c r="K28" s="22">
        <v>14</v>
      </c>
      <c r="L28" s="23" t="s">
        <v>803</v>
      </c>
      <c r="M28" s="11"/>
      <c r="N28" s="12"/>
      <c r="P28" s="22">
        <v>14</v>
      </c>
      <c r="Q28" s="23" t="s">
        <v>803</v>
      </c>
      <c r="R28" s="11"/>
      <c r="S28" s="12"/>
    </row>
    <row r="29" spans="1:27" hidden="1">
      <c r="A29" s="22">
        <v>15</v>
      </c>
      <c r="B29" s="23" t="s">
        <v>804</v>
      </c>
      <c r="C29" s="11"/>
      <c r="D29" s="12"/>
      <c r="E29" s="11"/>
      <c r="F29" s="22">
        <v>15</v>
      </c>
      <c r="G29" s="23" t="s">
        <v>804</v>
      </c>
      <c r="H29" s="11"/>
      <c r="I29" s="12"/>
      <c r="K29" s="22">
        <v>15</v>
      </c>
      <c r="L29" s="23" t="s">
        <v>804</v>
      </c>
      <c r="M29" s="11"/>
      <c r="N29" s="12"/>
      <c r="P29" s="22">
        <v>15</v>
      </c>
      <c r="Q29" s="23" t="s">
        <v>804</v>
      </c>
      <c r="R29" s="11"/>
      <c r="S29" s="12"/>
    </row>
    <row r="30" spans="1:27" hidden="1">
      <c r="A30" s="22">
        <v>16</v>
      </c>
      <c r="B30" s="23" t="s">
        <v>805</v>
      </c>
      <c r="C30" s="11"/>
      <c r="D30" s="12"/>
      <c r="E30" s="11"/>
      <c r="F30" s="22">
        <v>16</v>
      </c>
      <c r="G30" s="23" t="s">
        <v>805</v>
      </c>
      <c r="H30" s="11"/>
      <c r="I30" s="12"/>
      <c r="K30" s="22">
        <v>16</v>
      </c>
      <c r="L30" s="23" t="s">
        <v>805</v>
      </c>
      <c r="M30" s="11"/>
      <c r="N30" s="12"/>
      <c r="P30" s="22">
        <v>16</v>
      </c>
      <c r="Q30" s="23" t="s">
        <v>805</v>
      </c>
      <c r="R30" s="11"/>
      <c r="S30" s="12"/>
      <c r="T30" s="16">
        <f>IF(Y30="",0, 1)</f>
        <v>0</v>
      </c>
      <c r="U30" s="1">
        <v>0</v>
      </c>
      <c r="V30" s="1">
        <v>0</v>
      </c>
      <c r="W30" s="1">
        <v>0</v>
      </c>
      <c r="X30" s="1">
        <v>0</v>
      </c>
      <c r="Y30" s="17" t="str">
        <f>IF(AND($A$3=0,$F$3=0,$K$3=0,$P$3=0)," 0/-", "")</f>
        <v/>
      </c>
      <c r="AA30" s="1" t="s">
        <v>806</v>
      </c>
    </row>
    <row r="31" spans="1:27" hidden="1">
      <c r="A31" s="22">
        <v>17</v>
      </c>
      <c r="B31" s="23" t="s">
        <v>807</v>
      </c>
      <c r="C31" s="11"/>
      <c r="D31" s="12"/>
      <c r="E31" s="11"/>
      <c r="F31" s="22">
        <v>17</v>
      </c>
      <c r="G31" s="23" t="s">
        <v>807</v>
      </c>
      <c r="H31" s="11"/>
      <c r="I31" s="12"/>
      <c r="K31" s="22">
        <v>17</v>
      </c>
      <c r="L31" s="23" t="s">
        <v>807</v>
      </c>
      <c r="M31" s="11"/>
      <c r="N31" s="12"/>
      <c r="P31" s="22">
        <v>17</v>
      </c>
      <c r="Q31" s="23" t="s">
        <v>807</v>
      </c>
      <c r="R31" s="11"/>
      <c r="S31" s="12"/>
      <c r="T31" s="16">
        <f t="shared" ref="T31:T45" si="5">IF(Y31="",0, 1)</f>
        <v>0</v>
      </c>
      <c r="U31" s="1">
        <v>0</v>
      </c>
      <c r="V31" s="1">
        <v>0</v>
      </c>
      <c r="W31" s="1">
        <v>0</v>
      </c>
      <c r="X31" s="1">
        <v>1</v>
      </c>
      <c r="Y31" s="18" t="str">
        <f>IF(AND($A$3=0,$F$3=0,$K$3=0,$P$3&gt;0),$U$5&amp;$P$3&amp;$AA$32, "")</f>
        <v/>
      </c>
      <c r="AA31" s="1" t="s">
        <v>808</v>
      </c>
    </row>
    <row r="32" spans="1:27" hidden="1">
      <c r="A32" s="22">
        <v>18</v>
      </c>
      <c r="B32" s="23" t="s">
        <v>809</v>
      </c>
      <c r="C32" s="11"/>
      <c r="D32" s="12"/>
      <c r="E32" s="11"/>
      <c r="F32" s="22">
        <v>18</v>
      </c>
      <c r="G32" s="23" t="s">
        <v>809</v>
      </c>
      <c r="H32" s="11"/>
      <c r="I32" s="12"/>
      <c r="K32" s="22">
        <v>18</v>
      </c>
      <c r="L32" s="23" t="s">
        <v>809</v>
      </c>
      <c r="M32" s="11"/>
      <c r="N32" s="12"/>
      <c r="P32" s="22">
        <v>18</v>
      </c>
      <c r="Q32" s="23" t="s">
        <v>809</v>
      </c>
      <c r="R32" s="11"/>
      <c r="S32" s="12"/>
      <c r="T32" s="16">
        <f t="shared" si="5"/>
        <v>0</v>
      </c>
      <c r="U32" s="1">
        <v>0</v>
      </c>
      <c r="V32" s="1">
        <v>0</v>
      </c>
      <c r="W32" s="1">
        <v>1</v>
      </c>
      <c r="X32" s="1">
        <v>0</v>
      </c>
      <c r="Y32" s="18" t="str">
        <f>IF(AND($A$3=0,$F$3=0,$K$3&gt;0,$P$3=0),$U$4&amp;$K$3&amp;$AA$32, "")</f>
        <v/>
      </c>
      <c r="AA32" s="1" t="s">
        <v>810</v>
      </c>
    </row>
    <row r="33" spans="1:25" hidden="1">
      <c r="A33" s="22">
        <v>19</v>
      </c>
      <c r="B33" s="23" t="s">
        <v>811</v>
      </c>
      <c r="C33" s="11"/>
      <c r="D33" s="12"/>
      <c r="E33" s="11"/>
      <c r="F33" s="22">
        <v>19</v>
      </c>
      <c r="G33" s="23" t="s">
        <v>811</v>
      </c>
      <c r="H33" s="11"/>
      <c r="I33" s="12"/>
      <c r="K33" s="22">
        <v>19</v>
      </c>
      <c r="L33" s="23" t="s">
        <v>811</v>
      </c>
      <c r="M33" s="11"/>
      <c r="N33" s="12"/>
      <c r="P33" s="22">
        <v>19</v>
      </c>
      <c r="Q33" s="23" t="s">
        <v>811</v>
      </c>
      <c r="R33" s="11"/>
      <c r="S33" s="12"/>
      <c r="T33" s="16">
        <f t="shared" si="5"/>
        <v>0</v>
      </c>
      <c r="U33" s="1">
        <v>0</v>
      </c>
      <c r="V33" s="1">
        <v>0</v>
      </c>
      <c r="W33" s="1">
        <v>1</v>
      </c>
      <c r="X33" s="1">
        <v>1</v>
      </c>
      <c r="Y33" s="18" t="str">
        <f>IF(AND($A$3=0,$F$3=0,$K$3&gt;0,$P$3&gt;0),$U$4&amp;$K$3&amp;$AA$31&amp;$U$5&amp;$P$3&amp;$AA$32, "")</f>
        <v/>
      </c>
    </row>
    <row r="34" spans="1:25" hidden="1">
      <c r="A34" s="22">
        <v>20</v>
      </c>
      <c r="B34" s="23" t="s">
        <v>812</v>
      </c>
      <c r="C34" s="11"/>
      <c r="D34" s="12"/>
      <c r="E34" s="11"/>
      <c r="F34" s="22">
        <v>20</v>
      </c>
      <c r="G34" s="23" t="s">
        <v>812</v>
      </c>
      <c r="H34" s="11"/>
      <c r="I34" s="12"/>
      <c r="K34" s="22">
        <v>20</v>
      </c>
      <c r="L34" s="23" t="s">
        <v>812</v>
      </c>
      <c r="M34" s="11"/>
      <c r="N34" s="12"/>
      <c r="P34" s="22">
        <v>20</v>
      </c>
      <c r="Q34" s="23" t="s">
        <v>812</v>
      </c>
      <c r="R34" s="11"/>
      <c r="S34" s="12"/>
      <c r="T34" s="16">
        <f t="shared" si="5"/>
        <v>0</v>
      </c>
      <c r="U34" s="1">
        <v>0</v>
      </c>
      <c r="V34" s="1">
        <v>1</v>
      </c>
      <c r="W34" s="1">
        <v>0</v>
      </c>
      <c r="X34" s="1">
        <v>0</v>
      </c>
      <c r="Y34" s="18" t="str">
        <f>IF(AND($A$3=0,$F$3&gt;0,$K$3=0,$P$3=0),$U$3&amp;$F$3&amp;$AA$32, "")</f>
        <v/>
      </c>
    </row>
    <row r="35" spans="1:25" hidden="1">
      <c r="A35" s="22">
        <v>21</v>
      </c>
      <c r="B35" s="23" t="s">
        <v>813</v>
      </c>
      <c r="C35" s="11"/>
      <c r="D35" s="12"/>
      <c r="E35" s="11"/>
      <c r="F35" s="22">
        <v>21</v>
      </c>
      <c r="G35" s="23" t="s">
        <v>813</v>
      </c>
      <c r="H35" s="11"/>
      <c r="I35" s="12"/>
      <c r="K35" s="22">
        <v>21</v>
      </c>
      <c r="L35" s="23" t="s">
        <v>813</v>
      </c>
      <c r="M35" s="11"/>
      <c r="N35" s="12"/>
      <c r="P35" s="22">
        <v>21</v>
      </c>
      <c r="Q35" s="23" t="s">
        <v>813</v>
      </c>
      <c r="R35" s="11"/>
      <c r="S35" s="12"/>
      <c r="T35" s="16">
        <f t="shared" si="5"/>
        <v>0</v>
      </c>
      <c r="U35" s="1">
        <v>0</v>
      </c>
      <c r="V35" s="1">
        <v>1</v>
      </c>
      <c r="W35" s="1">
        <v>0</v>
      </c>
      <c r="X35" s="1">
        <v>1</v>
      </c>
      <c r="Y35" s="18" t="str">
        <f>IF(AND($A$3=0,$F$3&gt;0,$K$3=0,$P$3&gt;0),$U$3&amp;$F$3&amp;$AA$31&amp;$U$5&amp;$P$3&amp;$AA$32, "")</f>
        <v/>
      </c>
    </row>
    <row r="36" spans="1:25" hidden="1">
      <c r="A36" s="22">
        <v>22</v>
      </c>
      <c r="B36" s="23" t="s">
        <v>814</v>
      </c>
      <c r="C36" s="11"/>
      <c r="D36" s="12"/>
      <c r="E36" s="11"/>
      <c r="F36" s="22">
        <v>22</v>
      </c>
      <c r="G36" s="23" t="s">
        <v>814</v>
      </c>
      <c r="H36" s="11"/>
      <c r="I36" s="12"/>
      <c r="K36" s="22">
        <v>22</v>
      </c>
      <c r="L36" s="23" t="s">
        <v>814</v>
      </c>
      <c r="M36" s="11"/>
      <c r="N36" s="12"/>
      <c r="P36" s="22">
        <v>22</v>
      </c>
      <c r="Q36" s="23" t="s">
        <v>814</v>
      </c>
      <c r="R36" s="11"/>
      <c r="S36" s="12"/>
      <c r="T36" s="16">
        <f t="shared" si="5"/>
        <v>0</v>
      </c>
      <c r="U36" s="1">
        <v>0</v>
      </c>
      <c r="V36" s="1">
        <v>1</v>
      </c>
      <c r="W36" s="1">
        <v>1</v>
      </c>
      <c r="X36" s="1">
        <v>0</v>
      </c>
      <c r="Y36" s="18" t="str">
        <f>IF(AND($A$3=0,$F$3&gt;0,$K$3&gt;0,$P$3=0),$U$3&amp;$F$3&amp;$AA$31&amp;$U$4&amp;$K$3, "")</f>
        <v/>
      </c>
    </row>
    <row r="37" spans="1:25" hidden="1">
      <c r="A37" s="22">
        <v>23</v>
      </c>
      <c r="B37" s="23" t="s">
        <v>815</v>
      </c>
      <c r="C37" s="11"/>
      <c r="D37" s="12"/>
      <c r="E37" s="11"/>
      <c r="F37" s="22">
        <v>23</v>
      </c>
      <c r="G37" s="23" t="s">
        <v>815</v>
      </c>
      <c r="H37" s="11"/>
      <c r="I37" s="12"/>
      <c r="K37" s="22">
        <v>23</v>
      </c>
      <c r="L37" s="23" t="s">
        <v>815</v>
      </c>
      <c r="M37" s="11"/>
      <c r="N37" s="12"/>
      <c r="P37" s="22">
        <v>23</v>
      </c>
      <c r="Q37" s="23" t="s">
        <v>815</v>
      </c>
      <c r="R37" s="11"/>
      <c r="S37" s="12"/>
      <c r="T37" s="16">
        <f t="shared" si="5"/>
        <v>0</v>
      </c>
      <c r="U37" s="1">
        <v>0</v>
      </c>
      <c r="V37" s="1">
        <v>1</v>
      </c>
      <c r="W37" s="1">
        <v>1</v>
      </c>
      <c r="X37" s="1">
        <v>1</v>
      </c>
      <c r="Y37" s="24" t="str">
        <f>IF(AND($A$3=0,$F$3&gt;0,$K$3&gt;0,$P$3&gt;0),$U$3&amp;$F$3&amp;$AA$31&amp;$U$4&amp;$K$3&amp;$AA$31&amp;$U$5&amp;$P$3&amp;$AA$32, "")</f>
        <v/>
      </c>
    </row>
    <row r="38" spans="1:25" hidden="1">
      <c r="A38" s="22">
        <v>24</v>
      </c>
      <c r="B38" s="23" t="s">
        <v>816</v>
      </c>
      <c r="C38" s="11"/>
      <c r="D38" s="12"/>
      <c r="E38" s="11"/>
      <c r="F38" s="22">
        <v>24</v>
      </c>
      <c r="G38" s="23" t="s">
        <v>816</v>
      </c>
      <c r="H38" s="11"/>
      <c r="I38" s="12"/>
      <c r="K38" s="22">
        <v>24</v>
      </c>
      <c r="L38" s="23" t="s">
        <v>816</v>
      </c>
      <c r="M38" s="11"/>
      <c r="N38" s="12"/>
      <c r="P38" s="22">
        <v>24</v>
      </c>
      <c r="Q38" s="23" t="s">
        <v>816</v>
      </c>
      <c r="R38" s="11"/>
      <c r="S38" s="12"/>
      <c r="T38" s="16">
        <f t="shared" si="5"/>
        <v>0</v>
      </c>
      <c r="U38" s="1">
        <v>1</v>
      </c>
      <c r="V38" s="1">
        <v>0</v>
      </c>
      <c r="W38" s="1">
        <v>0</v>
      </c>
      <c r="X38" s="1">
        <v>0</v>
      </c>
      <c r="Y38" s="17" t="str">
        <f>IF(AND($A$3&gt;0,$F$3=0,$K$3=0,$P$3=0), $U$2&amp;$A$3&amp;$AA$32, "")</f>
        <v/>
      </c>
    </row>
    <row r="39" spans="1:25" hidden="1">
      <c r="A39" s="22">
        <v>25</v>
      </c>
      <c r="B39" s="23" t="s">
        <v>817</v>
      </c>
      <c r="C39" s="11"/>
      <c r="D39" s="12"/>
      <c r="E39" s="11"/>
      <c r="F39" s="22">
        <v>25</v>
      </c>
      <c r="G39" s="23" t="s">
        <v>817</v>
      </c>
      <c r="H39" s="11"/>
      <c r="I39" s="12"/>
      <c r="K39" s="22">
        <v>25</v>
      </c>
      <c r="L39" s="23" t="s">
        <v>817</v>
      </c>
      <c r="M39" s="11"/>
      <c r="N39" s="12"/>
      <c r="P39" s="22">
        <v>25</v>
      </c>
      <c r="Q39" s="23" t="s">
        <v>817</v>
      </c>
      <c r="R39" s="11"/>
      <c r="S39" s="12"/>
      <c r="T39" s="16">
        <f t="shared" si="5"/>
        <v>0</v>
      </c>
      <c r="U39" s="1">
        <v>1</v>
      </c>
      <c r="V39" s="1">
        <v>0</v>
      </c>
      <c r="W39" s="1">
        <v>0</v>
      </c>
      <c r="X39" s="1">
        <v>1</v>
      </c>
      <c r="Y39" s="18" t="str">
        <f>IF(AND($A$3&gt;0,$F$3=0,$K$3=0,$P$3&gt;0),$U$2&amp;$A$3&amp;$AA$31&amp;$U$5&amp;$P$3&amp;$AA$32, "")</f>
        <v/>
      </c>
    </row>
    <row r="40" spans="1:25" hidden="1">
      <c r="A40" s="22">
        <v>26</v>
      </c>
      <c r="B40" s="23" t="s">
        <v>818</v>
      </c>
      <c r="C40" s="11"/>
      <c r="D40" s="12"/>
      <c r="E40" s="11"/>
      <c r="F40" s="22">
        <v>26</v>
      </c>
      <c r="G40" s="23" t="s">
        <v>818</v>
      </c>
      <c r="H40" s="11"/>
      <c r="I40" s="12"/>
      <c r="K40" s="22">
        <v>26</v>
      </c>
      <c r="L40" s="23" t="s">
        <v>818</v>
      </c>
      <c r="M40" s="11"/>
      <c r="N40" s="12"/>
      <c r="P40" s="22">
        <v>26</v>
      </c>
      <c r="Q40" s="23" t="s">
        <v>818</v>
      </c>
      <c r="R40" s="11"/>
      <c r="S40" s="12"/>
      <c r="T40" s="16">
        <f t="shared" si="5"/>
        <v>0</v>
      </c>
      <c r="U40" s="1">
        <v>1</v>
      </c>
      <c r="V40" s="1">
        <v>0</v>
      </c>
      <c r="W40" s="1">
        <v>1</v>
      </c>
      <c r="X40" s="1">
        <v>0</v>
      </c>
      <c r="Y40" s="18" t="str">
        <f>IF(AND($A$3&gt;0,$F$3=0,$K$3&gt;0,$P$3=0),$U$2&amp;$A$3&amp;$AA$31&amp;$U$4&amp;$K$3, "")</f>
        <v/>
      </c>
    </row>
    <row r="41" spans="1:25" hidden="1">
      <c r="A41" s="22">
        <v>27</v>
      </c>
      <c r="B41" s="23" t="s">
        <v>819</v>
      </c>
      <c r="C41" s="11"/>
      <c r="D41" s="12"/>
      <c r="E41" s="11"/>
      <c r="F41" s="22">
        <v>27</v>
      </c>
      <c r="G41" s="23" t="s">
        <v>819</v>
      </c>
      <c r="H41" s="11"/>
      <c r="I41" s="12"/>
      <c r="K41" s="22">
        <v>27</v>
      </c>
      <c r="L41" s="23" t="s">
        <v>819</v>
      </c>
      <c r="M41" s="11"/>
      <c r="N41" s="12"/>
      <c r="P41" s="22">
        <v>27</v>
      </c>
      <c r="Q41" s="23" t="s">
        <v>819</v>
      </c>
      <c r="R41" s="11"/>
      <c r="S41" s="12"/>
      <c r="T41" s="16">
        <f t="shared" si="5"/>
        <v>0</v>
      </c>
      <c r="U41" s="1">
        <v>1</v>
      </c>
      <c r="V41" s="1">
        <v>0</v>
      </c>
      <c r="W41" s="1">
        <v>1</v>
      </c>
      <c r="X41" s="1">
        <v>1</v>
      </c>
      <c r="Y41" s="18" t="str">
        <f>IF(AND($A$3&gt;0,$F$3=0,$K$3&gt;0,$P$3&gt;0),$U$2&amp;$A$3&amp;$AA$31&amp;$U$4&amp;$K$3&amp;$AA$31&amp;$U$5&amp;$P$3&amp;$AA$32, "")</f>
        <v/>
      </c>
    </row>
    <row r="42" spans="1:25" hidden="1">
      <c r="A42" s="22">
        <v>28</v>
      </c>
      <c r="B42" s="23" t="s">
        <v>820</v>
      </c>
      <c r="C42" s="11"/>
      <c r="D42" s="12"/>
      <c r="E42" s="11"/>
      <c r="F42" s="22">
        <v>28</v>
      </c>
      <c r="G42" s="23" t="s">
        <v>820</v>
      </c>
      <c r="H42" s="11"/>
      <c r="I42" s="12"/>
      <c r="K42" s="22">
        <v>28</v>
      </c>
      <c r="L42" s="23" t="s">
        <v>820</v>
      </c>
      <c r="M42" s="11"/>
      <c r="N42" s="12"/>
      <c r="P42" s="22">
        <v>28</v>
      </c>
      <c r="Q42" s="23" t="s">
        <v>820</v>
      </c>
      <c r="R42" s="11"/>
      <c r="S42" s="12"/>
      <c r="T42" s="16">
        <f t="shared" si="5"/>
        <v>0</v>
      </c>
      <c r="U42" s="1">
        <v>1</v>
      </c>
      <c r="V42" s="1">
        <v>1</v>
      </c>
      <c r="W42" s="1">
        <v>0</v>
      </c>
      <c r="X42" s="1">
        <v>0</v>
      </c>
      <c r="Y42" s="18" t="str">
        <f>IF(AND($A$3&gt;0,$F$3&gt;0,$K$3=0,$P$3=0),$U$2&amp;$A$3&amp;$AA$31&amp;$U$3&amp;$F$3, "")</f>
        <v/>
      </c>
    </row>
    <row r="43" spans="1:25" hidden="1">
      <c r="A43" s="22">
        <v>29</v>
      </c>
      <c r="B43" s="23" t="s">
        <v>821</v>
      </c>
      <c r="C43" s="11"/>
      <c r="D43" s="12"/>
      <c r="E43" s="11"/>
      <c r="F43" s="22">
        <v>29</v>
      </c>
      <c r="G43" s="23" t="s">
        <v>821</v>
      </c>
      <c r="H43" s="11"/>
      <c r="I43" s="12"/>
      <c r="K43" s="22">
        <v>29</v>
      </c>
      <c r="L43" s="23" t="s">
        <v>821</v>
      </c>
      <c r="M43" s="11"/>
      <c r="N43" s="12"/>
      <c r="P43" s="22">
        <v>29</v>
      </c>
      <c r="Q43" s="23" t="s">
        <v>821</v>
      </c>
      <c r="R43" s="11"/>
      <c r="S43" s="12"/>
      <c r="T43" s="16">
        <f t="shared" si="5"/>
        <v>0</v>
      </c>
      <c r="U43" s="1">
        <v>1</v>
      </c>
      <c r="V43" s="1">
        <v>1</v>
      </c>
      <c r="W43" s="1">
        <v>0</v>
      </c>
      <c r="X43" s="1">
        <v>1</v>
      </c>
      <c r="Y43" s="18" t="str">
        <f>IF(AND($A$3&gt;0,$F$3&gt;0,$K$3=0,$P$3&gt;0),$U$2&amp;$A$3&amp;$AA$31&amp;$U$3&amp;$F$3&amp;$AA$31&amp;$U$5&amp;$P$3&amp;$AA$32, "")</f>
        <v/>
      </c>
    </row>
    <row r="44" spans="1:25" hidden="1">
      <c r="A44" s="22">
        <v>30</v>
      </c>
      <c r="B44" s="23" t="s">
        <v>822</v>
      </c>
      <c r="C44" s="11"/>
      <c r="D44" s="12"/>
      <c r="E44" s="11"/>
      <c r="F44" s="22">
        <v>30</v>
      </c>
      <c r="G44" s="23" t="s">
        <v>822</v>
      </c>
      <c r="H44" s="11"/>
      <c r="I44" s="12"/>
      <c r="K44" s="22">
        <v>30</v>
      </c>
      <c r="L44" s="23" t="s">
        <v>822</v>
      </c>
      <c r="M44" s="11"/>
      <c r="N44" s="12"/>
      <c r="P44" s="22">
        <v>30</v>
      </c>
      <c r="Q44" s="23" t="s">
        <v>822</v>
      </c>
      <c r="R44" s="11"/>
      <c r="S44" s="12"/>
      <c r="T44" s="16">
        <f t="shared" si="5"/>
        <v>0</v>
      </c>
      <c r="U44" s="1">
        <v>1</v>
      </c>
      <c r="V44" s="1">
        <v>1</v>
      </c>
      <c r="W44" s="1">
        <v>1</v>
      </c>
      <c r="X44" s="1">
        <v>0</v>
      </c>
      <c r="Y44" s="18" t="str">
        <f>IF(AND($A$3&gt;0,$F$3&gt;0,$K$3&gt;0,$P$3=0),$U$2&amp;$A$3&amp;$AA$31&amp;$U$3&amp;$F$3&amp;$AA$31&amp;$U$4&amp;$K$3, "")</f>
        <v/>
      </c>
    </row>
    <row r="45" spans="1:25" hidden="1">
      <c r="A45" s="22">
        <v>31</v>
      </c>
      <c r="B45" s="23" t="s">
        <v>823</v>
      </c>
      <c r="C45" s="11"/>
      <c r="D45" s="12"/>
      <c r="E45" s="11"/>
      <c r="F45" s="22">
        <v>31</v>
      </c>
      <c r="G45" s="23" t="s">
        <v>823</v>
      </c>
      <c r="H45" s="11"/>
      <c r="I45" s="12"/>
      <c r="K45" s="22">
        <v>31</v>
      </c>
      <c r="L45" s="23" t="s">
        <v>823</v>
      </c>
      <c r="M45" s="11"/>
      <c r="N45" s="12"/>
      <c r="P45" s="22">
        <v>31</v>
      </c>
      <c r="Q45" s="23" t="s">
        <v>823</v>
      </c>
      <c r="R45" s="11"/>
      <c r="S45" s="12"/>
      <c r="T45" s="16">
        <f t="shared" si="5"/>
        <v>1</v>
      </c>
      <c r="U45" s="1">
        <v>1</v>
      </c>
      <c r="V45" s="1">
        <v>1</v>
      </c>
      <c r="W45" s="1">
        <v>1</v>
      </c>
      <c r="X45" s="1">
        <v>1</v>
      </c>
      <c r="Y45" s="24" t="str">
        <f>IF(AND($A$3&gt;0,$F$3&gt;0,$K$3&gt;0,$P$3&gt;0),$U$2&amp;$A$3&amp;$AA$31&amp;$U$3&amp;$F$3&amp;$AA$31&amp;$U$4&amp;$K$3&amp;$AA$31&amp;$U$5&amp;$P$3&amp;$AA$32, "")</f>
        <v>USD 155885/- + EURO 4960/- + RMB 10352/- + INR 691647/-</v>
      </c>
    </row>
    <row r="46" spans="1:25" hidden="1">
      <c r="A46" s="22">
        <v>32</v>
      </c>
      <c r="B46" s="23" t="s">
        <v>824</v>
      </c>
      <c r="C46" s="11"/>
      <c r="D46" s="12"/>
      <c r="E46" s="11"/>
      <c r="F46" s="22">
        <v>32</v>
      </c>
      <c r="G46" s="23" t="s">
        <v>824</v>
      </c>
      <c r="H46" s="11"/>
      <c r="I46" s="12"/>
      <c r="K46" s="22">
        <v>32</v>
      </c>
      <c r="L46" s="23" t="s">
        <v>824</v>
      </c>
      <c r="M46" s="11"/>
      <c r="N46" s="12"/>
      <c r="P46" s="22">
        <v>32</v>
      </c>
      <c r="Q46" s="23" t="s">
        <v>824</v>
      </c>
      <c r="R46" s="11"/>
      <c r="S46" s="12"/>
    </row>
    <row r="47" spans="1:25" hidden="1">
      <c r="A47" s="22">
        <v>33</v>
      </c>
      <c r="B47" s="23" t="s">
        <v>825</v>
      </c>
      <c r="C47" s="11"/>
      <c r="D47" s="12"/>
      <c r="E47" s="11"/>
      <c r="F47" s="22">
        <v>33</v>
      </c>
      <c r="G47" s="23" t="s">
        <v>825</v>
      </c>
      <c r="H47" s="11"/>
      <c r="I47" s="12"/>
      <c r="K47" s="22">
        <v>33</v>
      </c>
      <c r="L47" s="23" t="s">
        <v>825</v>
      </c>
      <c r="M47" s="11"/>
      <c r="N47" s="12"/>
      <c r="P47" s="22">
        <v>33</v>
      </c>
      <c r="Q47" s="23" t="s">
        <v>825</v>
      </c>
      <c r="R47" s="11"/>
      <c r="S47" s="12"/>
    </row>
    <row r="48" spans="1:25" hidden="1">
      <c r="A48" s="22">
        <v>34</v>
      </c>
      <c r="B48" s="23" t="s">
        <v>826</v>
      </c>
      <c r="C48" s="11"/>
      <c r="D48" s="12"/>
      <c r="E48" s="11"/>
      <c r="F48" s="22">
        <v>34</v>
      </c>
      <c r="G48" s="23" t="s">
        <v>826</v>
      </c>
      <c r="H48" s="11"/>
      <c r="I48" s="12"/>
      <c r="K48" s="22">
        <v>34</v>
      </c>
      <c r="L48" s="23" t="s">
        <v>826</v>
      </c>
      <c r="M48" s="11"/>
      <c r="N48" s="12"/>
      <c r="P48" s="22">
        <v>34</v>
      </c>
      <c r="Q48" s="23" t="s">
        <v>826</v>
      </c>
      <c r="R48" s="11"/>
      <c r="S48" s="12"/>
    </row>
    <row r="49" spans="1:19" hidden="1">
      <c r="A49" s="22">
        <v>35</v>
      </c>
      <c r="B49" s="23" t="s">
        <v>827</v>
      </c>
      <c r="C49" s="11"/>
      <c r="D49" s="12"/>
      <c r="E49" s="11"/>
      <c r="F49" s="22">
        <v>35</v>
      </c>
      <c r="G49" s="23" t="s">
        <v>827</v>
      </c>
      <c r="H49" s="11"/>
      <c r="I49" s="12"/>
      <c r="K49" s="22">
        <v>35</v>
      </c>
      <c r="L49" s="23" t="s">
        <v>827</v>
      </c>
      <c r="M49" s="11"/>
      <c r="N49" s="12"/>
      <c r="P49" s="22">
        <v>35</v>
      </c>
      <c r="Q49" s="23" t="s">
        <v>827</v>
      </c>
      <c r="R49" s="11"/>
      <c r="S49" s="12"/>
    </row>
    <row r="50" spans="1:19" hidden="1">
      <c r="A50" s="22">
        <v>36</v>
      </c>
      <c r="B50" s="23" t="s">
        <v>828</v>
      </c>
      <c r="C50" s="11"/>
      <c r="D50" s="12"/>
      <c r="E50" s="11"/>
      <c r="F50" s="22">
        <v>36</v>
      </c>
      <c r="G50" s="23" t="s">
        <v>828</v>
      </c>
      <c r="H50" s="11"/>
      <c r="I50" s="12"/>
      <c r="K50" s="22">
        <v>36</v>
      </c>
      <c r="L50" s="23" t="s">
        <v>828</v>
      </c>
      <c r="M50" s="11"/>
      <c r="N50" s="12"/>
      <c r="P50" s="22">
        <v>36</v>
      </c>
      <c r="Q50" s="23" t="s">
        <v>828</v>
      </c>
      <c r="R50" s="11"/>
      <c r="S50" s="12"/>
    </row>
    <row r="51" spans="1:19" hidden="1">
      <c r="A51" s="22">
        <v>37</v>
      </c>
      <c r="B51" s="23" t="s">
        <v>829</v>
      </c>
      <c r="C51" s="11"/>
      <c r="D51" s="12"/>
      <c r="E51" s="11"/>
      <c r="F51" s="22">
        <v>37</v>
      </c>
      <c r="G51" s="23" t="s">
        <v>829</v>
      </c>
      <c r="H51" s="11"/>
      <c r="I51" s="12"/>
      <c r="K51" s="22">
        <v>37</v>
      </c>
      <c r="L51" s="23" t="s">
        <v>829</v>
      </c>
      <c r="M51" s="11"/>
      <c r="N51" s="12"/>
      <c r="P51" s="22">
        <v>37</v>
      </c>
      <c r="Q51" s="23" t="s">
        <v>829</v>
      </c>
      <c r="R51" s="11"/>
      <c r="S51" s="12"/>
    </row>
    <row r="52" spans="1:19" hidden="1">
      <c r="A52" s="22">
        <v>38</v>
      </c>
      <c r="B52" s="23" t="s">
        <v>830</v>
      </c>
      <c r="C52" s="11"/>
      <c r="D52" s="12"/>
      <c r="E52" s="11"/>
      <c r="F52" s="22">
        <v>38</v>
      </c>
      <c r="G52" s="23" t="s">
        <v>830</v>
      </c>
      <c r="H52" s="11"/>
      <c r="I52" s="12"/>
      <c r="K52" s="22">
        <v>38</v>
      </c>
      <c r="L52" s="23" t="s">
        <v>830</v>
      </c>
      <c r="M52" s="11"/>
      <c r="N52" s="12"/>
      <c r="P52" s="22">
        <v>38</v>
      </c>
      <c r="Q52" s="23" t="s">
        <v>830</v>
      </c>
      <c r="R52" s="11"/>
      <c r="S52" s="12"/>
    </row>
    <row r="53" spans="1:19" hidden="1">
      <c r="A53" s="22">
        <v>39</v>
      </c>
      <c r="B53" s="23" t="s">
        <v>831</v>
      </c>
      <c r="C53" s="11"/>
      <c r="D53" s="12"/>
      <c r="E53" s="11"/>
      <c r="F53" s="22">
        <v>39</v>
      </c>
      <c r="G53" s="23" t="s">
        <v>831</v>
      </c>
      <c r="H53" s="11"/>
      <c r="I53" s="12"/>
      <c r="K53" s="22">
        <v>39</v>
      </c>
      <c r="L53" s="23" t="s">
        <v>831</v>
      </c>
      <c r="M53" s="11"/>
      <c r="N53" s="12"/>
      <c r="P53" s="22">
        <v>39</v>
      </c>
      <c r="Q53" s="23" t="s">
        <v>831</v>
      </c>
      <c r="R53" s="11"/>
      <c r="S53" s="12"/>
    </row>
    <row r="54" spans="1:19" hidden="1">
      <c r="A54" s="22">
        <v>40</v>
      </c>
      <c r="B54" s="23" t="s">
        <v>832</v>
      </c>
      <c r="C54" s="11"/>
      <c r="D54" s="12"/>
      <c r="E54" s="11"/>
      <c r="F54" s="22">
        <v>40</v>
      </c>
      <c r="G54" s="23" t="s">
        <v>832</v>
      </c>
      <c r="H54" s="11"/>
      <c r="I54" s="12"/>
      <c r="K54" s="22">
        <v>40</v>
      </c>
      <c r="L54" s="23" t="s">
        <v>832</v>
      </c>
      <c r="M54" s="11"/>
      <c r="N54" s="12"/>
      <c r="P54" s="22">
        <v>40</v>
      </c>
      <c r="Q54" s="23" t="s">
        <v>832</v>
      </c>
      <c r="R54" s="11"/>
      <c r="S54" s="12"/>
    </row>
    <row r="55" spans="1:19" hidden="1">
      <c r="A55" s="22">
        <v>41</v>
      </c>
      <c r="B55" s="23" t="s">
        <v>833</v>
      </c>
      <c r="C55" s="11"/>
      <c r="D55" s="12"/>
      <c r="E55" s="11"/>
      <c r="F55" s="22">
        <v>41</v>
      </c>
      <c r="G55" s="23" t="s">
        <v>833</v>
      </c>
      <c r="H55" s="11"/>
      <c r="I55" s="12"/>
      <c r="K55" s="22">
        <v>41</v>
      </c>
      <c r="L55" s="23" t="s">
        <v>833</v>
      </c>
      <c r="M55" s="11"/>
      <c r="N55" s="12"/>
      <c r="P55" s="22">
        <v>41</v>
      </c>
      <c r="Q55" s="23" t="s">
        <v>833</v>
      </c>
      <c r="R55" s="11"/>
      <c r="S55" s="12"/>
    </row>
    <row r="56" spans="1:19" hidden="1">
      <c r="A56" s="22">
        <v>42</v>
      </c>
      <c r="B56" s="23" t="s">
        <v>834</v>
      </c>
      <c r="C56" s="11"/>
      <c r="D56" s="12"/>
      <c r="E56" s="11"/>
      <c r="F56" s="22">
        <v>42</v>
      </c>
      <c r="G56" s="23" t="s">
        <v>834</v>
      </c>
      <c r="H56" s="11"/>
      <c r="I56" s="12"/>
      <c r="K56" s="22">
        <v>42</v>
      </c>
      <c r="L56" s="23" t="s">
        <v>834</v>
      </c>
      <c r="M56" s="11"/>
      <c r="N56" s="12"/>
      <c r="P56" s="22">
        <v>42</v>
      </c>
      <c r="Q56" s="23" t="s">
        <v>834</v>
      </c>
      <c r="R56" s="11"/>
      <c r="S56" s="12"/>
    </row>
    <row r="57" spans="1:19" hidden="1">
      <c r="A57" s="22">
        <v>43</v>
      </c>
      <c r="B57" s="23" t="s">
        <v>835</v>
      </c>
      <c r="C57" s="11"/>
      <c r="D57" s="12"/>
      <c r="E57" s="11"/>
      <c r="F57" s="22">
        <v>43</v>
      </c>
      <c r="G57" s="23" t="s">
        <v>835</v>
      </c>
      <c r="H57" s="11"/>
      <c r="I57" s="12"/>
      <c r="K57" s="22">
        <v>43</v>
      </c>
      <c r="L57" s="23" t="s">
        <v>835</v>
      </c>
      <c r="M57" s="11"/>
      <c r="N57" s="12"/>
      <c r="P57" s="22">
        <v>43</v>
      </c>
      <c r="Q57" s="23" t="s">
        <v>835</v>
      </c>
      <c r="R57" s="11"/>
      <c r="S57" s="12"/>
    </row>
    <row r="58" spans="1:19" hidden="1">
      <c r="A58" s="22">
        <v>44</v>
      </c>
      <c r="B58" s="23" t="s">
        <v>836</v>
      </c>
      <c r="C58" s="11"/>
      <c r="D58" s="12"/>
      <c r="E58" s="11"/>
      <c r="F58" s="22">
        <v>44</v>
      </c>
      <c r="G58" s="23" t="s">
        <v>836</v>
      </c>
      <c r="H58" s="11"/>
      <c r="I58" s="12"/>
      <c r="K58" s="22">
        <v>44</v>
      </c>
      <c r="L58" s="23" t="s">
        <v>836</v>
      </c>
      <c r="M58" s="11"/>
      <c r="N58" s="12"/>
      <c r="P58" s="22">
        <v>44</v>
      </c>
      <c r="Q58" s="23" t="s">
        <v>836</v>
      </c>
      <c r="R58" s="11"/>
      <c r="S58" s="12"/>
    </row>
    <row r="59" spans="1:19" hidden="1">
      <c r="A59" s="22">
        <v>45</v>
      </c>
      <c r="B59" s="23" t="s">
        <v>837</v>
      </c>
      <c r="C59" s="11"/>
      <c r="D59" s="12"/>
      <c r="E59" s="11"/>
      <c r="F59" s="22">
        <v>45</v>
      </c>
      <c r="G59" s="23" t="s">
        <v>837</v>
      </c>
      <c r="H59" s="11"/>
      <c r="I59" s="12"/>
      <c r="K59" s="22">
        <v>45</v>
      </c>
      <c r="L59" s="23" t="s">
        <v>837</v>
      </c>
      <c r="M59" s="11"/>
      <c r="N59" s="12"/>
      <c r="P59" s="22">
        <v>45</v>
      </c>
      <c r="Q59" s="23" t="s">
        <v>837</v>
      </c>
      <c r="R59" s="11"/>
      <c r="S59" s="12"/>
    </row>
    <row r="60" spans="1:19" hidden="1">
      <c r="A60" s="22">
        <v>46</v>
      </c>
      <c r="B60" s="23" t="s">
        <v>838</v>
      </c>
      <c r="C60" s="11"/>
      <c r="D60" s="12"/>
      <c r="E60" s="11"/>
      <c r="F60" s="22">
        <v>46</v>
      </c>
      <c r="G60" s="23" t="s">
        <v>838</v>
      </c>
      <c r="H60" s="11"/>
      <c r="I60" s="12"/>
      <c r="K60" s="22">
        <v>46</v>
      </c>
      <c r="L60" s="23" t="s">
        <v>838</v>
      </c>
      <c r="M60" s="11"/>
      <c r="N60" s="12"/>
      <c r="P60" s="22">
        <v>46</v>
      </c>
      <c r="Q60" s="23" t="s">
        <v>838</v>
      </c>
      <c r="R60" s="11"/>
      <c r="S60" s="12"/>
    </row>
    <row r="61" spans="1:19" hidden="1">
      <c r="A61" s="22">
        <v>47</v>
      </c>
      <c r="B61" s="23" t="s">
        <v>839</v>
      </c>
      <c r="C61" s="11"/>
      <c r="D61" s="12"/>
      <c r="E61" s="11"/>
      <c r="F61" s="22">
        <v>47</v>
      </c>
      <c r="G61" s="23" t="s">
        <v>839</v>
      </c>
      <c r="H61" s="11"/>
      <c r="I61" s="12"/>
      <c r="K61" s="22">
        <v>47</v>
      </c>
      <c r="L61" s="23" t="s">
        <v>839</v>
      </c>
      <c r="M61" s="11"/>
      <c r="N61" s="12"/>
      <c r="P61" s="22">
        <v>47</v>
      </c>
      <c r="Q61" s="23" t="s">
        <v>839</v>
      </c>
      <c r="R61" s="11"/>
      <c r="S61" s="12"/>
    </row>
    <row r="62" spans="1:19" hidden="1">
      <c r="A62" s="22">
        <v>48</v>
      </c>
      <c r="B62" s="23" t="s">
        <v>840</v>
      </c>
      <c r="C62" s="11"/>
      <c r="D62" s="12"/>
      <c r="E62" s="11"/>
      <c r="F62" s="22">
        <v>48</v>
      </c>
      <c r="G62" s="23" t="s">
        <v>840</v>
      </c>
      <c r="H62" s="11"/>
      <c r="I62" s="12"/>
      <c r="K62" s="22">
        <v>48</v>
      </c>
      <c r="L62" s="23" t="s">
        <v>840</v>
      </c>
      <c r="M62" s="11"/>
      <c r="N62" s="12"/>
      <c r="P62" s="22">
        <v>48</v>
      </c>
      <c r="Q62" s="23" t="s">
        <v>840</v>
      </c>
      <c r="R62" s="11"/>
      <c r="S62" s="12"/>
    </row>
    <row r="63" spans="1:19" hidden="1">
      <c r="A63" s="22">
        <v>49</v>
      </c>
      <c r="B63" s="23" t="s">
        <v>841</v>
      </c>
      <c r="C63" s="11"/>
      <c r="D63" s="12"/>
      <c r="E63" s="11"/>
      <c r="F63" s="22">
        <v>49</v>
      </c>
      <c r="G63" s="23" t="s">
        <v>841</v>
      </c>
      <c r="H63" s="11"/>
      <c r="I63" s="12"/>
      <c r="K63" s="22">
        <v>49</v>
      </c>
      <c r="L63" s="23" t="s">
        <v>841</v>
      </c>
      <c r="M63" s="11"/>
      <c r="N63" s="12"/>
      <c r="P63" s="22">
        <v>49</v>
      </c>
      <c r="Q63" s="23" t="s">
        <v>841</v>
      </c>
      <c r="R63" s="11"/>
      <c r="S63" s="12"/>
    </row>
    <row r="64" spans="1:19" hidden="1">
      <c r="A64" s="22">
        <v>50</v>
      </c>
      <c r="B64" s="23" t="s">
        <v>842</v>
      </c>
      <c r="C64" s="11"/>
      <c r="D64" s="12"/>
      <c r="E64" s="11"/>
      <c r="F64" s="22">
        <v>50</v>
      </c>
      <c r="G64" s="23" t="s">
        <v>842</v>
      </c>
      <c r="H64" s="11"/>
      <c r="I64" s="12"/>
      <c r="K64" s="22">
        <v>50</v>
      </c>
      <c r="L64" s="23" t="s">
        <v>842</v>
      </c>
      <c r="M64" s="11"/>
      <c r="N64" s="12"/>
      <c r="P64" s="22">
        <v>50</v>
      </c>
      <c r="Q64" s="23" t="s">
        <v>842</v>
      </c>
      <c r="R64" s="11"/>
      <c r="S64" s="12"/>
    </row>
    <row r="65" spans="1:19" hidden="1">
      <c r="A65" s="22">
        <v>51</v>
      </c>
      <c r="B65" s="23" t="s">
        <v>843</v>
      </c>
      <c r="C65" s="11"/>
      <c r="D65" s="12"/>
      <c r="E65" s="11"/>
      <c r="F65" s="22">
        <v>51</v>
      </c>
      <c r="G65" s="23" t="s">
        <v>843</v>
      </c>
      <c r="H65" s="11"/>
      <c r="I65" s="12"/>
      <c r="K65" s="22">
        <v>51</v>
      </c>
      <c r="L65" s="23" t="s">
        <v>843</v>
      </c>
      <c r="M65" s="11"/>
      <c r="N65" s="12"/>
      <c r="P65" s="22">
        <v>51</v>
      </c>
      <c r="Q65" s="23" t="s">
        <v>843</v>
      </c>
      <c r="R65" s="11"/>
      <c r="S65" s="12"/>
    </row>
    <row r="66" spans="1:19" hidden="1">
      <c r="A66" s="22">
        <v>52</v>
      </c>
      <c r="B66" s="23" t="s">
        <v>844</v>
      </c>
      <c r="C66" s="11"/>
      <c r="D66" s="12"/>
      <c r="E66" s="11"/>
      <c r="F66" s="22">
        <v>52</v>
      </c>
      <c r="G66" s="23" t="s">
        <v>844</v>
      </c>
      <c r="H66" s="11"/>
      <c r="I66" s="12"/>
      <c r="K66" s="22">
        <v>52</v>
      </c>
      <c r="L66" s="23" t="s">
        <v>844</v>
      </c>
      <c r="M66" s="11"/>
      <c r="N66" s="12"/>
      <c r="P66" s="22">
        <v>52</v>
      </c>
      <c r="Q66" s="23" t="s">
        <v>844</v>
      </c>
      <c r="R66" s="11"/>
      <c r="S66" s="12"/>
    </row>
    <row r="67" spans="1:19" hidden="1">
      <c r="A67" s="22">
        <v>53</v>
      </c>
      <c r="B67" s="23" t="s">
        <v>845</v>
      </c>
      <c r="C67" s="11"/>
      <c r="D67" s="12"/>
      <c r="E67" s="11"/>
      <c r="F67" s="22">
        <v>53</v>
      </c>
      <c r="G67" s="23" t="s">
        <v>845</v>
      </c>
      <c r="H67" s="11"/>
      <c r="I67" s="12"/>
      <c r="K67" s="22">
        <v>53</v>
      </c>
      <c r="L67" s="23" t="s">
        <v>845</v>
      </c>
      <c r="M67" s="11"/>
      <c r="N67" s="12"/>
      <c r="P67" s="22">
        <v>53</v>
      </c>
      <c r="Q67" s="23" t="s">
        <v>845</v>
      </c>
      <c r="R67" s="11"/>
      <c r="S67" s="12"/>
    </row>
    <row r="68" spans="1:19" hidden="1">
      <c r="A68" s="22">
        <v>54</v>
      </c>
      <c r="B68" s="23" t="s">
        <v>846</v>
      </c>
      <c r="C68" s="11"/>
      <c r="D68" s="12"/>
      <c r="E68" s="11"/>
      <c r="F68" s="22">
        <v>54</v>
      </c>
      <c r="G68" s="23" t="s">
        <v>846</v>
      </c>
      <c r="H68" s="11"/>
      <c r="I68" s="12"/>
      <c r="K68" s="22">
        <v>54</v>
      </c>
      <c r="L68" s="23" t="s">
        <v>846</v>
      </c>
      <c r="M68" s="11"/>
      <c r="N68" s="12"/>
      <c r="P68" s="22">
        <v>54</v>
      </c>
      <c r="Q68" s="23" t="s">
        <v>846</v>
      </c>
      <c r="R68" s="11"/>
      <c r="S68" s="12"/>
    </row>
    <row r="69" spans="1:19" hidden="1">
      <c r="A69" s="22">
        <v>55</v>
      </c>
      <c r="B69" s="23" t="s">
        <v>847</v>
      </c>
      <c r="C69" s="11"/>
      <c r="D69" s="12"/>
      <c r="E69" s="11"/>
      <c r="F69" s="22">
        <v>55</v>
      </c>
      <c r="G69" s="23" t="s">
        <v>847</v>
      </c>
      <c r="H69" s="11"/>
      <c r="I69" s="12"/>
      <c r="K69" s="22">
        <v>55</v>
      </c>
      <c r="L69" s="23" t="s">
        <v>847</v>
      </c>
      <c r="M69" s="11"/>
      <c r="N69" s="12"/>
      <c r="P69" s="22">
        <v>55</v>
      </c>
      <c r="Q69" s="23" t="s">
        <v>847</v>
      </c>
      <c r="R69" s="11"/>
      <c r="S69" s="12"/>
    </row>
    <row r="70" spans="1:19" hidden="1">
      <c r="A70" s="22">
        <v>56</v>
      </c>
      <c r="B70" s="23" t="s">
        <v>848</v>
      </c>
      <c r="C70" s="11"/>
      <c r="D70" s="12"/>
      <c r="E70" s="11"/>
      <c r="F70" s="22">
        <v>56</v>
      </c>
      <c r="G70" s="23" t="s">
        <v>848</v>
      </c>
      <c r="H70" s="11"/>
      <c r="I70" s="12"/>
      <c r="K70" s="22">
        <v>56</v>
      </c>
      <c r="L70" s="23" t="s">
        <v>848</v>
      </c>
      <c r="M70" s="11"/>
      <c r="N70" s="12"/>
      <c r="P70" s="22">
        <v>56</v>
      </c>
      <c r="Q70" s="23" t="s">
        <v>848</v>
      </c>
      <c r="R70" s="11"/>
      <c r="S70" s="12"/>
    </row>
    <row r="71" spans="1:19" hidden="1">
      <c r="A71" s="22">
        <v>57</v>
      </c>
      <c r="B71" s="23" t="s">
        <v>849</v>
      </c>
      <c r="C71" s="11"/>
      <c r="D71" s="12"/>
      <c r="E71" s="11"/>
      <c r="F71" s="22">
        <v>57</v>
      </c>
      <c r="G71" s="23" t="s">
        <v>849</v>
      </c>
      <c r="H71" s="11"/>
      <c r="I71" s="12"/>
      <c r="K71" s="22">
        <v>57</v>
      </c>
      <c r="L71" s="23" t="s">
        <v>849</v>
      </c>
      <c r="M71" s="11"/>
      <c r="N71" s="12"/>
      <c r="P71" s="22">
        <v>57</v>
      </c>
      <c r="Q71" s="23" t="s">
        <v>849</v>
      </c>
      <c r="R71" s="11"/>
      <c r="S71" s="12"/>
    </row>
    <row r="72" spans="1:19" hidden="1">
      <c r="A72" s="22">
        <v>58</v>
      </c>
      <c r="B72" s="23" t="s">
        <v>850</v>
      </c>
      <c r="C72" s="11"/>
      <c r="D72" s="12"/>
      <c r="E72" s="11"/>
      <c r="F72" s="22">
        <v>58</v>
      </c>
      <c r="G72" s="23" t="s">
        <v>850</v>
      </c>
      <c r="H72" s="11"/>
      <c r="I72" s="12"/>
      <c r="K72" s="22">
        <v>58</v>
      </c>
      <c r="L72" s="23" t="s">
        <v>850</v>
      </c>
      <c r="M72" s="11"/>
      <c r="N72" s="12"/>
      <c r="P72" s="22">
        <v>58</v>
      </c>
      <c r="Q72" s="23" t="s">
        <v>850</v>
      </c>
      <c r="R72" s="11"/>
      <c r="S72" s="12"/>
    </row>
    <row r="73" spans="1:19" hidden="1">
      <c r="A73" s="22">
        <v>59</v>
      </c>
      <c r="B73" s="23" t="s">
        <v>851</v>
      </c>
      <c r="C73" s="11"/>
      <c r="D73" s="12"/>
      <c r="E73" s="11"/>
      <c r="F73" s="22">
        <v>59</v>
      </c>
      <c r="G73" s="23" t="s">
        <v>851</v>
      </c>
      <c r="H73" s="11"/>
      <c r="I73" s="12"/>
      <c r="K73" s="22">
        <v>59</v>
      </c>
      <c r="L73" s="23" t="s">
        <v>851</v>
      </c>
      <c r="M73" s="11"/>
      <c r="N73" s="12"/>
      <c r="P73" s="22">
        <v>59</v>
      </c>
      <c r="Q73" s="23" t="s">
        <v>851</v>
      </c>
      <c r="R73" s="11"/>
      <c r="S73" s="12"/>
    </row>
    <row r="74" spans="1:19" hidden="1">
      <c r="A74" s="22">
        <v>60</v>
      </c>
      <c r="B74" s="23" t="s">
        <v>852</v>
      </c>
      <c r="C74" s="11"/>
      <c r="D74" s="12"/>
      <c r="E74" s="11"/>
      <c r="F74" s="22">
        <v>60</v>
      </c>
      <c r="G74" s="23" t="s">
        <v>852</v>
      </c>
      <c r="H74" s="11"/>
      <c r="I74" s="12"/>
      <c r="K74" s="22">
        <v>60</v>
      </c>
      <c r="L74" s="23" t="s">
        <v>852</v>
      </c>
      <c r="M74" s="11"/>
      <c r="N74" s="12"/>
      <c r="P74" s="22">
        <v>60</v>
      </c>
      <c r="Q74" s="23" t="s">
        <v>852</v>
      </c>
      <c r="R74" s="11"/>
      <c r="S74" s="12"/>
    </row>
    <row r="75" spans="1:19" hidden="1">
      <c r="A75" s="22">
        <v>61</v>
      </c>
      <c r="B75" s="23" t="s">
        <v>853</v>
      </c>
      <c r="C75" s="11"/>
      <c r="D75" s="12"/>
      <c r="E75" s="11"/>
      <c r="F75" s="22">
        <v>61</v>
      </c>
      <c r="G75" s="23" t="s">
        <v>853</v>
      </c>
      <c r="H75" s="11"/>
      <c r="I75" s="12"/>
      <c r="K75" s="22">
        <v>61</v>
      </c>
      <c r="L75" s="23" t="s">
        <v>853</v>
      </c>
      <c r="M75" s="11"/>
      <c r="N75" s="12"/>
      <c r="P75" s="22">
        <v>61</v>
      </c>
      <c r="Q75" s="23" t="s">
        <v>853</v>
      </c>
      <c r="R75" s="11"/>
      <c r="S75" s="12"/>
    </row>
    <row r="76" spans="1:19" hidden="1">
      <c r="A76" s="22">
        <v>62</v>
      </c>
      <c r="B76" s="23" t="s">
        <v>854</v>
      </c>
      <c r="C76" s="11"/>
      <c r="D76" s="12"/>
      <c r="E76" s="11"/>
      <c r="F76" s="22">
        <v>62</v>
      </c>
      <c r="G76" s="23" t="s">
        <v>854</v>
      </c>
      <c r="H76" s="11"/>
      <c r="I76" s="12"/>
      <c r="K76" s="22">
        <v>62</v>
      </c>
      <c r="L76" s="23" t="s">
        <v>854</v>
      </c>
      <c r="M76" s="11"/>
      <c r="N76" s="12"/>
      <c r="P76" s="22">
        <v>62</v>
      </c>
      <c r="Q76" s="23" t="s">
        <v>854</v>
      </c>
      <c r="R76" s="11"/>
      <c r="S76" s="12"/>
    </row>
    <row r="77" spans="1:19" hidden="1">
      <c r="A77" s="22">
        <v>63</v>
      </c>
      <c r="B77" s="23" t="s">
        <v>855</v>
      </c>
      <c r="C77" s="11"/>
      <c r="D77" s="12"/>
      <c r="E77" s="11"/>
      <c r="F77" s="22">
        <v>63</v>
      </c>
      <c r="G77" s="23" t="s">
        <v>855</v>
      </c>
      <c r="H77" s="11"/>
      <c r="I77" s="12"/>
      <c r="K77" s="22">
        <v>63</v>
      </c>
      <c r="L77" s="23" t="s">
        <v>855</v>
      </c>
      <c r="M77" s="11"/>
      <c r="N77" s="12"/>
      <c r="P77" s="22">
        <v>63</v>
      </c>
      <c r="Q77" s="23" t="s">
        <v>855</v>
      </c>
      <c r="R77" s="11"/>
      <c r="S77" s="12"/>
    </row>
    <row r="78" spans="1:19" hidden="1">
      <c r="A78" s="22">
        <v>64</v>
      </c>
      <c r="B78" s="23" t="s">
        <v>856</v>
      </c>
      <c r="C78" s="11"/>
      <c r="D78" s="12"/>
      <c r="E78" s="11"/>
      <c r="F78" s="22">
        <v>64</v>
      </c>
      <c r="G78" s="23" t="s">
        <v>856</v>
      </c>
      <c r="H78" s="11"/>
      <c r="I78" s="12"/>
      <c r="K78" s="22">
        <v>64</v>
      </c>
      <c r="L78" s="23" t="s">
        <v>856</v>
      </c>
      <c r="M78" s="11"/>
      <c r="N78" s="12"/>
      <c r="P78" s="22">
        <v>64</v>
      </c>
      <c r="Q78" s="23" t="s">
        <v>856</v>
      </c>
      <c r="R78" s="11"/>
      <c r="S78" s="12"/>
    </row>
    <row r="79" spans="1:19" hidden="1">
      <c r="A79" s="22">
        <v>65</v>
      </c>
      <c r="B79" s="23" t="s">
        <v>857</v>
      </c>
      <c r="C79" s="11"/>
      <c r="D79" s="12"/>
      <c r="E79" s="11"/>
      <c r="F79" s="22">
        <v>65</v>
      </c>
      <c r="G79" s="23" t="s">
        <v>857</v>
      </c>
      <c r="H79" s="11"/>
      <c r="I79" s="12"/>
      <c r="K79" s="22">
        <v>65</v>
      </c>
      <c r="L79" s="23" t="s">
        <v>857</v>
      </c>
      <c r="M79" s="11"/>
      <c r="N79" s="12"/>
      <c r="P79" s="22">
        <v>65</v>
      </c>
      <c r="Q79" s="23" t="s">
        <v>857</v>
      </c>
      <c r="R79" s="11"/>
      <c r="S79" s="12"/>
    </row>
    <row r="80" spans="1:19" hidden="1">
      <c r="A80" s="22">
        <v>66</v>
      </c>
      <c r="B80" s="23" t="s">
        <v>858</v>
      </c>
      <c r="C80" s="11"/>
      <c r="D80" s="12"/>
      <c r="E80" s="11"/>
      <c r="F80" s="22">
        <v>66</v>
      </c>
      <c r="G80" s="23" t="s">
        <v>858</v>
      </c>
      <c r="H80" s="11"/>
      <c r="I80" s="12"/>
      <c r="K80" s="22">
        <v>66</v>
      </c>
      <c r="L80" s="23" t="s">
        <v>858</v>
      </c>
      <c r="M80" s="11"/>
      <c r="N80" s="12"/>
      <c r="P80" s="22">
        <v>66</v>
      </c>
      <c r="Q80" s="23" t="s">
        <v>858</v>
      </c>
      <c r="R80" s="11"/>
      <c r="S80" s="12"/>
    </row>
    <row r="81" spans="1:19" hidden="1">
      <c r="A81" s="22">
        <v>67</v>
      </c>
      <c r="B81" s="23" t="s">
        <v>859</v>
      </c>
      <c r="C81" s="11"/>
      <c r="D81" s="12"/>
      <c r="E81" s="11"/>
      <c r="F81" s="22">
        <v>67</v>
      </c>
      <c r="G81" s="23" t="s">
        <v>859</v>
      </c>
      <c r="H81" s="11"/>
      <c r="I81" s="12"/>
      <c r="K81" s="22">
        <v>67</v>
      </c>
      <c r="L81" s="23" t="s">
        <v>859</v>
      </c>
      <c r="M81" s="11"/>
      <c r="N81" s="12"/>
      <c r="P81" s="22">
        <v>67</v>
      </c>
      <c r="Q81" s="23" t="s">
        <v>859</v>
      </c>
      <c r="R81" s="11"/>
      <c r="S81" s="12"/>
    </row>
    <row r="82" spans="1:19" hidden="1">
      <c r="A82" s="22">
        <v>68</v>
      </c>
      <c r="B82" s="23" t="s">
        <v>860</v>
      </c>
      <c r="C82" s="11"/>
      <c r="D82" s="12"/>
      <c r="E82" s="11"/>
      <c r="F82" s="22">
        <v>68</v>
      </c>
      <c r="G82" s="23" t="s">
        <v>860</v>
      </c>
      <c r="H82" s="11"/>
      <c r="I82" s="12"/>
      <c r="K82" s="22">
        <v>68</v>
      </c>
      <c r="L82" s="23" t="s">
        <v>860</v>
      </c>
      <c r="M82" s="11"/>
      <c r="N82" s="12"/>
      <c r="P82" s="22">
        <v>68</v>
      </c>
      <c r="Q82" s="23" t="s">
        <v>860</v>
      </c>
      <c r="R82" s="11"/>
      <c r="S82" s="12"/>
    </row>
    <row r="83" spans="1:19" hidden="1">
      <c r="A83" s="22">
        <v>69</v>
      </c>
      <c r="B83" s="23" t="s">
        <v>861</v>
      </c>
      <c r="C83" s="11"/>
      <c r="D83" s="12"/>
      <c r="E83" s="11"/>
      <c r="F83" s="22">
        <v>69</v>
      </c>
      <c r="G83" s="23" t="s">
        <v>861</v>
      </c>
      <c r="H83" s="11"/>
      <c r="I83" s="12"/>
      <c r="K83" s="22">
        <v>69</v>
      </c>
      <c r="L83" s="23" t="s">
        <v>861</v>
      </c>
      <c r="M83" s="11"/>
      <c r="N83" s="12"/>
      <c r="P83" s="22">
        <v>69</v>
      </c>
      <c r="Q83" s="23" t="s">
        <v>861</v>
      </c>
      <c r="R83" s="11"/>
      <c r="S83" s="12"/>
    </row>
    <row r="84" spans="1:19" hidden="1">
      <c r="A84" s="22">
        <v>70</v>
      </c>
      <c r="B84" s="23" t="s">
        <v>862</v>
      </c>
      <c r="C84" s="11"/>
      <c r="D84" s="12"/>
      <c r="E84" s="11"/>
      <c r="F84" s="22">
        <v>70</v>
      </c>
      <c r="G84" s="23" t="s">
        <v>862</v>
      </c>
      <c r="H84" s="11"/>
      <c r="I84" s="12"/>
      <c r="K84" s="22">
        <v>70</v>
      </c>
      <c r="L84" s="23" t="s">
        <v>862</v>
      </c>
      <c r="M84" s="11"/>
      <c r="N84" s="12"/>
      <c r="P84" s="22">
        <v>70</v>
      </c>
      <c r="Q84" s="23" t="s">
        <v>862</v>
      </c>
      <c r="R84" s="11"/>
      <c r="S84" s="12"/>
    </row>
    <row r="85" spans="1:19" hidden="1">
      <c r="A85" s="22">
        <v>71</v>
      </c>
      <c r="B85" s="23" t="s">
        <v>863</v>
      </c>
      <c r="C85" s="11"/>
      <c r="D85" s="12"/>
      <c r="E85" s="11"/>
      <c r="F85" s="22">
        <v>71</v>
      </c>
      <c r="G85" s="23" t="s">
        <v>863</v>
      </c>
      <c r="H85" s="11"/>
      <c r="I85" s="12"/>
      <c r="K85" s="22">
        <v>71</v>
      </c>
      <c r="L85" s="23" t="s">
        <v>863</v>
      </c>
      <c r="M85" s="11"/>
      <c r="N85" s="12"/>
      <c r="P85" s="22">
        <v>71</v>
      </c>
      <c r="Q85" s="23" t="s">
        <v>863</v>
      </c>
      <c r="R85" s="11"/>
      <c r="S85" s="12"/>
    </row>
    <row r="86" spans="1:19" hidden="1">
      <c r="A86" s="22">
        <v>72</v>
      </c>
      <c r="B86" s="23" t="s">
        <v>864</v>
      </c>
      <c r="C86" s="11"/>
      <c r="D86" s="12"/>
      <c r="E86" s="11"/>
      <c r="F86" s="22">
        <v>72</v>
      </c>
      <c r="G86" s="23" t="s">
        <v>864</v>
      </c>
      <c r="H86" s="11"/>
      <c r="I86" s="12"/>
      <c r="K86" s="22">
        <v>72</v>
      </c>
      <c r="L86" s="23" t="s">
        <v>864</v>
      </c>
      <c r="M86" s="11"/>
      <c r="N86" s="12"/>
      <c r="P86" s="22">
        <v>72</v>
      </c>
      <c r="Q86" s="23" t="s">
        <v>864</v>
      </c>
      <c r="R86" s="11"/>
      <c r="S86" s="12"/>
    </row>
    <row r="87" spans="1:19" hidden="1">
      <c r="A87" s="22">
        <v>73</v>
      </c>
      <c r="B87" s="23" t="s">
        <v>865</v>
      </c>
      <c r="C87" s="11"/>
      <c r="D87" s="12"/>
      <c r="E87" s="11"/>
      <c r="F87" s="22">
        <v>73</v>
      </c>
      <c r="G87" s="23" t="s">
        <v>865</v>
      </c>
      <c r="H87" s="11"/>
      <c r="I87" s="12"/>
      <c r="K87" s="22">
        <v>73</v>
      </c>
      <c r="L87" s="23" t="s">
        <v>865</v>
      </c>
      <c r="M87" s="11"/>
      <c r="N87" s="12"/>
      <c r="P87" s="22">
        <v>73</v>
      </c>
      <c r="Q87" s="23" t="s">
        <v>865</v>
      </c>
      <c r="R87" s="11"/>
      <c r="S87" s="12"/>
    </row>
    <row r="88" spans="1:19" hidden="1">
      <c r="A88" s="22">
        <v>74</v>
      </c>
      <c r="B88" s="23" t="s">
        <v>866</v>
      </c>
      <c r="C88" s="11"/>
      <c r="D88" s="12"/>
      <c r="E88" s="11"/>
      <c r="F88" s="22">
        <v>74</v>
      </c>
      <c r="G88" s="23" t="s">
        <v>866</v>
      </c>
      <c r="H88" s="11"/>
      <c r="I88" s="12"/>
      <c r="K88" s="22">
        <v>74</v>
      </c>
      <c r="L88" s="23" t="s">
        <v>866</v>
      </c>
      <c r="M88" s="11"/>
      <c r="N88" s="12"/>
      <c r="P88" s="22">
        <v>74</v>
      </c>
      <c r="Q88" s="23" t="s">
        <v>866</v>
      </c>
      <c r="R88" s="11"/>
      <c r="S88" s="12"/>
    </row>
    <row r="89" spans="1:19" hidden="1">
      <c r="A89" s="22">
        <v>75</v>
      </c>
      <c r="B89" s="23" t="s">
        <v>867</v>
      </c>
      <c r="C89" s="11"/>
      <c r="D89" s="12"/>
      <c r="E89" s="11"/>
      <c r="F89" s="22">
        <v>75</v>
      </c>
      <c r="G89" s="23" t="s">
        <v>867</v>
      </c>
      <c r="H89" s="11"/>
      <c r="I89" s="12"/>
      <c r="K89" s="22">
        <v>75</v>
      </c>
      <c r="L89" s="23" t="s">
        <v>867</v>
      </c>
      <c r="M89" s="11"/>
      <c r="N89" s="12"/>
      <c r="P89" s="22">
        <v>75</v>
      </c>
      <c r="Q89" s="23" t="s">
        <v>867</v>
      </c>
      <c r="R89" s="11"/>
      <c r="S89" s="12"/>
    </row>
    <row r="90" spans="1:19" hidden="1">
      <c r="A90" s="22">
        <v>76</v>
      </c>
      <c r="B90" s="23" t="s">
        <v>868</v>
      </c>
      <c r="C90" s="11"/>
      <c r="D90" s="12"/>
      <c r="E90" s="11"/>
      <c r="F90" s="22">
        <v>76</v>
      </c>
      <c r="G90" s="23" t="s">
        <v>868</v>
      </c>
      <c r="H90" s="11"/>
      <c r="I90" s="12"/>
      <c r="K90" s="22">
        <v>76</v>
      </c>
      <c r="L90" s="23" t="s">
        <v>868</v>
      </c>
      <c r="M90" s="11"/>
      <c r="N90" s="12"/>
      <c r="P90" s="22">
        <v>76</v>
      </c>
      <c r="Q90" s="23" t="s">
        <v>868</v>
      </c>
      <c r="R90" s="11"/>
      <c r="S90" s="12"/>
    </row>
    <row r="91" spans="1:19" hidden="1">
      <c r="A91" s="22">
        <v>77</v>
      </c>
      <c r="B91" s="23" t="s">
        <v>869</v>
      </c>
      <c r="C91" s="11"/>
      <c r="D91" s="12"/>
      <c r="E91" s="11"/>
      <c r="F91" s="22">
        <v>77</v>
      </c>
      <c r="G91" s="23" t="s">
        <v>869</v>
      </c>
      <c r="H91" s="11"/>
      <c r="I91" s="12"/>
      <c r="K91" s="22">
        <v>77</v>
      </c>
      <c r="L91" s="23" t="s">
        <v>869</v>
      </c>
      <c r="M91" s="11"/>
      <c r="N91" s="12"/>
      <c r="P91" s="22">
        <v>77</v>
      </c>
      <c r="Q91" s="23" t="s">
        <v>869</v>
      </c>
      <c r="R91" s="11"/>
      <c r="S91" s="12"/>
    </row>
    <row r="92" spans="1:19" hidden="1">
      <c r="A92" s="22">
        <v>78</v>
      </c>
      <c r="B92" s="23" t="s">
        <v>870</v>
      </c>
      <c r="C92" s="11"/>
      <c r="D92" s="12"/>
      <c r="E92" s="11"/>
      <c r="F92" s="22">
        <v>78</v>
      </c>
      <c r="G92" s="23" t="s">
        <v>870</v>
      </c>
      <c r="H92" s="11"/>
      <c r="I92" s="12"/>
      <c r="K92" s="22">
        <v>78</v>
      </c>
      <c r="L92" s="23" t="s">
        <v>870</v>
      </c>
      <c r="M92" s="11"/>
      <c r="N92" s="12"/>
      <c r="P92" s="22">
        <v>78</v>
      </c>
      <c r="Q92" s="23" t="s">
        <v>870</v>
      </c>
      <c r="R92" s="11"/>
      <c r="S92" s="12"/>
    </row>
    <row r="93" spans="1:19" hidden="1">
      <c r="A93" s="22">
        <v>79</v>
      </c>
      <c r="B93" s="23" t="s">
        <v>871</v>
      </c>
      <c r="C93" s="11"/>
      <c r="D93" s="12"/>
      <c r="E93" s="11"/>
      <c r="F93" s="22">
        <v>79</v>
      </c>
      <c r="G93" s="23" t="s">
        <v>871</v>
      </c>
      <c r="H93" s="11"/>
      <c r="I93" s="12"/>
      <c r="K93" s="22">
        <v>79</v>
      </c>
      <c r="L93" s="23" t="s">
        <v>871</v>
      </c>
      <c r="M93" s="11"/>
      <c r="N93" s="12"/>
      <c r="P93" s="22">
        <v>79</v>
      </c>
      <c r="Q93" s="23" t="s">
        <v>871</v>
      </c>
      <c r="R93" s="11"/>
      <c r="S93" s="12"/>
    </row>
    <row r="94" spans="1:19" hidden="1">
      <c r="A94" s="22">
        <v>80</v>
      </c>
      <c r="B94" s="23" t="s">
        <v>872</v>
      </c>
      <c r="C94" s="11"/>
      <c r="D94" s="12"/>
      <c r="E94" s="11"/>
      <c r="F94" s="22">
        <v>80</v>
      </c>
      <c r="G94" s="23" t="s">
        <v>872</v>
      </c>
      <c r="H94" s="11"/>
      <c r="I94" s="12"/>
      <c r="K94" s="22">
        <v>80</v>
      </c>
      <c r="L94" s="23" t="s">
        <v>872</v>
      </c>
      <c r="M94" s="11"/>
      <c r="N94" s="12"/>
      <c r="P94" s="22">
        <v>80</v>
      </c>
      <c r="Q94" s="23" t="s">
        <v>872</v>
      </c>
      <c r="R94" s="11"/>
      <c r="S94" s="12"/>
    </row>
    <row r="95" spans="1:19" hidden="1">
      <c r="A95" s="22">
        <v>81</v>
      </c>
      <c r="B95" s="23" t="s">
        <v>873</v>
      </c>
      <c r="C95" s="11"/>
      <c r="D95" s="12"/>
      <c r="E95" s="11"/>
      <c r="F95" s="22">
        <v>81</v>
      </c>
      <c r="G95" s="23" t="s">
        <v>873</v>
      </c>
      <c r="H95" s="11"/>
      <c r="I95" s="12"/>
      <c r="K95" s="22">
        <v>81</v>
      </c>
      <c r="L95" s="23" t="s">
        <v>873</v>
      </c>
      <c r="M95" s="11"/>
      <c r="N95" s="12"/>
      <c r="P95" s="22">
        <v>81</v>
      </c>
      <c r="Q95" s="23" t="s">
        <v>873</v>
      </c>
      <c r="R95" s="11"/>
      <c r="S95" s="12"/>
    </row>
    <row r="96" spans="1:19" hidden="1">
      <c r="A96" s="22">
        <v>82</v>
      </c>
      <c r="B96" s="23" t="s">
        <v>874</v>
      </c>
      <c r="C96" s="11"/>
      <c r="D96" s="12"/>
      <c r="E96" s="11"/>
      <c r="F96" s="22">
        <v>82</v>
      </c>
      <c r="G96" s="23" t="s">
        <v>874</v>
      </c>
      <c r="H96" s="11"/>
      <c r="I96" s="12"/>
      <c r="K96" s="22">
        <v>82</v>
      </c>
      <c r="L96" s="23" t="s">
        <v>874</v>
      </c>
      <c r="M96" s="11"/>
      <c r="N96" s="12"/>
      <c r="P96" s="22">
        <v>82</v>
      </c>
      <c r="Q96" s="23" t="s">
        <v>874</v>
      </c>
      <c r="R96" s="11"/>
      <c r="S96" s="12"/>
    </row>
    <row r="97" spans="1:19" hidden="1">
      <c r="A97" s="22">
        <v>83</v>
      </c>
      <c r="B97" s="23" t="s">
        <v>875</v>
      </c>
      <c r="C97" s="11"/>
      <c r="D97" s="12"/>
      <c r="E97" s="11"/>
      <c r="F97" s="22">
        <v>83</v>
      </c>
      <c r="G97" s="23" t="s">
        <v>875</v>
      </c>
      <c r="H97" s="11"/>
      <c r="I97" s="12"/>
      <c r="K97" s="22">
        <v>83</v>
      </c>
      <c r="L97" s="23" t="s">
        <v>875</v>
      </c>
      <c r="M97" s="11"/>
      <c r="N97" s="12"/>
      <c r="P97" s="22">
        <v>83</v>
      </c>
      <c r="Q97" s="23" t="s">
        <v>875</v>
      </c>
      <c r="R97" s="11"/>
      <c r="S97" s="12"/>
    </row>
    <row r="98" spans="1:19" hidden="1">
      <c r="A98" s="22">
        <v>84</v>
      </c>
      <c r="B98" s="23" t="s">
        <v>876</v>
      </c>
      <c r="C98" s="11"/>
      <c r="D98" s="12"/>
      <c r="E98" s="11"/>
      <c r="F98" s="22">
        <v>84</v>
      </c>
      <c r="G98" s="23" t="s">
        <v>876</v>
      </c>
      <c r="H98" s="11"/>
      <c r="I98" s="12"/>
      <c r="K98" s="22">
        <v>84</v>
      </c>
      <c r="L98" s="23" t="s">
        <v>876</v>
      </c>
      <c r="M98" s="11"/>
      <c r="N98" s="12"/>
      <c r="P98" s="22">
        <v>84</v>
      </c>
      <c r="Q98" s="23" t="s">
        <v>876</v>
      </c>
      <c r="R98" s="11"/>
      <c r="S98" s="12"/>
    </row>
    <row r="99" spans="1:19" hidden="1">
      <c r="A99" s="22">
        <v>85</v>
      </c>
      <c r="B99" s="23" t="s">
        <v>877</v>
      </c>
      <c r="C99" s="11"/>
      <c r="D99" s="12"/>
      <c r="E99" s="11"/>
      <c r="F99" s="22">
        <v>85</v>
      </c>
      <c r="G99" s="23" t="s">
        <v>877</v>
      </c>
      <c r="H99" s="11"/>
      <c r="I99" s="12"/>
      <c r="K99" s="22">
        <v>85</v>
      </c>
      <c r="L99" s="23" t="s">
        <v>877</v>
      </c>
      <c r="M99" s="11"/>
      <c r="N99" s="12"/>
      <c r="P99" s="22">
        <v>85</v>
      </c>
      <c r="Q99" s="23" t="s">
        <v>877</v>
      </c>
      <c r="R99" s="11"/>
      <c r="S99" s="12"/>
    </row>
    <row r="100" spans="1:19" hidden="1">
      <c r="A100" s="22">
        <v>86</v>
      </c>
      <c r="B100" s="23" t="s">
        <v>878</v>
      </c>
      <c r="C100" s="11"/>
      <c r="D100" s="12"/>
      <c r="E100" s="11"/>
      <c r="F100" s="22">
        <v>86</v>
      </c>
      <c r="G100" s="23" t="s">
        <v>878</v>
      </c>
      <c r="H100" s="11"/>
      <c r="I100" s="12"/>
      <c r="K100" s="22">
        <v>86</v>
      </c>
      <c r="L100" s="23" t="s">
        <v>878</v>
      </c>
      <c r="M100" s="11"/>
      <c r="N100" s="12"/>
      <c r="P100" s="22">
        <v>86</v>
      </c>
      <c r="Q100" s="23" t="s">
        <v>878</v>
      </c>
      <c r="R100" s="11"/>
      <c r="S100" s="12"/>
    </row>
    <row r="101" spans="1:19" hidden="1">
      <c r="A101" s="22">
        <v>87</v>
      </c>
      <c r="B101" s="23" t="s">
        <v>879</v>
      </c>
      <c r="C101" s="11"/>
      <c r="D101" s="12"/>
      <c r="E101" s="11"/>
      <c r="F101" s="22">
        <v>87</v>
      </c>
      <c r="G101" s="23" t="s">
        <v>879</v>
      </c>
      <c r="H101" s="11"/>
      <c r="I101" s="12"/>
      <c r="K101" s="22">
        <v>87</v>
      </c>
      <c r="L101" s="23" t="s">
        <v>879</v>
      </c>
      <c r="M101" s="11"/>
      <c r="N101" s="12"/>
      <c r="P101" s="22">
        <v>87</v>
      </c>
      <c r="Q101" s="23" t="s">
        <v>879</v>
      </c>
      <c r="R101" s="11"/>
      <c r="S101" s="12"/>
    </row>
    <row r="102" spans="1:19" hidden="1">
      <c r="A102" s="22">
        <v>88</v>
      </c>
      <c r="B102" s="23" t="s">
        <v>880</v>
      </c>
      <c r="C102" s="11"/>
      <c r="D102" s="12"/>
      <c r="E102" s="11"/>
      <c r="F102" s="22">
        <v>88</v>
      </c>
      <c r="G102" s="23" t="s">
        <v>880</v>
      </c>
      <c r="H102" s="11"/>
      <c r="I102" s="12"/>
      <c r="K102" s="22">
        <v>88</v>
      </c>
      <c r="L102" s="23" t="s">
        <v>880</v>
      </c>
      <c r="M102" s="11"/>
      <c r="N102" s="12"/>
      <c r="P102" s="22">
        <v>88</v>
      </c>
      <c r="Q102" s="23" t="s">
        <v>880</v>
      </c>
      <c r="R102" s="11"/>
      <c r="S102" s="12"/>
    </row>
    <row r="103" spans="1:19" hidden="1">
      <c r="A103" s="22">
        <v>89</v>
      </c>
      <c r="B103" s="23" t="s">
        <v>881</v>
      </c>
      <c r="C103" s="11"/>
      <c r="D103" s="12"/>
      <c r="E103" s="11"/>
      <c r="F103" s="22">
        <v>89</v>
      </c>
      <c r="G103" s="23" t="s">
        <v>881</v>
      </c>
      <c r="H103" s="11"/>
      <c r="I103" s="12"/>
      <c r="K103" s="22">
        <v>89</v>
      </c>
      <c r="L103" s="23" t="s">
        <v>881</v>
      </c>
      <c r="M103" s="11"/>
      <c r="N103" s="12"/>
      <c r="P103" s="22">
        <v>89</v>
      </c>
      <c r="Q103" s="23" t="s">
        <v>881</v>
      </c>
      <c r="R103" s="11"/>
      <c r="S103" s="12"/>
    </row>
    <row r="104" spans="1:19" hidden="1">
      <c r="A104" s="22">
        <v>90</v>
      </c>
      <c r="B104" s="23" t="s">
        <v>882</v>
      </c>
      <c r="C104" s="11"/>
      <c r="D104" s="12"/>
      <c r="E104" s="11"/>
      <c r="F104" s="22">
        <v>90</v>
      </c>
      <c r="G104" s="23" t="s">
        <v>882</v>
      </c>
      <c r="H104" s="11"/>
      <c r="I104" s="12"/>
      <c r="K104" s="22">
        <v>90</v>
      </c>
      <c r="L104" s="23" t="s">
        <v>882</v>
      </c>
      <c r="M104" s="11"/>
      <c r="N104" s="12"/>
      <c r="P104" s="22">
        <v>90</v>
      </c>
      <c r="Q104" s="23" t="s">
        <v>882</v>
      </c>
      <c r="R104" s="11"/>
      <c r="S104" s="12"/>
    </row>
    <row r="105" spans="1:19" hidden="1">
      <c r="A105" s="22">
        <v>91</v>
      </c>
      <c r="B105" s="23" t="s">
        <v>883</v>
      </c>
      <c r="C105" s="11"/>
      <c r="D105" s="12"/>
      <c r="E105" s="11"/>
      <c r="F105" s="22">
        <v>91</v>
      </c>
      <c r="G105" s="23" t="s">
        <v>883</v>
      </c>
      <c r="H105" s="11"/>
      <c r="I105" s="12"/>
      <c r="K105" s="22">
        <v>91</v>
      </c>
      <c r="L105" s="23" t="s">
        <v>883</v>
      </c>
      <c r="M105" s="11"/>
      <c r="N105" s="12"/>
      <c r="P105" s="22">
        <v>91</v>
      </c>
      <c r="Q105" s="23" t="s">
        <v>883</v>
      </c>
      <c r="R105" s="11"/>
      <c r="S105" s="12"/>
    </row>
    <row r="106" spans="1:19" hidden="1">
      <c r="A106" s="22">
        <v>92</v>
      </c>
      <c r="B106" s="23" t="s">
        <v>884</v>
      </c>
      <c r="C106" s="11"/>
      <c r="D106" s="12"/>
      <c r="E106" s="11"/>
      <c r="F106" s="22">
        <v>92</v>
      </c>
      <c r="G106" s="23" t="s">
        <v>884</v>
      </c>
      <c r="H106" s="11"/>
      <c r="I106" s="12"/>
      <c r="K106" s="22">
        <v>92</v>
      </c>
      <c r="L106" s="23" t="s">
        <v>884</v>
      </c>
      <c r="M106" s="11"/>
      <c r="N106" s="12"/>
      <c r="P106" s="22">
        <v>92</v>
      </c>
      <c r="Q106" s="23" t="s">
        <v>884</v>
      </c>
      <c r="R106" s="11"/>
      <c r="S106" s="12"/>
    </row>
    <row r="107" spans="1:19" hidden="1">
      <c r="A107" s="22">
        <v>93</v>
      </c>
      <c r="B107" s="23" t="s">
        <v>885</v>
      </c>
      <c r="C107" s="11"/>
      <c r="D107" s="12"/>
      <c r="E107" s="11"/>
      <c r="F107" s="22">
        <v>93</v>
      </c>
      <c r="G107" s="23" t="s">
        <v>885</v>
      </c>
      <c r="H107" s="11"/>
      <c r="I107" s="12"/>
      <c r="K107" s="22">
        <v>93</v>
      </c>
      <c r="L107" s="23" t="s">
        <v>885</v>
      </c>
      <c r="M107" s="11"/>
      <c r="N107" s="12"/>
      <c r="P107" s="22">
        <v>93</v>
      </c>
      <c r="Q107" s="23" t="s">
        <v>885</v>
      </c>
      <c r="R107" s="11"/>
      <c r="S107" s="12"/>
    </row>
    <row r="108" spans="1:19" hidden="1">
      <c r="A108" s="22">
        <v>94</v>
      </c>
      <c r="B108" s="23" t="s">
        <v>886</v>
      </c>
      <c r="C108" s="11"/>
      <c r="D108" s="12"/>
      <c r="E108" s="11"/>
      <c r="F108" s="22">
        <v>94</v>
      </c>
      <c r="G108" s="23" t="s">
        <v>886</v>
      </c>
      <c r="H108" s="11"/>
      <c r="I108" s="12"/>
      <c r="K108" s="22">
        <v>94</v>
      </c>
      <c r="L108" s="23" t="s">
        <v>886</v>
      </c>
      <c r="M108" s="11"/>
      <c r="N108" s="12"/>
      <c r="P108" s="22">
        <v>94</v>
      </c>
      <c r="Q108" s="23" t="s">
        <v>886</v>
      </c>
      <c r="R108" s="11"/>
      <c r="S108" s="12"/>
    </row>
    <row r="109" spans="1:19" hidden="1">
      <c r="A109" s="22">
        <v>95</v>
      </c>
      <c r="B109" s="23" t="s">
        <v>887</v>
      </c>
      <c r="C109" s="11"/>
      <c r="D109" s="12"/>
      <c r="E109" s="11"/>
      <c r="F109" s="22">
        <v>95</v>
      </c>
      <c r="G109" s="23" t="s">
        <v>887</v>
      </c>
      <c r="H109" s="11"/>
      <c r="I109" s="12"/>
      <c r="K109" s="22">
        <v>95</v>
      </c>
      <c r="L109" s="23" t="s">
        <v>887</v>
      </c>
      <c r="M109" s="11"/>
      <c r="N109" s="12"/>
      <c r="P109" s="22">
        <v>95</v>
      </c>
      <c r="Q109" s="23" t="s">
        <v>887</v>
      </c>
      <c r="R109" s="11"/>
      <c r="S109" s="12"/>
    </row>
    <row r="110" spans="1:19" hidden="1">
      <c r="A110" s="22">
        <v>96</v>
      </c>
      <c r="B110" s="23" t="s">
        <v>888</v>
      </c>
      <c r="C110" s="11"/>
      <c r="D110" s="12"/>
      <c r="E110" s="11"/>
      <c r="F110" s="22">
        <v>96</v>
      </c>
      <c r="G110" s="23" t="s">
        <v>888</v>
      </c>
      <c r="H110" s="11"/>
      <c r="I110" s="12"/>
      <c r="K110" s="22">
        <v>96</v>
      </c>
      <c r="L110" s="23" t="s">
        <v>888</v>
      </c>
      <c r="M110" s="11"/>
      <c r="N110" s="12"/>
      <c r="P110" s="22">
        <v>96</v>
      </c>
      <c r="Q110" s="23" t="s">
        <v>888</v>
      </c>
      <c r="R110" s="11"/>
      <c r="S110" s="12"/>
    </row>
    <row r="111" spans="1:19" hidden="1">
      <c r="A111" s="22">
        <v>97</v>
      </c>
      <c r="B111" s="23" t="s">
        <v>889</v>
      </c>
      <c r="C111" s="11"/>
      <c r="D111" s="12"/>
      <c r="E111" s="11"/>
      <c r="F111" s="22">
        <v>97</v>
      </c>
      <c r="G111" s="23" t="s">
        <v>889</v>
      </c>
      <c r="H111" s="11"/>
      <c r="I111" s="12"/>
      <c r="K111" s="22">
        <v>97</v>
      </c>
      <c r="L111" s="23" t="s">
        <v>889</v>
      </c>
      <c r="M111" s="11"/>
      <c r="N111" s="12"/>
      <c r="P111" s="22">
        <v>97</v>
      </c>
      <c r="Q111" s="23" t="s">
        <v>889</v>
      </c>
      <c r="R111" s="11"/>
      <c r="S111" s="12"/>
    </row>
    <row r="112" spans="1:19" hidden="1">
      <c r="A112" s="22">
        <v>98</v>
      </c>
      <c r="B112" s="23" t="s">
        <v>890</v>
      </c>
      <c r="C112" s="11"/>
      <c r="D112" s="12"/>
      <c r="E112" s="11"/>
      <c r="F112" s="22">
        <v>98</v>
      </c>
      <c r="G112" s="23" t="s">
        <v>890</v>
      </c>
      <c r="H112" s="11"/>
      <c r="I112" s="12"/>
      <c r="K112" s="22">
        <v>98</v>
      </c>
      <c r="L112" s="23" t="s">
        <v>890</v>
      </c>
      <c r="M112" s="11"/>
      <c r="N112" s="12"/>
      <c r="P112" s="22">
        <v>98</v>
      </c>
      <c r="Q112" s="23" t="s">
        <v>890</v>
      </c>
      <c r="R112" s="11"/>
      <c r="S112" s="12"/>
    </row>
    <row r="113" spans="1:19" hidden="1">
      <c r="A113" s="22">
        <v>99</v>
      </c>
      <c r="B113" s="23" t="s">
        <v>891</v>
      </c>
      <c r="C113" s="11"/>
      <c r="D113" s="12"/>
      <c r="E113" s="11"/>
      <c r="F113" s="22">
        <v>99</v>
      </c>
      <c r="G113" s="23" t="s">
        <v>891</v>
      </c>
      <c r="H113" s="11"/>
      <c r="I113" s="12"/>
      <c r="K113" s="22">
        <v>99</v>
      </c>
      <c r="L113" s="23" t="s">
        <v>891</v>
      </c>
      <c r="M113" s="11"/>
      <c r="N113" s="12"/>
      <c r="P113" s="22">
        <v>99</v>
      </c>
      <c r="Q113" s="23" t="s">
        <v>891</v>
      </c>
      <c r="R113" s="11"/>
      <c r="S113" s="12"/>
    </row>
    <row r="114" spans="1:19" ht="13.5" hidden="1" thickBot="1">
      <c r="A114" s="25">
        <v>100</v>
      </c>
      <c r="B114" s="26" t="s">
        <v>892</v>
      </c>
      <c r="C114" s="27"/>
      <c r="D114" s="28"/>
      <c r="E114" s="11"/>
      <c r="F114" s="25">
        <v>100</v>
      </c>
      <c r="G114" s="26" t="s">
        <v>892</v>
      </c>
      <c r="H114" s="27"/>
      <c r="I114" s="28"/>
      <c r="K114" s="25">
        <v>100</v>
      </c>
      <c r="L114" s="26" t="s">
        <v>892</v>
      </c>
      <c r="M114" s="27"/>
      <c r="N114" s="28"/>
      <c r="P114" s="25">
        <v>100</v>
      </c>
      <c r="Q114" s="26" t="s">
        <v>892</v>
      </c>
      <c r="R114" s="27"/>
      <c r="S114" s="28"/>
    </row>
    <row r="115" spans="1:19" hidden="1"/>
    <row r="116" spans="1:19" hidden="1"/>
    <row r="117" spans="1:19" hidden="1"/>
    <row r="118" spans="1:19" hidden="1"/>
    <row r="119" spans="1:19" hidden="1"/>
    <row r="120" spans="1:19">
      <c r="A120" s="29" t="s">
        <v>893</v>
      </c>
    </row>
    <row r="121" spans="1:19" ht="13.5" thickBot="1"/>
    <row r="122" spans="1:19" ht="13.5" thickBot="1">
      <c r="A122" s="2" t="str">
        <f>'Bid Form 1st Env.'!C17</f>
        <v>INR</v>
      </c>
      <c r="B122" s="3"/>
      <c r="C122" s="3"/>
      <c r="D122" s="4"/>
    </row>
    <row r="123" spans="1:19" ht="13.5" thickBot="1">
      <c r="A123" s="5"/>
      <c r="D123" s="6"/>
    </row>
    <row r="124" spans="1:19" ht="15.75" thickBot="1">
      <c r="A124" s="1077">
        <f>'Bid Form 1st Env.'!AP47</f>
        <v>0</v>
      </c>
      <c r="B124" s="1078"/>
      <c r="C124" s="8"/>
      <c r="D124" s="9"/>
    </row>
    <row r="125" spans="1:19">
      <c r="A125" s="1079"/>
      <c r="B125" s="1080"/>
      <c r="C125" s="8"/>
      <c r="D125" s="9"/>
    </row>
    <row r="126" spans="1:19">
      <c r="A126" s="10"/>
      <c r="B126" s="11"/>
      <c r="C126" s="11"/>
      <c r="D126" s="12"/>
    </row>
    <row r="127" spans="1:19" ht="69" customHeight="1">
      <c r="A127" s="558" t="str">
        <f>IF(OR((A124&gt;9999999999),(A124&lt;0)),"Invalid Entry - More than 1000 crore OR -ve value",IF(A124=0, "",+CONCATENATE(A122," ", U123,B134,D134,B133,D133,B132,D132,B131,D131,B130,D130,B129," Only")))</f>
        <v/>
      </c>
      <c r="B127" s="559"/>
      <c r="C127" s="559"/>
      <c r="D127" s="560"/>
    </row>
    <row r="128" spans="1:19">
      <c r="A128" s="10"/>
      <c r="B128" s="11"/>
      <c r="C128" s="11"/>
      <c r="D128" s="12"/>
    </row>
    <row r="129" spans="1:4">
      <c r="A129" s="14">
        <f>-INT(A124/100)*100+ROUND(A124,0)</f>
        <v>0</v>
      </c>
      <c r="B129" s="11" t="str">
        <f t="shared" ref="B129:B134" si="6">IF(A129=0,"",LOOKUP(A129,$A$15:$A$114,$B$15:$B$114))</f>
        <v/>
      </c>
      <c r="C129" s="11"/>
      <c r="D129" s="15"/>
    </row>
    <row r="130" spans="1:4">
      <c r="A130" s="14">
        <f>-INT(A124/1000)*10+INT(A124/100)</f>
        <v>0</v>
      </c>
      <c r="B130" s="11" t="str">
        <f t="shared" si="6"/>
        <v/>
      </c>
      <c r="C130" s="11"/>
      <c r="D130" s="15" t="str">
        <f>+IF(B130="",""," Hundred ")</f>
        <v/>
      </c>
    </row>
    <row r="131" spans="1:4">
      <c r="A131" s="14">
        <f>-INT(A124/100000)*100+INT(A124/1000)</f>
        <v>0</v>
      </c>
      <c r="B131" s="11" t="str">
        <f t="shared" si="6"/>
        <v/>
      </c>
      <c r="C131" s="11"/>
      <c r="D131" s="15" t="str">
        <f>IF((B131=""),IF(C131="",""," Thousand ")," Thousand ")</f>
        <v/>
      </c>
    </row>
    <row r="132" spans="1:4">
      <c r="A132" s="14">
        <f>-INT(A124/10000000)*100+INT(A124/100000)</f>
        <v>0</v>
      </c>
      <c r="B132" s="11" t="str">
        <f t="shared" si="6"/>
        <v/>
      </c>
      <c r="C132" s="11"/>
      <c r="D132" s="15" t="str">
        <f>IF((B132=""),IF(C132="",""," Lac ")," Lac ")</f>
        <v/>
      </c>
    </row>
    <row r="133" spans="1:4">
      <c r="A133" s="14">
        <f>-INT(A124/1000000000)*100+INT(A124/10000000)</f>
        <v>0</v>
      </c>
      <c r="B133" s="19" t="str">
        <f t="shared" si="6"/>
        <v/>
      </c>
      <c r="C133" s="11"/>
      <c r="D133" s="15" t="str">
        <f>IF((B133=""),IF(C133="",""," Crore ")," Crore ")</f>
        <v/>
      </c>
    </row>
    <row r="134" spans="1:4">
      <c r="A134" s="20">
        <f>-INT(A124/10000000000)*1000+INT(A124/1000000000)</f>
        <v>0</v>
      </c>
      <c r="B134" s="19" t="str">
        <f t="shared" si="6"/>
        <v/>
      </c>
      <c r="C134" s="11"/>
      <c r="D134" s="15" t="str">
        <f>IF((B134=""),IF(C134="",""," Hundred ")," Hundred ")</f>
        <v/>
      </c>
    </row>
    <row r="135" spans="1:4">
      <c r="A135" s="21"/>
      <c r="B135" s="11"/>
      <c r="C135" s="11"/>
      <c r="D135" s="12"/>
    </row>
    <row r="136" spans="1:4">
      <c r="A136" s="22">
        <v>1</v>
      </c>
      <c r="B136" s="23" t="s">
        <v>790</v>
      </c>
      <c r="C136" s="11"/>
      <c r="D136" s="12"/>
    </row>
    <row r="137" spans="1:4">
      <c r="A137" s="22">
        <v>2</v>
      </c>
      <c r="B137" s="23" t="s">
        <v>791</v>
      </c>
      <c r="C137" s="11"/>
      <c r="D137" s="12"/>
    </row>
    <row r="138" spans="1:4">
      <c r="A138" s="22">
        <v>3</v>
      </c>
      <c r="B138" s="23" t="s">
        <v>792</v>
      </c>
      <c r="C138" s="11"/>
      <c r="D138" s="12"/>
    </row>
    <row r="139" spans="1:4">
      <c r="A139" s="22">
        <v>4</v>
      </c>
      <c r="B139" s="23" t="s">
        <v>793</v>
      </c>
      <c r="C139" s="11"/>
      <c r="D139" s="12"/>
    </row>
    <row r="140" spans="1:4">
      <c r="A140" s="22">
        <v>5</v>
      </c>
      <c r="B140" s="23" t="s">
        <v>794</v>
      </c>
      <c r="C140" s="11"/>
      <c r="D140" s="12"/>
    </row>
    <row r="141" spans="1:4">
      <c r="A141" s="22">
        <v>6</v>
      </c>
      <c r="B141" s="23" t="s">
        <v>795</v>
      </c>
      <c r="C141" s="11"/>
      <c r="D141" s="12"/>
    </row>
    <row r="142" spans="1:4">
      <c r="A142" s="22">
        <v>7</v>
      </c>
      <c r="B142" s="23" t="s">
        <v>796</v>
      </c>
      <c r="C142" s="11"/>
      <c r="D142" s="12"/>
    </row>
    <row r="143" spans="1:4">
      <c r="A143" s="22">
        <v>8</v>
      </c>
      <c r="B143" s="23" t="s">
        <v>797</v>
      </c>
      <c r="C143" s="11"/>
      <c r="D143" s="12"/>
    </row>
    <row r="144" spans="1:4">
      <c r="A144" s="22">
        <v>9</v>
      </c>
      <c r="B144" s="23" t="s">
        <v>798</v>
      </c>
      <c r="C144" s="11"/>
      <c r="D144" s="12"/>
    </row>
    <row r="145" spans="1:4">
      <c r="A145" s="22">
        <v>10</v>
      </c>
      <c r="B145" s="23" t="s">
        <v>799</v>
      </c>
      <c r="C145" s="11"/>
      <c r="D145" s="12"/>
    </row>
    <row r="146" spans="1:4">
      <c r="A146" s="22">
        <v>11</v>
      </c>
      <c r="B146" s="23" t="s">
        <v>800</v>
      </c>
      <c r="C146" s="11"/>
      <c r="D146" s="12"/>
    </row>
    <row r="147" spans="1:4">
      <c r="A147" s="22">
        <v>12</v>
      </c>
      <c r="B147" s="23" t="s">
        <v>801</v>
      </c>
      <c r="C147" s="11"/>
      <c r="D147" s="12"/>
    </row>
    <row r="148" spans="1:4">
      <c r="A148" s="22">
        <v>13</v>
      </c>
      <c r="B148" s="23" t="s">
        <v>802</v>
      </c>
      <c r="C148" s="11"/>
      <c r="D148" s="12"/>
    </row>
    <row r="149" spans="1:4">
      <c r="A149" s="22">
        <v>14</v>
      </c>
      <c r="B149" s="23" t="s">
        <v>803</v>
      </c>
      <c r="C149" s="11"/>
      <c r="D149" s="12"/>
    </row>
    <row r="150" spans="1:4">
      <c r="A150" s="22">
        <v>15</v>
      </c>
      <c r="B150" s="23" t="s">
        <v>804</v>
      </c>
      <c r="C150" s="11"/>
      <c r="D150" s="12"/>
    </row>
    <row r="151" spans="1:4">
      <c r="A151" s="22">
        <v>16</v>
      </c>
      <c r="B151" s="23" t="s">
        <v>805</v>
      </c>
      <c r="C151" s="11"/>
      <c r="D151" s="12"/>
    </row>
    <row r="152" spans="1:4">
      <c r="A152" s="22">
        <v>17</v>
      </c>
      <c r="B152" s="23" t="s">
        <v>807</v>
      </c>
      <c r="C152" s="11"/>
      <c r="D152" s="12"/>
    </row>
    <row r="153" spans="1:4">
      <c r="A153" s="22">
        <v>18</v>
      </c>
      <c r="B153" s="23" t="s">
        <v>809</v>
      </c>
      <c r="C153" s="11"/>
      <c r="D153" s="12"/>
    </row>
    <row r="154" spans="1:4">
      <c r="A154" s="22">
        <v>19</v>
      </c>
      <c r="B154" s="23" t="s">
        <v>811</v>
      </c>
      <c r="C154" s="11"/>
      <c r="D154" s="12"/>
    </row>
    <row r="155" spans="1:4">
      <c r="A155" s="22">
        <v>20</v>
      </c>
      <c r="B155" s="23" t="s">
        <v>812</v>
      </c>
      <c r="C155" s="11"/>
      <c r="D155" s="12"/>
    </row>
    <row r="156" spans="1:4">
      <c r="A156" s="22">
        <v>21</v>
      </c>
      <c r="B156" s="23" t="s">
        <v>813</v>
      </c>
      <c r="C156" s="11"/>
      <c r="D156" s="12"/>
    </row>
    <row r="157" spans="1:4">
      <c r="A157" s="22">
        <v>22</v>
      </c>
      <c r="B157" s="23" t="s">
        <v>814</v>
      </c>
      <c r="C157" s="11"/>
      <c r="D157" s="12"/>
    </row>
    <row r="158" spans="1:4">
      <c r="A158" s="22">
        <v>23</v>
      </c>
      <c r="B158" s="23" t="s">
        <v>815</v>
      </c>
      <c r="C158" s="11"/>
      <c r="D158" s="12"/>
    </row>
    <row r="159" spans="1:4">
      <c r="A159" s="22">
        <v>24</v>
      </c>
      <c r="B159" s="23" t="s">
        <v>816</v>
      </c>
      <c r="C159" s="11"/>
      <c r="D159" s="12"/>
    </row>
    <row r="160" spans="1:4">
      <c r="A160" s="22">
        <v>25</v>
      </c>
      <c r="B160" s="23" t="s">
        <v>817</v>
      </c>
      <c r="C160" s="11"/>
      <c r="D160" s="12"/>
    </row>
    <row r="161" spans="1:4">
      <c r="A161" s="22">
        <v>26</v>
      </c>
      <c r="B161" s="23" t="s">
        <v>818</v>
      </c>
      <c r="C161" s="11"/>
      <c r="D161" s="12"/>
    </row>
    <row r="162" spans="1:4">
      <c r="A162" s="22">
        <v>27</v>
      </c>
      <c r="B162" s="23" t="s">
        <v>819</v>
      </c>
      <c r="C162" s="11"/>
      <c r="D162" s="12"/>
    </row>
    <row r="163" spans="1:4">
      <c r="A163" s="22">
        <v>28</v>
      </c>
      <c r="B163" s="23" t="s">
        <v>820</v>
      </c>
      <c r="C163" s="11"/>
      <c r="D163" s="12"/>
    </row>
    <row r="164" spans="1:4">
      <c r="A164" s="22">
        <v>29</v>
      </c>
      <c r="B164" s="23" t="s">
        <v>821</v>
      </c>
      <c r="C164" s="11"/>
      <c r="D164" s="12"/>
    </row>
    <row r="165" spans="1:4">
      <c r="A165" s="22">
        <v>30</v>
      </c>
      <c r="B165" s="23" t="s">
        <v>822</v>
      </c>
      <c r="C165" s="11"/>
      <c r="D165" s="12"/>
    </row>
    <row r="166" spans="1:4">
      <c r="A166" s="22">
        <v>31</v>
      </c>
      <c r="B166" s="23" t="s">
        <v>823</v>
      </c>
      <c r="C166" s="11"/>
      <c r="D166" s="12"/>
    </row>
    <row r="167" spans="1:4">
      <c r="A167" s="22">
        <v>32</v>
      </c>
      <c r="B167" s="23" t="s">
        <v>824</v>
      </c>
      <c r="C167" s="11"/>
      <c r="D167" s="12"/>
    </row>
    <row r="168" spans="1:4">
      <c r="A168" s="22">
        <v>33</v>
      </c>
      <c r="B168" s="23" t="s">
        <v>825</v>
      </c>
      <c r="C168" s="11"/>
      <c r="D168" s="12"/>
    </row>
    <row r="169" spans="1:4">
      <c r="A169" s="22">
        <v>34</v>
      </c>
      <c r="B169" s="23" t="s">
        <v>826</v>
      </c>
      <c r="C169" s="11"/>
      <c r="D169" s="12"/>
    </row>
    <row r="170" spans="1:4">
      <c r="A170" s="22">
        <v>35</v>
      </c>
      <c r="B170" s="23" t="s">
        <v>827</v>
      </c>
      <c r="C170" s="11"/>
      <c r="D170" s="12"/>
    </row>
    <row r="171" spans="1:4">
      <c r="A171" s="22">
        <v>36</v>
      </c>
      <c r="B171" s="23" t="s">
        <v>828</v>
      </c>
      <c r="C171" s="11"/>
      <c r="D171" s="12"/>
    </row>
    <row r="172" spans="1:4">
      <c r="A172" s="22">
        <v>37</v>
      </c>
      <c r="B172" s="23" t="s">
        <v>829</v>
      </c>
      <c r="C172" s="11"/>
      <c r="D172" s="12"/>
    </row>
    <row r="173" spans="1:4">
      <c r="A173" s="22">
        <v>38</v>
      </c>
      <c r="B173" s="23" t="s">
        <v>830</v>
      </c>
      <c r="C173" s="11"/>
      <c r="D173" s="12"/>
    </row>
    <row r="174" spans="1:4">
      <c r="A174" s="22">
        <v>39</v>
      </c>
      <c r="B174" s="23" t="s">
        <v>831</v>
      </c>
      <c r="C174" s="11"/>
      <c r="D174" s="12"/>
    </row>
    <row r="175" spans="1:4">
      <c r="A175" s="22">
        <v>40</v>
      </c>
      <c r="B175" s="23" t="s">
        <v>832</v>
      </c>
      <c r="C175" s="11"/>
      <c r="D175" s="12"/>
    </row>
    <row r="176" spans="1:4">
      <c r="A176" s="22">
        <v>41</v>
      </c>
      <c r="B176" s="23" t="s">
        <v>833</v>
      </c>
      <c r="C176" s="11"/>
      <c r="D176" s="12"/>
    </row>
    <row r="177" spans="1:4">
      <c r="A177" s="22">
        <v>42</v>
      </c>
      <c r="B177" s="23" t="s">
        <v>834</v>
      </c>
      <c r="C177" s="11"/>
      <c r="D177" s="12"/>
    </row>
    <row r="178" spans="1:4">
      <c r="A178" s="22">
        <v>43</v>
      </c>
      <c r="B178" s="23" t="s">
        <v>835</v>
      </c>
      <c r="C178" s="11"/>
      <c r="D178" s="12"/>
    </row>
    <row r="179" spans="1:4">
      <c r="A179" s="22">
        <v>44</v>
      </c>
      <c r="B179" s="23" t="s">
        <v>836</v>
      </c>
      <c r="C179" s="11"/>
      <c r="D179" s="12"/>
    </row>
    <row r="180" spans="1:4">
      <c r="A180" s="22">
        <v>45</v>
      </c>
      <c r="B180" s="23" t="s">
        <v>837</v>
      </c>
      <c r="C180" s="11"/>
      <c r="D180" s="12"/>
    </row>
    <row r="181" spans="1:4">
      <c r="A181" s="22">
        <v>46</v>
      </c>
      <c r="B181" s="23" t="s">
        <v>838</v>
      </c>
      <c r="C181" s="11"/>
      <c r="D181" s="12"/>
    </row>
    <row r="182" spans="1:4">
      <c r="A182" s="22">
        <v>47</v>
      </c>
      <c r="B182" s="23" t="s">
        <v>839</v>
      </c>
      <c r="C182" s="11"/>
      <c r="D182" s="12"/>
    </row>
    <row r="183" spans="1:4">
      <c r="A183" s="22">
        <v>48</v>
      </c>
      <c r="B183" s="23" t="s">
        <v>840</v>
      </c>
      <c r="C183" s="11"/>
      <c r="D183" s="12"/>
    </row>
    <row r="184" spans="1:4">
      <c r="A184" s="22">
        <v>49</v>
      </c>
      <c r="B184" s="23" t="s">
        <v>841</v>
      </c>
      <c r="C184" s="11"/>
      <c r="D184" s="12"/>
    </row>
    <row r="185" spans="1:4">
      <c r="A185" s="22">
        <v>50</v>
      </c>
      <c r="B185" s="23" t="s">
        <v>842</v>
      </c>
      <c r="C185" s="11"/>
      <c r="D185" s="12"/>
    </row>
    <row r="186" spans="1:4">
      <c r="A186" s="22">
        <v>51</v>
      </c>
      <c r="B186" s="23" t="s">
        <v>843</v>
      </c>
      <c r="C186" s="11"/>
      <c r="D186" s="12"/>
    </row>
    <row r="187" spans="1:4">
      <c r="A187" s="22">
        <v>52</v>
      </c>
      <c r="B187" s="23" t="s">
        <v>844</v>
      </c>
      <c r="C187" s="11"/>
      <c r="D187" s="12"/>
    </row>
    <row r="188" spans="1:4">
      <c r="A188" s="22">
        <v>53</v>
      </c>
      <c r="B188" s="23" t="s">
        <v>845</v>
      </c>
      <c r="C188" s="11"/>
      <c r="D188" s="12"/>
    </row>
    <row r="189" spans="1:4">
      <c r="A189" s="22">
        <v>54</v>
      </c>
      <c r="B189" s="23" t="s">
        <v>846</v>
      </c>
      <c r="C189" s="11"/>
      <c r="D189" s="12"/>
    </row>
    <row r="190" spans="1:4">
      <c r="A190" s="22">
        <v>55</v>
      </c>
      <c r="B190" s="23" t="s">
        <v>847</v>
      </c>
      <c r="C190" s="11"/>
      <c r="D190" s="12"/>
    </row>
    <row r="191" spans="1:4">
      <c r="A191" s="22">
        <v>56</v>
      </c>
      <c r="B191" s="23" t="s">
        <v>848</v>
      </c>
      <c r="C191" s="11"/>
      <c r="D191" s="12"/>
    </row>
    <row r="192" spans="1:4">
      <c r="A192" s="22">
        <v>57</v>
      </c>
      <c r="B192" s="23" t="s">
        <v>849</v>
      </c>
      <c r="C192" s="11"/>
      <c r="D192" s="12"/>
    </row>
    <row r="193" spans="1:4">
      <c r="A193" s="22">
        <v>58</v>
      </c>
      <c r="B193" s="23" t="s">
        <v>850</v>
      </c>
      <c r="C193" s="11"/>
      <c r="D193" s="12"/>
    </row>
    <row r="194" spans="1:4">
      <c r="A194" s="22">
        <v>59</v>
      </c>
      <c r="B194" s="23" t="s">
        <v>851</v>
      </c>
      <c r="C194" s="11"/>
      <c r="D194" s="12"/>
    </row>
    <row r="195" spans="1:4">
      <c r="A195" s="22">
        <v>60</v>
      </c>
      <c r="B195" s="23" t="s">
        <v>852</v>
      </c>
      <c r="C195" s="11"/>
      <c r="D195" s="12"/>
    </row>
    <row r="196" spans="1:4">
      <c r="A196" s="22">
        <v>61</v>
      </c>
      <c r="B196" s="23" t="s">
        <v>853</v>
      </c>
      <c r="C196" s="11"/>
      <c r="D196" s="12"/>
    </row>
    <row r="197" spans="1:4">
      <c r="A197" s="22">
        <v>62</v>
      </c>
      <c r="B197" s="23" t="s">
        <v>854</v>
      </c>
      <c r="C197" s="11"/>
      <c r="D197" s="12"/>
    </row>
    <row r="198" spans="1:4">
      <c r="A198" s="22">
        <v>63</v>
      </c>
      <c r="B198" s="23" t="s">
        <v>855</v>
      </c>
      <c r="C198" s="11"/>
      <c r="D198" s="12"/>
    </row>
    <row r="199" spans="1:4">
      <c r="A199" s="22">
        <v>64</v>
      </c>
      <c r="B199" s="23" t="s">
        <v>856</v>
      </c>
      <c r="C199" s="11"/>
      <c r="D199" s="12"/>
    </row>
    <row r="200" spans="1:4">
      <c r="A200" s="22">
        <v>65</v>
      </c>
      <c r="B200" s="23" t="s">
        <v>857</v>
      </c>
      <c r="C200" s="11"/>
      <c r="D200" s="12"/>
    </row>
    <row r="201" spans="1:4">
      <c r="A201" s="22">
        <v>66</v>
      </c>
      <c r="B201" s="23" t="s">
        <v>858</v>
      </c>
      <c r="C201" s="11"/>
      <c r="D201" s="12"/>
    </row>
    <row r="202" spans="1:4">
      <c r="A202" s="22">
        <v>67</v>
      </c>
      <c r="B202" s="23" t="s">
        <v>859</v>
      </c>
      <c r="C202" s="11"/>
      <c r="D202" s="12"/>
    </row>
    <row r="203" spans="1:4">
      <c r="A203" s="22">
        <v>68</v>
      </c>
      <c r="B203" s="23" t="s">
        <v>860</v>
      </c>
      <c r="C203" s="11"/>
      <c r="D203" s="12"/>
    </row>
    <row r="204" spans="1:4">
      <c r="A204" s="22">
        <v>69</v>
      </c>
      <c r="B204" s="23" t="s">
        <v>861</v>
      </c>
      <c r="C204" s="11"/>
      <c r="D204" s="12"/>
    </row>
    <row r="205" spans="1:4">
      <c r="A205" s="22">
        <v>70</v>
      </c>
      <c r="B205" s="23" t="s">
        <v>862</v>
      </c>
      <c r="C205" s="11"/>
      <c r="D205" s="12"/>
    </row>
    <row r="206" spans="1:4">
      <c r="A206" s="22">
        <v>71</v>
      </c>
      <c r="B206" s="23" t="s">
        <v>863</v>
      </c>
      <c r="C206" s="11"/>
      <c r="D206" s="12"/>
    </row>
    <row r="207" spans="1:4">
      <c r="A207" s="22">
        <v>72</v>
      </c>
      <c r="B207" s="23" t="s">
        <v>864</v>
      </c>
      <c r="C207" s="11"/>
      <c r="D207" s="12"/>
    </row>
    <row r="208" spans="1:4">
      <c r="A208" s="22">
        <v>73</v>
      </c>
      <c r="B208" s="23" t="s">
        <v>865</v>
      </c>
      <c r="C208" s="11"/>
      <c r="D208" s="12"/>
    </row>
    <row r="209" spans="1:4">
      <c r="A209" s="22">
        <v>74</v>
      </c>
      <c r="B209" s="23" t="s">
        <v>866</v>
      </c>
      <c r="C209" s="11"/>
      <c r="D209" s="12"/>
    </row>
    <row r="210" spans="1:4">
      <c r="A210" s="22">
        <v>75</v>
      </c>
      <c r="B210" s="23" t="s">
        <v>867</v>
      </c>
      <c r="C210" s="11"/>
      <c r="D210" s="12"/>
    </row>
    <row r="211" spans="1:4">
      <c r="A211" s="22">
        <v>76</v>
      </c>
      <c r="B211" s="23" t="s">
        <v>868</v>
      </c>
      <c r="C211" s="11"/>
      <c r="D211" s="12"/>
    </row>
    <row r="212" spans="1:4">
      <c r="A212" s="22">
        <v>77</v>
      </c>
      <c r="B212" s="23" t="s">
        <v>869</v>
      </c>
      <c r="C212" s="11"/>
      <c r="D212" s="12"/>
    </row>
    <row r="213" spans="1:4">
      <c r="A213" s="22">
        <v>78</v>
      </c>
      <c r="B213" s="23" t="s">
        <v>870</v>
      </c>
      <c r="C213" s="11"/>
      <c r="D213" s="12"/>
    </row>
    <row r="214" spans="1:4">
      <c r="A214" s="22">
        <v>79</v>
      </c>
      <c r="B214" s="23" t="s">
        <v>871</v>
      </c>
      <c r="C214" s="11"/>
      <c r="D214" s="12"/>
    </row>
    <row r="215" spans="1:4">
      <c r="A215" s="22">
        <v>80</v>
      </c>
      <c r="B215" s="23" t="s">
        <v>872</v>
      </c>
      <c r="C215" s="11"/>
      <c r="D215" s="12"/>
    </row>
    <row r="216" spans="1:4">
      <c r="A216" s="22">
        <v>81</v>
      </c>
      <c r="B216" s="23" t="s">
        <v>873</v>
      </c>
      <c r="C216" s="11"/>
      <c r="D216" s="12"/>
    </row>
    <row r="217" spans="1:4">
      <c r="A217" s="22">
        <v>82</v>
      </c>
      <c r="B217" s="23" t="s">
        <v>874</v>
      </c>
      <c r="C217" s="11"/>
      <c r="D217" s="12"/>
    </row>
    <row r="218" spans="1:4">
      <c r="A218" s="22">
        <v>83</v>
      </c>
      <c r="B218" s="23" t="s">
        <v>875</v>
      </c>
      <c r="C218" s="11"/>
      <c r="D218" s="12"/>
    </row>
    <row r="219" spans="1:4">
      <c r="A219" s="22">
        <v>84</v>
      </c>
      <c r="B219" s="23" t="s">
        <v>876</v>
      </c>
      <c r="C219" s="11"/>
      <c r="D219" s="12"/>
    </row>
    <row r="220" spans="1:4">
      <c r="A220" s="22">
        <v>85</v>
      </c>
      <c r="B220" s="23" t="s">
        <v>877</v>
      </c>
      <c r="C220" s="11"/>
      <c r="D220" s="12"/>
    </row>
    <row r="221" spans="1:4">
      <c r="A221" s="22">
        <v>86</v>
      </c>
      <c r="B221" s="23" t="s">
        <v>878</v>
      </c>
      <c r="C221" s="11"/>
      <c r="D221" s="12"/>
    </row>
    <row r="222" spans="1:4">
      <c r="A222" s="22">
        <v>87</v>
      </c>
      <c r="B222" s="23" t="s">
        <v>879</v>
      </c>
      <c r="C222" s="11"/>
      <c r="D222" s="12"/>
    </row>
    <row r="223" spans="1:4">
      <c r="A223" s="22">
        <v>88</v>
      </c>
      <c r="B223" s="23" t="s">
        <v>880</v>
      </c>
      <c r="C223" s="11"/>
      <c r="D223" s="12"/>
    </row>
    <row r="224" spans="1:4">
      <c r="A224" s="22">
        <v>89</v>
      </c>
      <c r="B224" s="23" t="s">
        <v>881</v>
      </c>
      <c r="C224" s="11"/>
      <c r="D224" s="12"/>
    </row>
    <row r="225" spans="1:4">
      <c r="A225" s="22">
        <v>90</v>
      </c>
      <c r="B225" s="23" t="s">
        <v>882</v>
      </c>
      <c r="C225" s="11"/>
      <c r="D225" s="12"/>
    </row>
    <row r="226" spans="1:4">
      <c r="A226" s="22">
        <v>91</v>
      </c>
      <c r="B226" s="23" t="s">
        <v>883</v>
      </c>
      <c r="C226" s="11"/>
      <c r="D226" s="12"/>
    </row>
    <row r="227" spans="1:4">
      <c r="A227" s="22">
        <v>92</v>
      </c>
      <c r="B227" s="23" t="s">
        <v>884</v>
      </c>
      <c r="C227" s="11"/>
      <c r="D227" s="12"/>
    </row>
    <row r="228" spans="1:4">
      <c r="A228" s="22">
        <v>93</v>
      </c>
      <c r="B228" s="23" t="s">
        <v>885</v>
      </c>
      <c r="C228" s="11"/>
      <c r="D228" s="12"/>
    </row>
    <row r="229" spans="1:4">
      <c r="A229" s="22">
        <v>94</v>
      </c>
      <c r="B229" s="23" t="s">
        <v>886</v>
      </c>
      <c r="C229" s="11"/>
      <c r="D229" s="12"/>
    </row>
    <row r="230" spans="1:4">
      <c r="A230" s="22">
        <v>95</v>
      </c>
      <c r="B230" s="23" t="s">
        <v>887</v>
      </c>
      <c r="C230" s="11"/>
      <c r="D230" s="12"/>
    </row>
    <row r="231" spans="1:4">
      <c r="A231" s="22">
        <v>96</v>
      </c>
      <c r="B231" s="23" t="s">
        <v>888</v>
      </c>
      <c r="C231" s="11"/>
      <c r="D231" s="12"/>
    </row>
    <row r="232" spans="1:4">
      <c r="A232" s="22">
        <v>97</v>
      </c>
      <c r="B232" s="23" t="s">
        <v>889</v>
      </c>
      <c r="C232" s="11"/>
      <c r="D232" s="12"/>
    </row>
    <row r="233" spans="1:4">
      <c r="A233" s="22">
        <v>98</v>
      </c>
      <c r="B233" s="23" t="s">
        <v>890</v>
      </c>
      <c r="C233" s="11"/>
      <c r="D233" s="12"/>
    </row>
    <row r="234" spans="1:4">
      <c r="A234" s="22">
        <v>99</v>
      </c>
      <c r="B234" s="23" t="s">
        <v>891</v>
      </c>
      <c r="C234" s="11"/>
      <c r="D234" s="12"/>
    </row>
    <row r="235" spans="1:4" ht="13.5" thickBot="1">
      <c r="A235" s="25">
        <v>100</v>
      </c>
      <c r="B235" s="26" t="s">
        <v>892</v>
      </c>
      <c r="C235" s="27"/>
      <c r="D235" s="28"/>
    </row>
  </sheetData>
  <customSheetViews>
    <customSheetView guid="{BD24AD9D-D3A0-422F-8577-11BDC23592D2}" hiddenRows="1" hiddenColumns="1" state="hidden" topLeftCell="A120">
      <selection activeCell="B136" sqref="B136"/>
      <pageMargins left="0" right="0" top="0" bottom="0" header="0" footer="0"/>
    </customSheetView>
    <customSheetView guid="{6AB2DF82-E90A-4CF8-B22E-5D001DAE6667}" hiddenRows="1" hiddenColumns="1" state="hidden" topLeftCell="A120">
      <selection activeCell="B136" sqref="B136"/>
      <pageMargins left="0" right="0" top="0" bottom="0" header="0" footer="0"/>
    </customSheetView>
    <customSheetView guid="{938A4A51-D362-4606-B51E-5F7EE488A1EA}" hiddenRows="1" hiddenColumns="1" state="hidden" topLeftCell="A120">
      <selection activeCell="B136" sqref="B136"/>
      <pageMargins left="0" right="0" top="0" bottom="0" header="0" footer="0"/>
    </customSheetView>
    <customSheetView guid="{E8F77A2D-E40A-4668-A8F2-3CE31C4AC520}" hiddenRows="1" hiddenColumns="1" state="hidden" topLeftCell="A120">
      <selection activeCell="B136" sqref="B136"/>
      <pageMargins left="0" right="0" top="0" bottom="0" header="0" footer="0"/>
    </customSheetView>
    <customSheetView guid="{F34FCE55-6D7A-4595-AE80-79F81F8010EA}" hiddenRows="1" hiddenColumns="1" state="hidden" topLeftCell="A120">
      <selection activeCell="B136" sqref="B136"/>
      <pageMargins left="0" right="0" top="0" bottom="0" header="0" footer="0"/>
    </customSheetView>
    <customSheetView guid="{0BBA2DF4-A149-40BB-8E82-8CB6DEDB7C04}" hiddenRows="1" hiddenColumns="1" state="hidden" topLeftCell="A120">
      <selection activeCell="B136" sqref="B136"/>
      <pageMargins left="0" right="0" top="0" bottom="0" header="0" footer="0"/>
    </customSheetView>
  </customSheetViews>
  <mergeCells count="13">
    <mergeCell ref="U6:AA6"/>
    <mergeCell ref="U7:AA7"/>
    <mergeCell ref="A124:B124"/>
    <mergeCell ref="A125:B125"/>
    <mergeCell ref="A3:B3"/>
    <mergeCell ref="F3:G3"/>
    <mergeCell ref="K3:L3"/>
    <mergeCell ref="P3:Q3"/>
    <mergeCell ref="A4:B4"/>
    <mergeCell ref="A6:D6"/>
    <mergeCell ref="F6:I6"/>
    <mergeCell ref="K6:N6"/>
    <mergeCell ref="P6:S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AT40"/>
  <sheetViews>
    <sheetView showGridLines="0" showZeros="0" view="pageBreakPreview" zoomScale="90" zoomScaleNormal="100" zoomScaleSheetLayoutView="90" workbookViewId="0">
      <selection activeCell="J13" sqref="J13"/>
    </sheetView>
  </sheetViews>
  <sheetFormatPr defaultColWidth="9.140625" defaultRowHeight="15.75"/>
  <cols>
    <col min="1" max="1" width="14" style="70" customWidth="1"/>
    <col min="2" max="2" width="20.85546875" style="70" customWidth="1"/>
    <col min="3" max="3" width="11.42578125" style="70" customWidth="1"/>
    <col min="4" max="4" width="25" style="70" customWidth="1"/>
    <col min="5" max="5" width="44.42578125" style="70" customWidth="1"/>
    <col min="6" max="6" width="12.85546875" style="70" customWidth="1"/>
    <col min="7" max="25" width="9.7109375" style="70" customWidth="1"/>
    <col min="26" max="26" width="18" style="69" customWidth="1"/>
    <col min="27" max="28" width="9.140625" style="70"/>
    <col min="29" max="16384" width="9.140625" style="73"/>
  </cols>
  <sheetData>
    <row r="1" spans="1:46" ht="24" customHeight="1">
      <c r="A1" s="65" t="str">
        <f>Cover!B3</f>
        <v>Specification No: SRTS-II/C&amp;M/WC-3924/2024</v>
      </c>
      <c r="B1" s="66"/>
      <c r="C1" s="66"/>
      <c r="D1" s="66"/>
      <c r="E1" s="67" t="s">
        <v>27</v>
      </c>
      <c r="F1" s="71"/>
      <c r="G1" s="71"/>
      <c r="H1" s="71"/>
      <c r="I1" s="71"/>
      <c r="J1" s="71"/>
      <c r="K1" s="71"/>
      <c r="L1" s="71"/>
      <c r="M1" s="71"/>
      <c r="N1" s="71"/>
      <c r="O1" s="71"/>
      <c r="P1" s="71"/>
      <c r="Q1" s="71"/>
      <c r="R1" s="71"/>
      <c r="S1" s="71"/>
      <c r="T1" s="71"/>
      <c r="U1" s="71"/>
      <c r="V1" s="71"/>
      <c r="W1" s="71"/>
      <c r="X1" s="71"/>
      <c r="Y1" s="71"/>
      <c r="Z1" s="72" t="e">
        <f>#REF!</f>
        <v>#REF!</v>
      </c>
      <c r="AT1" s="74" t="e">
        <f>#REF!</f>
        <v>#REF!</v>
      </c>
    </row>
    <row r="2" spans="1:46">
      <c r="Z2" s="72" t="e">
        <f>#REF!</f>
        <v>#REF!</v>
      </c>
    </row>
    <row r="3" spans="1:46" ht="80.25" customHeight="1">
      <c r="A3" s="645" t="str">
        <f>Cover!B2</f>
        <v xml:space="preserve">Strengthening the existing shed, Installation of staircase and Painting of Outdoor Store Structural steel at Thrissur HVDC station					</v>
      </c>
      <c r="B3" s="645"/>
      <c r="C3" s="645"/>
      <c r="D3" s="645"/>
      <c r="E3" s="645"/>
      <c r="F3" s="75"/>
      <c r="G3" s="75"/>
      <c r="H3" s="75"/>
      <c r="I3" s="75"/>
      <c r="J3" s="75"/>
      <c r="K3" s="75"/>
      <c r="L3" s="75"/>
      <c r="M3" s="75"/>
      <c r="N3" s="75"/>
      <c r="O3" s="75"/>
      <c r="P3" s="75"/>
      <c r="Q3" s="75"/>
      <c r="R3" s="75"/>
      <c r="S3" s="75"/>
      <c r="T3" s="75"/>
      <c r="U3" s="75"/>
      <c r="V3" s="75"/>
      <c r="W3" s="75"/>
      <c r="X3" s="75"/>
      <c r="Y3" s="75"/>
      <c r="AA3" s="68"/>
      <c r="AB3" s="68"/>
    </row>
    <row r="4" spans="1:46" ht="20.100000000000001" customHeight="1">
      <c r="A4" s="76"/>
      <c r="AB4" s="77"/>
      <c r="AC4" s="78"/>
    </row>
    <row r="5" spans="1:46" ht="20.100000000000001" customHeight="1">
      <c r="A5" s="646" t="s">
        <v>28</v>
      </c>
      <c r="B5" s="646"/>
      <c r="C5" s="646"/>
      <c r="D5" s="646"/>
      <c r="E5" s="646"/>
      <c r="F5" s="76"/>
      <c r="G5" s="76"/>
      <c r="H5" s="76"/>
      <c r="I5" s="76"/>
      <c r="J5" s="76"/>
      <c r="K5" s="76"/>
      <c r="L5" s="76"/>
      <c r="M5" s="76"/>
      <c r="N5" s="76"/>
      <c r="O5" s="76"/>
      <c r="P5" s="76"/>
      <c r="Q5" s="76"/>
      <c r="R5" s="76"/>
      <c r="S5" s="76"/>
      <c r="T5" s="76"/>
      <c r="U5" s="76"/>
      <c r="V5" s="76"/>
      <c r="W5" s="76"/>
      <c r="X5" s="76"/>
      <c r="Y5" s="76"/>
      <c r="AB5" s="77"/>
      <c r="AC5" s="78"/>
    </row>
    <row r="6" spans="1:46" ht="20.100000000000001" customHeight="1">
      <c r="A6" s="79"/>
      <c r="AB6" s="77"/>
      <c r="AC6" s="78"/>
    </row>
    <row r="7" spans="1:46" ht="20.100000000000001" customHeight="1">
      <c r="A7" s="647" t="str">
        <f>IF(G8=2, "Bidder’s Name and Address (Lead Partner of) :", "Bidder’s Name and Address :")</f>
        <v>Bidder’s Name and Address :</v>
      </c>
      <c r="B7" s="647"/>
      <c r="C7" s="647"/>
      <c r="D7" s="647"/>
      <c r="E7" s="81" t="s">
        <v>29</v>
      </c>
      <c r="F7" s="82"/>
      <c r="G7" s="82"/>
      <c r="H7" s="82"/>
      <c r="I7" s="81"/>
      <c r="J7" s="81"/>
      <c r="K7" s="81"/>
      <c r="L7" s="81"/>
      <c r="M7" s="81"/>
      <c r="N7" s="81"/>
      <c r="O7" s="81"/>
      <c r="P7" s="81"/>
      <c r="Q7" s="81"/>
      <c r="R7" s="81"/>
      <c r="S7" s="81"/>
      <c r="T7" s="81"/>
      <c r="U7" s="81"/>
      <c r="V7" s="81"/>
      <c r="W7" s="81"/>
      <c r="X7" s="81"/>
      <c r="Y7" s="81"/>
      <c r="AB7" s="77"/>
      <c r="AC7" s="78"/>
    </row>
    <row r="8" spans="1:46" ht="20.25" customHeight="1">
      <c r="A8" s="644">
        <f>IF(G8&lt;2,'Name of Bidder'!C13, IF(AND(G8=2,G9=1),"JV of "&amp;'Name of Bidder'!C13&amp;" and "&amp;'Name of Bidder'!C18, IF(AND(G8=2,G9="2 or more"),"JV of "&amp;'Name of Bidder'!C13&amp;", "&amp;'Name of Bidder'!C18&amp;" and "&amp;'Name of Bidder'!C23)))</f>
        <v>0</v>
      </c>
      <c r="B8" s="644"/>
      <c r="C8" s="644"/>
      <c r="D8" s="644"/>
      <c r="E8" s="83" t="s">
        <v>30</v>
      </c>
      <c r="F8" s="82"/>
      <c r="G8" s="84">
        <f>'Name of Bidder'!F6</f>
        <v>1</v>
      </c>
      <c r="H8" s="85"/>
      <c r="I8" s="81"/>
      <c r="J8" s="81"/>
      <c r="K8" s="81"/>
      <c r="L8" s="81"/>
      <c r="M8" s="81"/>
      <c r="N8" s="81"/>
      <c r="O8" s="81"/>
      <c r="P8" s="81"/>
      <c r="Q8" s="81"/>
      <c r="R8" s="81"/>
      <c r="S8" s="81"/>
      <c r="T8" s="81"/>
      <c r="U8" s="81"/>
      <c r="V8" s="81"/>
      <c r="W8" s="81"/>
      <c r="X8" s="81"/>
      <c r="Y8" s="81"/>
      <c r="Z8" s="86" t="e">
        <f>IF(#REF!=1,#REF!&amp;" &amp; "&amp;#REF!,IF(#REF!="2 or More",#REF!&amp;" , "&amp;#REF!&amp;" &amp; "&amp;#REF!,""))</f>
        <v>#REF!</v>
      </c>
      <c r="AB8" s="77"/>
      <c r="AC8" s="78"/>
    </row>
    <row r="9" spans="1:46" ht="20.100000000000001" customHeight="1">
      <c r="A9" s="87" t="s">
        <v>31</v>
      </c>
      <c r="B9" s="650">
        <f>'Name of Bidder'!C13</f>
        <v>0</v>
      </c>
      <c r="C9" s="650"/>
      <c r="D9" s="650"/>
      <c r="E9" s="83" t="s">
        <v>32</v>
      </c>
      <c r="F9" s="88"/>
      <c r="G9" s="84">
        <f>'Name of Bidder'!C8</f>
        <v>1</v>
      </c>
      <c r="H9" s="88"/>
      <c r="I9" s="83"/>
      <c r="J9" s="83"/>
      <c r="K9" s="83"/>
      <c r="L9" s="83"/>
      <c r="M9" s="83"/>
      <c r="N9" s="83"/>
      <c r="O9" s="83"/>
      <c r="P9" s="83"/>
      <c r="Q9" s="83"/>
      <c r="R9" s="83"/>
      <c r="S9" s="83"/>
      <c r="T9" s="83"/>
      <c r="U9" s="83"/>
      <c r="V9" s="83"/>
      <c r="W9" s="83"/>
      <c r="X9" s="83"/>
      <c r="Y9" s="83"/>
      <c r="AB9" s="77"/>
      <c r="AC9" s="78"/>
    </row>
    <row r="10" spans="1:46" ht="20.100000000000001" customHeight="1">
      <c r="A10" s="87" t="s">
        <v>33</v>
      </c>
      <c r="B10" s="651">
        <f>'Name of Bidder'!C14</f>
        <v>0</v>
      </c>
      <c r="C10" s="651"/>
      <c r="D10" s="651"/>
      <c r="E10" s="83" t="s">
        <v>34</v>
      </c>
      <c r="F10" s="88"/>
      <c r="G10" s="88"/>
      <c r="H10" s="88"/>
      <c r="I10" s="83"/>
      <c r="J10" s="83"/>
      <c r="K10" s="83"/>
      <c r="L10" s="83"/>
      <c r="M10" s="83"/>
      <c r="N10" s="83"/>
      <c r="O10" s="83"/>
      <c r="P10" s="83"/>
      <c r="Q10" s="83"/>
      <c r="R10" s="83"/>
      <c r="S10" s="83"/>
      <c r="T10" s="83"/>
      <c r="U10" s="83"/>
      <c r="V10" s="83"/>
      <c r="W10" s="83"/>
      <c r="X10" s="83"/>
      <c r="Y10" s="83"/>
      <c r="AB10" s="77"/>
      <c r="AC10" s="78"/>
    </row>
    <row r="11" spans="1:46" ht="20.100000000000001" customHeight="1">
      <c r="B11" s="651">
        <f>'Name of Bidder'!C15</f>
        <v>0</v>
      </c>
      <c r="C11" s="651"/>
      <c r="D11" s="651"/>
      <c r="E11" s="83"/>
      <c r="F11" s="83"/>
      <c r="G11" s="83"/>
      <c r="H11" s="83"/>
      <c r="I11" s="83"/>
      <c r="J11" s="83"/>
      <c r="K11" s="83"/>
      <c r="L11" s="83"/>
      <c r="M11" s="83"/>
      <c r="N11" s="83"/>
      <c r="O11" s="83"/>
      <c r="P11" s="83"/>
      <c r="Q11" s="83"/>
      <c r="R11" s="83"/>
      <c r="S11" s="83"/>
      <c r="T11" s="83"/>
      <c r="U11" s="83"/>
      <c r="V11" s="83"/>
      <c r="W11" s="83"/>
      <c r="X11" s="83"/>
      <c r="Y11" s="83"/>
    </row>
    <row r="12" spans="1:46" ht="20.100000000000001" customHeight="1">
      <c r="A12" s="79"/>
      <c r="B12" s="651">
        <f>'Name of Bidder'!C16</f>
        <v>0</v>
      </c>
      <c r="C12" s="651"/>
      <c r="D12" s="651"/>
      <c r="E12" s="83"/>
      <c r="F12" s="83"/>
      <c r="G12" s="83"/>
      <c r="H12" s="83"/>
      <c r="I12" s="83"/>
      <c r="J12" s="83"/>
      <c r="K12" s="83"/>
      <c r="L12" s="83"/>
      <c r="M12" s="83"/>
      <c r="N12" s="83"/>
      <c r="O12" s="83"/>
      <c r="P12" s="83"/>
      <c r="Q12" s="83"/>
      <c r="R12" s="83"/>
      <c r="S12" s="83"/>
      <c r="T12" s="83"/>
      <c r="U12" s="83"/>
      <c r="V12" s="83"/>
      <c r="W12" s="83"/>
      <c r="X12" s="83"/>
      <c r="Y12" s="83"/>
    </row>
    <row r="13" spans="1:46" ht="14.25" customHeight="1">
      <c r="A13" s="79"/>
      <c r="B13" s="89"/>
      <c r="C13" s="89"/>
      <c r="D13" s="89"/>
      <c r="E13" s="73"/>
      <c r="F13" s="83"/>
      <c r="G13" s="83"/>
      <c r="H13" s="83"/>
      <c r="I13" s="83"/>
      <c r="J13" s="83"/>
      <c r="K13" s="83"/>
      <c r="L13" s="83"/>
      <c r="M13" s="83"/>
      <c r="N13" s="83"/>
      <c r="O13" s="83"/>
      <c r="P13" s="83"/>
      <c r="Q13" s="83"/>
      <c r="R13" s="83"/>
      <c r="S13" s="83"/>
      <c r="T13" s="83"/>
      <c r="U13" s="83"/>
      <c r="V13" s="83"/>
      <c r="W13" s="83"/>
      <c r="X13" s="83"/>
      <c r="Y13" s="83"/>
    </row>
    <row r="14" spans="1:46" ht="20.100000000000001" customHeight="1">
      <c r="A14" s="646" t="str">
        <f>IF('Name of Bidder'!C6="Sole Bidder", "This Attachment is Not Applicable", "")</f>
        <v>This Attachment is Not Applicable</v>
      </c>
      <c r="B14" s="646"/>
      <c r="C14" s="646"/>
      <c r="D14" s="646"/>
      <c r="E14" s="646"/>
      <c r="F14" s="83"/>
      <c r="G14" s="83"/>
      <c r="H14" s="83"/>
      <c r="I14" s="83"/>
      <c r="J14" s="83"/>
      <c r="K14" s="83"/>
      <c r="L14" s="83"/>
      <c r="M14" s="83"/>
      <c r="N14" s="83"/>
      <c r="O14" s="83"/>
      <c r="P14" s="83"/>
      <c r="Q14" s="83"/>
      <c r="R14" s="83"/>
      <c r="S14" s="83"/>
      <c r="T14" s="83"/>
      <c r="U14" s="83"/>
      <c r="V14" s="83"/>
      <c r="W14" s="83"/>
      <c r="X14" s="83"/>
      <c r="Y14" s="83"/>
    </row>
    <row r="15" spans="1:46" ht="20.100000000000001" customHeight="1">
      <c r="A15" s="594" t="str">
        <f>IF(G8=2, "Name(s) and Addresse(s) of other partner(s)", "")</f>
        <v/>
      </c>
      <c r="B15" s="89"/>
      <c r="C15" s="89"/>
      <c r="D15" s="89"/>
      <c r="E15" s="83"/>
      <c r="F15" s="83"/>
      <c r="G15" s="83"/>
      <c r="H15" s="83"/>
      <c r="I15" s="83"/>
      <c r="J15" s="83"/>
      <c r="K15" s="83"/>
      <c r="L15" s="83"/>
      <c r="M15" s="83"/>
      <c r="N15" s="83"/>
      <c r="O15" s="83"/>
      <c r="P15" s="83"/>
      <c r="Q15" s="83"/>
      <c r="R15" s="83"/>
      <c r="S15" s="83"/>
      <c r="T15" s="83"/>
      <c r="U15" s="83"/>
      <c r="V15" s="83"/>
      <c r="W15" s="83"/>
      <c r="X15" s="83"/>
      <c r="Y15" s="83"/>
    </row>
    <row r="16" spans="1:46" ht="20.100000000000001" customHeight="1">
      <c r="A16" s="595"/>
      <c r="B16" s="650" t="str">
        <f>IF(AND(G8=2, G9="2 or More"),"Other Partner-1", IF(AND(G8=2, G9=1),"Other Partner", ""))</f>
        <v/>
      </c>
      <c r="C16" s="650"/>
      <c r="D16" s="650"/>
      <c r="E16" s="90" t="str">
        <f>IF(AND(G8=2, G9="2 or More"),"Other Partner-2", IF(AND(G8=2, G9=1),"", ""))</f>
        <v/>
      </c>
      <c r="F16" s="83"/>
      <c r="G16" s="83"/>
      <c r="H16" s="83"/>
      <c r="I16" s="83"/>
      <c r="J16" s="83"/>
      <c r="K16" s="83"/>
      <c r="L16" s="83"/>
      <c r="M16" s="83"/>
      <c r="N16" s="83"/>
      <c r="O16" s="83"/>
      <c r="P16" s="83"/>
      <c r="Q16" s="83"/>
      <c r="R16" s="83"/>
      <c r="S16" s="83"/>
      <c r="T16" s="83"/>
      <c r="U16" s="83"/>
      <c r="V16" s="83"/>
      <c r="W16" s="83"/>
      <c r="X16" s="83"/>
      <c r="Y16" s="83"/>
    </row>
    <row r="17" spans="1:27" ht="20.100000000000001" customHeight="1">
      <c r="A17" s="87" t="str">
        <f>IF(AND(G8=2, G9="2 or More"),"Name :", IF(AND(G8=2, G9=1),"Name: ", ""))</f>
        <v/>
      </c>
      <c r="B17" s="651" t="str">
        <f>IF(AND(G8=2, G9="2 or More"), 'Name of Bidder'!C18, IF(AND(G8=2, G9=1), 'Name of Bidder'!C18, ""))</f>
        <v/>
      </c>
      <c r="C17" s="651"/>
      <c r="D17" s="651"/>
      <c r="E17" s="91" t="str">
        <f>IF(AND(G8=2, G9="2 or More"), 'Name of Bidder'!C23, IF(AND(G8=2, G9=1),"", ""))</f>
        <v/>
      </c>
      <c r="F17" s="83"/>
      <c r="G17" s="83"/>
      <c r="H17" s="83"/>
      <c r="I17" s="83"/>
      <c r="J17" s="83"/>
      <c r="K17" s="83"/>
      <c r="L17" s="83"/>
      <c r="M17" s="83"/>
      <c r="N17" s="83"/>
      <c r="O17" s="83"/>
      <c r="P17" s="83"/>
      <c r="Q17" s="83"/>
      <c r="R17" s="83"/>
      <c r="S17" s="83"/>
      <c r="T17" s="83"/>
      <c r="U17" s="83"/>
      <c r="V17" s="83"/>
      <c r="W17" s="83"/>
      <c r="X17" s="83"/>
      <c r="Y17" s="83"/>
    </row>
    <row r="18" spans="1:27" ht="20.100000000000001" customHeight="1">
      <c r="A18" s="87" t="str">
        <f>IF(AND(G8=2, G9="2 or More"),"Address :", IF(AND(G8=2, G9=1),"Address :", ""))</f>
        <v/>
      </c>
      <c r="B18" s="651" t="str">
        <f>IF(AND(G8=2, G9="2 or More"), 'Name of Bidder'!C19, IF(AND(G8=2, G9=1), 'Name of Bidder'!C19, ""))</f>
        <v/>
      </c>
      <c r="C18" s="651"/>
      <c r="D18" s="651"/>
      <c r="E18" s="91" t="str">
        <f>IF(AND(G8=2, G9="2 or More"), 'Name of Bidder'!C24, IF(AND(G8=2, G9=1),"", ""))</f>
        <v/>
      </c>
      <c r="F18" s="83"/>
      <c r="G18" s="83"/>
      <c r="H18" s="83"/>
      <c r="I18" s="83"/>
      <c r="J18" s="83"/>
      <c r="K18" s="83"/>
      <c r="L18" s="83"/>
      <c r="M18" s="83"/>
      <c r="N18" s="83"/>
      <c r="O18" s="83"/>
      <c r="P18" s="83"/>
      <c r="Q18" s="83"/>
      <c r="R18" s="83"/>
      <c r="S18" s="83"/>
      <c r="T18" s="83"/>
      <c r="U18" s="83"/>
      <c r="V18" s="83"/>
      <c r="W18" s="83"/>
      <c r="X18" s="83"/>
      <c r="Y18" s="83"/>
    </row>
    <row r="19" spans="1:27" ht="20.100000000000001" customHeight="1">
      <c r="A19" s="79"/>
      <c r="B19" s="651" t="str">
        <f>IF(AND(G8=2, G9="2 or More"), 'Name of Bidder'!C20, IF(AND(G8=2, G9=1), 'Name of Bidder'!C20, ""))</f>
        <v/>
      </c>
      <c r="C19" s="651"/>
      <c r="D19" s="651"/>
      <c r="E19" s="91" t="str">
        <f>IF(AND(G8=2, G9="2 or More"), 'Name of Bidder'!C25, IF(AND(G8=2, G9=1),"", ""))</f>
        <v/>
      </c>
      <c r="AA19" s="83"/>
    </row>
    <row r="20" spans="1:27" ht="20.100000000000001" customHeight="1">
      <c r="A20" s="79"/>
      <c r="B20" s="651" t="str">
        <f>IF(AND(G8=2, G9="2 or More"), 'Name of Bidder'!C21, IF(AND(G8=2, G9=1), 'Name of Bidder'!C21, ""))</f>
        <v/>
      </c>
      <c r="C20" s="651"/>
      <c r="D20" s="651"/>
      <c r="E20" s="91" t="str">
        <f>IF(AND(G8=2, G9="2 or More"), 'Name of Bidder'!C26, IF(AND(G8=2, G9=1),"", ""))</f>
        <v/>
      </c>
      <c r="AA20" s="83"/>
    </row>
    <row r="21" spans="1:27" ht="20.100000000000001" customHeight="1">
      <c r="A21" s="70" t="s">
        <v>35</v>
      </c>
    </row>
    <row r="22" spans="1:27" ht="84" customHeight="1">
      <c r="A22" s="649" t="s">
        <v>36</v>
      </c>
      <c r="B22" s="649"/>
      <c r="C22" s="649"/>
      <c r="D22" s="649"/>
      <c r="E22" s="649"/>
      <c r="F22" s="79"/>
      <c r="G22" s="79"/>
      <c r="H22" s="79"/>
      <c r="I22" s="79"/>
      <c r="J22" s="79"/>
      <c r="K22" s="79"/>
      <c r="L22" s="79"/>
      <c r="M22" s="79"/>
      <c r="N22" s="79"/>
      <c r="O22" s="79"/>
      <c r="P22" s="79"/>
      <c r="Q22" s="79"/>
      <c r="R22" s="79"/>
      <c r="S22" s="79"/>
      <c r="T22" s="79"/>
      <c r="U22" s="79"/>
      <c r="V22" s="79"/>
      <c r="W22" s="79"/>
      <c r="X22" s="79"/>
      <c r="Y22" s="79"/>
    </row>
    <row r="23" spans="1:27" ht="33" customHeight="1">
      <c r="A23" s="648" t="s">
        <v>37</v>
      </c>
      <c r="B23" s="648"/>
      <c r="D23" s="93"/>
    </row>
    <row r="24" spans="1:27" ht="33" customHeight="1">
      <c r="A24" s="80" t="s">
        <v>38</v>
      </c>
      <c r="B24" s="94">
        <f>'Name of Bidder'!C32</f>
        <v>0</v>
      </c>
      <c r="C24" s="95"/>
      <c r="D24" s="93" t="s">
        <v>39</v>
      </c>
      <c r="E24" s="96">
        <f>'Name of Bidder'!C29</f>
        <v>0</v>
      </c>
      <c r="F24" s="95"/>
      <c r="G24" s="95"/>
      <c r="H24" s="95"/>
      <c r="I24" s="95"/>
      <c r="J24" s="95"/>
      <c r="K24" s="95"/>
      <c r="L24" s="95"/>
      <c r="M24" s="95"/>
      <c r="N24" s="95"/>
      <c r="O24" s="95"/>
      <c r="P24" s="95"/>
      <c r="Q24" s="95"/>
      <c r="R24" s="95"/>
      <c r="S24" s="95"/>
      <c r="T24" s="95"/>
      <c r="U24" s="95"/>
      <c r="V24" s="95"/>
      <c r="W24" s="95"/>
      <c r="X24" s="95"/>
      <c r="Y24" s="95"/>
      <c r="AA24" s="70" t="e">
        <f>#REF!</f>
        <v>#REF!</v>
      </c>
    </row>
    <row r="25" spans="1:27" ht="33" customHeight="1">
      <c r="A25" s="80" t="s">
        <v>40</v>
      </c>
      <c r="B25" s="96">
        <f>'Name of Bidder'!C33</f>
        <v>0</v>
      </c>
      <c r="C25" s="95"/>
      <c r="D25" s="93" t="s">
        <v>41</v>
      </c>
      <c r="E25" s="96">
        <f>'Name of Bidder'!C30</f>
        <v>0</v>
      </c>
      <c r="F25" s="96"/>
      <c r="G25" s="96"/>
      <c r="H25" s="96"/>
      <c r="I25" s="96"/>
      <c r="J25" s="96"/>
      <c r="K25" s="96"/>
      <c r="L25" s="96"/>
      <c r="M25" s="96"/>
      <c r="N25" s="96"/>
      <c r="O25" s="96"/>
      <c r="P25" s="96"/>
      <c r="Q25" s="96"/>
      <c r="R25" s="96"/>
      <c r="S25" s="96"/>
      <c r="T25" s="96"/>
      <c r="U25" s="96"/>
      <c r="V25" s="96"/>
      <c r="W25" s="96"/>
      <c r="X25" s="96"/>
      <c r="Y25" s="96"/>
      <c r="AA25" s="70" t="e">
        <f>#REF!</f>
        <v>#REF!</v>
      </c>
    </row>
    <row r="26" spans="1:27" ht="33" customHeight="1">
      <c r="C26" s="95"/>
      <c r="D26" s="93"/>
      <c r="F26" s="96"/>
      <c r="G26" s="96"/>
      <c r="H26" s="96"/>
      <c r="I26" s="96"/>
      <c r="J26" s="96"/>
      <c r="K26" s="96"/>
      <c r="L26" s="96"/>
      <c r="M26" s="96"/>
      <c r="N26" s="96"/>
      <c r="O26" s="96"/>
      <c r="P26" s="96"/>
      <c r="Q26" s="96"/>
      <c r="R26" s="96"/>
      <c r="S26" s="96"/>
      <c r="T26" s="96"/>
      <c r="U26" s="96"/>
      <c r="V26" s="96"/>
      <c r="W26" s="96"/>
      <c r="X26" s="96"/>
      <c r="Y26" s="96"/>
    </row>
    <row r="27" spans="1:27" ht="33" customHeight="1">
      <c r="A27" s="95"/>
      <c r="C27" s="95"/>
      <c r="E27" s="95"/>
      <c r="F27" s="95"/>
      <c r="G27" s="95"/>
      <c r="H27" s="95"/>
      <c r="I27" s="95"/>
      <c r="J27" s="95"/>
      <c r="K27" s="95"/>
      <c r="L27" s="95"/>
      <c r="M27" s="95"/>
      <c r="N27" s="95"/>
      <c r="O27" s="95"/>
      <c r="P27" s="95"/>
      <c r="Q27" s="95"/>
      <c r="R27" s="95"/>
      <c r="S27" s="95"/>
      <c r="T27" s="95"/>
      <c r="U27" s="95"/>
      <c r="V27" s="95"/>
      <c r="W27" s="95"/>
      <c r="X27" s="95"/>
      <c r="Y27" s="95"/>
    </row>
    <row r="28" spans="1:27" ht="20.100000000000001" customHeight="1"/>
    <row r="29" spans="1:27" ht="20.100000000000001" customHeight="1">
      <c r="A29" s="92"/>
    </row>
    <row r="30" spans="1:27" ht="20.100000000000001" customHeight="1"/>
    <row r="31" spans="1:27" ht="20.100000000000001" customHeight="1"/>
    <row r="32" spans="1:27" ht="20.100000000000001" customHeight="1">
      <c r="A32" s="92"/>
    </row>
    <row r="33" spans="1:1" ht="20.100000000000001" customHeight="1"/>
    <row r="34" spans="1:1" ht="20.100000000000001" customHeight="1">
      <c r="A34" s="92"/>
    </row>
    <row r="35" spans="1:1" ht="20.100000000000001" customHeight="1"/>
    <row r="36" spans="1:1" ht="20.100000000000001" customHeight="1">
      <c r="A36" s="92"/>
    </row>
    <row r="37" spans="1:1" ht="20.100000000000001" customHeight="1"/>
    <row r="38" spans="1:1" ht="20.100000000000001" customHeight="1"/>
    <row r="39" spans="1:1" ht="20.100000000000001" customHeight="1"/>
    <row r="40" spans="1:1" ht="20.100000000000001" customHeight="1"/>
  </sheetData>
  <sheetProtection formatColumns="0" formatRows="0" selectLockedCells="1"/>
  <customSheetViews>
    <customSheetView guid="{BD24AD9D-D3A0-422F-8577-11BDC23592D2}" scale="90" showPageBreaks="1" showGridLines="0" zeroValues="0" printArea="1" view="pageBreakPreview" topLeftCell="A7">
      <selection activeCell="A23" sqref="A23:B23"/>
      <pageMargins left="0" right="0" top="0" bottom="0" header="0" footer="0"/>
      <pageSetup scale="89" orientation="portrait" r:id="rId1"/>
      <headerFooter alignWithMargins="0">
        <oddFooter>&amp;R&amp;"Book Antiqua,Bold"&amp;8 Page &amp;P of &amp;N</oddFooter>
      </headerFooter>
    </customSheetView>
    <customSheetView guid="{6AB2DF82-E90A-4CF8-B22E-5D001DAE6667}" scale="90" showPageBreaks="1" showGridLines="0" zeroValues="0" printArea="1" view="pageBreakPreview">
      <selection activeCell="A23" sqref="A23:B23"/>
      <pageMargins left="0" right="0" top="0" bottom="0" header="0" footer="0"/>
      <pageSetup scale="89" orientation="portrait" r:id="rId2"/>
      <headerFooter alignWithMargins="0">
        <oddFooter>&amp;R&amp;"Book Antiqua,Bold"&amp;8 Page &amp;P of &amp;N</oddFooter>
      </headerFooter>
    </customSheetView>
    <customSheetView guid="{938A4A51-D362-4606-B51E-5F7EE488A1EA}" scale="90" showPageBreaks="1" showGridLines="0" zeroValues="0" printArea="1" view="pageBreakPreview">
      <selection activeCell="A23" sqref="A23:B23"/>
      <pageMargins left="0" right="0" top="0" bottom="0" header="0" footer="0"/>
      <pageSetup scale="89" orientation="portrait" r:id="rId3"/>
      <headerFooter alignWithMargins="0">
        <oddFooter>&amp;R&amp;"Book Antiqua,Bold"&amp;8 Page &amp;P of &amp;N</oddFooter>
      </headerFooter>
    </customSheetView>
    <customSheetView guid="{E8F77A2D-E40A-4668-A8F2-3CE31C4AC520}" scale="90" showPageBreaks="1" showGridLines="0" zeroValues="0" printArea="1" view="pageBreakPreview">
      <selection activeCell="B9" sqref="B9:D9"/>
      <pageMargins left="0" right="0" top="0" bottom="0" header="0" footer="0"/>
      <pageSetup scale="90" orientation="portrait" r:id="rId4"/>
      <headerFooter alignWithMargins="0">
        <oddFooter>&amp;R&amp;"Book Antiqua,Bold"&amp;8 Page &amp;P of &amp;N</oddFooter>
      </headerFooter>
    </customSheetView>
    <customSheetView guid="{F34FCE55-6D7A-4595-AE80-79F81F8010EA}" scale="90" showPageBreaks="1" showGridLines="0" zeroValues="0" printArea="1" view="pageBreakPreview">
      <selection activeCell="B9" sqref="B9:D9"/>
      <pageMargins left="0" right="0" top="0" bottom="0" header="0" footer="0"/>
      <pageSetup scale="90" orientation="portrait" r:id="rId5"/>
      <headerFooter alignWithMargins="0">
        <oddFooter>&amp;R&amp;"Book Antiqua,Bold"&amp;8 Page &amp;P of &amp;N</oddFooter>
      </headerFooter>
    </customSheetView>
    <customSheetView guid="{906C1F80-87B7-4777-98E9-010D55358499}" scale="90" showPageBreaks="1" showGridLines="0" zeroValues="0" printArea="1" view="pageBreakPreview" topLeftCell="A10">
      <selection activeCell="B9" sqref="B9:D9"/>
      <pageMargins left="0" right="0" top="0" bottom="0" header="0" footer="0"/>
      <pageSetup scale="90" orientation="portrait" r:id="rId6"/>
      <headerFooter alignWithMargins="0">
        <oddFooter>&amp;R&amp;"Book Antiqua,Bold"&amp;8 Page &amp;P of &amp;N</oddFooter>
      </headerFooter>
    </customSheetView>
    <customSheetView guid="{42E95D05-5FE4-4BDE-99D8-8A5175191762}" scale="90" showPageBreaks="1" showGridLines="0" zeroValues="0" printArea="1" view="pageBreakPreview">
      <selection activeCell="B9" sqref="B9:D9"/>
      <pageMargins left="0" right="0" top="0" bottom="0" header="0" footer="0"/>
      <pageSetup scale="90" orientation="portrait" r:id="rId7"/>
      <headerFooter alignWithMargins="0">
        <oddFooter>&amp;R&amp;"Book Antiqua,Bold"&amp;8 Page &amp;P of &amp;N</oddFooter>
      </headerFooter>
    </customSheetView>
    <customSheetView guid="{B07A37BF-D9F4-4586-9D27-CDE2FA2D1222}" scale="90" showPageBreaks="1" showGridLines="0" zeroValues="0" printArea="1" view="pageBreakPreview">
      <pageMargins left="0" right="0" top="0" bottom="0" header="0" footer="0"/>
      <pageSetup scale="90" orientation="portrait" r:id="rId8"/>
      <headerFooter alignWithMargins="0">
        <oddFooter>&amp;R&amp;"Book Antiqua,Bold"&amp;8 Page &amp;P of &amp;N</oddFooter>
      </headerFooter>
    </customSheetView>
    <customSheetView guid="{9EDBA9B2-46ED-415A-B10B-329571C4D4AF}" scale="90" showPageBreaks="1" showGridLines="0" zeroValues="0" printArea="1" view="pageBreakPreview" topLeftCell="A13">
      <pageMargins left="0" right="0" top="0" bottom="0" header="0" footer="0"/>
      <pageSetup scale="90" orientation="portrait" r:id="rId9"/>
      <headerFooter alignWithMargins="0">
        <oddFooter>&amp;R&amp;"Book Antiqua,Bold"&amp;8 Page &amp;P of &amp;N</oddFooter>
      </headerFooter>
    </customSheetView>
    <customSheetView guid="{30E57F47-2338-458C-930A-44F048960490}" scale="90" showPageBreaks="1" showGridLines="0" zeroValues="0" printArea="1" view="pageBreakPreview" topLeftCell="A15">
      <selection activeCell="A2" sqref="A2"/>
      <pageMargins left="0" right="0" top="0" bottom="0" header="0" footer="0"/>
      <pageSetup scale="90" orientation="portrait" r:id="rId10"/>
      <headerFooter alignWithMargins="0">
        <oddFooter>&amp;R&amp;"Book Antiqua,Bold"&amp;8 Page &amp;P of &amp;N</oddFooter>
      </headerFooter>
    </customSheetView>
    <customSheetView guid="{6FD3A41D-DEEE-48F5-96DB-6021F0BEBAF6}" scale="90" showPageBreaks="1" showGridLines="0" zeroValues="0" printArea="1" view="pageBreakPreview" topLeftCell="A13">
      <selection activeCell="H11" sqref="H11"/>
      <pageMargins left="0" right="0" top="0" bottom="0" header="0" footer="0"/>
      <pageSetup scale="90" orientation="portrait" r:id="rId11"/>
      <headerFooter alignWithMargins="0">
        <oddFooter>&amp;R&amp;"Book Antiqua,Bold"&amp;8 Page &amp;P of &amp;N</oddFooter>
      </headerFooter>
    </customSheetView>
    <customSheetView guid="{564AA8DD-E850-4E6F-BA1D-8F79D1361145}" scale="90" showPageBreaks="1" showGridLines="0" zeroValues="0" printArea="1" view="pageBreakPreview" topLeftCell="A13">
      <selection activeCell="H11" sqref="H11"/>
      <pageMargins left="0" right="0" top="0" bottom="0" header="0" footer="0"/>
      <pageSetup scale="90" orientation="portrait" r:id="rId12"/>
      <headerFooter alignWithMargins="0">
        <oddFooter>&amp;R&amp;"Book Antiqua,Bold"&amp;8 Page &amp;P of &amp;N</oddFooter>
      </headerFooter>
    </customSheetView>
    <customSheetView guid="{7DC13EB1-5F25-4667-BD87-340DAD4F0E72}" showGridLines="0" zeroValues="0">
      <selection activeCell="H11" sqref="H11"/>
      <pageMargins left="0" right="0" top="0" bottom="0" header="0" footer="0"/>
      <pageSetup scale="90" orientation="portrait" r:id="rId13"/>
      <headerFooter alignWithMargins="0">
        <oddFooter>&amp;R&amp;"Book Antiqua,Bold"&amp;8 Page &amp;P of &amp;N</oddFooter>
      </headerFooter>
    </customSheetView>
    <customSheetView guid="{AF19F13B-761B-48FB-A70F-9439A4D7530B}" showGridLines="0" zeroValues="0" topLeftCell="A10">
      <selection activeCell="B9" sqref="B9:D9"/>
      <pageMargins left="0" right="0" top="0" bottom="0" header="0" footer="0"/>
      <pageSetup scale="92" orientation="portrait" r:id="rId14"/>
      <headerFooter alignWithMargins="0">
        <oddFooter>&amp;R&amp;"Book Antiqua,Bold"&amp;8 Page &amp;P of &amp;N</oddFooter>
      </headerFooter>
    </customSheetView>
    <customSheetView guid="{20A53A97-D2BD-4E7F-8ABC-E5DF94CF88E8}" showGridLines="0" zeroValues="0">
      <selection activeCell="B9" sqref="B9:D9"/>
      <pageMargins left="0" right="0" top="0" bottom="0" header="0" footer="0"/>
      <pageSetup scale="92" orientation="portrait" r:id="rId15"/>
      <headerFooter alignWithMargins="0">
        <oddFooter>&amp;R&amp;"Book Antiqua,Bold"&amp;8 Page &amp;P of &amp;N</oddFooter>
      </headerFooter>
    </customSheetView>
    <customSheetView guid="{1586E746-E770-4DE8-8EE8-42BC4CF5206B}" scale="85" showPageBreaks="1" showGridLines="0" zeroValues="0" printArea="1" view="pageBreakPreview">
      <selection activeCell="I9" sqref="I9"/>
      <pageMargins left="0" right="0" top="0" bottom="0" header="0" footer="0"/>
      <pageSetup scale="92" orientation="portrait" r:id="rId16"/>
      <headerFooter alignWithMargins="0">
        <oddFooter>&amp;R&amp;"Book Antiqua,Bold"&amp;8 Page &amp;P of &amp;N</oddFooter>
      </headerFooter>
    </customSheetView>
    <customSheetView guid="{7FED4A88-DA6B-4AEC-96D2-BAE29634CEBD}" scale="85" showPageBreaks="1" showGridLines="0" zeroValues="0" printArea="1" view="pageBreakPreview" topLeftCell="A16">
      <selection activeCell="I9" sqref="I9"/>
      <pageMargins left="0" right="0" top="0" bottom="0" header="0" footer="0"/>
      <pageSetup scale="92" orientation="portrait" r:id="rId17"/>
      <headerFooter alignWithMargins="0">
        <oddFooter>&amp;R&amp;"Book Antiqua,Bold"&amp;8 Page &amp;P of &amp;N</oddFooter>
      </headerFooter>
    </customSheetView>
    <customSheetView guid="{57EC2AB3-459C-475C-AFE6-EBB6882FA67E}" scale="85" showPageBreaks="1" showGridLines="0" zeroValues="0" printArea="1" view="pageBreakPreview" topLeftCell="A16">
      <selection activeCell="I9" sqref="I9"/>
      <pageMargins left="0" right="0" top="0" bottom="0" header="0" footer="0"/>
      <pageSetup scale="92" orientation="portrait" r:id="rId18"/>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topLeftCell="A7">
      <selection activeCell="L13" sqref="L13"/>
      <pageMargins left="0" right="0" top="0" bottom="0" header="0" footer="0"/>
      <pageSetup scale="92" orientation="portrait" r:id="rId19"/>
      <headerFooter alignWithMargins="0">
        <oddFooter>&amp;R&amp;"Book Antiqua,Bold"&amp;8 Page &amp;P of &amp;N</oddFooter>
      </headerFooter>
    </customSheetView>
    <customSheetView guid="{EBAEADC8-DFAF-4DD1-92A4-0349F1C8EBDD}" scale="85" showPageBreaks="1" showGridLines="0" zeroValues="0" printArea="1" view="pageBreakPreview" topLeftCell="A16">
      <selection activeCell="I9" sqref="I9"/>
      <pageMargins left="0" right="0" top="0" bottom="0" header="0" footer="0"/>
      <pageSetup scale="92" orientation="portrait" r:id="rId20"/>
      <headerFooter alignWithMargins="0">
        <oddFooter>&amp;R&amp;"Book Antiqua,Bold"&amp;8 Page &amp;P of &amp;N</oddFooter>
      </headerFooter>
    </customSheetView>
    <customSheetView guid="{D5994A17-2357-4B78-B667-DDB5D94B6FD1}" scale="85" showPageBreaks="1" showGridLines="0" zeroValues="0" printArea="1" view="pageBreakPreview">
      <selection activeCell="I9" sqref="I9"/>
      <pageMargins left="0" right="0" top="0" bottom="0" header="0" footer="0"/>
      <pageSetup scale="92" orientation="portrait" r:id="rId21"/>
      <headerFooter alignWithMargins="0">
        <oddFooter>&amp;R&amp;"Book Antiqua,Bold"&amp;8 Page &amp;P of &amp;N</oddFooter>
      </headerFooter>
    </customSheetView>
    <customSheetView guid="{A317F5C2-E44F-4A46-8833-2AE6CAE06F6E}" scale="85" showPageBreaks="1" showGridLines="0" zeroValues="0" printArea="1" view="pageBreakPreview">
      <selection activeCell="I9" sqref="I9"/>
      <pageMargins left="0" right="0" top="0" bottom="0" header="0" footer="0"/>
      <pageSetup scale="92" orientation="portrait" r:id="rId22"/>
      <headerFooter alignWithMargins="0">
        <oddFooter>&amp;R&amp;"Book Antiqua,Bold"&amp;8 Page &amp;P of &amp;N</oddFooter>
      </headerFooter>
    </customSheetView>
    <customSheetView guid="{280EA05C-4582-4B0F-895F-5C9134A73222}" showGridLines="0" zeroValues="0">
      <selection activeCell="B9" sqref="B9:D9"/>
      <pageMargins left="0" right="0" top="0" bottom="0" header="0" footer="0"/>
      <pageSetup scale="92" orientation="portrait" r:id="rId23"/>
      <headerFooter alignWithMargins="0">
        <oddFooter>&amp;R&amp;"Book Antiqua,Bold"&amp;8 Page &amp;P of &amp;N</oddFooter>
      </headerFooter>
    </customSheetView>
    <customSheetView guid="{582CF44B-0703-4CA2-AB84-00685031CD39}" scale="90" showPageBreaks="1" showGridLines="0" zeroValues="0" printArea="1" view="pageBreakPreview">
      <selection activeCell="H11" sqref="H11"/>
      <pageMargins left="0" right="0" top="0" bottom="0" header="0" footer="0"/>
      <pageSetup scale="90" orientation="portrait" r:id="rId24"/>
      <headerFooter alignWithMargins="0">
        <oddFooter>&amp;R&amp;"Book Antiqua,Bold"&amp;8 Page &amp;P of &amp;N</oddFooter>
      </headerFooter>
    </customSheetView>
    <customSheetView guid="{308F00E9-5A71-4486-BCFD-DF8513C1906D}" scale="90" showPageBreaks="1" showGridLines="0" zeroValues="0" printArea="1" view="pageBreakPreview">
      <selection activeCell="H11" sqref="H11"/>
      <pageMargins left="0" right="0" top="0" bottom="0" header="0" footer="0"/>
      <pageSetup scale="90" orientation="portrait" r:id="rId25"/>
      <headerFooter alignWithMargins="0">
        <oddFooter>&amp;R&amp;"Book Antiqua,Bold"&amp;8 Page &amp;P of &amp;N</oddFooter>
      </headerFooter>
    </customSheetView>
    <customSheetView guid="{9F8CD454-46B1-47B9-9F5F-73ED69AC40D4}" scale="90" showPageBreaks="1" showGridLines="0" zeroValues="0" printArea="1" view="pageBreakPreview">
      <selection activeCell="H11" sqref="H11"/>
      <pageMargins left="0" right="0" top="0" bottom="0" header="0" footer="0"/>
      <pageSetup scale="90" orientation="portrait" r:id="rId26"/>
      <headerFooter alignWithMargins="0">
        <oddFooter>&amp;R&amp;"Book Antiqua,Bold"&amp;8 Page &amp;P of &amp;N</oddFooter>
      </headerFooter>
    </customSheetView>
    <customSheetView guid="{3365131F-6BE7-432A-859B-F41B794BB9E6}" scale="90" showPageBreaks="1" showGridLines="0" zeroValues="0" printArea="1" view="pageBreakPreview">
      <selection activeCell="H11" sqref="H11"/>
      <pageMargins left="0" right="0" top="0" bottom="0" header="0" footer="0"/>
      <pageSetup scale="90" orientation="portrait" r:id="rId27"/>
      <headerFooter alignWithMargins="0">
        <oddFooter>&amp;R&amp;"Book Antiqua,Bold"&amp;8 Page &amp;P of &amp;N</oddFooter>
      </headerFooter>
    </customSheetView>
    <customSheetView guid="{728AEB16-F9CD-4198-B4E9-2E28A5E42262}" scale="90" showPageBreaks="1" showGridLines="0" zeroValues="0" printArea="1" view="pageBreakPreview" topLeftCell="A13">
      <selection activeCell="H11" sqref="H11"/>
      <pageMargins left="0" right="0" top="0" bottom="0" header="0" footer="0"/>
      <pageSetup scale="90" orientation="portrait" r:id="rId28"/>
      <headerFooter alignWithMargins="0">
        <oddFooter>&amp;R&amp;"Book Antiqua,Bold"&amp;8 Page &amp;P of &amp;N</oddFooter>
      </headerFooter>
    </customSheetView>
    <customSheetView guid="{10C5F276-B641-4058-B015-CD9DBF21498B}" scale="90" showPageBreaks="1" showGridLines="0" zeroValues="0" printArea="1" view="pageBreakPreview">
      <pageMargins left="0" right="0" top="0" bottom="0" header="0" footer="0"/>
      <pageSetup scale="90" orientation="portrait" r:id="rId29"/>
      <headerFooter alignWithMargins="0">
        <oddFooter>&amp;R&amp;"Book Antiqua,Bold"&amp;8 Page &amp;P of &amp;N</oddFooter>
      </headerFooter>
    </customSheetView>
    <customSheetView guid="{0BBA2DF4-A149-40BB-8E82-8CB6DEDB7C04}" scale="90" showPageBreaks="1" showGridLines="0" zeroValues="0" printArea="1" view="pageBreakPreview" topLeftCell="A10">
      <selection activeCell="A23" sqref="A23:B23"/>
      <pageMargins left="0" right="0" top="0" bottom="0" header="0" footer="0"/>
      <pageSetup scale="89" orientation="portrait" r:id="rId30"/>
      <headerFooter alignWithMargins="0">
        <oddFooter>&amp;R&amp;"Book Antiqua,Bold"&amp;8 Page &amp;P of &amp;N</oddFooter>
      </headerFooter>
    </customSheetView>
  </customSheetViews>
  <mergeCells count="16">
    <mergeCell ref="A8:D8"/>
    <mergeCell ref="A3:E3"/>
    <mergeCell ref="A5:E5"/>
    <mergeCell ref="A7:D7"/>
    <mergeCell ref="A23:B23"/>
    <mergeCell ref="A22:E22"/>
    <mergeCell ref="B9:D9"/>
    <mergeCell ref="B10:D10"/>
    <mergeCell ref="B11:D11"/>
    <mergeCell ref="B12:D12"/>
    <mergeCell ref="B20:D20"/>
    <mergeCell ref="A14:E14"/>
    <mergeCell ref="B17:D17"/>
    <mergeCell ref="B18:D18"/>
    <mergeCell ref="B19:D19"/>
    <mergeCell ref="B16:D16"/>
  </mergeCells>
  <phoneticPr fontId="3" type="noConversion"/>
  <conditionalFormatting sqref="A15:A19">
    <cfRule type="expression" dxfId="64" priority="1" stopIfTrue="1">
      <formula>$Z$2=0</formula>
    </cfRule>
  </conditionalFormatting>
  <conditionalFormatting sqref="A21">
    <cfRule type="expression" dxfId="63" priority="5" stopIfTrue="1">
      <formula>$G$8=1</formula>
    </cfRule>
  </conditionalFormatting>
  <conditionalFormatting sqref="A23:B23">
    <cfRule type="expression" dxfId="62" priority="8" stopIfTrue="1">
      <formula>$G$8=1</formula>
    </cfRule>
  </conditionalFormatting>
  <conditionalFormatting sqref="A22:E22">
    <cfRule type="expression" dxfId="61" priority="6" stopIfTrue="1">
      <formula>$G$8=1</formula>
    </cfRule>
  </conditionalFormatting>
  <conditionalFormatting sqref="B15:D16 E15:E20">
    <cfRule type="expression" dxfId="60" priority="2" stopIfTrue="1">
      <formula>$Z$2=0</formula>
    </cfRule>
  </conditionalFormatting>
  <conditionalFormatting sqref="B17:D20">
    <cfRule type="expression" dxfId="59" priority="3" stopIfTrue="1">
      <formula>$G$8=3</formula>
    </cfRule>
    <cfRule type="expression" dxfId="58" priority="4" stopIfTrue="1">
      <formula>$G$9=1</formula>
    </cfRule>
  </conditionalFormatting>
  <pageMargins left="0.79" right="0.41" top="0.57999999999999996" bottom="0.6" header="0.34" footer="0.35"/>
  <pageSetup scale="89" orientation="portrait" r:id="rId31"/>
  <headerFooter alignWithMargins="0">
    <oddFooter>&amp;R&amp;"Book Antiqua,Bold"&amp;8 Page &amp;P of &amp;N</oddFooter>
  </headerFooter>
  <drawing r:id="rId3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FF0000"/>
    <pageSetUpPr fitToPage="1"/>
  </sheetPr>
  <dimension ref="A1:Y595"/>
  <sheetViews>
    <sheetView showGridLines="0" showZeros="0" view="pageBreakPreview" zoomScaleNormal="100" zoomScaleSheetLayoutView="100" workbookViewId="0">
      <selection activeCell="B10" sqref="B10:D10"/>
    </sheetView>
  </sheetViews>
  <sheetFormatPr defaultColWidth="9.140625" defaultRowHeight="15.75"/>
  <cols>
    <col min="1" max="1" width="10.140625" style="73" customWidth="1"/>
    <col min="2" max="2" width="13.85546875" style="73" customWidth="1"/>
    <col min="3" max="3" width="11.42578125" style="73" customWidth="1"/>
    <col min="4" max="4" width="12.85546875" style="73" customWidth="1"/>
    <col min="5" max="5" width="17" style="73" customWidth="1"/>
    <col min="6" max="6" width="15.85546875" style="73" customWidth="1"/>
    <col min="7" max="7" width="14.85546875" style="73" customWidth="1"/>
    <col min="8" max="8" width="14.42578125" style="73" customWidth="1"/>
    <col min="9" max="9" width="16" style="73" customWidth="1"/>
    <col min="10" max="10" width="3.5703125" style="73" customWidth="1"/>
    <col min="11" max="11" width="10.5703125" style="73" customWidth="1"/>
    <col min="12" max="12" width="10.28515625" style="73" customWidth="1"/>
    <col min="13" max="13" width="11.85546875" style="73" customWidth="1"/>
    <col min="14" max="14" width="34.5703125" style="73" hidden="1" customWidth="1"/>
    <col min="15" max="15" width="10.42578125" style="73" customWidth="1"/>
    <col min="16" max="16" width="11.42578125" style="73" customWidth="1"/>
    <col min="17" max="17" width="10.7109375" style="73" customWidth="1"/>
    <col min="18" max="18" width="13.7109375" style="73" customWidth="1"/>
    <col min="19" max="21" width="9.140625" style="73"/>
    <col min="22" max="22" width="13.5703125" style="73" customWidth="1"/>
    <col min="23" max="16384" width="9.140625" style="73"/>
  </cols>
  <sheetData>
    <row r="1" spans="1:9" ht="24" customHeight="1">
      <c r="A1" s="65" t="str">
        <f>Cover!B3</f>
        <v>Specification No: SRTS-II/C&amp;M/WC-3924/2024</v>
      </c>
      <c r="B1" s="97"/>
      <c r="C1" s="97"/>
      <c r="D1" s="97"/>
      <c r="E1" s="97"/>
      <c r="F1" s="97"/>
      <c r="G1" s="97"/>
      <c r="H1" s="97"/>
      <c r="I1" s="98" t="s">
        <v>42</v>
      </c>
    </row>
    <row r="2" spans="1:9" ht="15.75" customHeight="1"/>
    <row r="3" spans="1:9" ht="69.75" customHeight="1">
      <c r="A3" s="766" t="str">
        <f>Cover!B2</f>
        <v xml:space="preserve">Strengthening the existing shed, Installation of staircase and Painting of Outdoor Store Structural steel at Thrissur HVDC station					</v>
      </c>
      <c r="B3" s="766"/>
      <c r="C3" s="766"/>
      <c r="D3" s="766"/>
      <c r="E3" s="766"/>
      <c r="F3" s="766"/>
      <c r="G3" s="766"/>
      <c r="H3" s="766"/>
      <c r="I3" s="766"/>
    </row>
    <row r="5" spans="1:9" ht="21.75" customHeight="1">
      <c r="A5" s="646" t="s">
        <v>43</v>
      </c>
      <c r="B5" s="646"/>
      <c r="C5" s="646"/>
      <c r="D5" s="646"/>
      <c r="E5" s="646"/>
      <c r="F5" s="646"/>
      <c r="G5" s="646"/>
      <c r="H5" s="646"/>
      <c r="I5" s="646"/>
    </row>
    <row r="7" spans="1:9">
      <c r="A7" s="95" t="str">
        <f>'Attach 3(JV)'!A7:D7</f>
        <v>Bidder’s Name and Address :</v>
      </c>
      <c r="F7" s="80" t="str">
        <f>'Attach 3(JV)'!E7</f>
        <v>To:</v>
      </c>
      <c r="G7" s="81"/>
    </row>
    <row r="8" spans="1:9" ht="32.25" customHeight="1">
      <c r="A8" s="769">
        <f>'Attach 3(JV)'!A8:D8</f>
        <v>0</v>
      </c>
      <c r="B8" s="769"/>
      <c r="C8" s="769"/>
      <c r="D8" s="769"/>
      <c r="E8" s="769"/>
      <c r="F8" s="92" t="str">
        <f>'Attach 3(JV)'!E8</f>
        <v>C&amp;M Department</v>
      </c>
      <c r="G8" s="99"/>
    </row>
    <row r="9" spans="1:9" ht="18" customHeight="1">
      <c r="A9" s="95" t="s">
        <v>44</v>
      </c>
      <c r="B9" s="644">
        <f>'Attach 3(JV)'!B9:D9</f>
        <v>0</v>
      </c>
      <c r="C9" s="644"/>
      <c r="D9" s="644"/>
      <c r="F9" s="92" t="str">
        <f>'Attach 3(JV)'!E9</f>
        <v>Power Grid Corporation of India Ltd.,</v>
      </c>
      <c r="G9" s="99"/>
    </row>
    <row r="10" spans="1:9" ht="18" customHeight="1">
      <c r="A10" s="95" t="s">
        <v>45</v>
      </c>
      <c r="B10" s="770">
        <f>'Attach 3(JV)'!B10:D10</f>
        <v>0</v>
      </c>
      <c r="C10" s="770"/>
      <c r="D10" s="770"/>
      <c r="F10" s="92" t="str">
        <f>'Attach 3(JV)'!E10</f>
        <v>SRTS-II,RHQ,Bangalore</v>
      </c>
      <c r="G10" s="99"/>
    </row>
    <row r="11" spans="1:9" ht="17.25" customHeight="1">
      <c r="B11" s="770">
        <f>'Attach 3(JV)'!B11:D11</f>
        <v>0</v>
      </c>
      <c r="C11" s="770"/>
      <c r="D11" s="770"/>
      <c r="F11" s="92">
        <f>'Attach 3(JV)'!E11</f>
        <v>0</v>
      </c>
      <c r="G11" s="99"/>
    </row>
    <row r="12" spans="1:9" ht="18" customHeight="1">
      <c r="B12" s="770">
        <f>'Attach 3(JV)'!B12:D12</f>
        <v>0</v>
      </c>
      <c r="C12" s="770"/>
      <c r="D12" s="770"/>
    </row>
    <row r="14" spans="1:9">
      <c r="A14" s="73" t="s">
        <v>35</v>
      </c>
    </row>
    <row r="16" spans="1:9" ht="84" customHeight="1">
      <c r="A16" s="645" t="s">
        <v>46</v>
      </c>
      <c r="B16" s="645"/>
      <c r="C16" s="645"/>
      <c r="D16" s="645"/>
      <c r="E16" s="645"/>
      <c r="F16" s="645"/>
      <c r="G16" s="645"/>
      <c r="H16" s="645"/>
      <c r="I16" s="645"/>
    </row>
    <row r="17" spans="1:14" ht="84" customHeight="1">
      <c r="A17" s="158"/>
      <c r="B17" s="158"/>
      <c r="C17" s="158"/>
      <c r="D17" s="158"/>
      <c r="E17" s="158"/>
      <c r="F17" s="158"/>
      <c r="G17" s="158"/>
      <c r="H17" s="158"/>
      <c r="I17" s="158"/>
    </row>
    <row r="18" spans="1:14" ht="84" customHeight="1">
      <c r="A18" s="158"/>
      <c r="B18" s="158"/>
      <c r="C18" s="158"/>
      <c r="D18" s="158"/>
      <c r="E18" s="158"/>
      <c r="F18" s="158"/>
      <c r="G18" s="158"/>
      <c r="H18" s="158"/>
      <c r="I18" s="158"/>
    </row>
    <row r="19" spans="1:14" ht="84" customHeight="1">
      <c r="A19" s="158"/>
      <c r="B19" s="158"/>
      <c r="C19" s="158"/>
      <c r="D19" s="158"/>
      <c r="E19" s="158"/>
      <c r="F19" s="158"/>
      <c r="G19" s="158"/>
      <c r="H19" s="158"/>
      <c r="I19" s="158"/>
    </row>
    <row r="20" spans="1:14" ht="9.75" customHeight="1"/>
    <row r="21" spans="1:14" ht="17.25" hidden="1" customHeight="1">
      <c r="B21" s="657" t="s">
        <v>47</v>
      </c>
      <c r="C21" s="657"/>
      <c r="D21" s="657"/>
      <c r="E21" s="657"/>
      <c r="F21" s="657"/>
      <c r="G21" s="657"/>
      <c r="N21" s="74"/>
    </row>
    <row r="22" spans="1:14" ht="17.25" hidden="1" customHeight="1">
      <c r="A22" s="101"/>
      <c r="B22" s="657" t="s">
        <v>48</v>
      </c>
      <c r="C22" s="657"/>
      <c r="D22" s="657"/>
      <c r="E22" s="657"/>
      <c r="F22" s="657"/>
      <c r="G22" s="657"/>
      <c r="H22" s="657"/>
      <c r="I22" s="657"/>
      <c r="N22" s="74"/>
    </row>
    <row r="23" spans="1:14" hidden="1">
      <c r="A23" s="102" t="s">
        <v>49</v>
      </c>
      <c r="B23" s="767"/>
      <c r="C23" s="767"/>
      <c r="D23" s="767"/>
      <c r="E23" s="767"/>
      <c r="F23" s="767"/>
      <c r="G23" s="767"/>
      <c r="H23" s="767"/>
      <c r="I23" s="768"/>
      <c r="N23" s="103">
        <f>'Name of Bidder'!F6</f>
        <v>1</v>
      </c>
    </row>
    <row r="24" spans="1:14" hidden="1">
      <c r="A24" s="102" t="s">
        <v>50</v>
      </c>
      <c r="B24" s="767"/>
      <c r="C24" s="767"/>
      <c r="D24" s="767"/>
      <c r="E24" s="767"/>
      <c r="F24" s="767"/>
      <c r="G24" s="767"/>
      <c r="H24" s="767"/>
      <c r="I24" s="768"/>
      <c r="N24" s="103">
        <f>'Name of Bidder'!F8</f>
        <v>1</v>
      </c>
    </row>
    <row r="25" spans="1:14" ht="17.25" hidden="1" customHeight="1">
      <c r="A25" s="102" t="s">
        <v>51</v>
      </c>
      <c r="B25" s="767"/>
      <c r="C25" s="767"/>
      <c r="D25" s="767"/>
      <c r="E25" s="767"/>
      <c r="F25" s="767"/>
      <c r="G25" s="767"/>
      <c r="H25" s="767"/>
      <c r="I25" s="768"/>
      <c r="J25" s="104"/>
    </row>
    <row r="26" spans="1:14" ht="15.75" hidden="1" customHeight="1"/>
    <row r="27" spans="1:14" ht="25.5" hidden="1" customHeight="1">
      <c r="A27" s="657" t="s">
        <v>52</v>
      </c>
      <c r="B27" s="657"/>
      <c r="C27" s="657"/>
      <c r="D27" s="657"/>
      <c r="E27" s="657"/>
      <c r="F27" s="657"/>
      <c r="G27" s="657"/>
      <c r="H27" s="657"/>
      <c r="I27" s="657"/>
    </row>
    <row r="28" spans="1:14" ht="8.25" hidden="1" customHeight="1">
      <c r="A28" s="105"/>
      <c r="B28" s="105"/>
      <c r="C28" s="105"/>
      <c r="D28" s="105"/>
      <c r="E28" s="105"/>
      <c r="F28" s="105"/>
      <c r="G28" s="105"/>
      <c r="H28" s="105"/>
      <c r="I28" s="105"/>
    </row>
    <row r="29" spans="1:14" ht="54.75" hidden="1" customHeight="1">
      <c r="A29" s="663" t="s">
        <v>53</v>
      </c>
      <c r="B29" s="663"/>
      <c r="C29" s="663"/>
      <c r="D29" s="663"/>
      <c r="E29" s="663"/>
      <c r="F29" s="663"/>
      <c r="G29" s="663"/>
      <c r="H29" s="663"/>
      <c r="I29" s="663"/>
      <c r="J29" s="104"/>
    </row>
    <row r="30" spans="1:14" ht="26.25" hidden="1" customHeight="1">
      <c r="A30" s="106" t="s">
        <v>54</v>
      </c>
      <c r="B30" s="663" t="s">
        <v>55</v>
      </c>
      <c r="C30" s="663"/>
      <c r="D30" s="663"/>
      <c r="E30" s="663"/>
      <c r="F30" s="663"/>
      <c r="G30" s="663"/>
      <c r="H30" s="663"/>
      <c r="I30" s="663"/>
      <c r="J30" s="104"/>
    </row>
    <row r="31" spans="1:14" ht="26.25" hidden="1" customHeight="1">
      <c r="A31" s="107" t="s">
        <v>56</v>
      </c>
      <c r="B31" s="671" t="s">
        <v>57</v>
      </c>
      <c r="C31" s="671"/>
      <c r="D31" s="671"/>
      <c r="E31" s="671"/>
      <c r="F31" s="671"/>
      <c r="G31" s="671"/>
      <c r="H31" s="671"/>
      <c r="I31" s="671"/>
    </row>
    <row r="32" spans="1:14" ht="26.25" hidden="1" customHeight="1">
      <c r="A32" s="107" t="s">
        <v>58</v>
      </c>
      <c r="B32" s="671" t="s">
        <v>59</v>
      </c>
      <c r="C32" s="671"/>
      <c r="D32" s="671"/>
      <c r="E32" s="671"/>
      <c r="F32" s="671"/>
      <c r="G32" s="671"/>
      <c r="H32" s="671"/>
      <c r="I32" s="671"/>
    </row>
    <row r="33" spans="1:10" ht="41.25" hidden="1" customHeight="1">
      <c r="A33" s="107" t="s">
        <v>60</v>
      </c>
      <c r="B33" s="671" t="s">
        <v>61</v>
      </c>
      <c r="C33" s="671"/>
      <c r="D33" s="671"/>
      <c r="E33" s="671"/>
      <c r="F33" s="671"/>
      <c r="G33" s="671"/>
      <c r="H33" s="671"/>
      <c r="I33" s="671"/>
    </row>
    <row r="34" spans="1:10" ht="9.75" hidden="1" customHeight="1">
      <c r="A34" s="107"/>
      <c r="B34" s="104"/>
      <c r="C34" s="104"/>
      <c r="D34" s="104"/>
      <c r="E34" s="104"/>
      <c r="F34" s="104"/>
      <c r="G34" s="104"/>
      <c r="H34" s="104"/>
      <c r="I34" s="104"/>
      <c r="J34" s="104"/>
    </row>
    <row r="35" spans="1:10" ht="25.5" hidden="1" customHeight="1">
      <c r="A35" s="106" t="s">
        <v>62</v>
      </c>
      <c r="B35" s="760" t="s">
        <v>63</v>
      </c>
      <c r="C35" s="760"/>
      <c r="D35" s="760"/>
      <c r="E35" s="760"/>
      <c r="F35" s="760"/>
      <c r="G35" s="760"/>
      <c r="H35" s="760"/>
      <c r="I35" s="760"/>
      <c r="J35" s="104"/>
    </row>
    <row r="36" spans="1:10" ht="24.75" hidden="1" customHeight="1">
      <c r="A36" s="107" t="s">
        <v>56</v>
      </c>
      <c r="B36" s="663" t="s">
        <v>64</v>
      </c>
      <c r="C36" s="663"/>
      <c r="D36" s="663"/>
      <c r="E36" s="663"/>
      <c r="F36" s="663"/>
      <c r="G36" s="663"/>
      <c r="H36" s="663"/>
      <c r="I36" s="663"/>
      <c r="J36" s="104"/>
    </row>
    <row r="37" spans="1:10" ht="24.75" hidden="1" customHeight="1">
      <c r="A37" s="107" t="s">
        <v>58</v>
      </c>
      <c r="B37" s="663" t="s">
        <v>65</v>
      </c>
      <c r="C37" s="663"/>
      <c r="D37" s="663"/>
      <c r="E37" s="663"/>
      <c r="F37" s="663"/>
      <c r="G37" s="663"/>
      <c r="H37" s="663"/>
      <c r="I37" s="663"/>
      <c r="J37" s="104"/>
    </row>
    <row r="38" spans="1:10" ht="96.75" hidden="1" customHeight="1">
      <c r="A38" s="106" t="s">
        <v>66</v>
      </c>
      <c r="B38" s="663" t="s">
        <v>67</v>
      </c>
      <c r="C38" s="663"/>
      <c r="D38" s="663"/>
      <c r="E38" s="663"/>
      <c r="F38" s="663"/>
      <c r="G38" s="663"/>
      <c r="H38" s="413"/>
      <c r="I38" s="414"/>
      <c r="J38" s="104"/>
    </row>
    <row r="39" spans="1:10" s="110" customFormat="1" ht="24.75" hidden="1" customHeight="1">
      <c r="A39" s="108" t="s">
        <v>68</v>
      </c>
      <c r="B39" s="733" t="s">
        <v>69</v>
      </c>
      <c r="C39" s="733"/>
      <c r="D39" s="733"/>
      <c r="E39" s="733"/>
      <c r="F39" s="733"/>
      <c r="G39" s="733"/>
      <c r="H39" s="733"/>
      <c r="I39" s="733"/>
      <c r="J39" s="109"/>
    </row>
    <row r="40" spans="1:10" ht="24" hidden="1" customHeight="1">
      <c r="A40" s="104"/>
      <c r="B40" s="760" t="s">
        <v>70</v>
      </c>
      <c r="C40" s="760"/>
      <c r="D40" s="760"/>
      <c r="E40" s="760"/>
      <c r="F40" s="760"/>
      <c r="G40" s="760"/>
      <c r="H40" s="760"/>
      <c r="I40" s="760"/>
      <c r="J40" s="104"/>
    </row>
    <row r="41" spans="1:10" ht="54" hidden="1" customHeight="1">
      <c r="A41" s="104"/>
      <c r="B41" s="663" t="s">
        <v>71</v>
      </c>
      <c r="C41" s="663"/>
      <c r="D41" s="663"/>
      <c r="E41" s="663"/>
      <c r="F41" s="663"/>
      <c r="G41" s="663"/>
      <c r="H41" s="663"/>
      <c r="I41" s="663"/>
      <c r="J41" s="104"/>
    </row>
    <row r="42" spans="1:10" hidden="1"/>
    <row r="43" spans="1:10" ht="19.5" hidden="1" customHeight="1">
      <c r="A43" s="749" t="s">
        <v>72</v>
      </c>
      <c r="B43" s="652" t="s">
        <v>73</v>
      </c>
      <c r="C43" s="764"/>
      <c r="D43" s="652" t="str">
        <f>IF(N23=1, "Sole Bidder", IF(AND(N23=2, N24=1), "For Lead Partner", IF(AND(N23=2, N24="2 or more"), "For Lead Partner", "")))</f>
        <v>Sole Bidder</v>
      </c>
      <c r="E43" s="729"/>
      <c r="F43" s="652" t="str">
        <f>IF(N23=1, "", IF(N23=2, "For Other Partner-1", ""))</f>
        <v/>
      </c>
      <c r="G43" s="729"/>
      <c r="H43" s="652" t="str">
        <f>IF(N23=1, "", IF(AND(N23=2, N24="2 or more"), "For Other Partner-2", ""))</f>
        <v/>
      </c>
      <c r="I43" s="729"/>
      <c r="J43" s="104"/>
    </row>
    <row r="44" spans="1:10" ht="20.25" hidden="1" customHeight="1">
      <c r="A44" s="750"/>
      <c r="B44" s="762"/>
      <c r="C44" s="765"/>
      <c r="D44" s="762"/>
      <c r="E44" s="763"/>
      <c r="F44" s="762"/>
      <c r="G44" s="763"/>
      <c r="H44" s="762"/>
      <c r="I44" s="763"/>
      <c r="J44" s="104"/>
    </row>
    <row r="45" spans="1:10" ht="30.75" hidden="1" customHeight="1">
      <c r="A45" s="111">
        <v>1</v>
      </c>
      <c r="B45" s="761" t="s">
        <v>74</v>
      </c>
      <c r="C45" s="761"/>
      <c r="D45" s="761">
        <f>'Name of Bidder'!C13</f>
        <v>0</v>
      </c>
      <c r="E45" s="761"/>
      <c r="F45" s="748">
        <f>'Name of Bidder'!C18</f>
        <v>0</v>
      </c>
      <c r="G45" s="748"/>
      <c r="H45" s="748">
        <f>'Name of Bidder'!C23</f>
        <v>0</v>
      </c>
      <c r="I45" s="748"/>
      <c r="J45" s="104"/>
    </row>
    <row r="46" spans="1:10" ht="15.75" hidden="1" customHeight="1">
      <c r="A46" s="751">
        <v>2</v>
      </c>
      <c r="B46" s="754" t="s">
        <v>75</v>
      </c>
      <c r="C46" s="755"/>
      <c r="D46" s="761">
        <f>'Name of Bidder'!C14</f>
        <v>0</v>
      </c>
      <c r="E46" s="761"/>
      <c r="F46" s="748">
        <f>'Name of Bidder'!C19</f>
        <v>0</v>
      </c>
      <c r="G46" s="748"/>
      <c r="H46" s="748">
        <f>'Name of Bidder'!C24</f>
        <v>0</v>
      </c>
      <c r="I46" s="748"/>
      <c r="J46" s="104"/>
    </row>
    <row r="47" spans="1:10" ht="15.75" hidden="1" customHeight="1">
      <c r="A47" s="752"/>
      <c r="B47" s="756"/>
      <c r="C47" s="757"/>
      <c r="D47" s="761">
        <f>'Name of Bidder'!C15</f>
        <v>0</v>
      </c>
      <c r="E47" s="761"/>
      <c r="F47" s="748">
        <f>'Name of Bidder'!C20</f>
        <v>0</v>
      </c>
      <c r="G47" s="748"/>
      <c r="H47" s="748">
        <f>'Name of Bidder'!C25</f>
        <v>0</v>
      </c>
      <c r="I47" s="748"/>
      <c r="J47" s="104"/>
    </row>
    <row r="48" spans="1:10" ht="15.75" hidden="1" customHeight="1">
      <c r="A48" s="753"/>
      <c r="B48" s="758"/>
      <c r="C48" s="759"/>
      <c r="D48" s="761">
        <f>'Name of Bidder'!C16</f>
        <v>0</v>
      </c>
      <c r="E48" s="761"/>
      <c r="F48" s="748">
        <f>'Name of Bidder'!C21</f>
        <v>0</v>
      </c>
      <c r="G48" s="748"/>
      <c r="H48" s="748">
        <f>'Name of Bidder'!C26</f>
        <v>0</v>
      </c>
      <c r="I48" s="748"/>
      <c r="J48" s="104"/>
    </row>
    <row r="49" spans="1:10" ht="18.75" hidden="1" customHeight="1">
      <c r="A49" s="111">
        <v>3</v>
      </c>
      <c r="B49" s="588" t="s">
        <v>76</v>
      </c>
      <c r="C49" s="588"/>
      <c r="D49" s="588"/>
      <c r="E49" s="588"/>
      <c r="F49" s="588"/>
      <c r="G49" s="588"/>
      <c r="H49" s="588"/>
      <c r="I49" s="588"/>
      <c r="J49" s="104"/>
    </row>
    <row r="50" spans="1:10" ht="20.25" hidden="1" customHeight="1">
      <c r="A50" s="111">
        <v>4</v>
      </c>
      <c r="B50" s="588" t="s">
        <v>77</v>
      </c>
      <c r="C50" s="588"/>
      <c r="D50" s="588"/>
      <c r="E50" s="588"/>
      <c r="F50" s="588"/>
      <c r="G50" s="588"/>
      <c r="H50" s="588"/>
      <c r="I50" s="588"/>
      <c r="J50" s="104"/>
    </row>
    <row r="51" spans="1:10" ht="19.5" hidden="1" customHeight="1">
      <c r="A51" s="115">
        <v>5</v>
      </c>
      <c r="B51" s="588" t="s">
        <v>78</v>
      </c>
      <c r="C51" s="588"/>
      <c r="D51" s="588"/>
      <c r="E51" s="588"/>
      <c r="F51" s="588"/>
      <c r="G51" s="588"/>
      <c r="H51" s="588"/>
      <c r="I51" s="588"/>
    </row>
    <row r="52" spans="1:10" ht="51.75" hidden="1" customHeight="1">
      <c r="A52" s="111">
        <v>6</v>
      </c>
      <c r="B52" s="588" t="s">
        <v>79</v>
      </c>
      <c r="C52" s="588"/>
      <c r="D52" s="588"/>
      <c r="E52" s="588"/>
      <c r="F52" s="588"/>
      <c r="G52" s="588"/>
      <c r="H52" s="588"/>
      <c r="I52" s="588"/>
      <c r="J52" s="104"/>
    </row>
    <row r="53" spans="1:10" ht="49.5" hidden="1" customHeight="1">
      <c r="A53" s="111">
        <v>7</v>
      </c>
      <c r="B53" s="588" t="s">
        <v>80</v>
      </c>
      <c r="C53" s="588"/>
      <c r="D53" s="588"/>
      <c r="E53" s="588"/>
      <c r="F53" s="588"/>
      <c r="G53" s="588"/>
      <c r="H53" s="588"/>
      <c r="I53" s="588"/>
      <c r="J53" s="104"/>
    </row>
    <row r="54" spans="1:10" ht="18" hidden="1" customHeight="1">
      <c r="A54" s="111">
        <v>8</v>
      </c>
      <c r="B54" s="588" t="s">
        <v>81</v>
      </c>
      <c r="C54" s="588"/>
      <c r="D54" s="588"/>
      <c r="E54" s="588"/>
      <c r="F54" s="588"/>
      <c r="G54" s="588"/>
      <c r="H54" s="588"/>
      <c r="I54" s="588"/>
      <c r="J54" s="104"/>
    </row>
    <row r="55" spans="1:10" ht="18" hidden="1" customHeight="1">
      <c r="A55" s="116"/>
      <c r="B55" s="588" t="s">
        <v>82</v>
      </c>
      <c r="C55" s="588"/>
      <c r="D55" s="588"/>
      <c r="E55" s="588"/>
      <c r="F55" s="588"/>
      <c r="G55" s="588"/>
      <c r="H55" s="588"/>
      <c r="I55" s="588"/>
      <c r="J55" s="104"/>
    </row>
    <row r="56" spans="1:10" ht="18" hidden="1" customHeight="1">
      <c r="A56" s="116"/>
      <c r="B56" s="588" t="s">
        <v>83</v>
      </c>
      <c r="C56" s="588"/>
      <c r="D56" s="588"/>
      <c r="E56" s="588"/>
      <c r="F56" s="588"/>
      <c r="G56" s="588"/>
      <c r="H56" s="588"/>
      <c r="I56" s="588"/>
      <c r="J56" s="104"/>
    </row>
    <row r="57" spans="1:10" ht="18" hidden="1" customHeight="1">
      <c r="A57" s="117"/>
      <c r="B57" s="588" t="s">
        <v>84</v>
      </c>
      <c r="C57" s="588"/>
      <c r="D57" s="588"/>
      <c r="E57" s="588"/>
      <c r="F57" s="588"/>
      <c r="G57" s="588"/>
      <c r="H57" s="588"/>
      <c r="I57" s="588"/>
    </row>
    <row r="58" spans="1:10" ht="13.5" hidden="1" customHeight="1">
      <c r="A58" s="104"/>
      <c r="B58" s="588"/>
      <c r="C58" s="588"/>
      <c r="D58" s="588"/>
      <c r="E58" s="588"/>
      <c r="F58" s="588"/>
      <c r="G58" s="588"/>
      <c r="H58" s="588"/>
      <c r="I58" s="588"/>
      <c r="J58" s="104"/>
    </row>
    <row r="59" spans="1:10" ht="20.25" hidden="1" customHeight="1">
      <c r="A59" s="118">
        <v>2</v>
      </c>
      <c r="B59" s="588" t="s">
        <v>85</v>
      </c>
      <c r="C59" s="588"/>
      <c r="D59" s="588"/>
      <c r="E59" s="588"/>
      <c r="F59" s="588"/>
      <c r="G59" s="588"/>
      <c r="H59" s="588"/>
      <c r="I59" s="588"/>
      <c r="J59" s="104"/>
    </row>
    <row r="60" spans="1:10" ht="9.75" hidden="1" customHeight="1">
      <c r="A60" s="104"/>
      <c r="B60" s="104"/>
      <c r="C60" s="104"/>
      <c r="D60" s="104"/>
      <c r="E60" s="104"/>
      <c r="F60" s="104"/>
      <c r="G60" s="104"/>
      <c r="H60" s="104"/>
      <c r="I60" s="104"/>
      <c r="J60" s="104"/>
    </row>
    <row r="61" spans="1:10" ht="26.25" hidden="1" customHeight="1">
      <c r="A61" s="120" t="s">
        <v>86</v>
      </c>
      <c r="B61" s="733" t="s">
        <v>87</v>
      </c>
      <c r="C61" s="733"/>
      <c r="D61" s="733"/>
      <c r="E61" s="733"/>
      <c r="F61" s="733"/>
      <c r="G61" s="733"/>
      <c r="H61" s="733"/>
      <c r="I61" s="733"/>
      <c r="J61" s="104"/>
    </row>
    <row r="62" spans="1:10" ht="26.25" hidden="1" customHeight="1">
      <c r="A62" s="120"/>
      <c r="B62" s="409"/>
      <c r="C62" s="109"/>
      <c r="D62" s="109"/>
      <c r="E62" s="109"/>
      <c r="F62" s="109"/>
      <c r="G62" s="109"/>
      <c r="H62" s="109"/>
      <c r="I62" s="109"/>
      <c r="J62" s="104"/>
    </row>
    <row r="63" spans="1:10" ht="78" hidden="1" customHeight="1">
      <c r="A63" s="561">
        <v>2.1</v>
      </c>
      <c r="B63" s="746"/>
      <c r="C63" s="746"/>
      <c r="D63" s="746"/>
      <c r="E63" s="746"/>
      <c r="F63" s="746"/>
      <c r="G63" s="746"/>
      <c r="H63" s="746"/>
      <c r="I63" s="746"/>
      <c r="J63" s="104"/>
    </row>
    <row r="64" spans="1:10" ht="17.25" hidden="1" customHeight="1">
      <c r="A64" s="418"/>
      <c r="B64" s="407"/>
      <c r="C64" s="407"/>
      <c r="D64" s="407"/>
      <c r="E64" s="407"/>
      <c r="F64" s="408"/>
      <c r="G64" s="407"/>
      <c r="H64" s="407"/>
      <c r="I64" s="407"/>
      <c r="J64" s="104"/>
    </row>
    <row r="65" spans="1:25" ht="20.25" hidden="1" customHeight="1">
      <c r="A65" s="183"/>
      <c r="B65" s="771" t="s">
        <v>88</v>
      </c>
      <c r="C65" s="771"/>
      <c r="D65" s="771"/>
      <c r="E65" s="771"/>
      <c r="F65" s="771"/>
      <c r="G65" s="771"/>
      <c r="H65" s="771"/>
      <c r="I65" s="771"/>
      <c r="J65" s="104"/>
    </row>
    <row r="66" spans="1:25" ht="25.5" hidden="1" customHeight="1">
      <c r="A66" s="183"/>
      <c r="B66" s="410"/>
      <c r="C66" s="184"/>
      <c r="D66" s="184"/>
      <c r="E66" s="184"/>
      <c r="F66" s="184"/>
      <c r="G66" s="184"/>
      <c r="H66" s="184"/>
      <c r="I66" s="184"/>
      <c r="J66" s="104"/>
    </row>
    <row r="67" spans="1:25" ht="306.75" hidden="1" customHeight="1">
      <c r="A67" s="561">
        <v>2.2000000000000002</v>
      </c>
      <c r="B67" s="747"/>
      <c r="C67" s="747"/>
      <c r="D67" s="747"/>
      <c r="E67" s="747"/>
      <c r="F67" s="747"/>
      <c r="G67" s="747"/>
      <c r="H67" s="747"/>
      <c r="I67" s="747"/>
      <c r="J67" s="104"/>
    </row>
    <row r="68" spans="1:25" ht="20.25" hidden="1" customHeight="1">
      <c r="A68" s="183"/>
      <c r="B68" s="771" t="s">
        <v>88</v>
      </c>
      <c r="C68" s="771"/>
      <c r="D68" s="771"/>
      <c r="E68" s="771"/>
      <c r="F68" s="771"/>
      <c r="G68" s="771"/>
      <c r="H68" s="771"/>
      <c r="I68" s="771"/>
      <c r="J68" s="104"/>
    </row>
    <row r="69" spans="1:25" ht="25.5" hidden="1" customHeight="1">
      <c r="A69" s="183"/>
      <c r="B69" s="410" t="s">
        <v>89</v>
      </c>
      <c r="C69" s="184"/>
      <c r="D69" s="184"/>
      <c r="E69" s="184"/>
      <c r="F69" s="184"/>
      <c r="G69" s="184"/>
      <c r="H69" s="184"/>
      <c r="I69" s="184"/>
      <c r="J69" s="104"/>
    </row>
    <row r="70" spans="1:25" ht="331.15" hidden="1" customHeight="1">
      <c r="A70" s="561">
        <v>2.2999999999999998</v>
      </c>
      <c r="B70" s="746"/>
      <c r="C70" s="746"/>
      <c r="D70" s="746"/>
      <c r="E70" s="746"/>
      <c r="F70" s="746"/>
      <c r="G70" s="746"/>
      <c r="H70" s="746"/>
      <c r="I70" s="746"/>
      <c r="J70" s="104"/>
    </row>
    <row r="71" spans="1:25" ht="293.45" hidden="1" customHeight="1">
      <c r="A71" s="122"/>
      <c r="B71" s="741"/>
      <c r="C71" s="741"/>
      <c r="D71" s="741"/>
      <c r="E71" s="741"/>
      <c r="F71" s="741"/>
      <c r="G71" s="741"/>
      <c r="H71" s="741"/>
      <c r="I71" s="741"/>
      <c r="J71" s="104"/>
    </row>
    <row r="72" spans="1:25" ht="9" hidden="1" customHeight="1">
      <c r="A72" s="122"/>
      <c r="B72" s="772"/>
      <c r="C72" s="773"/>
      <c r="D72" s="773"/>
      <c r="E72" s="773"/>
      <c r="F72" s="773"/>
      <c r="G72" s="773"/>
      <c r="H72" s="773"/>
      <c r="I72" s="773"/>
      <c r="J72" s="104"/>
    </row>
    <row r="73" spans="1:25" ht="6" hidden="1" customHeight="1">
      <c r="A73" s="122"/>
      <c r="B73" s="399"/>
      <c r="C73" s="398"/>
      <c r="D73" s="398"/>
      <c r="E73" s="398"/>
      <c r="F73" s="398"/>
      <c r="G73" s="398"/>
      <c r="H73" s="398"/>
      <c r="I73" s="398"/>
      <c r="J73" s="104"/>
    </row>
    <row r="74" spans="1:25" ht="70.5" hidden="1" customHeight="1">
      <c r="A74" s="159">
        <v>2.4</v>
      </c>
      <c r="B74" s="663"/>
      <c r="C74" s="663"/>
      <c r="D74" s="663"/>
      <c r="E74" s="663"/>
      <c r="F74" s="663"/>
      <c r="G74" s="663"/>
      <c r="H74" s="663"/>
      <c r="I74" s="663"/>
      <c r="J74" s="104"/>
    </row>
    <row r="75" spans="1:25" ht="72.75" hidden="1" customHeight="1">
      <c r="B75" s="663"/>
      <c r="C75" s="663"/>
      <c r="D75" s="663"/>
      <c r="E75" s="663"/>
      <c r="F75" s="663"/>
      <c r="G75" s="663"/>
      <c r="H75" s="663"/>
      <c r="I75" s="663"/>
    </row>
    <row r="76" spans="1:25" ht="21" hidden="1" customHeight="1">
      <c r="B76" s="743" t="s">
        <v>90</v>
      </c>
      <c r="C76" s="743"/>
      <c r="D76" s="125"/>
      <c r="E76" s="125"/>
      <c r="F76" s="125"/>
      <c r="G76" s="125"/>
      <c r="H76" s="125"/>
      <c r="I76" s="125"/>
    </row>
    <row r="77" spans="1:25" ht="51.75" hidden="1" customHeight="1">
      <c r="A77" s="104"/>
      <c r="B77" s="659"/>
      <c r="C77" s="659"/>
      <c r="D77" s="659"/>
      <c r="E77" s="659"/>
      <c r="F77" s="659"/>
      <c r="G77" s="659"/>
      <c r="H77" s="659"/>
      <c r="I77" s="659"/>
      <c r="J77" s="104"/>
    </row>
    <row r="78" spans="1:25" ht="15.75" hidden="1" customHeight="1">
      <c r="A78" s="104"/>
      <c r="B78" s="70"/>
      <c r="C78" s="126"/>
      <c r="D78" s="126"/>
      <c r="E78" s="126"/>
      <c r="F78" s="126"/>
      <c r="G78" s="126"/>
      <c r="H78" s="126"/>
      <c r="I78" s="126"/>
      <c r="J78" s="104"/>
    </row>
    <row r="79" spans="1:25" ht="38.25" hidden="1" customHeight="1">
      <c r="A79" s="127"/>
      <c r="B79" s="744"/>
      <c r="C79" s="744"/>
      <c r="D79" s="744"/>
      <c r="E79" s="745"/>
      <c r="F79" s="708"/>
      <c r="G79" s="709"/>
      <c r="H79" s="710"/>
      <c r="I79" s="709"/>
      <c r="J79" s="128"/>
      <c r="K79" s="128"/>
      <c r="L79" s="128"/>
      <c r="M79" s="128"/>
      <c r="N79" s="129">
        <f>'Name of Bidder'!C13</f>
        <v>0</v>
      </c>
      <c r="O79" s="128"/>
      <c r="P79" s="128"/>
      <c r="Q79" s="128"/>
      <c r="R79" s="128"/>
      <c r="S79" s="128"/>
      <c r="T79" s="128"/>
      <c r="U79" s="128"/>
      <c r="V79" s="128"/>
      <c r="W79" s="128"/>
      <c r="X79" s="128"/>
      <c r="Y79" s="128"/>
    </row>
    <row r="80" spans="1:25" ht="37.5" hidden="1" customHeight="1">
      <c r="A80" s="130"/>
      <c r="B80" s="713"/>
      <c r="C80" s="713"/>
      <c r="D80" s="713"/>
      <c r="E80" s="714"/>
      <c r="F80" s="715"/>
      <c r="G80" s="716"/>
      <c r="H80" s="774"/>
      <c r="I80" s="716"/>
      <c r="J80" s="128"/>
      <c r="K80" s="128"/>
      <c r="L80" s="128"/>
      <c r="M80" s="128"/>
      <c r="N80" s="131">
        <f>'Name of Bidder'!C18</f>
        <v>0</v>
      </c>
      <c r="O80" s="128"/>
      <c r="P80" s="128"/>
      <c r="Q80" s="128"/>
      <c r="R80" s="128"/>
      <c r="S80" s="128"/>
      <c r="T80" s="128"/>
      <c r="U80" s="128"/>
      <c r="V80" s="128"/>
      <c r="W80" s="128"/>
      <c r="X80" s="128"/>
      <c r="Y80" s="128"/>
    </row>
    <row r="81" spans="1:25" ht="44.25" hidden="1" customHeight="1">
      <c r="A81" s="132">
        <v>1</v>
      </c>
      <c r="B81" s="655"/>
      <c r="C81" s="655"/>
      <c r="D81" s="655"/>
      <c r="E81" s="656"/>
      <c r="F81" s="666"/>
      <c r="G81" s="666"/>
      <c r="H81" s="666"/>
      <c r="I81" s="724"/>
      <c r="J81" s="92"/>
      <c r="K81" s="92"/>
      <c r="L81" s="92"/>
      <c r="M81" s="92"/>
      <c r="N81" s="131">
        <f>'Name of Bidder'!C23</f>
        <v>0</v>
      </c>
      <c r="O81" s="92"/>
      <c r="P81" s="92"/>
      <c r="Q81" s="92"/>
      <c r="R81" s="92"/>
      <c r="S81" s="92"/>
      <c r="T81" s="92"/>
      <c r="U81" s="92"/>
      <c r="V81" s="92"/>
      <c r="W81" s="92"/>
      <c r="X81" s="92"/>
      <c r="Y81" s="92"/>
    </row>
    <row r="82" spans="1:25" ht="14.25" hidden="1" customHeight="1">
      <c r="A82" s="133"/>
      <c r="B82" s="134"/>
      <c r="C82" s="134"/>
      <c r="D82" s="134"/>
      <c r="E82" s="134"/>
      <c r="F82" s="657"/>
      <c r="G82" s="657"/>
      <c r="H82" s="657"/>
      <c r="I82" s="725"/>
      <c r="J82" s="92"/>
      <c r="K82" s="92"/>
      <c r="L82" s="92"/>
      <c r="M82" s="92"/>
      <c r="N82" s="92"/>
      <c r="O82" s="92"/>
      <c r="P82" s="92"/>
      <c r="Q82" s="92"/>
      <c r="R82" s="92"/>
      <c r="S82" s="92"/>
      <c r="T82" s="92"/>
      <c r="U82" s="92"/>
      <c r="V82" s="92"/>
      <c r="W82" s="92"/>
      <c r="X82" s="92"/>
      <c r="Y82" s="92"/>
    </row>
    <row r="83" spans="1:25" ht="36.75" hidden="1" customHeight="1">
      <c r="A83" s="132">
        <v>2</v>
      </c>
      <c r="B83" s="655"/>
      <c r="C83" s="655"/>
      <c r="D83" s="655"/>
      <c r="E83" s="656"/>
      <c r="F83" s="657"/>
      <c r="G83" s="657"/>
      <c r="H83" s="657"/>
      <c r="I83" s="725"/>
      <c r="J83" s="92"/>
      <c r="K83" s="92"/>
      <c r="L83" s="92"/>
      <c r="M83" s="92"/>
      <c r="N83" s="92"/>
      <c r="O83" s="92"/>
      <c r="P83" s="92"/>
      <c r="Q83" s="92"/>
      <c r="R83" s="92"/>
      <c r="S83" s="92"/>
      <c r="T83" s="92"/>
      <c r="U83" s="92"/>
      <c r="V83" s="92"/>
      <c r="W83" s="92"/>
      <c r="X83" s="92"/>
      <c r="Y83" s="92"/>
    </row>
    <row r="84" spans="1:25" ht="14.25" hidden="1" customHeight="1">
      <c r="A84" s="133"/>
      <c r="B84" s="135"/>
      <c r="C84" s="135"/>
      <c r="D84" s="135"/>
      <c r="E84" s="135"/>
      <c r="F84" s="135"/>
      <c r="G84" s="135"/>
      <c r="H84" s="135"/>
      <c r="I84" s="135"/>
      <c r="J84" s="92"/>
      <c r="K84" s="92"/>
      <c r="L84" s="92"/>
      <c r="M84" s="92"/>
      <c r="N84" s="92"/>
      <c r="O84" s="92"/>
      <c r="P84" s="92"/>
      <c r="Q84" s="92"/>
      <c r="R84" s="92"/>
      <c r="S84" s="92"/>
      <c r="T84" s="92"/>
      <c r="U84" s="92"/>
      <c r="V84" s="92"/>
      <c r="W84" s="92"/>
      <c r="X84" s="92"/>
      <c r="Y84" s="92"/>
    </row>
    <row r="85" spans="1:25" ht="23.25" hidden="1" customHeight="1">
      <c r="A85" s="696">
        <v>3</v>
      </c>
      <c r="B85" s="666"/>
      <c r="C85" s="666"/>
      <c r="D85" s="666"/>
      <c r="E85" s="724"/>
      <c r="F85" s="666"/>
      <c r="G85" s="666"/>
      <c r="H85" s="666"/>
      <c r="I85" s="724"/>
      <c r="J85" s="92"/>
      <c r="K85" s="92"/>
      <c r="L85" s="92"/>
      <c r="M85" s="92"/>
      <c r="N85" s="92"/>
      <c r="O85" s="92"/>
      <c r="P85" s="92"/>
      <c r="Q85" s="92"/>
      <c r="R85" s="92"/>
      <c r="S85" s="92"/>
      <c r="T85" s="92"/>
      <c r="U85" s="92"/>
      <c r="V85" s="92"/>
      <c r="W85" s="92"/>
      <c r="X85" s="92"/>
      <c r="Y85" s="92"/>
    </row>
    <row r="86" spans="1:25" ht="21" hidden="1" customHeight="1">
      <c r="A86" s="697"/>
      <c r="B86" s="657"/>
      <c r="C86" s="657"/>
      <c r="D86" s="657"/>
      <c r="E86" s="725"/>
      <c r="F86" s="657"/>
      <c r="G86" s="657"/>
      <c r="H86" s="657"/>
      <c r="I86" s="725"/>
      <c r="J86" s="92"/>
      <c r="K86" s="92"/>
      <c r="L86" s="92"/>
      <c r="M86" s="92"/>
      <c r="N86" s="92"/>
      <c r="O86" s="92"/>
      <c r="P86" s="92"/>
      <c r="Q86" s="92"/>
      <c r="R86" s="92"/>
      <c r="S86" s="92"/>
      <c r="T86" s="92"/>
      <c r="U86" s="92"/>
      <c r="V86" s="92"/>
      <c r="W86" s="92"/>
      <c r="X86" s="92"/>
      <c r="Y86" s="92"/>
    </row>
    <row r="87" spans="1:25" ht="20.25" hidden="1" customHeight="1">
      <c r="A87" s="697"/>
      <c r="B87" s="657"/>
      <c r="C87" s="657"/>
      <c r="D87" s="657"/>
      <c r="E87" s="725"/>
      <c r="F87" s="657"/>
      <c r="G87" s="657"/>
      <c r="H87" s="657"/>
      <c r="I87" s="725"/>
      <c r="J87" s="92"/>
      <c r="K87" s="92"/>
      <c r="L87" s="92"/>
      <c r="M87" s="92"/>
      <c r="N87" s="92"/>
      <c r="O87" s="92"/>
      <c r="P87" s="92"/>
      <c r="Q87" s="92"/>
      <c r="R87" s="92"/>
      <c r="S87" s="92"/>
      <c r="T87" s="92"/>
      <c r="U87" s="92"/>
      <c r="V87" s="92"/>
      <c r="W87" s="92"/>
      <c r="X87" s="92"/>
      <c r="Y87" s="92"/>
    </row>
    <row r="88" spans="1:25" ht="21" hidden="1" customHeight="1">
      <c r="A88" s="697"/>
      <c r="B88" s="657"/>
      <c r="C88" s="657"/>
      <c r="D88" s="657"/>
      <c r="E88" s="725"/>
      <c r="F88" s="657"/>
      <c r="G88" s="657"/>
      <c r="H88" s="657"/>
      <c r="I88" s="725"/>
      <c r="J88" s="92"/>
      <c r="K88" s="92"/>
      <c r="L88" s="92"/>
      <c r="M88" s="92"/>
      <c r="N88" s="92"/>
      <c r="O88" s="92"/>
      <c r="P88" s="92"/>
      <c r="Q88" s="92"/>
      <c r="R88" s="92"/>
      <c r="S88" s="92"/>
      <c r="T88" s="92"/>
      <c r="U88" s="92"/>
      <c r="V88" s="92"/>
      <c r="W88" s="92"/>
      <c r="X88" s="92"/>
      <c r="Y88" s="92"/>
    </row>
    <row r="89" spans="1:25" ht="24.95" hidden="1" customHeight="1">
      <c r="A89" s="136"/>
      <c r="E89" s="137"/>
      <c r="F89" s="666"/>
      <c r="G89" s="666"/>
      <c r="H89" s="666"/>
      <c r="I89" s="724"/>
      <c r="J89" s="92"/>
      <c r="K89" s="92"/>
      <c r="L89" s="92"/>
      <c r="M89" s="92"/>
      <c r="N89" s="92"/>
      <c r="O89" s="92"/>
      <c r="P89" s="92"/>
      <c r="Q89" s="92"/>
      <c r="R89" s="92"/>
      <c r="S89" s="92"/>
      <c r="T89" s="92"/>
      <c r="U89" s="92"/>
      <c r="V89" s="92"/>
      <c r="W89" s="92"/>
      <c r="X89" s="92"/>
      <c r="Y89" s="92"/>
    </row>
    <row r="90" spans="1:25" ht="24.95" hidden="1" customHeight="1">
      <c r="A90" s="136"/>
      <c r="E90" s="137"/>
      <c r="F90" s="657"/>
      <c r="G90" s="657"/>
      <c r="H90" s="657"/>
      <c r="I90" s="725"/>
      <c r="J90" s="92"/>
      <c r="K90" s="92"/>
      <c r="L90" s="92"/>
      <c r="M90" s="92"/>
      <c r="N90" s="92"/>
      <c r="O90" s="92"/>
      <c r="P90" s="92"/>
      <c r="Q90" s="92"/>
      <c r="R90" s="92"/>
      <c r="S90" s="92"/>
      <c r="T90" s="92"/>
      <c r="U90" s="92"/>
      <c r="V90" s="92"/>
      <c r="W90" s="92"/>
      <c r="X90" s="92"/>
      <c r="Y90" s="92"/>
    </row>
    <row r="91" spans="1:25" ht="24.95" hidden="1" customHeight="1">
      <c r="A91" s="136"/>
      <c r="B91" s="138"/>
      <c r="C91" s="138"/>
      <c r="D91" s="138"/>
      <c r="E91" s="139"/>
      <c r="F91" s="657"/>
      <c r="G91" s="657"/>
      <c r="H91" s="657"/>
      <c r="I91" s="725"/>
      <c r="J91" s="92"/>
      <c r="K91" s="92"/>
      <c r="L91" s="92"/>
      <c r="M91" s="92"/>
      <c r="N91" s="92"/>
      <c r="O91" s="92"/>
      <c r="P91" s="92"/>
      <c r="Q91" s="92"/>
      <c r="R91" s="92"/>
      <c r="S91" s="92"/>
      <c r="T91" s="92"/>
      <c r="U91" s="92"/>
      <c r="V91" s="92"/>
      <c r="W91" s="92"/>
      <c r="X91" s="92"/>
      <c r="Y91" s="92"/>
    </row>
    <row r="92" spans="1:25" ht="16.5" hidden="1" customHeight="1">
      <c r="A92" s="136"/>
      <c r="B92" s="104"/>
      <c r="C92" s="104"/>
      <c r="D92" s="104"/>
      <c r="E92" s="137"/>
      <c r="F92" s="657"/>
      <c r="G92" s="657"/>
      <c r="H92" s="657"/>
      <c r="I92" s="725"/>
      <c r="J92" s="92"/>
      <c r="K92" s="92"/>
      <c r="L92" s="92"/>
      <c r="M92" s="92"/>
      <c r="N92" s="92"/>
      <c r="O92" s="92"/>
      <c r="P92" s="92"/>
      <c r="Q92" s="92"/>
      <c r="R92" s="92"/>
      <c r="S92" s="92"/>
      <c r="T92" s="92"/>
      <c r="U92" s="92"/>
      <c r="V92" s="92"/>
      <c r="W92" s="92"/>
      <c r="X92" s="92"/>
      <c r="Y92" s="92"/>
    </row>
    <row r="93" spans="1:25" ht="51" hidden="1" customHeight="1">
      <c r="A93" s="140" t="s">
        <v>91</v>
      </c>
      <c r="B93" s="666"/>
      <c r="C93" s="666"/>
      <c r="D93" s="666"/>
      <c r="E93" s="719"/>
      <c r="F93" s="666"/>
      <c r="G93" s="666"/>
      <c r="H93" s="666"/>
      <c r="I93" s="724"/>
      <c r="J93" s="92"/>
      <c r="K93" s="92"/>
      <c r="L93" s="92"/>
      <c r="M93" s="92"/>
      <c r="N93" s="92"/>
      <c r="O93" s="92"/>
      <c r="P93" s="92"/>
      <c r="Q93" s="92"/>
      <c r="R93" s="92"/>
      <c r="S93" s="92"/>
      <c r="T93" s="92"/>
      <c r="U93" s="92"/>
      <c r="V93" s="92"/>
      <c r="W93" s="92"/>
      <c r="X93" s="92"/>
      <c r="Y93" s="92"/>
    </row>
    <row r="94" spans="1:25" ht="38.25" hidden="1" customHeight="1">
      <c r="A94" s="130"/>
      <c r="B94" s="686"/>
      <c r="C94" s="657"/>
      <c r="D94" s="657"/>
      <c r="E94" s="658"/>
      <c r="F94" s="126"/>
      <c r="G94" s="126"/>
      <c r="H94" s="126"/>
      <c r="I94" s="126"/>
      <c r="J94" s="579"/>
      <c r="K94" s="92"/>
      <c r="L94" s="92"/>
      <c r="M94" s="92"/>
      <c r="N94" s="92"/>
      <c r="O94" s="92"/>
      <c r="P94" s="92"/>
      <c r="Q94" s="92"/>
      <c r="R94" s="92"/>
      <c r="S94" s="92"/>
      <c r="T94" s="92"/>
      <c r="U94" s="92"/>
      <c r="V94" s="92"/>
      <c r="W94" s="92"/>
      <c r="X94" s="92"/>
      <c r="Y94" s="92"/>
    </row>
    <row r="95" spans="1:25" ht="155.25" hidden="1" customHeight="1">
      <c r="A95" s="130"/>
      <c r="B95" s="720"/>
      <c r="C95" s="721"/>
      <c r="D95" s="721"/>
      <c r="E95" s="722"/>
      <c r="F95" s="657"/>
      <c r="G95" s="657"/>
      <c r="H95" s="657"/>
      <c r="I95" s="658"/>
      <c r="J95" s="92"/>
      <c r="K95" s="92"/>
      <c r="L95" s="92"/>
      <c r="M95" s="92"/>
      <c r="N95" s="92"/>
      <c r="O95" s="92"/>
      <c r="P95" s="92"/>
      <c r="Q95" s="92"/>
      <c r="R95" s="92"/>
      <c r="S95" s="92"/>
      <c r="T95" s="92"/>
      <c r="U95" s="92"/>
      <c r="V95" s="92"/>
      <c r="W95" s="92"/>
      <c r="X95" s="92"/>
      <c r="Y95" s="92"/>
    </row>
    <row r="96" spans="1:25" ht="13.5" hidden="1" customHeight="1">
      <c r="A96" s="130"/>
      <c r="B96" s="104"/>
      <c r="C96" s="104"/>
      <c r="D96" s="104"/>
      <c r="E96" s="137"/>
      <c r="F96" s="657"/>
      <c r="G96" s="657"/>
      <c r="H96" s="657"/>
      <c r="I96" s="658"/>
      <c r="J96" s="92"/>
      <c r="K96" s="92"/>
      <c r="L96" s="92"/>
      <c r="M96" s="92"/>
      <c r="N96" s="92"/>
      <c r="O96" s="92"/>
      <c r="P96" s="92"/>
      <c r="Q96" s="92"/>
      <c r="R96" s="92"/>
      <c r="S96" s="92"/>
      <c r="T96" s="92"/>
      <c r="U96" s="92"/>
      <c r="V96" s="92"/>
      <c r="W96" s="92"/>
      <c r="X96" s="92"/>
      <c r="Y96" s="92"/>
    </row>
    <row r="97" spans="1:25" ht="24.95" hidden="1" customHeight="1">
      <c r="A97" s="136"/>
      <c r="B97" s="657"/>
      <c r="C97" s="657"/>
      <c r="D97" s="657"/>
      <c r="E97" s="658"/>
      <c r="F97" s="657"/>
      <c r="G97" s="657"/>
      <c r="H97" s="657"/>
      <c r="I97" s="658"/>
      <c r="J97" s="92"/>
      <c r="K97" s="92"/>
      <c r="L97" s="92"/>
      <c r="M97" s="92"/>
      <c r="N97" s="92"/>
      <c r="O97" s="92"/>
      <c r="P97" s="92"/>
      <c r="Q97" s="92"/>
      <c r="R97" s="92"/>
      <c r="S97" s="92"/>
      <c r="T97" s="92"/>
      <c r="U97" s="92"/>
      <c r="V97" s="92"/>
      <c r="W97" s="92"/>
      <c r="X97" s="92"/>
      <c r="Y97" s="92"/>
    </row>
    <row r="98" spans="1:25" ht="11.25" hidden="1" customHeight="1">
      <c r="A98" s="136"/>
      <c r="B98" s="104"/>
      <c r="C98" s="104"/>
      <c r="D98" s="104"/>
      <c r="E98" s="137"/>
      <c r="F98" s="657"/>
      <c r="G98" s="657"/>
      <c r="H98" s="657"/>
      <c r="I98" s="658"/>
      <c r="J98" s="92"/>
      <c r="K98" s="92"/>
      <c r="L98" s="92"/>
      <c r="M98" s="92"/>
      <c r="N98" s="92"/>
      <c r="O98" s="92"/>
      <c r="P98" s="92"/>
      <c r="Q98" s="92"/>
      <c r="R98" s="92"/>
      <c r="S98" s="92"/>
      <c r="T98" s="92"/>
      <c r="U98" s="92"/>
      <c r="V98" s="92"/>
      <c r="W98" s="92"/>
      <c r="X98" s="92"/>
      <c r="Y98" s="92"/>
    </row>
    <row r="99" spans="1:25" ht="58.5" hidden="1" customHeight="1">
      <c r="A99" s="145" t="s">
        <v>92</v>
      </c>
      <c r="B99" s="657"/>
      <c r="C99" s="657"/>
      <c r="D99" s="657"/>
      <c r="E99" s="658"/>
      <c r="F99" s="657"/>
      <c r="G99" s="657"/>
      <c r="H99" s="657"/>
      <c r="I99" s="658"/>
      <c r="J99" s="92"/>
      <c r="K99" s="92"/>
      <c r="L99" s="92"/>
      <c r="M99" s="92"/>
      <c r="N99" s="92"/>
      <c r="O99" s="92"/>
      <c r="P99" s="92"/>
      <c r="Q99" s="92"/>
      <c r="R99" s="92"/>
      <c r="S99" s="92"/>
      <c r="T99" s="92"/>
      <c r="U99" s="92"/>
      <c r="V99" s="92"/>
      <c r="W99" s="92"/>
      <c r="X99" s="92"/>
      <c r="Y99" s="92"/>
    </row>
    <row r="100" spans="1:25" ht="11.25" hidden="1" customHeight="1">
      <c r="A100" s="136"/>
      <c r="B100" s="104"/>
      <c r="C100" s="104"/>
      <c r="D100" s="104"/>
      <c r="E100" s="137"/>
      <c r="F100" s="126"/>
      <c r="G100" s="126"/>
      <c r="H100" s="126"/>
      <c r="I100" s="143"/>
      <c r="J100" s="92"/>
      <c r="K100" s="92"/>
      <c r="L100" s="92"/>
      <c r="M100" s="92"/>
      <c r="N100" s="92"/>
      <c r="O100" s="92"/>
      <c r="P100" s="92"/>
      <c r="Q100" s="92"/>
      <c r="R100" s="92"/>
      <c r="S100" s="92"/>
      <c r="T100" s="92"/>
      <c r="U100" s="92"/>
      <c r="V100" s="92"/>
      <c r="W100" s="92"/>
      <c r="X100" s="92"/>
      <c r="Y100" s="92"/>
    </row>
    <row r="101" spans="1:25" ht="24.95" hidden="1" customHeight="1">
      <c r="A101" s="136"/>
      <c r="B101" s="671"/>
      <c r="C101" s="671"/>
      <c r="D101" s="671"/>
      <c r="E101" s="672"/>
      <c r="F101" s="147"/>
      <c r="G101" s="148"/>
      <c r="H101" s="147"/>
      <c r="I101" s="149"/>
      <c r="J101" s="92"/>
      <c r="K101" s="92"/>
      <c r="L101" s="92"/>
      <c r="M101" s="92"/>
      <c r="N101" s="92"/>
      <c r="O101" s="92"/>
      <c r="P101" s="92"/>
      <c r="Q101" s="92"/>
      <c r="R101" s="92"/>
      <c r="S101" s="92"/>
      <c r="T101" s="92"/>
      <c r="U101" s="92"/>
      <c r="V101" s="92"/>
      <c r="W101" s="92"/>
      <c r="X101" s="92"/>
      <c r="Y101" s="92"/>
    </row>
    <row r="102" spans="1:25" ht="36" hidden="1" customHeight="1">
      <c r="A102" s="136"/>
      <c r="B102" s="657"/>
      <c r="C102" s="657"/>
      <c r="D102" s="657"/>
      <c r="E102" s="658"/>
      <c r="F102" s="657"/>
      <c r="G102" s="657"/>
      <c r="H102" s="657"/>
      <c r="I102" s="658"/>
      <c r="J102" s="92"/>
      <c r="K102" s="92"/>
      <c r="L102" s="92"/>
      <c r="M102" s="92"/>
      <c r="N102" s="92"/>
      <c r="O102" s="92"/>
      <c r="P102" s="92"/>
      <c r="Q102" s="92"/>
      <c r="R102" s="92"/>
      <c r="S102" s="92"/>
      <c r="T102" s="92"/>
      <c r="U102" s="92"/>
      <c r="V102" s="92"/>
      <c r="W102" s="92"/>
      <c r="X102" s="92"/>
      <c r="Y102" s="92"/>
    </row>
    <row r="103" spans="1:25" ht="27" hidden="1" customHeight="1">
      <c r="A103" s="136"/>
      <c r="B103" s="146"/>
      <c r="C103" s="146"/>
      <c r="D103" s="146"/>
      <c r="E103" s="146"/>
      <c r="F103" s="657"/>
      <c r="G103" s="657"/>
      <c r="H103" s="657"/>
      <c r="I103" s="658"/>
      <c r="J103" s="92"/>
      <c r="K103" s="92"/>
      <c r="L103" s="92"/>
      <c r="M103" s="92"/>
      <c r="N103" s="92"/>
      <c r="O103" s="92"/>
      <c r="P103" s="92"/>
      <c r="Q103" s="92"/>
      <c r="R103" s="92"/>
      <c r="S103" s="92"/>
      <c r="T103" s="92"/>
      <c r="U103" s="92"/>
      <c r="V103" s="92"/>
      <c r="W103" s="92"/>
      <c r="X103" s="92"/>
      <c r="Y103" s="92"/>
    </row>
    <row r="104" spans="1:25" ht="21" hidden="1" customHeight="1">
      <c r="A104" s="136"/>
      <c r="B104" s="144"/>
      <c r="C104" s="144"/>
      <c r="D104" s="144"/>
      <c r="E104" s="144"/>
      <c r="F104" s="657"/>
      <c r="G104" s="657"/>
      <c r="H104" s="657"/>
      <c r="I104" s="658"/>
      <c r="J104" s="92"/>
      <c r="K104" s="92"/>
      <c r="L104" s="92"/>
      <c r="M104" s="92"/>
      <c r="N104" s="92"/>
      <c r="O104" s="92"/>
      <c r="P104" s="92"/>
      <c r="Q104" s="92"/>
      <c r="R104" s="92"/>
      <c r="S104" s="92"/>
      <c r="T104" s="92"/>
      <c r="U104" s="92"/>
      <c r="V104" s="92"/>
      <c r="W104" s="92"/>
      <c r="X104" s="92"/>
      <c r="Y104" s="92"/>
    </row>
    <row r="105" spans="1:25" ht="18" hidden="1" customHeight="1">
      <c r="A105" s="136"/>
      <c r="B105" s="153"/>
      <c r="C105" s="153"/>
      <c r="D105" s="153"/>
      <c r="E105" s="153"/>
      <c r="F105" s="657"/>
      <c r="G105" s="657"/>
      <c r="H105" s="657"/>
      <c r="I105" s="658"/>
      <c r="J105" s="92"/>
      <c r="K105" s="92"/>
      <c r="L105" s="92"/>
      <c r="M105" s="92"/>
      <c r="N105" s="92"/>
      <c r="O105" s="92"/>
      <c r="P105" s="92"/>
      <c r="Q105" s="92"/>
      <c r="R105" s="92"/>
      <c r="S105" s="92"/>
      <c r="T105" s="92"/>
      <c r="U105" s="92"/>
      <c r="V105" s="92"/>
      <c r="W105" s="92"/>
      <c r="X105" s="92"/>
      <c r="Y105" s="92"/>
    </row>
    <row r="106" spans="1:25" ht="121.5" hidden="1" customHeight="1">
      <c r="A106" s="411"/>
      <c r="B106" s="711" t="s">
        <v>93</v>
      </c>
      <c r="C106" s="669"/>
      <c r="D106" s="669"/>
      <c r="E106" s="723"/>
      <c r="F106" s="657"/>
      <c r="G106" s="657"/>
      <c r="H106" s="657"/>
      <c r="I106" s="658"/>
      <c r="J106" s="92"/>
      <c r="K106" s="92"/>
      <c r="L106" s="92"/>
      <c r="M106" s="92"/>
      <c r="N106" s="92"/>
      <c r="O106" s="92"/>
      <c r="P106" s="92"/>
      <c r="Q106" s="92"/>
      <c r="R106" s="92"/>
      <c r="S106" s="92"/>
      <c r="T106" s="92"/>
      <c r="U106" s="92"/>
      <c r="V106" s="92"/>
      <c r="W106" s="92"/>
      <c r="X106" s="92"/>
      <c r="Y106" s="92"/>
    </row>
    <row r="107" spans="1:25" ht="75.75" hidden="1" customHeight="1">
      <c r="A107" s="154"/>
      <c r="B107" s="654" t="s">
        <v>94</v>
      </c>
      <c r="C107" s="655"/>
      <c r="D107" s="655"/>
      <c r="E107" s="776"/>
      <c r="F107" s="657"/>
      <c r="G107" s="657"/>
      <c r="H107" s="657"/>
      <c r="I107" s="658"/>
      <c r="J107" s="92"/>
      <c r="K107" s="92"/>
      <c r="L107" s="92"/>
      <c r="M107" s="92"/>
      <c r="N107" s="92"/>
      <c r="O107" s="92"/>
      <c r="P107" s="92"/>
      <c r="Q107" s="92"/>
      <c r="R107" s="92"/>
      <c r="S107" s="92"/>
      <c r="T107" s="92"/>
      <c r="U107" s="92"/>
      <c r="V107" s="92"/>
      <c r="W107" s="92"/>
      <c r="X107" s="92"/>
      <c r="Y107" s="92"/>
    </row>
    <row r="108" spans="1:25" ht="69.75" hidden="1" customHeight="1">
      <c r="A108" s="154"/>
      <c r="B108" s="669" t="s">
        <v>95</v>
      </c>
      <c r="C108" s="669"/>
      <c r="D108" s="669"/>
      <c r="E108" s="669"/>
      <c r="F108" s="657"/>
      <c r="G108" s="657"/>
      <c r="H108" s="657"/>
      <c r="I108" s="658"/>
      <c r="J108" s="92"/>
      <c r="K108" s="92"/>
      <c r="L108" s="92"/>
      <c r="M108" s="92"/>
      <c r="N108" s="92"/>
      <c r="O108" s="92"/>
      <c r="P108" s="92"/>
      <c r="Q108" s="92"/>
      <c r="R108" s="92"/>
      <c r="S108" s="92"/>
      <c r="T108" s="92"/>
      <c r="U108" s="92"/>
      <c r="V108" s="92"/>
      <c r="W108" s="92"/>
      <c r="X108" s="92"/>
      <c r="Y108" s="92"/>
    </row>
    <row r="109" spans="1:25" ht="36.75" hidden="1" customHeight="1">
      <c r="A109" s="154"/>
      <c r="B109" s="669"/>
      <c r="C109" s="669"/>
      <c r="D109" s="669"/>
      <c r="E109" s="669"/>
      <c r="F109" s="657"/>
      <c r="G109" s="657"/>
      <c r="H109" s="657"/>
      <c r="I109" s="658"/>
      <c r="J109" s="92"/>
      <c r="K109" s="92"/>
      <c r="L109" s="92"/>
      <c r="M109" s="92"/>
      <c r="N109" s="92"/>
      <c r="O109" s="92"/>
      <c r="P109" s="92"/>
      <c r="Q109" s="92"/>
      <c r="R109" s="92"/>
      <c r="S109" s="92"/>
      <c r="T109" s="92"/>
      <c r="U109" s="92"/>
      <c r="V109" s="92"/>
      <c r="W109" s="92"/>
      <c r="X109" s="92"/>
      <c r="Y109" s="92"/>
    </row>
    <row r="110" spans="1:25" ht="12.75" hidden="1" customHeight="1">
      <c r="A110" s="107"/>
      <c r="B110" s="141"/>
      <c r="C110" s="144"/>
      <c r="D110" s="144"/>
      <c r="E110" s="144"/>
      <c r="F110" s="155"/>
      <c r="G110" s="155"/>
      <c r="H110" s="155"/>
      <c r="I110" s="155"/>
      <c r="J110" s="92"/>
      <c r="K110" s="92"/>
      <c r="L110" s="92"/>
      <c r="M110" s="92"/>
      <c r="N110" s="92"/>
      <c r="O110" s="92"/>
      <c r="P110" s="92"/>
      <c r="Q110" s="92"/>
      <c r="R110" s="92"/>
      <c r="S110" s="92"/>
      <c r="T110" s="92"/>
      <c r="U110" s="92"/>
      <c r="V110" s="92"/>
      <c r="W110" s="92"/>
      <c r="X110" s="92"/>
      <c r="Y110" s="92"/>
    </row>
    <row r="111" spans="1:25" ht="10.5" hidden="1" customHeight="1">
      <c r="A111" s="104"/>
      <c r="B111" s="126"/>
      <c r="C111" s="126"/>
      <c r="D111" s="126"/>
      <c r="E111" s="126"/>
      <c r="F111" s="135"/>
      <c r="G111" s="135"/>
      <c r="H111" s="135"/>
      <c r="I111" s="162"/>
      <c r="J111" s="128"/>
      <c r="K111" s="128"/>
      <c r="L111" s="128"/>
      <c r="M111" s="128"/>
      <c r="N111" s="159"/>
      <c r="O111" s="128"/>
      <c r="P111" s="128"/>
      <c r="Q111" s="128"/>
      <c r="R111" s="128"/>
      <c r="S111" s="128"/>
      <c r="T111" s="128"/>
      <c r="U111" s="128"/>
      <c r="V111" s="128"/>
      <c r="W111" s="128"/>
      <c r="X111" s="128"/>
      <c r="Y111" s="128"/>
    </row>
    <row r="112" spans="1:25" ht="18" hidden="1" customHeight="1">
      <c r="A112" s="107"/>
      <c r="B112" s="156"/>
      <c r="C112" s="144"/>
      <c r="D112" s="144"/>
      <c r="E112" s="144"/>
      <c r="F112" s="157"/>
      <c r="G112" s="158"/>
      <c r="H112" s="158"/>
      <c r="I112" s="158"/>
      <c r="J112" s="92"/>
      <c r="K112" s="92"/>
      <c r="L112" s="92"/>
      <c r="M112" s="92"/>
      <c r="N112" s="92"/>
      <c r="O112" s="92"/>
      <c r="P112" s="92"/>
      <c r="Q112" s="92"/>
      <c r="R112" s="92"/>
      <c r="S112" s="92"/>
      <c r="T112" s="92"/>
      <c r="U112" s="92"/>
      <c r="V112" s="92"/>
      <c r="W112" s="92"/>
      <c r="X112" s="92"/>
      <c r="Y112" s="92"/>
    </row>
    <row r="113" spans="1:25" ht="32.25" hidden="1" customHeight="1">
      <c r="A113" s="107"/>
      <c r="B113" s="659"/>
      <c r="C113" s="659"/>
      <c r="D113" s="659"/>
      <c r="E113" s="659"/>
      <c r="F113" s="659"/>
      <c r="G113" s="659"/>
      <c r="H113" s="659"/>
      <c r="I113" s="659"/>
      <c r="J113" s="92"/>
      <c r="K113" s="92"/>
      <c r="L113" s="92"/>
      <c r="M113" s="92"/>
      <c r="N113" s="92"/>
      <c r="O113" s="92"/>
      <c r="P113" s="92"/>
      <c r="Q113" s="92"/>
      <c r="R113" s="92"/>
      <c r="S113" s="92"/>
      <c r="T113" s="92"/>
      <c r="U113" s="92"/>
      <c r="V113" s="92"/>
      <c r="W113" s="92"/>
      <c r="X113" s="92"/>
      <c r="Y113" s="92"/>
    </row>
    <row r="114" spans="1:25" ht="9.75" hidden="1" customHeight="1">
      <c r="A114" s="104"/>
      <c r="B114" s="70"/>
      <c r="C114" s="126"/>
      <c r="D114" s="126"/>
      <c r="E114" s="126"/>
      <c r="F114" s="126"/>
      <c r="G114" s="126"/>
      <c r="H114" s="126"/>
      <c r="I114" s="126"/>
      <c r="J114" s="104"/>
    </row>
    <row r="115" spans="1:25" ht="104.25" hidden="1" customHeight="1">
      <c r="A115" s="127"/>
      <c r="B115" s="711"/>
      <c r="C115" s="669"/>
      <c r="D115" s="669"/>
      <c r="E115" s="712"/>
      <c r="F115" s="158"/>
      <c r="G115" s="158"/>
      <c r="H115" s="158"/>
      <c r="I115" s="158"/>
      <c r="J115" s="128"/>
      <c r="K115" s="128"/>
      <c r="L115" s="128"/>
      <c r="M115" s="128"/>
      <c r="N115" s="134"/>
      <c r="O115" s="128"/>
      <c r="P115" s="128"/>
      <c r="Q115" s="128"/>
      <c r="R115" s="128"/>
      <c r="S115" s="128"/>
      <c r="T115" s="128"/>
      <c r="U115" s="128"/>
      <c r="V115" s="128"/>
      <c r="W115" s="128"/>
      <c r="X115" s="128"/>
      <c r="Y115" s="128"/>
    </row>
    <row r="116" spans="1:25" ht="75.75" hidden="1" customHeight="1">
      <c r="A116" s="132">
        <v>1</v>
      </c>
      <c r="B116" s="711"/>
      <c r="C116" s="669"/>
      <c r="D116" s="669"/>
      <c r="E116" s="712"/>
      <c r="F116" s="158"/>
      <c r="G116" s="158"/>
      <c r="H116" s="158"/>
      <c r="I116" s="158"/>
      <c r="J116" s="92"/>
      <c r="K116" s="92"/>
      <c r="L116" s="92"/>
      <c r="M116" s="92"/>
      <c r="N116" s="159"/>
      <c r="O116" s="92"/>
      <c r="P116" s="92"/>
      <c r="Q116" s="92"/>
      <c r="R116" s="92"/>
      <c r="S116" s="92"/>
      <c r="T116" s="92"/>
      <c r="U116" s="92"/>
      <c r="V116" s="92"/>
      <c r="W116" s="92"/>
      <c r="X116" s="92"/>
      <c r="Y116" s="92"/>
    </row>
    <row r="117" spans="1:25" ht="28.5" hidden="1" customHeight="1">
      <c r="A117" s="132" t="s">
        <v>54</v>
      </c>
      <c r="B117" s="655"/>
      <c r="C117" s="655"/>
      <c r="D117" s="655"/>
      <c r="E117" s="656"/>
      <c r="F117" s="158"/>
      <c r="G117" s="158"/>
      <c r="H117" s="158"/>
      <c r="I117" s="158"/>
      <c r="J117" s="92"/>
      <c r="K117" s="92"/>
      <c r="L117" s="92"/>
      <c r="M117" s="92"/>
      <c r="N117" s="159"/>
      <c r="O117" s="92"/>
      <c r="P117" s="92"/>
      <c r="Q117" s="92"/>
      <c r="R117" s="92"/>
      <c r="S117" s="92"/>
      <c r="T117" s="92"/>
      <c r="U117" s="92"/>
      <c r="V117" s="92"/>
      <c r="W117" s="92"/>
      <c r="X117" s="92"/>
      <c r="Y117" s="92"/>
    </row>
    <row r="118" spans="1:25" ht="28.5" hidden="1" customHeight="1">
      <c r="A118" s="132" t="s">
        <v>62</v>
      </c>
      <c r="B118" s="655"/>
      <c r="C118" s="655"/>
      <c r="D118" s="655"/>
      <c r="E118" s="656"/>
      <c r="F118" s="158"/>
      <c r="G118" s="158"/>
      <c r="H118" s="158"/>
      <c r="I118" s="158"/>
      <c r="J118" s="92"/>
      <c r="K118" s="92"/>
      <c r="L118" s="92"/>
      <c r="M118" s="92"/>
      <c r="N118" s="159"/>
      <c r="O118" s="92"/>
      <c r="P118" s="92"/>
      <c r="Q118" s="92"/>
      <c r="R118" s="92"/>
      <c r="S118" s="92"/>
      <c r="T118" s="92"/>
      <c r="U118" s="92"/>
      <c r="V118" s="92"/>
      <c r="W118" s="92"/>
      <c r="X118" s="92"/>
      <c r="Y118" s="92"/>
    </row>
    <row r="119" spans="1:25" ht="51.75" hidden="1" customHeight="1">
      <c r="A119" s="132" t="s">
        <v>96</v>
      </c>
      <c r="B119" s="655"/>
      <c r="C119" s="655"/>
      <c r="D119" s="655"/>
      <c r="E119" s="656"/>
      <c r="F119" s="158"/>
      <c r="G119" s="158"/>
      <c r="H119" s="158"/>
      <c r="I119" s="158"/>
      <c r="J119" s="92"/>
      <c r="K119" s="92"/>
      <c r="L119" s="92"/>
      <c r="M119" s="92"/>
      <c r="N119" s="159"/>
      <c r="O119" s="92"/>
      <c r="P119" s="92"/>
      <c r="Q119" s="92"/>
      <c r="R119" s="92"/>
      <c r="S119" s="92"/>
      <c r="T119" s="92"/>
      <c r="U119" s="92"/>
      <c r="V119" s="92"/>
      <c r="W119" s="92"/>
      <c r="X119" s="92"/>
      <c r="Y119" s="92"/>
    </row>
    <row r="120" spans="1:25" ht="14.25" hidden="1" customHeight="1">
      <c r="A120" s="133"/>
      <c r="B120" s="134"/>
      <c r="C120" s="134"/>
      <c r="D120" s="134"/>
      <c r="E120" s="134"/>
      <c r="F120" s="158"/>
      <c r="G120" s="158"/>
      <c r="H120" s="158"/>
      <c r="I120" s="158"/>
      <c r="J120" s="92"/>
      <c r="K120" s="92"/>
      <c r="L120" s="92"/>
      <c r="M120" s="92"/>
      <c r="N120" s="92"/>
      <c r="O120" s="92"/>
      <c r="P120" s="92"/>
      <c r="Q120" s="92"/>
      <c r="R120" s="92"/>
      <c r="S120" s="92"/>
      <c r="T120" s="92"/>
      <c r="U120" s="92"/>
      <c r="V120" s="92"/>
      <c r="W120" s="92"/>
      <c r="X120" s="92"/>
      <c r="Y120" s="92"/>
    </row>
    <row r="121" spans="1:25" ht="33" hidden="1" customHeight="1">
      <c r="A121" s="132" t="s">
        <v>97</v>
      </c>
      <c r="B121" s="655"/>
      <c r="C121" s="655"/>
      <c r="D121" s="655"/>
      <c r="E121" s="655"/>
      <c r="F121" s="158"/>
      <c r="G121" s="158"/>
      <c r="H121" s="158"/>
      <c r="I121" s="158"/>
      <c r="J121" s="92"/>
      <c r="K121" s="92"/>
      <c r="L121" s="92"/>
      <c r="M121" s="92"/>
      <c r="N121" s="92"/>
      <c r="O121" s="92"/>
      <c r="P121" s="92"/>
      <c r="Q121" s="92"/>
      <c r="R121" s="92"/>
      <c r="S121" s="92"/>
      <c r="T121" s="92"/>
      <c r="U121" s="92"/>
      <c r="V121" s="92"/>
      <c r="W121" s="92"/>
      <c r="X121" s="92"/>
      <c r="Y121" s="92"/>
    </row>
    <row r="122" spans="1:25" ht="14.25" hidden="1" customHeight="1">
      <c r="A122" s="133"/>
      <c r="B122" s="135"/>
      <c r="C122" s="135"/>
      <c r="D122" s="135"/>
      <c r="E122" s="135"/>
      <c r="F122" s="158"/>
      <c r="G122" s="158"/>
      <c r="H122" s="158"/>
      <c r="I122" s="158"/>
      <c r="J122" s="92"/>
      <c r="K122" s="92"/>
      <c r="L122" s="92"/>
      <c r="M122" s="92"/>
      <c r="N122" s="92"/>
      <c r="O122" s="92"/>
      <c r="P122" s="92"/>
      <c r="Q122" s="92"/>
      <c r="R122" s="92"/>
      <c r="S122" s="92"/>
      <c r="T122" s="92"/>
      <c r="U122" s="92"/>
      <c r="V122" s="92"/>
      <c r="W122" s="92"/>
      <c r="X122" s="92"/>
      <c r="Y122" s="92"/>
    </row>
    <row r="123" spans="1:25" ht="20.25" hidden="1" customHeight="1">
      <c r="A123" s="696" t="s">
        <v>98</v>
      </c>
      <c r="B123" s="666"/>
      <c r="C123" s="666"/>
      <c r="D123" s="666"/>
      <c r="E123" s="666"/>
      <c r="F123" s="158"/>
      <c r="G123" s="158"/>
      <c r="H123" s="158"/>
      <c r="I123" s="158"/>
      <c r="J123" s="92"/>
      <c r="K123" s="92"/>
      <c r="L123" s="92"/>
      <c r="M123" s="92"/>
      <c r="N123" s="92"/>
      <c r="O123" s="92"/>
      <c r="P123" s="92"/>
      <c r="Q123" s="92"/>
      <c r="R123" s="92"/>
      <c r="S123" s="92"/>
      <c r="T123" s="92"/>
      <c r="U123" s="92"/>
      <c r="V123" s="92"/>
      <c r="W123" s="92"/>
      <c r="X123" s="92"/>
      <c r="Y123" s="92"/>
    </row>
    <row r="124" spans="1:25" ht="60.75" hidden="1" customHeight="1">
      <c r="A124" s="697"/>
      <c r="B124" s="657"/>
      <c r="C124" s="657"/>
      <c r="D124" s="657"/>
      <c r="E124" s="657"/>
      <c r="F124" s="158"/>
      <c r="G124" s="158"/>
      <c r="H124" s="158"/>
      <c r="I124" s="158"/>
      <c r="J124" s="92"/>
      <c r="K124" s="92"/>
      <c r="L124" s="92"/>
      <c r="M124" s="92"/>
      <c r="N124" s="92"/>
      <c r="O124" s="92"/>
      <c r="P124" s="92"/>
      <c r="Q124" s="92"/>
      <c r="R124" s="92"/>
      <c r="S124" s="92"/>
      <c r="T124" s="92"/>
      <c r="U124" s="92"/>
      <c r="V124" s="92"/>
      <c r="W124" s="92"/>
      <c r="X124" s="92"/>
      <c r="Y124" s="92"/>
    </row>
    <row r="125" spans="1:25" ht="21" hidden="1" customHeight="1">
      <c r="A125" s="136"/>
      <c r="E125" s="137"/>
      <c r="F125" s="158"/>
      <c r="G125" s="158"/>
      <c r="H125" s="158"/>
      <c r="I125" s="158"/>
      <c r="J125" s="92"/>
      <c r="K125" s="92"/>
      <c r="L125" s="92"/>
      <c r="M125" s="92"/>
      <c r="N125" s="92"/>
      <c r="O125" s="92"/>
      <c r="P125" s="92"/>
      <c r="Q125" s="92"/>
      <c r="R125" s="92"/>
      <c r="S125" s="92"/>
      <c r="T125" s="92"/>
      <c r="U125" s="92"/>
      <c r="V125" s="92"/>
      <c r="W125" s="92"/>
      <c r="X125" s="92"/>
      <c r="Y125" s="92"/>
    </row>
    <row r="126" spans="1:25" ht="21" hidden="1" customHeight="1">
      <c r="A126" s="136"/>
      <c r="E126" s="137"/>
      <c r="F126" s="158"/>
      <c r="G126" s="158"/>
      <c r="H126" s="158"/>
      <c r="I126" s="158"/>
      <c r="J126" s="92"/>
      <c r="K126" s="92"/>
      <c r="L126" s="92"/>
      <c r="M126" s="92"/>
      <c r="N126" s="92"/>
      <c r="O126" s="92"/>
      <c r="P126" s="92"/>
      <c r="Q126" s="92"/>
      <c r="R126" s="92"/>
      <c r="S126" s="92"/>
      <c r="T126" s="92"/>
      <c r="U126" s="92"/>
      <c r="V126" s="92"/>
      <c r="W126" s="92"/>
      <c r="X126" s="92"/>
      <c r="Y126" s="92"/>
    </row>
    <row r="127" spans="1:25" ht="18.75" hidden="1" customHeight="1">
      <c r="A127" s="136"/>
      <c r="B127" s="138"/>
      <c r="C127" s="138"/>
      <c r="D127" s="138"/>
      <c r="E127" s="139"/>
      <c r="F127" s="158"/>
      <c r="G127" s="158"/>
      <c r="H127" s="158"/>
      <c r="I127" s="158"/>
      <c r="J127" s="92"/>
      <c r="K127" s="92"/>
      <c r="L127" s="92"/>
      <c r="M127" s="92"/>
      <c r="N127" s="92"/>
      <c r="O127" s="92"/>
      <c r="P127" s="92"/>
      <c r="Q127" s="92"/>
      <c r="R127" s="92"/>
      <c r="S127" s="92"/>
      <c r="T127" s="92"/>
      <c r="U127" s="92"/>
      <c r="V127" s="92"/>
      <c r="W127" s="92"/>
      <c r="X127" s="92"/>
      <c r="Y127" s="92"/>
    </row>
    <row r="128" spans="1:25" ht="16.5" hidden="1" customHeight="1">
      <c r="A128" s="154"/>
      <c r="B128" s="104"/>
      <c r="C128" s="104"/>
      <c r="D128" s="104"/>
      <c r="E128" s="137"/>
      <c r="F128" s="158"/>
      <c r="G128" s="158"/>
      <c r="H128" s="158"/>
      <c r="I128" s="158"/>
      <c r="J128" s="92"/>
      <c r="K128" s="92"/>
      <c r="L128" s="92"/>
      <c r="M128" s="92"/>
      <c r="N128" s="92"/>
      <c r="O128" s="92"/>
      <c r="P128" s="92"/>
      <c r="Q128" s="92"/>
      <c r="R128" s="92"/>
      <c r="S128" s="92"/>
      <c r="T128" s="92"/>
      <c r="U128" s="92"/>
      <c r="V128" s="92"/>
      <c r="W128" s="92"/>
      <c r="X128" s="92"/>
      <c r="Y128" s="92"/>
    </row>
    <row r="129" spans="1:25" ht="9" hidden="1" customHeight="1">
      <c r="A129" s="130"/>
      <c r="B129" s="665"/>
      <c r="C129" s="666"/>
      <c r="D129" s="666"/>
      <c r="E129" s="666"/>
      <c r="F129" s="158"/>
      <c r="G129" s="158"/>
      <c r="H129" s="158"/>
      <c r="I129" s="158"/>
      <c r="J129" s="92"/>
      <c r="K129" s="92"/>
      <c r="L129" s="92"/>
      <c r="M129" s="92"/>
      <c r="N129" s="92"/>
      <c r="O129" s="92"/>
      <c r="P129" s="92"/>
      <c r="Q129" s="92"/>
      <c r="R129" s="92"/>
      <c r="S129" s="92"/>
      <c r="T129" s="92"/>
      <c r="U129" s="92"/>
      <c r="V129" s="92"/>
      <c r="W129" s="92"/>
      <c r="X129" s="92"/>
      <c r="Y129" s="92"/>
    </row>
    <row r="130" spans="1:25" ht="60.75" hidden="1" customHeight="1">
      <c r="A130" s="130" t="s">
        <v>99</v>
      </c>
      <c r="B130" s="686"/>
      <c r="C130" s="657"/>
      <c r="D130" s="657"/>
      <c r="E130" s="657"/>
      <c r="F130" s="158"/>
      <c r="G130" s="158"/>
      <c r="H130" s="158"/>
      <c r="I130" s="158"/>
      <c r="J130" s="92"/>
      <c r="K130" s="92"/>
      <c r="L130" s="92"/>
      <c r="M130" s="92"/>
      <c r="N130" s="92"/>
      <c r="O130" s="92"/>
      <c r="P130" s="92"/>
      <c r="Q130" s="92"/>
      <c r="R130" s="92"/>
      <c r="S130" s="92"/>
      <c r="T130" s="92"/>
      <c r="U130" s="92"/>
      <c r="V130" s="92"/>
      <c r="W130" s="92"/>
      <c r="X130" s="92"/>
      <c r="Y130" s="92"/>
    </row>
    <row r="131" spans="1:25" ht="10.5" hidden="1" customHeight="1">
      <c r="A131" s="136"/>
      <c r="B131" s="160"/>
      <c r="C131" s="104"/>
      <c r="D131" s="104"/>
      <c r="E131" s="137"/>
      <c r="F131" s="158"/>
      <c r="G131" s="158"/>
      <c r="H131" s="158"/>
      <c r="I131" s="158"/>
      <c r="J131" s="92"/>
      <c r="K131" s="92"/>
      <c r="L131" s="92"/>
      <c r="M131" s="92"/>
      <c r="N131" s="92"/>
      <c r="O131" s="92"/>
      <c r="P131" s="92"/>
      <c r="Q131" s="92"/>
      <c r="R131" s="92"/>
      <c r="S131" s="92"/>
      <c r="T131" s="92"/>
      <c r="U131" s="92"/>
      <c r="V131" s="92"/>
      <c r="W131" s="92"/>
      <c r="X131" s="92"/>
      <c r="Y131" s="92"/>
    </row>
    <row r="132" spans="1:25" ht="18.75" hidden="1" customHeight="1">
      <c r="A132" s="136"/>
      <c r="B132" s="686"/>
      <c r="C132" s="657"/>
      <c r="D132" s="657"/>
      <c r="E132" s="657"/>
      <c r="F132" s="158"/>
      <c r="G132" s="158"/>
      <c r="H132" s="158"/>
      <c r="I132" s="158"/>
      <c r="J132" s="92"/>
      <c r="K132" s="92"/>
      <c r="L132" s="92"/>
      <c r="M132" s="92"/>
      <c r="N132" s="92"/>
      <c r="O132" s="92"/>
      <c r="P132" s="92"/>
      <c r="Q132" s="92"/>
      <c r="R132" s="92"/>
      <c r="S132" s="92"/>
      <c r="T132" s="92"/>
      <c r="U132" s="92"/>
      <c r="V132" s="92"/>
      <c r="W132" s="92"/>
      <c r="X132" s="92"/>
      <c r="Y132" s="92"/>
    </row>
    <row r="133" spans="1:25" ht="10.5" hidden="1" customHeight="1">
      <c r="A133" s="136"/>
      <c r="B133" s="160"/>
      <c r="C133" s="104"/>
      <c r="D133" s="104"/>
      <c r="E133" s="137"/>
      <c r="F133" s="158"/>
      <c r="G133" s="158"/>
      <c r="H133" s="158"/>
      <c r="I133" s="158"/>
      <c r="J133" s="92"/>
      <c r="K133" s="92"/>
      <c r="L133" s="92"/>
      <c r="M133" s="92"/>
      <c r="N133" s="92"/>
      <c r="O133" s="92"/>
      <c r="P133" s="92"/>
      <c r="Q133" s="92"/>
      <c r="R133" s="92"/>
      <c r="S133" s="92"/>
      <c r="T133" s="92"/>
      <c r="U133" s="92"/>
      <c r="V133" s="92"/>
      <c r="W133" s="92"/>
      <c r="X133" s="92"/>
      <c r="Y133" s="92"/>
    </row>
    <row r="134" spans="1:25" ht="97.5" hidden="1" customHeight="1">
      <c r="A134" s="136"/>
      <c r="B134" s="662"/>
      <c r="C134" s="663"/>
      <c r="D134" s="663"/>
      <c r="E134" s="664"/>
      <c r="F134" s="158"/>
      <c r="G134" s="158"/>
      <c r="H134" s="158"/>
      <c r="I134" s="158"/>
      <c r="J134" s="92"/>
      <c r="K134" s="92"/>
      <c r="L134" s="92"/>
      <c r="M134" s="92"/>
      <c r="N134" s="92"/>
      <c r="O134" s="92"/>
      <c r="P134" s="92"/>
      <c r="Q134" s="92"/>
      <c r="R134" s="92"/>
      <c r="S134" s="92"/>
      <c r="T134" s="92"/>
      <c r="U134" s="92"/>
      <c r="V134" s="92"/>
      <c r="W134" s="92"/>
      <c r="X134" s="92"/>
      <c r="Y134" s="92"/>
    </row>
    <row r="135" spans="1:25" ht="24" hidden="1" customHeight="1">
      <c r="A135" s="136"/>
      <c r="B135" s="686"/>
      <c r="C135" s="657"/>
      <c r="D135" s="657"/>
      <c r="E135" s="657"/>
      <c r="F135" s="158"/>
      <c r="G135" s="158"/>
      <c r="H135" s="158"/>
      <c r="I135" s="158"/>
      <c r="J135" s="92"/>
      <c r="K135" s="92"/>
      <c r="L135" s="92"/>
      <c r="M135" s="92"/>
      <c r="N135" s="92"/>
      <c r="O135" s="92"/>
      <c r="P135" s="92"/>
      <c r="Q135" s="92"/>
      <c r="R135" s="92"/>
      <c r="S135" s="92"/>
      <c r="T135" s="92"/>
      <c r="U135" s="92"/>
      <c r="V135" s="92"/>
      <c r="W135" s="92"/>
      <c r="X135" s="92"/>
      <c r="Y135" s="92"/>
    </row>
    <row r="136" spans="1:25" ht="56.25" hidden="1" customHeight="1">
      <c r="A136" s="136"/>
      <c r="B136" s="662"/>
      <c r="C136" s="663"/>
      <c r="D136" s="663"/>
      <c r="E136" s="664"/>
      <c r="F136" s="158"/>
      <c r="G136" s="158"/>
      <c r="H136" s="158"/>
      <c r="I136" s="158"/>
      <c r="J136" s="92"/>
      <c r="K136" s="92"/>
      <c r="L136" s="92"/>
      <c r="M136" s="92"/>
      <c r="N136" s="92"/>
      <c r="O136" s="92"/>
      <c r="P136" s="92"/>
      <c r="Q136" s="92"/>
      <c r="R136" s="92"/>
      <c r="S136" s="92"/>
      <c r="T136" s="92"/>
      <c r="U136" s="92"/>
      <c r="V136" s="92"/>
      <c r="W136" s="92"/>
      <c r="X136" s="92"/>
      <c r="Y136" s="92"/>
    </row>
    <row r="137" spans="1:25" ht="11.25" hidden="1" customHeight="1">
      <c r="A137" s="136"/>
      <c r="B137" s="160"/>
      <c r="C137" s="104"/>
      <c r="D137" s="104"/>
      <c r="E137" s="137"/>
      <c r="F137" s="158"/>
      <c r="G137" s="158"/>
      <c r="H137" s="158"/>
      <c r="I137" s="158"/>
      <c r="J137" s="92"/>
      <c r="K137" s="92"/>
      <c r="L137" s="92"/>
      <c r="M137" s="92"/>
      <c r="N137" s="92"/>
      <c r="O137" s="92"/>
      <c r="P137" s="92"/>
      <c r="Q137" s="92"/>
      <c r="R137" s="92"/>
      <c r="S137" s="92"/>
      <c r="T137" s="92"/>
      <c r="U137" s="92"/>
      <c r="V137" s="92"/>
      <c r="W137" s="92"/>
      <c r="X137" s="92"/>
      <c r="Y137" s="92"/>
    </row>
    <row r="138" spans="1:25" ht="61.5" hidden="1" customHeight="1">
      <c r="A138" s="136"/>
      <c r="B138" s="662"/>
      <c r="C138" s="663"/>
      <c r="D138" s="663"/>
      <c r="E138" s="664"/>
      <c r="F138" s="158"/>
      <c r="G138" s="158"/>
      <c r="H138" s="158"/>
      <c r="I138" s="158"/>
      <c r="J138" s="580"/>
      <c r="K138" s="92"/>
      <c r="L138" s="92"/>
      <c r="M138" s="92"/>
      <c r="N138" s="92"/>
      <c r="O138" s="92"/>
      <c r="P138" s="92"/>
      <c r="Q138" s="92"/>
      <c r="R138" s="92"/>
      <c r="S138" s="92"/>
      <c r="T138" s="92"/>
      <c r="U138" s="92"/>
      <c r="V138" s="92"/>
      <c r="W138" s="92"/>
      <c r="X138" s="92"/>
      <c r="Y138" s="92"/>
    </row>
    <row r="139" spans="1:25" hidden="1">
      <c r="A139" s="136"/>
      <c r="B139" s="727"/>
      <c r="C139" s="728"/>
      <c r="D139" s="728"/>
      <c r="E139" s="728"/>
      <c r="F139" s="158"/>
      <c r="G139" s="158"/>
      <c r="H139" s="158"/>
      <c r="I139" s="158"/>
      <c r="J139" s="92"/>
      <c r="K139" s="92"/>
      <c r="L139" s="92"/>
      <c r="M139" s="92"/>
      <c r="N139" s="92"/>
      <c r="O139" s="92"/>
      <c r="P139" s="92"/>
      <c r="Q139" s="92"/>
      <c r="R139" s="92"/>
      <c r="S139" s="92"/>
      <c r="T139" s="92"/>
      <c r="U139" s="92"/>
      <c r="V139" s="92"/>
      <c r="W139" s="92"/>
      <c r="X139" s="92"/>
      <c r="Y139" s="92"/>
    </row>
    <row r="140" spans="1:25" ht="25.5" hidden="1" customHeight="1">
      <c r="A140" s="136"/>
      <c r="B140" s="161"/>
      <c r="C140" s="146"/>
      <c r="D140" s="146"/>
      <c r="E140" s="146"/>
      <c r="F140" s="158"/>
      <c r="G140" s="158"/>
      <c r="H140" s="158"/>
      <c r="I140" s="158"/>
      <c r="J140" s="92"/>
      <c r="K140" s="92"/>
      <c r="L140" s="92"/>
      <c r="M140" s="92"/>
      <c r="N140" s="92"/>
      <c r="O140" s="92"/>
      <c r="P140" s="92"/>
      <c r="Q140" s="92"/>
      <c r="R140" s="92"/>
      <c r="S140" s="92"/>
      <c r="T140" s="92"/>
      <c r="U140" s="92"/>
      <c r="V140" s="92"/>
      <c r="W140" s="92"/>
      <c r="X140" s="92"/>
      <c r="Y140" s="92"/>
    </row>
    <row r="141" spans="1:25" ht="50.25" hidden="1" customHeight="1">
      <c r="A141" s="154"/>
      <c r="B141" s="654"/>
      <c r="C141" s="655"/>
      <c r="D141" s="655"/>
      <c r="E141" s="655"/>
      <c r="F141" s="158"/>
      <c r="G141" s="158"/>
      <c r="H141" s="158"/>
      <c r="I141" s="158"/>
      <c r="J141" s="92"/>
      <c r="K141" s="92"/>
      <c r="L141" s="92"/>
      <c r="M141" s="92"/>
      <c r="N141" s="92"/>
      <c r="O141" s="92"/>
      <c r="P141" s="92"/>
      <c r="Q141" s="92"/>
      <c r="R141" s="92"/>
      <c r="S141" s="92"/>
      <c r="T141" s="92"/>
      <c r="U141" s="92"/>
      <c r="V141" s="92"/>
      <c r="W141" s="92"/>
      <c r="X141" s="92"/>
      <c r="Y141" s="92"/>
    </row>
    <row r="142" spans="1:25" ht="24" hidden="1" customHeight="1">
      <c r="A142" s="136"/>
      <c r="B142" s="717"/>
      <c r="C142" s="718"/>
      <c r="D142" s="144"/>
      <c r="E142" s="144"/>
      <c r="F142" s="157"/>
      <c r="G142" s="158"/>
      <c r="H142" s="158"/>
      <c r="I142" s="158"/>
      <c r="J142" s="92"/>
      <c r="K142" s="92"/>
      <c r="L142" s="92"/>
      <c r="M142" s="92"/>
      <c r="N142" s="92"/>
      <c r="O142" s="92"/>
      <c r="P142" s="92"/>
      <c r="Q142" s="92"/>
      <c r="R142" s="92"/>
      <c r="S142" s="92"/>
      <c r="T142" s="92"/>
      <c r="U142" s="92"/>
      <c r="V142" s="92"/>
      <c r="W142" s="92"/>
      <c r="X142" s="92"/>
      <c r="Y142" s="92"/>
    </row>
    <row r="143" spans="1:25" ht="33.75" hidden="1" customHeight="1">
      <c r="A143" s="136"/>
      <c r="B143" s="659"/>
      <c r="C143" s="659"/>
      <c r="D143" s="659"/>
      <c r="E143" s="659"/>
      <c r="F143" s="659"/>
      <c r="G143" s="659"/>
      <c r="H143" s="659"/>
      <c r="I143" s="659"/>
      <c r="J143" s="92"/>
      <c r="K143" s="92"/>
      <c r="L143" s="92"/>
      <c r="M143" s="92"/>
      <c r="N143" s="92"/>
      <c r="O143" s="92"/>
      <c r="P143" s="92"/>
      <c r="Q143" s="92"/>
      <c r="R143" s="92"/>
      <c r="S143" s="92"/>
      <c r="T143" s="92"/>
      <c r="U143" s="92"/>
      <c r="V143" s="92"/>
      <c r="W143" s="92"/>
      <c r="X143" s="92"/>
      <c r="Y143" s="92"/>
    </row>
    <row r="144" spans="1:25" ht="15.75" hidden="1" customHeight="1">
      <c r="A144" s="136"/>
      <c r="B144" s="141"/>
      <c r="C144" s="141"/>
      <c r="D144" s="141"/>
      <c r="E144" s="141"/>
      <c r="F144" s="141"/>
      <c r="G144" s="141"/>
      <c r="H144" s="141"/>
      <c r="I144" s="141"/>
      <c r="J144" s="92"/>
      <c r="K144" s="92"/>
      <c r="L144" s="92"/>
      <c r="M144" s="92"/>
      <c r="N144" s="92"/>
      <c r="O144" s="92"/>
      <c r="P144" s="92"/>
      <c r="Q144" s="92"/>
      <c r="R144" s="92"/>
      <c r="S144" s="92"/>
      <c r="T144" s="92"/>
      <c r="U144" s="92"/>
      <c r="V144" s="92"/>
      <c r="W144" s="92"/>
      <c r="X144" s="92"/>
      <c r="Y144" s="92"/>
    </row>
    <row r="145" spans="1:25" ht="38.25" hidden="1" customHeight="1">
      <c r="A145" s="127"/>
      <c r="B145" s="660"/>
      <c r="C145" s="660"/>
      <c r="D145" s="660"/>
      <c r="E145" s="661"/>
      <c r="F145" s="158"/>
      <c r="G145" s="158"/>
      <c r="H145" s="158"/>
      <c r="I145" s="158"/>
      <c r="J145" s="128"/>
      <c r="K145" s="128"/>
      <c r="L145" s="128"/>
      <c r="M145" s="128"/>
      <c r="N145" s="129">
        <f>'Name of Bidder'!C102</f>
        <v>0</v>
      </c>
      <c r="O145" s="128"/>
      <c r="P145" s="128"/>
      <c r="Q145" s="128"/>
      <c r="R145" s="128"/>
      <c r="S145" s="128"/>
      <c r="T145" s="128"/>
      <c r="U145" s="128"/>
      <c r="V145" s="128"/>
      <c r="W145" s="128"/>
      <c r="X145" s="128"/>
      <c r="Y145" s="128"/>
    </row>
    <row r="146" spans="1:25" ht="56.25" hidden="1" customHeight="1">
      <c r="A146" s="130"/>
      <c r="B146" s="660"/>
      <c r="C146" s="660"/>
      <c r="D146" s="660"/>
      <c r="E146" s="661"/>
      <c r="F146" s="158"/>
      <c r="G146" s="158"/>
      <c r="H146" s="158"/>
      <c r="I146" s="158"/>
      <c r="J146" s="128"/>
      <c r="K146" s="128"/>
      <c r="L146" s="128"/>
      <c r="M146" s="128"/>
      <c r="N146" s="131">
        <f>'Name of Bidder'!C342</f>
        <v>0</v>
      </c>
      <c r="O146" s="128"/>
      <c r="P146" s="128"/>
      <c r="Q146" s="128"/>
      <c r="R146" s="128"/>
      <c r="S146" s="128"/>
      <c r="T146" s="128"/>
      <c r="U146" s="128"/>
      <c r="V146" s="128"/>
      <c r="W146" s="128"/>
      <c r="X146" s="128"/>
      <c r="Y146" s="128"/>
    </row>
    <row r="147" spans="1:25" ht="44.25" hidden="1" customHeight="1">
      <c r="A147" s="132">
        <v>1</v>
      </c>
      <c r="B147" s="655"/>
      <c r="C147" s="655"/>
      <c r="D147" s="655"/>
      <c r="E147" s="656"/>
      <c r="F147" s="158"/>
      <c r="G147" s="158"/>
      <c r="H147" s="158"/>
      <c r="I147" s="158"/>
      <c r="J147" s="92"/>
      <c r="K147" s="92"/>
      <c r="L147" s="92"/>
      <c r="M147" s="92"/>
      <c r="N147" s="131">
        <f>'Name of Bidder'!C112</f>
        <v>0</v>
      </c>
      <c r="O147" s="92"/>
      <c r="P147" s="92"/>
      <c r="Q147" s="92"/>
      <c r="R147" s="92"/>
      <c r="S147" s="92"/>
      <c r="T147" s="92"/>
      <c r="U147" s="92"/>
      <c r="V147" s="92"/>
      <c r="W147" s="92"/>
      <c r="X147" s="92"/>
      <c r="Y147" s="92"/>
    </row>
    <row r="148" spans="1:25" ht="14.25" hidden="1" customHeight="1">
      <c r="A148" s="133"/>
      <c r="B148" s="134"/>
      <c r="C148" s="134"/>
      <c r="D148" s="134"/>
      <c r="E148" s="134"/>
      <c r="F148" s="158"/>
      <c r="G148" s="158"/>
      <c r="H148" s="158"/>
      <c r="I148" s="158"/>
      <c r="J148" s="92"/>
      <c r="K148" s="92"/>
      <c r="L148" s="92"/>
      <c r="M148" s="92"/>
      <c r="N148" s="92"/>
      <c r="O148" s="92"/>
      <c r="P148" s="92"/>
      <c r="Q148" s="92"/>
      <c r="R148" s="92"/>
      <c r="S148" s="92"/>
      <c r="T148" s="92"/>
      <c r="U148" s="92"/>
      <c r="V148" s="92"/>
      <c r="W148" s="92"/>
      <c r="X148" s="92"/>
      <c r="Y148" s="92"/>
    </row>
    <row r="149" spans="1:25" ht="36.75" hidden="1" customHeight="1">
      <c r="A149" s="132">
        <v>2</v>
      </c>
      <c r="B149" s="655"/>
      <c r="C149" s="655"/>
      <c r="D149" s="655"/>
      <c r="E149" s="656"/>
      <c r="F149" s="158"/>
      <c r="G149" s="158"/>
      <c r="H149" s="158"/>
      <c r="I149" s="158"/>
      <c r="J149" s="92"/>
      <c r="K149" s="92"/>
      <c r="L149" s="92"/>
      <c r="M149" s="92"/>
      <c r="N149" s="92"/>
      <c r="O149" s="92"/>
      <c r="P149" s="92"/>
      <c r="Q149" s="92"/>
      <c r="R149" s="92"/>
      <c r="S149" s="92"/>
      <c r="T149" s="92"/>
      <c r="U149" s="92"/>
      <c r="V149" s="92"/>
      <c r="W149" s="92"/>
      <c r="X149" s="92"/>
      <c r="Y149" s="92"/>
    </row>
    <row r="150" spans="1:25" ht="14.25" hidden="1" customHeight="1">
      <c r="A150" s="133"/>
      <c r="B150" s="135"/>
      <c r="C150" s="135"/>
      <c r="D150" s="135"/>
      <c r="E150" s="135"/>
      <c r="F150" s="158"/>
      <c r="G150" s="158"/>
      <c r="H150" s="158"/>
      <c r="I150" s="158"/>
      <c r="J150" s="92"/>
      <c r="K150" s="92"/>
      <c r="L150" s="92"/>
      <c r="M150" s="92"/>
      <c r="N150" s="92"/>
      <c r="O150" s="92"/>
      <c r="P150" s="92"/>
      <c r="Q150" s="92"/>
      <c r="R150" s="92"/>
      <c r="S150" s="92"/>
      <c r="T150" s="92"/>
      <c r="U150" s="92"/>
      <c r="V150" s="92"/>
      <c r="W150" s="92"/>
      <c r="X150" s="92"/>
      <c r="Y150" s="92"/>
    </row>
    <row r="151" spans="1:25" ht="23.25" hidden="1" customHeight="1">
      <c r="A151" s="696">
        <v>3</v>
      </c>
      <c r="B151" s="698"/>
      <c r="C151" s="699"/>
      <c r="D151" s="699"/>
      <c r="E151" s="700"/>
      <c r="F151" s="158"/>
      <c r="G151" s="158"/>
      <c r="H151" s="158"/>
      <c r="I151" s="158"/>
      <c r="J151" s="92"/>
      <c r="K151" s="92"/>
      <c r="L151" s="92"/>
      <c r="M151" s="92"/>
      <c r="N151" s="92"/>
      <c r="O151" s="92"/>
      <c r="P151" s="92"/>
      <c r="Q151" s="92"/>
      <c r="R151" s="92"/>
      <c r="S151" s="92"/>
      <c r="T151" s="92"/>
      <c r="U151" s="92"/>
      <c r="V151" s="92"/>
      <c r="W151" s="92"/>
      <c r="X151" s="92"/>
      <c r="Y151" s="92"/>
    </row>
    <row r="152" spans="1:25" ht="21" hidden="1" customHeight="1">
      <c r="A152" s="697"/>
      <c r="B152" s="662"/>
      <c r="C152" s="663"/>
      <c r="D152" s="663"/>
      <c r="E152" s="701"/>
      <c r="F152" s="158"/>
      <c r="G152" s="158"/>
      <c r="H152" s="158"/>
      <c r="I152" s="158"/>
      <c r="J152" s="92"/>
      <c r="K152" s="92"/>
      <c r="L152" s="92"/>
      <c r="M152" s="92"/>
      <c r="N152" s="92"/>
      <c r="O152" s="92"/>
      <c r="P152" s="92"/>
      <c r="Q152" s="92"/>
      <c r="R152" s="92"/>
      <c r="S152" s="92"/>
      <c r="T152" s="92"/>
      <c r="U152" s="92"/>
      <c r="V152" s="92"/>
      <c r="W152" s="92"/>
      <c r="X152" s="92"/>
      <c r="Y152" s="92"/>
    </row>
    <row r="153" spans="1:25" ht="20.25" hidden="1" customHeight="1">
      <c r="A153" s="697"/>
      <c r="B153" s="662"/>
      <c r="C153" s="663"/>
      <c r="D153" s="663"/>
      <c r="E153" s="701"/>
      <c r="F153" s="158"/>
      <c r="G153" s="158"/>
      <c r="H153" s="158"/>
      <c r="I153" s="158"/>
      <c r="J153" s="92"/>
      <c r="K153" s="92"/>
      <c r="L153" s="92"/>
      <c r="M153" s="92"/>
      <c r="N153" s="92"/>
      <c r="O153" s="92"/>
      <c r="P153" s="92"/>
      <c r="Q153" s="92"/>
      <c r="R153" s="92"/>
      <c r="S153" s="92"/>
      <c r="T153" s="92"/>
      <c r="U153" s="92"/>
      <c r="V153" s="92"/>
      <c r="W153" s="92"/>
      <c r="X153" s="92"/>
      <c r="Y153" s="92"/>
    </row>
    <row r="154" spans="1:25" ht="21" hidden="1" customHeight="1">
      <c r="A154" s="697"/>
      <c r="B154" s="662"/>
      <c r="C154" s="663"/>
      <c r="D154" s="663"/>
      <c r="E154" s="701"/>
      <c r="F154" s="158"/>
      <c r="G154" s="158"/>
      <c r="H154" s="158"/>
      <c r="I154" s="158"/>
      <c r="J154" s="92"/>
      <c r="K154" s="92"/>
      <c r="L154" s="92"/>
      <c r="M154" s="92"/>
      <c r="N154" s="92"/>
      <c r="O154" s="92"/>
      <c r="P154" s="92"/>
      <c r="Q154" s="92"/>
      <c r="R154" s="92"/>
      <c r="S154" s="92"/>
      <c r="T154" s="92"/>
      <c r="U154" s="92"/>
      <c r="V154" s="92"/>
      <c r="W154" s="92"/>
      <c r="X154" s="92"/>
      <c r="Y154" s="92"/>
    </row>
    <row r="155" spans="1:25" ht="24.95" hidden="1" customHeight="1">
      <c r="A155" s="136"/>
      <c r="E155" s="137"/>
      <c r="F155" s="158"/>
      <c r="G155" s="158"/>
      <c r="H155" s="158"/>
      <c r="I155" s="158"/>
      <c r="J155" s="92"/>
      <c r="K155" s="92"/>
      <c r="L155" s="92"/>
      <c r="M155" s="92"/>
      <c r="N155" s="92"/>
      <c r="O155" s="92"/>
      <c r="P155" s="92"/>
      <c r="Q155" s="731"/>
      <c r="R155" s="732"/>
      <c r="S155" s="92"/>
      <c r="T155" s="92"/>
      <c r="U155" s="92"/>
      <c r="V155" s="92"/>
      <c r="W155" s="92"/>
      <c r="X155" s="92"/>
      <c r="Y155" s="92"/>
    </row>
    <row r="156" spans="1:25" ht="24.95" hidden="1" customHeight="1">
      <c r="A156" s="136"/>
      <c r="E156" s="137"/>
      <c r="F156" s="158"/>
      <c r="G156" s="158"/>
      <c r="H156" s="158"/>
      <c r="I156" s="158"/>
      <c r="J156" s="92"/>
      <c r="K156" s="92"/>
      <c r="L156" s="92"/>
      <c r="M156" s="92"/>
      <c r="N156" s="92"/>
      <c r="O156" s="92"/>
      <c r="P156" s="92"/>
      <c r="Q156" s="92"/>
      <c r="R156" s="92"/>
      <c r="S156" s="92"/>
      <c r="T156" s="92"/>
      <c r="U156" s="92"/>
      <c r="V156" s="92"/>
      <c r="W156" s="92"/>
      <c r="X156" s="92"/>
      <c r="Y156" s="92"/>
    </row>
    <row r="157" spans="1:25" ht="24.95" hidden="1" customHeight="1">
      <c r="A157" s="136"/>
      <c r="B157" s="138"/>
      <c r="C157" s="138"/>
      <c r="D157" s="138"/>
      <c r="E157" s="139"/>
      <c r="F157" s="158"/>
      <c r="G157" s="158"/>
      <c r="H157" s="158"/>
      <c r="I157" s="158"/>
      <c r="J157" s="92"/>
      <c r="K157" s="92"/>
      <c r="L157" s="92"/>
      <c r="M157" s="92"/>
      <c r="N157" s="92"/>
      <c r="O157" s="92"/>
      <c r="P157" s="92"/>
      <c r="Q157" s="92"/>
      <c r="R157" s="92"/>
      <c r="S157" s="92"/>
      <c r="T157" s="92"/>
      <c r="U157" s="92"/>
      <c r="V157" s="92"/>
      <c r="W157" s="92"/>
      <c r="X157" s="92"/>
      <c r="Y157" s="92"/>
    </row>
    <row r="158" spans="1:25" ht="20.25" hidden="1" customHeight="1">
      <c r="A158" s="136"/>
      <c r="B158" s="104"/>
      <c r="C158" s="104"/>
      <c r="D158" s="104"/>
      <c r="E158" s="137"/>
      <c r="F158" s="126"/>
      <c r="G158" s="126"/>
      <c r="H158" s="126"/>
      <c r="I158" s="126"/>
      <c r="J158" s="92"/>
      <c r="K158" s="92"/>
      <c r="L158" s="92"/>
      <c r="M158" s="92"/>
      <c r="N158" s="92"/>
      <c r="O158" s="92"/>
      <c r="P158" s="92"/>
      <c r="Q158" s="92"/>
      <c r="R158" s="92"/>
      <c r="S158" s="92"/>
      <c r="T158" s="92"/>
      <c r="U158" s="92"/>
      <c r="V158" s="92"/>
      <c r="W158" s="92"/>
      <c r="X158" s="92"/>
      <c r="Y158" s="92"/>
    </row>
    <row r="159" spans="1:25" ht="45.75" hidden="1" customHeight="1">
      <c r="A159" s="145" t="s">
        <v>91</v>
      </c>
      <c r="B159" s="686"/>
      <c r="C159" s="657"/>
      <c r="D159" s="657"/>
      <c r="E159" s="657"/>
      <c r="I159" s="142"/>
      <c r="J159" s="92"/>
      <c r="K159" s="92"/>
      <c r="L159" s="92"/>
      <c r="M159" s="92"/>
      <c r="N159" s="92"/>
      <c r="O159" s="92"/>
      <c r="P159" s="92"/>
      <c r="Q159" s="92"/>
      <c r="R159" s="92"/>
      <c r="S159" s="92"/>
      <c r="T159" s="92"/>
      <c r="U159" s="92"/>
      <c r="V159" s="92"/>
      <c r="W159" s="92"/>
      <c r="X159" s="92"/>
      <c r="Y159" s="92"/>
    </row>
    <row r="160" spans="1:25" ht="64.5" hidden="1" customHeight="1">
      <c r="A160" s="130"/>
      <c r="B160" s="687"/>
      <c r="C160" s="688"/>
      <c r="D160" s="688"/>
      <c r="E160" s="689"/>
      <c r="F160" s="126"/>
      <c r="G160" s="126"/>
      <c r="H160" s="126"/>
      <c r="I160" s="126"/>
      <c r="J160" s="92"/>
      <c r="K160" s="92"/>
      <c r="L160" s="92"/>
      <c r="M160" s="92"/>
      <c r="N160" s="92"/>
      <c r="O160" s="92"/>
      <c r="P160" s="92"/>
      <c r="Q160" s="92"/>
      <c r="S160" s="92"/>
      <c r="T160" s="92"/>
      <c r="U160" s="92"/>
      <c r="V160" s="92"/>
      <c r="W160" s="92"/>
      <c r="X160" s="92"/>
      <c r="Y160" s="92"/>
    </row>
    <row r="161" spans="1:25" ht="13.5" hidden="1" customHeight="1">
      <c r="A161" s="130"/>
      <c r="B161" s="104"/>
      <c r="C161" s="104"/>
      <c r="D161" s="104"/>
      <c r="E161" s="137"/>
      <c r="F161" s="126"/>
      <c r="G161" s="126"/>
      <c r="H161" s="126"/>
      <c r="I161" s="126"/>
      <c r="J161" s="92"/>
      <c r="K161" s="92"/>
      <c r="L161" s="92"/>
      <c r="M161" s="92"/>
      <c r="N161" s="92"/>
      <c r="O161" s="92"/>
      <c r="P161" s="92"/>
      <c r="Q161" s="92"/>
      <c r="R161" s="92"/>
      <c r="S161" s="92"/>
      <c r="T161" s="92"/>
      <c r="U161" s="92"/>
      <c r="V161" s="92"/>
      <c r="W161" s="92"/>
      <c r="X161" s="92"/>
      <c r="Y161" s="92"/>
    </row>
    <row r="162" spans="1:25" ht="10.5" hidden="1" customHeight="1">
      <c r="A162" s="136"/>
      <c r="B162" s="104"/>
      <c r="C162" s="104"/>
      <c r="D162" s="104"/>
      <c r="E162" s="137"/>
      <c r="F162" s="126"/>
      <c r="G162" s="126"/>
      <c r="H162" s="126"/>
      <c r="I162" s="126"/>
      <c r="J162" s="92"/>
      <c r="K162" s="92"/>
      <c r="L162" s="92"/>
      <c r="M162" s="92"/>
      <c r="N162" s="92"/>
      <c r="O162" s="92"/>
      <c r="P162" s="92"/>
      <c r="Q162" s="92"/>
      <c r="R162" s="92"/>
      <c r="S162" s="92"/>
      <c r="T162" s="92"/>
      <c r="U162" s="92"/>
      <c r="V162" s="92"/>
      <c r="W162" s="92"/>
      <c r="X162" s="92"/>
      <c r="Y162" s="92"/>
    </row>
    <row r="163" spans="1:25" ht="24.95" hidden="1" customHeight="1">
      <c r="A163" s="136"/>
      <c r="B163" s="657"/>
      <c r="C163" s="657"/>
      <c r="D163" s="657"/>
      <c r="E163" s="658"/>
      <c r="F163" s="126"/>
      <c r="G163" s="126"/>
      <c r="H163" s="126"/>
      <c r="I163" s="126"/>
      <c r="J163" s="92"/>
      <c r="K163" s="92"/>
      <c r="L163" s="92"/>
      <c r="M163" s="92"/>
      <c r="N163" s="92"/>
      <c r="O163" s="92"/>
      <c r="P163" s="92"/>
      <c r="Q163" s="92"/>
      <c r="R163" s="92"/>
      <c r="S163" s="92"/>
      <c r="T163" s="92"/>
      <c r="U163" s="92"/>
      <c r="V163" s="92"/>
      <c r="W163" s="92"/>
      <c r="X163" s="92"/>
      <c r="Y163" s="92"/>
    </row>
    <row r="164" spans="1:25" ht="11.25" hidden="1" customHeight="1">
      <c r="A164" s="136"/>
      <c r="B164" s="104"/>
      <c r="C164" s="104"/>
      <c r="D164" s="104"/>
      <c r="E164" s="137"/>
      <c r="F164" s="126"/>
      <c r="G164" s="126"/>
      <c r="H164" s="126"/>
      <c r="I164" s="126"/>
      <c r="J164" s="92"/>
      <c r="K164" s="92"/>
      <c r="L164" s="92"/>
      <c r="M164" s="92"/>
      <c r="N164" s="92"/>
      <c r="O164" s="92"/>
      <c r="P164" s="92"/>
      <c r="Q164" s="92"/>
      <c r="R164" s="92"/>
      <c r="S164" s="92"/>
      <c r="T164" s="92"/>
      <c r="U164" s="92"/>
      <c r="V164" s="92"/>
      <c r="W164" s="92"/>
      <c r="X164" s="92"/>
      <c r="Y164" s="92"/>
    </row>
    <row r="165" spans="1:25" ht="74.25" hidden="1" customHeight="1">
      <c r="A165" s="145" t="s">
        <v>92</v>
      </c>
      <c r="B165" s="662"/>
      <c r="C165" s="663"/>
      <c r="D165" s="663"/>
      <c r="E165" s="664"/>
      <c r="F165" s="126"/>
      <c r="G165" s="126"/>
      <c r="H165" s="126"/>
      <c r="I165" s="126"/>
      <c r="J165" s="92"/>
      <c r="K165" s="92"/>
      <c r="L165" s="92"/>
      <c r="M165" s="92"/>
      <c r="N165" s="92"/>
      <c r="O165" s="92"/>
      <c r="P165" s="92"/>
      <c r="Q165" s="92"/>
      <c r="R165" s="92"/>
      <c r="S165" s="92"/>
      <c r="T165" s="92"/>
      <c r="U165" s="92"/>
      <c r="V165" s="92"/>
      <c r="W165" s="92"/>
      <c r="X165" s="92"/>
      <c r="Y165" s="92"/>
    </row>
    <row r="166" spans="1:25" ht="11.25" hidden="1" customHeight="1">
      <c r="A166" s="136"/>
      <c r="B166" s="104"/>
      <c r="C166" s="104"/>
      <c r="D166" s="104"/>
      <c r="E166" s="137"/>
      <c r="F166" s="126"/>
      <c r="G166" s="126"/>
      <c r="H166" s="126"/>
      <c r="I166" s="126"/>
      <c r="J166" s="92"/>
      <c r="K166" s="92"/>
      <c r="L166" s="92"/>
      <c r="M166" s="92"/>
      <c r="N166" s="92"/>
      <c r="O166" s="92"/>
      <c r="P166" s="92"/>
      <c r="Q166" s="92"/>
      <c r="R166" s="92"/>
      <c r="T166" s="92"/>
      <c r="U166" s="92"/>
      <c r="V166" s="92"/>
      <c r="W166" s="92"/>
      <c r="X166" s="92"/>
      <c r="Y166" s="92"/>
    </row>
    <row r="167" spans="1:25" ht="36" hidden="1" customHeight="1">
      <c r="A167" s="136"/>
      <c r="B167" s="671"/>
      <c r="C167" s="671"/>
      <c r="D167" s="671"/>
      <c r="E167" s="672"/>
      <c r="F167" s="126"/>
      <c r="G167" s="126"/>
      <c r="H167" s="126"/>
      <c r="I167" s="126"/>
      <c r="J167" s="92"/>
      <c r="K167" s="92"/>
      <c r="L167" s="92"/>
      <c r="M167" s="92"/>
      <c r="N167" s="92"/>
      <c r="O167" s="92"/>
      <c r="P167" s="92"/>
      <c r="Q167" s="92"/>
      <c r="R167" s="92"/>
      <c r="S167" s="92"/>
      <c r="T167" s="92"/>
      <c r="U167" s="92"/>
      <c r="V167" s="92"/>
      <c r="W167" s="92"/>
      <c r="X167" s="92"/>
      <c r="Y167" s="92"/>
    </row>
    <row r="168" spans="1:25" ht="36" hidden="1" customHeight="1">
      <c r="A168" s="136"/>
      <c r="B168" s="657"/>
      <c r="C168" s="657"/>
      <c r="D168" s="657"/>
      <c r="E168" s="658"/>
      <c r="F168" s="126"/>
      <c r="G168" s="126"/>
      <c r="H168" s="126"/>
      <c r="I168" s="126"/>
      <c r="J168" s="92"/>
      <c r="K168" s="92"/>
      <c r="L168" s="92"/>
      <c r="M168" s="92"/>
      <c r="N168" s="92"/>
      <c r="O168" s="92"/>
      <c r="P168" s="92"/>
      <c r="Q168" s="92"/>
      <c r="R168" s="92"/>
      <c r="S168" s="92"/>
      <c r="T168" s="92"/>
      <c r="U168" s="92"/>
      <c r="V168" s="92"/>
      <c r="W168" s="92"/>
      <c r="X168" s="92"/>
      <c r="Y168" s="92"/>
    </row>
    <row r="169" spans="1:25" ht="15.75" hidden="1" customHeight="1">
      <c r="A169" s="136"/>
      <c r="B169" s="146"/>
      <c r="C169" s="146"/>
      <c r="D169" s="146"/>
      <c r="E169" s="146"/>
      <c r="F169" s="126"/>
      <c r="G169" s="126"/>
      <c r="H169" s="126"/>
      <c r="I169" s="126"/>
      <c r="J169" s="92"/>
      <c r="K169" s="92"/>
      <c r="L169" s="92"/>
      <c r="M169" s="92"/>
      <c r="N169" s="92"/>
      <c r="O169" s="92"/>
      <c r="P169" s="92"/>
      <c r="Q169" s="92"/>
      <c r="R169" s="92"/>
      <c r="S169" s="92"/>
      <c r="T169" s="92"/>
      <c r="U169" s="92"/>
      <c r="V169" s="92"/>
      <c r="W169" s="92"/>
      <c r="X169" s="92"/>
      <c r="Y169" s="92"/>
    </row>
    <row r="170" spans="1:25" ht="13.5" hidden="1" customHeight="1">
      <c r="A170" s="136"/>
      <c r="B170" s="144"/>
      <c r="C170" s="144"/>
      <c r="D170" s="144"/>
      <c r="E170" s="144"/>
      <c r="F170" s="126"/>
      <c r="G170" s="126"/>
      <c r="H170" s="126"/>
      <c r="I170" s="126"/>
      <c r="J170" s="92"/>
      <c r="K170" s="92"/>
      <c r="L170" s="92"/>
      <c r="M170" s="92"/>
      <c r="N170" s="92"/>
      <c r="O170" s="92"/>
      <c r="P170" s="92"/>
      <c r="Q170" s="92"/>
      <c r="R170" s="92"/>
      <c r="S170" s="92"/>
      <c r="T170" s="92"/>
      <c r="U170" s="92"/>
      <c r="V170" s="92"/>
      <c r="W170" s="92"/>
      <c r="X170" s="92"/>
      <c r="Y170" s="92"/>
    </row>
    <row r="171" spans="1:25" ht="7.5" hidden="1" customHeight="1">
      <c r="A171" s="136"/>
      <c r="B171" s="153"/>
      <c r="C171" s="153"/>
      <c r="D171" s="153"/>
      <c r="E171" s="153"/>
      <c r="F171" s="126"/>
      <c r="G171" s="126"/>
      <c r="H171" s="126"/>
      <c r="I171" s="126"/>
      <c r="J171" s="92"/>
      <c r="K171" s="92"/>
      <c r="L171" s="92"/>
      <c r="M171" s="92"/>
      <c r="N171" s="92"/>
      <c r="O171" s="92"/>
      <c r="P171" s="92"/>
      <c r="Q171" s="92"/>
      <c r="R171" s="92"/>
      <c r="S171" s="92"/>
      <c r="T171" s="92"/>
      <c r="U171" s="92"/>
      <c r="V171" s="92"/>
      <c r="W171" s="92"/>
      <c r="X171" s="92"/>
      <c r="Y171" s="92"/>
    </row>
    <row r="172" spans="1:25" ht="105" hidden="1" customHeight="1">
      <c r="A172" s="154"/>
      <c r="B172" s="669"/>
      <c r="C172" s="669"/>
      <c r="D172" s="669"/>
      <c r="E172" s="669"/>
      <c r="F172" s="126"/>
      <c r="G172" s="126"/>
      <c r="H172" s="126"/>
      <c r="I172" s="126"/>
      <c r="J172" s="92"/>
      <c r="K172" s="92"/>
      <c r="L172" s="92"/>
      <c r="M172" s="92"/>
      <c r="N172" s="92"/>
      <c r="O172" s="92"/>
      <c r="P172" s="92"/>
      <c r="Q172" s="92"/>
      <c r="R172" s="92"/>
      <c r="S172" s="92"/>
      <c r="T172" s="92"/>
      <c r="U172" s="92"/>
      <c r="V172" s="92"/>
      <c r="W172" s="92"/>
      <c r="X172" s="92"/>
      <c r="Y172" s="92"/>
    </row>
    <row r="173" spans="1:25" ht="118.5" hidden="1" customHeight="1">
      <c r="A173" s="154"/>
      <c r="B173" s="669"/>
      <c r="C173" s="669"/>
      <c r="D173" s="669"/>
      <c r="E173" s="669"/>
      <c r="F173" s="126"/>
      <c r="G173" s="126"/>
      <c r="H173" s="126"/>
      <c r="I173" s="126"/>
      <c r="J173" s="92"/>
      <c r="K173" s="92"/>
      <c r="L173" s="92"/>
      <c r="M173" s="92"/>
      <c r="N173" s="92"/>
      <c r="O173" s="92"/>
      <c r="P173" s="92"/>
      <c r="Q173" s="92"/>
      <c r="R173" s="92"/>
      <c r="S173" s="92"/>
      <c r="T173" s="92"/>
      <c r="U173" s="92"/>
      <c r="V173" s="92"/>
      <c r="W173" s="92"/>
      <c r="X173" s="92"/>
      <c r="Y173" s="92"/>
    </row>
    <row r="174" spans="1:25" ht="141" hidden="1" customHeight="1">
      <c r="A174" s="154"/>
      <c r="B174" s="669"/>
      <c r="C174" s="669"/>
      <c r="D174" s="669"/>
      <c r="E174" s="669"/>
      <c r="F174" s="126"/>
      <c r="G174" s="126"/>
      <c r="H174" s="126"/>
      <c r="I174" s="126"/>
      <c r="J174" s="92"/>
      <c r="K174" s="92"/>
      <c r="L174" s="92"/>
      <c r="M174" s="92"/>
      <c r="N174" s="92"/>
      <c r="O174" s="92"/>
      <c r="P174" s="92"/>
      <c r="Q174" s="92"/>
      <c r="R174" s="92"/>
      <c r="S174" s="92"/>
      <c r="T174" s="92"/>
      <c r="U174" s="92"/>
      <c r="V174" s="92"/>
      <c r="W174" s="92"/>
      <c r="X174" s="92"/>
      <c r="Y174" s="92"/>
    </row>
    <row r="175" spans="1:25" ht="36.75" hidden="1" customHeight="1">
      <c r="A175" s="154"/>
      <c r="B175" s="669"/>
      <c r="C175" s="669"/>
      <c r="D175" s="669"/>
      <c r="E175" s="669"/>
      <c r="F175" s="126"/>
      <c r="G175" s="126"/>
      <c r="H175" s="126"/>
      <c r="I175" s="126"/>
      <c r="J175" s="92"/>
      <c r="K175" s="92"/>
      <c r="L175" s="92"/>
      <c r="M175" s="92"/>
      <c r="N175" s="92"/>
      <c r="O175" s="92"/>
      <c r="P175" s="92"/>
      <c r="Q175" s="92"/>
      <c r="R175" s="92"/>
      <c r="S175" s="92"/>
      <c r="T175" s="92"/>
      <c r="U175" s="92"/>
      <c r="V175" s="92"/>
      <c r="W175" s="92"/>
      <c r="X175" s="92"/>
      <c r="Y175" s="92"/>
    </row>
    <row r="176" spans="1:25" ht="21" hidden="1" customHeight="1">
      <c r="A176" s="104"/>
      <c r="B176" s="126"/>
      <c r="C176" s="126"/>
      <c r="D176" s="126"/>
      <c r="E176" s="126"/>
      <c r="F176" s="135"/>
      <c r="G176" s="135"/>
      <c r="H176" s="135"/>
      <c r="I176" s="162"/>
      <c r="J176" s="128"/>
      <c r="K176" s="128"/>
      <c r="L176" s="128"/>
      <c r="M176" s="128"/>
      <c r="N176" s="159"/>
      <c r="O176" s="128"/>
      <c r="P176" s="128"/>
      <c r="Q176" s="128"/>
      <c r="R176" s="128"/>
      <c r="S176" s="128"/>
      <c r="T176" s="128"/>
      <c r="U176" s="128"/>
      <c r="V176" s="128"/>
      <c r="W176" s="128"/>
      <c r="X176" s="128"/>
      <c r="Y176" s="128"/>
    </row>
    <row r="177" spans="1:25" ht="10.5" hidden="1" customHeight="1">
      <c r="A177" s="104"/>
      <c r="B177" s="126"/>
      <c r="C177" s="126"/>
      <c r="D177" s="126"/>
      <c r="E177" s="126"/>
      <c r="F177" s="135"/>
      <c r="G177" s="135"/>
      <c r="H177" s="135"/>
      <c r="I177" s="162"/>
      <c r="J177" s="128"/>
      <c r="K177" s="128"/>
      <c r="L177" s="128"/>
      <c r="M177" s="128"/>
      <c r="N177" s="159"/>
      <c r="O177" s="128"/>
      <c r="P177" s="128"/>
      <c r="Q177" s="128"/>
      <c r="R177" s="128"/>
      <c r="S177" s="128"/>
      <c r="T177" s="128"/>
      <c r="U177" s="128"/>
      <c r="V177" s="128"/>
      <c r="W177" s="128"/>
      <c r="X177" s="128"/>
      <c r="Y177" s="128"/>
    </row>
    <row r="178" spans="1:25" ht="10.5" hidden="1" customHeight="1">
      <c r="A178" s="104"/>
      <c r="B178" s="126"/>
      <c r="C178" s="126"/>
      <c r="D178" s="126"/>
      <c r="E178" s="126"/>
      <c r="F178" s="135"/>
      <c r="G178" s="135"/>
      <c r="H178" s="135"/>
      <c r="I178" s="162"/>
      <c r="J178" s="128"/>
      <c r="K178" s="128"/>
      <c r="L178" s="128"/>
      <c r="M178" s="128"/>
      <c r="N178" s="159"/>
      <c r="O178" s="128"/>
      <c r="P178" s="128"/>
      <c r="Q178" s="128"/>
      <c r="R178" s="128"/>
      <c r="S178" s="128"/>
      <c r="T178" s="128"/>
      <c r="U178" s="128"/>
      <c r="V178" s="128"/>
      <c r="W178" s="128"/>
      <c r="X178" s="128"/>
      <c r="Y178" s="128"/>
    </row>
    <row r="179" spans="1:25" ht="10.5" hidden="1" customHeight="1">
      <c r="A179" s="104"/>
      <c r="B179" s="126"/>
      <c r="C179" s="126"/>
      <c r="D179" s="126"/>
      <c r="E179" s="126"/>
      <c r="F179" s="135"/>
      <c r="G179" s="135"/>
      <c r="H179" s="135"/>
      <c r="I179" s="162"/>
      <c r="J179" s="128"/>
      <c r="K179" s="128"/>
      <c r="L179" s="128"/>
      <c r="M179" s="128"/>
      <c r="N179" s="159"/>
      <c r="O179" s="128"/>
      <c r="P179" s="128"/>
      <c r="Q179" s="128"/>
      <c r="R179" s="128"/>
      <c r="S179" s="128"/>
      <c r="T179" s="128"/>
      <c r="U179" s="128"/>
      <c r="V179" s="128"/>
      <c r="W179" s="128"/>
      <c r="X179" s="128"/>
      <c r="Y179" s="128"/>
    </row>
    <row r="180" spans="1:25" ht="10.5" hidden="1" customHeight="1">
      <c r="A180" s="104"/>
      <c r="B180" s="126"/>
      <c r="C180" s="126"/>
      <c r="D180" s="126"/>
      <c r="E180" s="126"/>
      <c r="F180" s="135"/>
      <c r="G180" s="135"/>
      <c r="H180" s="135"/>
      <c r="I180" s="162"/>
      <c r="J180" s="128"/>
      <c r="K180" s="128"/>
      <c r="L180" s="128"/>
      <c r="M180" s="128"/>
      <c r="N180" s="159"/>
      <c r="O180" s="128"/>
      <c r="P180" s="128"/>
      <c r="Q180" s="128"/>
      <c r="R180" s="128"/>
      <c r="S180" s="128"/>
      <c r="T180" s="128"/>
      <c r="U180" s="128"/>
      <c r="V180" s="128"/>
      <c r="W180" s="128"/>
      <c r="X180" s="128"/>
      <c r="Y180" s="128"/>
    </row>
    <row r="181" spans="1:25" ht="10.5" hidden="1" customHeight="1">
      <c r="A181" s="104"/>
      <c r="B181" s="126"/>
      <c r="C181" s="126"/>
      <c r="D181" s="126"/>
      <c r="E181" s="126"/>
      <c r="F181" s="135"/>
      <c r="G181" s="135"/>
      <c r="H181" s="135"/>
      <c r="I181" s="162"/>
      <c r="J181" s="128"/>
      <c r="K181" s="128"/>
      <c r="L181" s="128"/>
      <c r="M181" s="128"/>
      <c r="N181" s="159"/>
      <c r="O181" s="128"/>
      <c r="P181" s="128"/>
      <c r="Q181" s="128"/>
      <c r="R181" s="128"/>
      <c r="S181" s="128"/>
      <c r="T181" s="128"/>
      <c r="U181" s="128"/>
      <c r="V181" s="128"/>
      <c r="W181" s="128"/>
      <c r="X181" s="128"/>
      <c r="Y181" s="128"/>
    </row>
    <row r="182" spans="1:25" ht="10.5" hidden="1" customHeight="1">
      <c r="A182" s="104"/>
      <c r="B182" s="126"/>
      <c r="C182" s="126"/>
      <c r="D182" s="126"/>
      <c r="E182" s="126"/>
      <c r="F182" s="135"/>
      <c r="G182" s="135"/>
      <c r="H182" s="135"/>
      <c r="I182" s="162"/>
      <c r="J182" s="128"/>
      <c r="K182" s="128"/>
      <c r="L182" s="128"/>
      <c r="M182" s="128"/>
      <c r="N182" s="159"/>
      <c r="O182" s="128"/>
      <c r="P182" s="128"/>
      <c r="Q182" s="128"/>
      <c r="R182" s="128"/>
      <c r="S182" s="128"/>
      <c r="T182" s="128"/>
      <c r="U182" s="128"/>
      <c r="V182" s="128"/>
      <c r="W182" s="128"/>
      <c r="X182" s="128"/>
      <c r="Y182" s="128"/>
    </row>
    <row r="183" spans="1:25" ht="10.5" hidden="1" customHeight="1">
      <c r="A183" s="104"/>
      <c r="B183" s="126"/>
      <c r="C183" s="126"/>
      <c r="D183" s="126"/>
      <c r="E183" s="126"/>
      <c r="F183" s="135"/>
      <c r="G183" s="135"/>
      <c r="H183" s="135"/>
      <c r="I183" s="162"/>
      <c r="J183" s="128"/>
      <c r="K183" s="128"/>
      <c r="L183" s="128"/>
      <c r="M183" s="128"/>
      <c r="N183" s="159"/>
      <c r="O183" s="128"/>
      <c r="P183" s="128"/>
      <c r="Q183" s="128"/>
      <c r="R183" s="128"/>
      <c r="S183" s="128"/>
      <c r="T183" s="128"/>
      <c r="U183" s="128"/>
      <c r="V183" s="128"/>
      <c r="W183" s="128"/>
      <c r="X183" s="128"/>
      <c r="Y183" s="128"/>
    </row>
    <row r="184" spans="1:25" ht="10.5" hidden="1" customHeight="1">
      <c r="A184" s="104"/>
      <c r="B184" s="126"/>
      <c r="C184" s="126"/>
      <c r="D184" s="126"/>
      <c r="E184" s="126"/>
      <c r="F184" s="135"/>
      <c r="G184" s="135"/>
      <c r="H184" s="135"/>
      <c r="I184" s="162"/>
      <c r="J184" s="128"/>
      <c r="K184" s="128"/>
      <c r="L184" s="128"/>
      <c r="M184" s="128"/>
      <c r="N184" s="159"/>
      <c r="O184" s="128"/>
      <c r="P184" s="128"/>
      <c r="Q184" s="128"/>
      <c r="R184" s="128"/>
      <c r="S184" s="128"/>
      <c r="T184" s="128"/>
      <c r="U184" s="128"/>
      <c r="V184" s="128"/>
      <c r="W184" s="128"/>
      <c r="X184" s="128"/>
      <c r="Y184" s="128"/>
    </row>
    <row r="185" spans="1:25" ht="10.5" hidden="1" customHeight="1">
      <c r="A185" s="104"/>
      <c r="B185" s="126"/>
      <c r="C185" s="126"/>
      <c r="D185" s="126"/>
      <c r="E185" s="126"/>
      <c r="F185" s="135"/>
      <c r="G185" s="135"/>
      <c r="H185" s="135"/>
      <c r="I185" s="162"/>
      <c r="J185" s="128"/>
      <c r="K185" s="128"/>
      <c r="L185" s="128"/>
      <c r="M185" s="128"/>
      <c r="N185" s="159"/>
      <c r="O185" s="128"/>
      <c r="P185" s="128"/>
      <c r="Q185" s="128"/>
      <c r="R185" s="128"/>
      <c r="S185" s="128"/>
      <c r="T185" s="128"/>
      <c r="U185" s="128"/>
      <c r="V185" s="128"/>
      <c r="W185" s="128"/>
      <c r="X185" s="128"/>
      <c r="Y185" s="128"/>
    </row>
    <row r="186" spans="1:25" ht="10.5" hidden="1" customHeight="1">
      <c r="A186" s="104"/>
      <c r="B186" s="126"/>
      <c r="C186" s="126"/>
      <c r="D186" s="126"/>
      <c r="E186" s="126"/>
      <c r="F186" s="135"/>
      <c r="G186" s="135"/>
      <c r="H186" s="135"/>
      <c r="I186" s="162"/>
      <c r="J186" s="128"/>
      <c r="K186" s="128"/>
      <c r="L186" s="128"/>
      <c r="M186" s="128"/>
      <c r="N186" s="159"/>
      <c r="O186" s="128"/>
      <c r="P186" s="128"/>
      <c r="Q186" s="128"/>
      <c r="R186" s="128"/>
      <c r="S186" s="128"/>
      <c r="T186" s="128"/>
      <c r="U186" s="128"/>
      <c r="V186" s="128"/>
      <c r="W186" s="128"/>
      <c r="X186" s="128"/>
      <c r="Y186" s="128"/>
    </row>
    <row r="187" spans="1:25" ht="10.5" hidden="1" customHeight="1">
      <c r="A187" s="104"/>
      <c r="B187" s="126"/>
      <c r="C187" s="126"/>
      <c r="D187" s="126"/>
      <c r="E187" s="126"/>
      <c r="F187" s="135"/>
      <c r="G187" s="135"/>
      <c r="H187" s="135"/>
      <c r="I187" s="162"/>
      <c r="J187" s="128"/>
      <c r="K187" s="128"/>
      <c r="L187" s="128"/>
      <c r="M187" s="128"/>
      <c r="N187" s="159"/>
      <c r="O187" s="128"/>
      <c r="P187" s="128"/>
      <c r="Q187" s="128"/>
      <c r="R187" s="128"/>
      <c r="S187" s="128"/>
      <c r="T187" s="128"/>
      <c r="U187" s="128"/>
      <c r="V187" s="128"/>
      <c r="W187" s="128"/>
      <c r="X187" s="128"/>
      <c r="Y187" s="128"/>
    </row>
    <row r="188" spans="1:25" ht="10.5" hidden="1" customHeight="1">
      <c r="A188" s="104"/>
      <c r="B188" s="126"/>
      <c r="C188" s="126"/>
      <c r="D188" s="126"/>
      <c r="E188" s="126"/>
      <c r="F188" s="135"/>
      <c r="G188" s="135"/>
      <c r="H188" s="135"/>
      <c r="I188" s="162"/>
      <c r="J188" s="128"/>
      <c r="K188" s="128"/>
      <c r="L188" s="128"/>
      <c r="M188" s="128"/>
      <c r="N188" s="159"/>
      <c r="O188" s="128"/>
      <c r="P188" s="128"/>
      <c r="Q188" s="128"/>
      <c r="R188" s="128"/>
      <c r="S188" s="128"/>
      <c r="T188" s="128"/>
      <c r="U188" s="128"/>
      <c r="V188" s="128"/>
      <c r="W188" s="128"/>
      <c r="X188" s="128"/>
      <c r="Y188" s="128"/>
    </row>
    <row r="189" spans="1:25" ht="10.5" hidden="1" customHeight="1">
      <c r="A189" s="104"/>
      <c r="B189" s="126"/>
      <c r="C189" s="126"/>
      <c r="D189" s="126"/>
      <c r="E189" s="126"/>
      <c r="F189" s="135"/>
      <c r="G189" s="135"/>
      <c r="H189" s="135"/>
      <c r="I189" s="162"/>
      <c r="J189" s="128"/>
      <c r="K189" s="128"/>
      <c r="L189" s="128"/>
      <c r="M189" s="128"/>
      <c r="N189" s="159"/>
      <c r="O189" s="128"/>
      <c r="P189" s="128"/>
      <c r="Q189" s="128"/>
      <c r="R189" s="128"/>
      <c r="S189" s="128"/>
      <c r="T189" s="128"/>
      <c r="U189" s="128"/>
      <c r="V189" s="128"/>
      <c r="W189" s="128"/>
      <c r="X189" s="128"/>
      <c r="Y189" s="128"/>
    </row>
    <row r="190" spans="1:25" ht="10.5" hidden="1" customHeight="1">
      <c r="A190" s="104"/>
      <c r="B190" s="126"/>
      <c r="C190" s="126"/>
      <c r="D190" s="126"/>
      <c r="E190" s="126"/>
      <c r="F190" s="135"/>
      <c r="G190" s="135"/>
      <c r="H190" s="135"/>
      <c r="I190" s="162"/>
      <c r="J190" s="128"/>
      <c r="K190" s="128"/>
      <c r="L190" s="128"/>
      <c r="M190" s="128"/>
      <c r="N190" s="159"/>
      <c r="O190" s="128"/>
      <c r="P190" s="128"/>
      <c r="Q190" s="128"/>
      <c r="R190" s="128"/>
      <c r="S190" s="128"/>
      <c r="T190" s="128"/>
      <c r="U190" s="128"/>
      <c r="V190" s="128"/>
      <c r="W190" s="128"/>
      <c r="X190" s="128"/>
      <c r="Y190" s="128"/>
    </row>
    <row r="191" spans="1:25" ht="10.5" hidden="1" customHeight="1">
      <c r="A191" s="104"/>
      <c r="B191" s="126"/>
      <c r="C191" s="126"/>
      <c r="D191" s="126"/>
      <c r="E191" s="126"/>
      <c r="F191" s="135"/>
      <c r="G191" s="135"/>
      <c r="H191" s="135"/>
      <c r="I191" s="162"/>
      <c r="J191" s="128"/>
      <c r="K191" s="128"/>
      <c r="L191" s="128"/>
      <c r="M191" s="128"/>
      <c r="N191" s="159"/>
      <c r="O191" s="128"/>
      <c r="P191" s="128"/>
      <c r="Q191" s="128"/>
      <c r="R191" s="128"/>
      <c r="S191" s="128"/>
      <c r="T191" s="128"/>
      <c r="U191" s="128"/>
      <c r="V191" s="128"/>
      <c r="W191" s="128"/>
      <c r="X191" s="128"/>
      <c r="Y191" s="128"/>
    </row>
    <row r="192" spans="1:25" ht="10.5" hidden="1" customHeight="1">
      <c r="A192" s="104"/>
      <c r="B192" s="126"/>
      <c r="C192" s="126"/>
      <c r="D192" s="126"/>
      <c r="E192" s="126"/>
      <c r="F192" s="135"/>
      <c r="G192" s="135"/>
      <c r="H192" s="135"/>
      <c r="I192" s="162"/>
      <c r="J192" s="128"/>
      <c r="K192" s="128"/>
      <c r="L192" s="128"/>
      <c r="M192" s="128"/>
      <c r="N192" s="159"/>
      <c r="O192" s="128"/>
      <c r="P192" s="128"/>
      <c r="Q192" s="128"/>
      <c r="R192" s="128"/>
      <c r="S192" s="128"/>
      <c r="T192" s="128"/>
      <c r="U192" s="128"/>
      <c r="V192" s="128"/>
      <c r="W192" s="128"/>
      <c r="X192" s="128"/>
      <c r="Y192" s="128"/>
    </row>
    <row r="193" spans="1:25" ht="10.5" hidden="1" customHeight="1">
      <c r="A193" s="104"/>
      <c r="B193" s="126"/>
      <c r="C193" s="126"/>
      <c r="D193" s="126"/>
      <c r="E193" s="126"/>
      <c r="F193" s="135"/>
      <c r="G193" s="135"/>
      <c r="H193" s="135"/>
      <c r="I193" s="162"/>
      <c r="J193" s="128"/>
      <c r="K193" s="128"/>
      <c r="L193" s="128"/>
      <c r="M193" s="128"/>
      <c r="N193" s="159"/>
      <c r="O193" s="128"/>
      <c r="P193" s="128"/>
      <c r="Q193" s="128"/>
      <c r="R193" s="128"/>
      <c r="S193" s="128"/>
      <c r="T193" s="128"/>
      <c r="U193" s="128"/>
      <c r="V193" s="128"/>
      <c r="W193" s="128"/>
      <c r="X193" s="128"/>
      <c r="Y193" s="128"/>
    </row>
    <row r="194" spans="1:25" ht="10.5" hidden="1" customHeight="1">
      <c r="A194" s="104"/>
      <c r="B194" s="126"/>
      <c r="C194" s="126"/>
      <c r="D194" s="126"/>
      <c r="E194" s="126"/>
      <c r="F194" s="135"/>
      <c r="G194" s="135"/>
      <c r="H194" s="135"/>
      <c r="I194" s="162"/>
      <c r="J194" s="128"/>
      <c r="K194" s="128"/>
      <c r="L194" s="128"/>
      <c r="M194" s="128"/>
      <c r="N194" s="159"/>
      <c r="O194" s="128"/>
      <c r="P194" s="128"/>
      <c r="Q194" s="128"/>
      <c r="R194" s="128"/>
      <c r="S194" s="128"/>
      <c r="T194" s="128"/>
      <c r="U194" s="128"/>
      <c r="V194" s="128"/>
      <c r="W194" s="128"/>
      <c r="X194" s="128"/>
      <c r="Y194" s="128"/>
    </row>
    <row r="195" spans="1:25" ht="10.5" hidden="1" customHeight="1">
      <c r="A195" s="104"/>
      <c r="B195" s="126"/>
      <c r="C195" s="126"/>
      <c r="D195" s="126"/>
      <c r="E195" s="126"/>
      <c r="F195" s="135"/>
      <c r="G195" s="135"/>
      <c r="H195" s="135"/>
      <c r="I195" s="162"/>
      <c r="J195" s="128"/>
      <c r="K195" s="128"/>
      <c r="L195" s="128"/>
      <c r="M195" s="128"/>
      <c r="N195" s="159"/>
      <c r="O195" s="128"/>
      <c r="P195" s="128"/>
      <c r="Q195" s="128"/>
      <c r="R195" s="128"/>
      <c r="S195" s="128"/>
      <c r="T195" s="128"/>
      <c r="U195" s="128"/>
      <c r="V195" s="128"/>
      <c r="W195" s="128"/>
      <c r="X195" s="128"/>
      <c r="Y195" s="128"/>
    </row>
    <row r="196" spans="1:25" ht="10.5" hidden="1" customHeight="1">
      <c r="A196" s="104"/>
      <c r="B196" s="126"/>
      <c r="C196" s="126"/>
      <c r="D196" s="126"/>
      <c r="E196" s="126"/>
      <c r="F196" s="135"/>
      <c r="G196" s="135"/>
      <c r="H196" s="135"/>
      <c r="I196" s="162"/>
      <c r="J196" s="128"/>
      <c r="K196" s="128"/>
      <c r="L196" s="128"/>
      <c r="M196" s="128"/>
      <c r="N196" s="159"/>
      <c r="O196" s="128"/>
      <c r="P196" s="128"/>
      <c r="Q196" s="128"/>
      <c r="R196" s="128"/>
      <c r="S196" s="128"/>
      <c r="T196" s="128"/>
      <c r="U196" s="128"/>
      <c r="V196" s="128"/>
      <c r="W196" s="128"/>
      <c r="X196" s="128"/>
      <c r="Y196" s="128"/>
    </row>
    <row r="197" spans="1:25" ht="10.5" hidden="1" customHeight="1">
      <c r="A197" s="104"/>
      <c r="B197" s="126"/>
      <c r="C197" s="126"/>
      <c r="D197" s="126"/>
      <c r="E197" s="126"/>
      <c r="F197" s="135"/>
      <c r="G197" s="135"/>
      <c r="H197" s="135"/>
      <c r="I197" s="162"/>
      <c r="J197" s="128"/>
      <c r="K197" s="128"/>
      <c r="L197" s="128"/>
      <c r="M197" s="128"/>
      <c r="N197" s="159"/>
      <c r="O197" s="128"/>
      <c r="P197" s="128"/>
      <c r="Q197" s="128"/>
      <c r="R197" s="128"/>
      <c r="S197" s="128"/>
      <c r="T197" s="128"/>
      <c r="U197" s="128"/>
      <c r="V197" s="128"/>
      <c r="W197" s="128"/>
      <c r="X197" s="128"/>
      <c r="Y197" s="128"/>
    </row>
    <row r="198" spans="1:25" ht="10.5" hidden="1" customHeight="1">
      <c r="A198" s="104"/>
      <c r="B198" s="126"/>
      <c r="C198" s="126"/>
      <c r="D198" s="126"/>
      <c r="E198" s="126"/>
      <c r="F198" s="135"/>
      <c r="G198" s="135"/>
      <c r="H198" s="135"/>
      <c r="I198" s="162"/>
      <c r="J198" s="128"/>
      <c r="K198" s="128"/>
      <c r="L198" s="128"/>
      <c r="M198" s="128"/>
      <c r="N198" s="159"/>
      <c r="O198" s="128"/>
      <c r="P198" s="128"/>
      <c r="Q198" s="128"/>
      <c r="R198" s="128"/>
      <c r="S198" s="128"/>
      <c r="T198" s="128"/>
      <c r="U198" s="128"/>
      <c r="V198" s="128"/>
      <c r="W198" s="128"/>
      <c r="X198" s="128"/>
      <c r="Y198" s="128"/>
    </row>
    <row r="199" spans="1:25" ht="10.5" hidden="1" customHeight="1">
      <c r="A199" s="104"/>
      <c r="B199" s="126"/>
      <c r="C199" s="126"/>
      <c r="D199" s="126"/>
      <c r="E199" s="126"/>
      <c r="F199" s="135"/>
      <c r="G199" s="135"/>
      <c r="H199" s="135"/>
      <c r="I199" s="162"/>
      <c r="J199" s="128"/>
      <c r="K199" s="128"/>
      <c r="L199" s="128"/>
      <c r="M199" s="128"/>
      <c r="N199" s="159"/>
      <c r="O199" s="128"/>
      <c r="P199" s="128"/>
      <c r="Q199" s="128"/>
      <c r="R199" s="128"/>
      <c r="S199" s="128"/>
      <c r="T199" s="128"/>
      <c r="U199" s="128"/>
      <c r="V199" s="128"/>
      <c r="W199" s="128"/>
      <c r="X199" s="128"/>
      <c r="Y199" s="128"/>
    </row>
    <row r="200" spans="1:25" ht="10.5" hidden="1" customHeight="1">
      <c r="A200" s="104"/>
      <c r="B200" s="126"/>
      <c r="C200" s="126"/>
      <c r="D200" s="126"/>
      <c r="E200" s="126"/>
      <c r="F200" s="135"/>
      <c r="G200" s="135"/>
      <c r="H200" s="135"/>
      <c r="I200" s="162"/>
      <c r="J200" s="128"/>
      <c r="K200" s="128"/>
      <c r="L200" s="128"/>
      <c r="M200" s="128"/>
      <c r="N200" s="159"/>
      <c r="O200" s="128"/>
      <c r="P200" s="128"/>
      <c r="Q200" s="128"/>
      <c r="R200" s="128"/>
      <c r="S200" s="128"/>
      <c r="T200" s="128"/>
      <c r="U200" s="128"/>
      <c r="V200" s="128"/>
      <c r="W200" s="128"/>
      <c r="X200" s="128"/>
      <c r="Y200" s="128"/>
    </row>
    <row r="201" spans="1:25" ht="10.5" hidden="1" customHeight="1">
      <c r="A201" s="104"/>
      <c r="B201" s="126"/>
      <c r="C201" s="126"/>
      <c r="D201" s="126"/>
      <c r="E201" s="126"/>
      <c r="F201" s="135"/>
      <c r="G201" s="135"/>
      <c r="H201" s="135"/>
      <c r="I201" s="162"/>
      <c r="J201" s="128"/>
      <c r="K201" s="128"/>
      <c r="L201" s="128"/>
      <c r="M201" s="128"/>
      <c r="N201" s="159"/>
      <c r="O201" s="128"/>
      <c r="P201" s="128"/>
      <c r="Q201" s="128"/>
      <c r="R201" s="128"/>
      <c r="S201" s="128"/>
      <c r="T201" s="128"/>
      <c r="U201" s="128"/>
      <c r="V201" s="128"/>
      <c r="W201" s="128"/>
      <c r="X201" s="128"/>
      <c r="Y201" s="128"/>
    </row>
    <row r="202" spans="1:25" ht="10.5" hidden="1" customHeight="1">
      <c r="A202" s="104"/>
      <c r="B202" s="126"/>
      <c r="C202" s="126"/>
      <c r="D202" s="126"/>
      <c r="E202" s="126"/>
      <c r="F202" s="135"/>
      <c r="G202" s="135"/>
      <c r="H202" s="135"/>
      <c r="I202" s="162"/>
      <c r="J202" s="128"/>
      <c r="K202" s="128"/>
      <c r="L202" s="128"/>
      <c r="M202" s="128"/>
      <c r="N202" s="159"/>
      <c r="O202" s="128"/>
      <c r="P202" s="128"/>
      <c r="Q202" s="128"/>
      <c r="R202" s="128"/>
      <c r="S202" s="128"/>
      <c r="T202" s="128"/>
      <c r="U202" s="128"/>
      <c r="V202" s="128"/>
      <c r="W202" s="128"/>
      <c r="X202" s="128"/>
      <c r="Y202" s="128"/>
    </row>
    <row r="203" spans="1:25" ht="10.5" hidden="1" customHeight="1">
      <c r="A203" s="104"/>
      <c r="B203" s="126"/>
      <c r="C203" s="126"/>
      <c r="D203" s="126"/>
      <c r="E203" s="126"/>
      <c r="F203" s="135"/>
      <c r="G203" s="135"/>
      <c r="H203" s="135"/>
      <c r="I203" s="162"/>
      <c r="J203" s="128"/>
      <c r="K203" s="128"/>
      <c r="L203" s="128"/>
      <c r="M203" s="128"/>
      <c r="N203" s="159"/>
      <c r="O203" s="128"/>
      <c r="P203" s="128"/>
      <c r="Q203" s="128"/>
      <c r="R203" s="128"/>
      <c r="S203" s="128"/>
      <c r="T203" s="128"/>
      <c r="U203" s="128"/>
      <c r="V203" s="128"/>
      <c r="W203" s="128"/>
      <c r="X203" s="128"/>
      <c r="Y203" s="128"/>
    </row>
    <row r="204" spans="1:25" ht="10.5" hidden="1" customHeight="1">
      <c r="A204" s="104"/>
      <c r="B204" s="126"/>
      <c r="C204" s="126"/>
      <c r="D204" s="126"/>
      <c r="E204" s="126"/>
      <c r="F204" s="135"/>
      <c r="G204" s="135"/>
      <c r="H204" s="135"/>
      <c r="I204" s="162"/>
      <c r="J204" s="128"/>
      <c r="K204" s="128"/>
      <c r="L204" s="128"/>
      <c r="M204" s="128"/>
      <c r="N204" s="159"/>
      <c r="O204" s="128"/>
      <c r="P204" s="128"/>
      <c r="Q204" s="128"/>
      <c r="R204" s="128"/>
      <c r="S204" s="128"/>
      <c r="T204" s="128"/>
      <c r="U204" s="128"/>
      <c r="V204" s="128"/>
      <c r="W204" s="128"/>
      <c r="X204" s="128"/>
      <c r="Y204" s="128"/>
    </row>
    <row r="205" spans="1:25" ht="10.5" hidden="1" customHeight="1">
      <c r="A205" s="104"/>
      <c r="B205" s="126"/>
      <c r="C205" s="126"/>
      <c r="D205" s="126"/>
      <c r="E205" s="126"/>
      <c r="F205" s="135"/>
      <c r="G205" s="135"/>
      <c r="H205" s="135"/>
      <c r="I205" s="162"/>
      <c r="J205" s="128"/>
      <c r="K205" s="128"/>
      <c r="L205" s="128"/>
      <c r="M205" s="128"/>
      <c r="N205" s="159"/>
      <c r="O205" s="128"/>
      <c r="P205" s="128"/>
      <c r="Q205" s="128"/>
      <c r="R205" s="128"/>
      <c r="S205" s="128"/>
      <c r="T205" s="128"/>
      <c r="U205" s="128"/>
      <c r="V205" s="128"/>
      <c r="W205" s="128"/>
      <c r="X205" s="128"/>
      <c r="Y205" s="128"/>
    </row>
    <row r="206" spans="1:25" ht="10.5" hidden="1" customHeight="1">
      <c r="A206" s="104"/>
      <c r="B206" s="126"/>
      <c r="C206" s="126"/>
      <c r="D206" s="126"/>
      <c r="E206" s="126"/>
      <c r="F206" s="135"/>
      <c r="G206" s="135"/>
      <c r="H206" s="135"/>
      <c r="I206" s="162"/>
      <c r="J206" s="128"/>
      <c r="K206" s="128"/>
      <c r="L206" s="128"/>
      <c r="M206" s="128"/>
      <c r="N206" s="159"/>
      <c r="O206" s="128"/>
      <c r="P206" s="128"/>
      <c r="Q206" s="128"/>
      <c r="R206" s="128"/>
      <c r="S206" s="128"/>
      <c r="T206" s="128"/>
      <c r="U206" s="128"/>
      <c r="V206" s="128"/>
      <c r="W206" s="128"/>
      <c r="X206" s="128"/>
      <c r="Y206" s="128"/>
    </row>
    <row r="207" spans="1:25" ht="10.5" hidden="1" customHeight="1">
      <c r="A207" s="104"/>
      <c r="B207" s="126"/>
      <c r="C207" s="126"/>
      <c r="D207" s="126"/>
      <c r="E207" s="126"/>
      <c r="F207" s="135"/>
      <c r="G207" s="135"/>
      <c r="H207" s="135"/>
      <c r="I207" s="162"/>
      <c r="J207" s="128"/>
      <c r="K207" s="128"/>
      <c r="L207" s="128"/>
      <c r="M207" s="128"/>
      <c r="N207" s="159"/>
      <c r="O207" s="128"/>
      <c r="P207" s="128"/>
      <c r="Q207" s="128"/>
      <c r="R207" s="128"/>
      <c r="S207" s="128"/>
      <c r="T207" s="128"/>
      <c r="U207" s="128"/>
      <c r="V207" s="128"/>
      <c r="W207" s="128"/>
      <c r="X207" s="128"/>
      <c r="Y207" s="128"/>
    </row>
    <row r="208" spans="1:25" ht="10.5" hidden="1" customHeight="1">
      <c r="A208" s="104"/>
      <c r="B208" s="126"/>
      <c r="C208" s="126"/>
      <c r="D208" s="126"/>
      <c r="E208" s="126"/>
      <c r="F208" s="135"/>
      <c r="G208" s="135"/>
      <c r="H208" s="135"/>
      <c r="I208" s="162"/>
      <c r="J208" s="128"/>
      <c r="K208" s="128"/>
      <c r="L208" s="128"/>
      <c r="M208" s="128"/>
      <c r="N208" s="159"/>
      <c r="O208" s="128"/>
      <c r="P208" s="128"/>
      <c r="Q208" s="128"/>
      <c r="R208" s="128"/>
      <c r="S208" s="128"/>
      <c r="T208" s="128"/>
      <c r="U208" s="128"/>
      <c r="V208" s="128"/>
      <c r="W208" s="128"/>
      <c r="X208" s="128"/>
      <c r="Y208" s="128"/>
    </row>
    <row r="209" spans="1:25" ht="10.5" hidden="1" customHeight="1">
      <c r="A209" s="104"/>
      <c r="B209" s="126"/>
      <c r="C209" s="126"/>
      <c r="D209" s="126"/>
      <c r="E209" s="126"/>
      <c r="F209" s="135"/>
      <c r="G209" s="135"/>
      <c r="H209" s="135"/>
      <c r="I209" s="162"/>
      <c r="J209" s="128"/>
      <c r="K209" s="128"/>
      <c r="L209" s="128"/>
      <c r="M209" s="128"/>
      <c r="N209" s="159"/>
      <c r="O209" s="128"/>
      <c r="P209" s="128"/>
      <c r="Q209" s="128"/>
      <c r="R209" s="128"/>
      <c r="S209" s="128"/>
      <c r="T209" s="128"/>
      <c r="U209" s="128"/>
      <c r="V209" s="128"/>
      <c r="W209" s="128"/>
      <c r="X209" s="128"/>
      <c r="Y209" s="128"/>
    </row>
    <row r="210" spans="1:25" ht="10.5" hidden="1" customHeight="1">
      <c r="A210" s="104"/>
      <c r="B210" s="126"/>
      <c r="C210" s="126"/>
      <c r="D210" s="126"/>
      <c r="E210" s="126"/>
      <c r="F210" s="135"/>
      <c r="G210" s="135"/>
      <c r="H210" s="135"/>
      <c r="I210" s="162"/>
      <c r="J210" s="128"/>
      <c r="K210" s="128"/>
      <c r="L210" s="128"/>
      <c r="M210" s="128"/>
      <c r="N210" s="159"/>
      <c r="O210" s="128"/>
      <c r="P210" s="128"/>
      <c r="Q210" s="128"/>
      <c r="R210" s="128"/>
      <c r="S210" s="128"/>
      <c r="T210" s="128"/>
      <c r="U210" s="128"/>
      <c r="V210" s="128"/>
      <c r="W210" s="128"/>
      <c r="X210" s="128"/>
      <c r="Y210" s="128"/>
    </row>
    <row r="211" spans="1:25" ht="10.5" hidden="1" customHeight="1">
      <c r="A211" s="104"/>
      <c r="B211" s="126"/>
      <c r="C211" s="126"/>
      <c r="D211" s="126"/>
      <c r="E211" s="126"/>
      <c r="F211" s="135"/>
      <c r="G211" s="135"/>
      <c r="H211" s="135"/>
      <c r="I211" s="162"/>
      <c r="J211" s="128"/>
      <c r="K211" s="128"/>
      <c r="L211" s="128"/>
      <c r="M211" s="128"/>
      <c r="N211" s="159"/>
      <c r="O211" s="128"/>
      <c r="P211" s="128"/>
      <c r="Q211" s="128"/>
      <c r="R211" s="128"/>
      <c r="S211" s="128"/>
      <c r="T211" s="128"/>
      <c r="U211" s="128"/>
      <c r="V211" s="128"/>
      <c r="W211" s="128"/>
      <c r="X211" s="128"/>
      <c r="Y211" s="128"/>
    </row>
    <row r="212" spans="1:25" ht="10.5" hidden="1" customHeight="1">
      <c r="A212" s="104"/>
      <c r="B212" s="126"/>
      <c r="C212" s="126"/>
      <c r="D212" s="126"/>
      <c r="E212" s="126"/>
      <c r="F212" s="135"/>
      <c r="G212" s="135"/>
      <c r="H212" s="135"/>
      <c r="I212" s="162"/>
      <c r="J212" s="128"/>
      <c r="K212" s="128"/>
      <c r="L212" s="128"/>
      <c r="M212" s="128"/>
      <c r="N212" s="159"/>
      <c r="O212" s="128"/>
      <c r="P212" s="128"/>
      <c r="Q212" s="128"/>
      <c r="R212" s="128"/>
      <c r="S212" s="128"/>
      <c r="T212" s="128"/>
      <c r="U212" s="128"/>
      <c r="V212" s="128"/>
      <c r="W212" s="128"/>
      <c r="X212" s="128"/>
      <c r="Y212" s="128"/>
    </row>
    <row r="213" spans="1:25" ht="10.5" hidden="1" customHeight="1">
      <c r="A213" s="104"/>
      <c r="B213" s="126"/>
      <c r="C213" s="126"/>
      <c r="D213" s="126"/>
      <c r="E213" s="126"/>
      <c r="F213" s="135"/>
      <c r="G213" s="135"/>
      <c r="H213" s="135"/>
      <c r="I213" s="162"/>
      <c r="J213" s="128"/>
      <c r="K213" s="128"/>
      <c r="L213" s="128"/>
      <c r="M213" s="128"/>
      <c r="N213" s="159"/>
      <c r="O213" s="128"/>
      <c r="P213" s="128"/>
      <c r="Q213" s="128"/>
      <c r="R213" s="128"/>
      <c r="S213" s="128"/>
      <c r="T213" s="128"/>
      <c r="U213" s="128"/>
      <c r="V213" s="128"/>
      <c r="W213" s="128"/>
      <c r="X213" s="128"/>
      <c r="Y213" s="128"/>
    </row>
    <row r="214" spans="1:25" ht="10.5" hidden="1" customHeight="1">
      <c r="A214" s="104"/>
      <c r="B214" s="126"/>
      <c r="C214" s="126"/>
      <c r="D214" s="126"/>
      <c r="E214" s="126"/>
      <c r="F214" s="135"/>
      <c r="G214" s="135"/>
      <c r="H214" s="135"/>
      <c r="I214" s="162"/>
      <c r="J214" s="128"/>
      <c r="K214" s="128"/>
      <c r="L214" s="128"/>
      <c r="M214" s="128"/>
      <c r="N214" s="159"/>
      <c r="O214" s="128"/>
      <c r="P214" s="128"/>
      <c r="Q214" s="128"/>
      <c r="R214" s="128"/>
      <c r="S214" s="128"/>
      <c r="T214" s="128"/>
      <c r="U214" s="128"/>
      <c r="V214" s="128"/>
      <c r="W214" s="128"/>
      <c r="X214" s="128"/>
      <c r="Y214" s="128"/>
    </row>
    <row r="215" spans="1:25" ht="10.5" hidden="1" customHeight="1">
      <c r="A215" s="104"/>
      <c r="B215" s="126"/>
      <c r="C215" s="126"/>
      <c r="D215" s="126"/>
      <c r="E215" s="126"/>
      <c r="F215" s="135"/>
      <c r="G215" s="135"/>
      <c r="H215" s="135"/>
      <c r="I215" s="162"/>
      <c r="J215" s="128"/>
      <c r="K215" s="128"/>
      <c r="L215" s="128"/>
      <c r="M215" s="128"/>
      <c r="N215" s="159"/>
      <c r="O215" s="128"/>
      <c r="P215" s="128"/>
      <c r="Q215" s="128"/>
      <c r="R215" s="128"/>
      <c r="S215" s="128"/>
      <c r="T215" s="128"/>
      <c r="U215" s="128"/>
      <c r="V215" s="128"/>
      <c r="W215" s="128"/>
      <c r="X215" s="128"/>
      <c r="Y215" s="128"/>
    </row>
    <row r="216" spans="1:25" ht="10.5" hidden="1" customHeight="1">
      <c r="A216" s="104"/>
      <c r="B216" s="126"/>
      <c r="C216" s="126"/>
      <c r="D216" s="126"/>
      <c r="E216" s="126"/>
      <c r="F216" s="135"/>
      <c r="G216" s="135"/>
      <c r="H216" s="135"/>
      <c r="I216" s="162"/>
      <c r="J216" s="128"/>
      <c r="K216" s="128"/>
      <c r="L216" s="128"/>
      <c r="M216" s="128"/>
      <c r="N216" s="159"/>
      <c r="O216" s="128"/>
      <c r="P216" s="128"/>
      <c r="Q216" s="128"/>
      <c r="R216" s="128"/>
      <c r="S216" s="128"/>
      <c r="T216" s="128"/>
      <c r="U216" s="128"/>
      <c r="V216" s="128"/>
      <c r="W216" s="128"/>
      <c r="X216" s="128"/>
      <c r="Y216" s="128"/>
    </row>
    <row r="217" spans="1:25" ht="10.5" hidden="1" customHeight="1">
      <c r="A217" s="104"/>
      <c r="B217" s="126"/>
      <c r="C217" s="126"/>
      <c r="D217" s="126"/>
      <c r="E217" s="126"/>
      <c r="F217" s="135"/>
      <c r="G217" s="135"/>
      <c r="H217" s="135"/>
      <c r="I217" s="162"/>
      <c r="J217" s="128"/>
      <c r="K217" s="128"/>
      <c r="L217" s="128"/>
      <c r="M217" s="128"/>
      <c r="N217" s="159"/>
      <c r="O217" s="128"/>
      <c r="P217" s="128"/>
      <c r="Q217" s="128"/>
      <c r="R217" s="128"/>
      <c r="S217" s="128"/>
      <c r="T217" s="128"/>
      <c r="U217" s="128"/>
      <c r="V217" s="128"/>
      <c r="W217" s="128"/>
      <c r="X217" s="128"/>
      <c r="Y217" s="128"/>
    </row>
    <row r="218" spans="1:25" ht="10.5" hidden="1" customHeight="1">
      <c r="A218" s="104"/>
      <c r="B218" s="126"/>
      <c r="C218" s="126"/>
      <c r="D218" s="126"/>
      <c r="E218" s="126"/>
      <c r="F218" s="135"/>
      <c r="G218" s="135"/>
      <c r="H218" s="135"/>
      <c r="I218" s="162"/>
      <c r="J218" s="128"/>
      <c r="K218" s="128"/>
      <c r="L218" s="128"/>
      <c r="M218" s="128"/>
      <c r="N218" s="159"/>
      <c r="O218" s="128"/>
      <c r="P218" s="128"/>
      <c r="Q218" s="128"/>
      <c r="R218" s="128"/>
      <c r="S218" s="128"/>
      <c r="T218" s="128"/>
      <c r="U218" s="128"/>
      <c r="V218" s="128"/>
      <c r="W218" s="128"/>
      <c r="X218" s="128"/>
      <c r="Y218" s="128"/>
    </row>
    <row r="219" spans="1:25" ht="10.5" hidden="1" customHeight="1">
      <c r="A219" s="104"/>
      <c r="B219" s="126"/>
      <c r="C219" s="126"/>
      <c r="D219" s="126"/>
      <c r="E219" s="126"/>
      <c r="F219" s="135"/>
      <c r="G219" s="135"/>
      <c r="H219" s="135"/>
      <c r="I219" s="162"/>
      <c r="J219" s="128"/>
      <c r="K219" s="128"/>
      <c r="L219" s="128"/>
      <c r="M219" s="128"/>
      <c r="N219" s="159"/>
      <c r="O219" s="128"/>
      <c r="P219" s="128"/>
      <c r="Q219" s="128"/>
      <c r="R219" s="128"/>
      <c r="S219" s="128"/>
      <c r="T219" s="128"/>
      <c r="U219" s="128"/>
      <c r="V219" s="128"/>
      <c r="W219" s="128"/>
      <c r="X219" s="128"/>
      <c r="Y219" s="128"/>
    </row>
    <row r="220" spans="1:25" ht="10.5" hidden="1" customHeight="1">
      <c r="A220" s="104"/>
      <c r="B220" s="126"/>
      <c r="C220" s="126"/>
      <c r="D220" s="126"/>
      <c r="E220" s="126"/>
      <c r="F220" s="135"/>
      <c r="G220" s="135"/>
      <c r="H220" s="135"/>
      <c r="I220" s="162"/>
      <c r="J220" s="128"/>
      <c r="K220" s="128"/>
      <c r="L220" s="128"/>
      <c r="M220" s="128"/>
      <c r="N220" s="159"/>
      <c r="O220" s="128"/>
      <c r="P220" s="128"/>
      <c r="Q220" s="128"/>
      <c r="R220" s="128"/>
      <c r="S220" s="128"/>
      <c r="T220" s="128"/>
      <c r="U220" s="128"/>
      <c r="V220" s="128"/>
      <c r="W220" s="128"/>
      <c r="X220" s="128"/>
      <c r="Y220" s="128"/>
    </row>
    <row r="221" spans="1:25" ht="10.5" hidden="1" customHeight="1">
      <c r="A221" s="104"/>
      <c r="B221" s="126"/>
      <c r="C221" s="126"/>
      <c r="D221" s="126"/>
      <c r="E221" s="126"/>
      <c r="F221" s="135"/>
      <c r="G221" s="135"/>
      <c r="H221" s="135"/>
      <c r="I221" s="162"/>
      <c r="J221" s="128"/>
      <c r="K221" s="128"/>
      <c r="L221" s="128"/>
      <c r="M221" s="128"/>
      <c r="N221" s="159"/>
      <c r="O221" s="128"/>
      <c r="P221" s="128"/>
      <c r="Q221" s="128"/>
      <c r="R221" s="128"/>
      <c r="S221" s="128"/>
      <c r="T221" s="128"/>
      <c r="U221" s="128"/>
      <c r="V221" s="128"/>
      <c r="W221" s="128"/>
      <c r="X221" s="128"/>
      <c r="Y221" s="128"/>
    </row>
    <row r="222" spans="1:25" ht="10.5" hidden="1" customHeight="1">
      <c r="A222" s="104"/>
      <c r="B222" s="126"/>
      <c r="C222" s="126"/>
      <c r="D222" s="126"/>
      <c r="E222" s="126"/>
      <c r="F222" s="135"/>
      <c r="G222" s="135"/>
      <c r="H222" s="135"/>
      <c r="I222" s="162"/>
      <c r="J222" s="128"/>
      <c r="K222" s="128"/>
      <c r="L222" s="128"/>
      <c r="M222" s="128"/>
      <c r="N222" s="159"/>
      <c r="O222" s="128"/>
      <c r="P222" s="128"/>
      <c r="Q222" s="128"/>
      <c r="R222" s="128"/>
      <c r="S222" s="128"/>
      <c r="T222" s="128"/>
      <c r="U222" s="128"/>
      <c r="V222" s="128"/>
      <c r="W222" s="128"/>
      <c r="X222" s="128"/>
      <c r="Y222" s="128"/>
    </row>
    <row r="223" spans="1:25" ht="10.5" hidden="1" customHeight="1">
      <c r="A223" s="104"/>
      <c r="B223" s="126"/>
      <c r="C223" s="126"/>
      <c r="D223" s="126"/>
      <c r="E223" s="126"/>
      <c r="F223" s="135"/>
      <c r="G223" s="135"/>
      <c r="H223" s="135"/>
      <c r="I223" s="162"/>
      <c r="J223" s="128"/>
      <c r="K223" s="128"/>
      <c r="L223" s="128"/>
      <c r="M223" s="128"/>
      <c r="N223" s="159"/>
      <c r="O223" s="128"/>
      <c r="P223" s="128"/>
      <c r="Q223" s="128"/>
      <c r="R223" s="128"/>
      <c r="S223" s="128"/>
      <c r="T223" s="128"/>
      <c r="U223" s="128"/>
      <c r="V223" s="128"/>
      <c r="W223" s="128"/>
      <c r="X223" s="128"/>
      <c r="Y223" s="128"/>
    </row>
    <row r="224" spans="1:25" ht="10.5" hidden="1" customHeight="1">
      <c r="A224" s="104"/>
      <c r="B224" s="126"/>
      <c r="C224" s="126"/>
      <c r="D224" s="126"/>
      <c r="E224" s="126"/>
      <c r="F224" s="135"/>
      <c r="G224" s="135"/>
      <c r="H224" s="135"/>
      <c r="I224" s="162"/>
      <c r="J224" s="128"/>
      <c r="K224" s="128"/>
      <c r="L224" s="128"/>
      <c r="M224" s="128"/>
      <c r="N224" s="159"/>
      <c r="O224" s="128"/>
      <c r="P224" s="128"/>
      <c r="Q224" s="128"/>
      <c r="R224" s="128"/>
      <c r="S224" s="128"/>
      <c r="T224" s="128"/>
      <c r="U224" s="128"/>
      <c r="V224" s="128"/>
      <c r="W224" s="128"/>
      <c r="X224" s="128"/>
      <c r="Y224" s="128"/>
    </row>
    <row r="225" spans="1:25" ht="10.5" hidden="1" customHeight="1">
      <c r="A225" s="104"/>
      <c r="B225" s="126"/>
      <c r="C225" s="126"/>
      <c r="D225" s="126"/>
      <c r="E225" s="126"/>
      <c r="F225" s="135"/>
      <c r="G225" s="135"/>
      <c r="H225" s="135"/>
      <c r="I225" s="162"/>
      <c r="J225" s="128"/>
      <c r="K225" s="128"/>
      <c r="L225" s="128"/>
      <c r="M225" s="128"/>
      <c r="N225" s="159"/>
      <c r="O225" s="128"/>
      <c r="P225" s="128"/>
      <c r="Q225" s="128"/>
      <c r="R225" s="128"/>
      <c r="S225" s="128"/>
      <c r="T225" s="128"/>
      <c r="U225" s="128"/>
      <c r="V225" s="128"/>
      <c r="W225" s="128"/>
      <c r="X225" s="128"/>
      <c r="Y225" s="128"/>
    </row>
    <row r="226" spans="1:25" ht="10.5" hidden="1" customHeight="1">
      <c r="A226" s="104"/>
      <c r="B226" s="126"/>
      <c r="C226" s="126"/>
      <c r="D226" s="126"/>
      <c r="E226" s="126"/>
      <c r="F226" s="135"/>
      <c r="G226" s="135"/>
      <c r="H226" s="135"/>
      <c r="I226" s="162"/>
      <c r="J226" s="128"/>
      <c r="K226" s="128"/>
      <c r="L226" s="128"/>
      <c r="M226" s="128"/>
      <c r="N226" s="159"/>
      <c r="O226" s="128"/>
      <c r="P226" s="128"/>
      <c r="Q226" s="128"/>
      <c r="R226" s="128"/>
      <c r="S226" s="128"/>
      <c r="T226" s="128"/>
      <c r="U226" s="128"/>
      <c r="V226" s="128"/>
      <c r="W226" s="128"/>
      <c r="X226" s="128"/>
      <c r="Y226" s="128"/>
    </row>
    <row r="227" spans="1:25" ht="10.5" hidden="1" customHeight="1">
      <c r="A227" s="104"/>
      <c r="B227" s="126"/>
      <c r="C227" s="126"/>
      <c r="D227" s="126"/>
      <c r="E227" s="126"/>
      <c r="F227" s="135"/>
      <c r="G227" s="135"/>
      <c r="H227" s="135"/>
      <c r="I227" s="162"/>
      <c r="J227" s="128"/>
      <c r="K227" s="128"/>
      <c r="L227" s="128"/>
      <c r="M227" s="128"/>
      <c r="N227" s="159"/>
      <c r="O227" s="128"/>
      <c r="P227" s="128"/>
      <c r="Q227" s="128"/>
      <c r="R227" s="128"/>
      <c r="S227" s="128"/>
      <c r="T227" s="128"/>
      <c r="U227" s="128"/>
      <c r="V227" s="128"/>
      <c r="W227" s="128"/>
      <c r="X227" s="128"/>
      <c r="Y227" s="128"/>
    </row>
    <row r="228" spans="1:25" ht="10.5" hidden="1" customHeight="1">
      <c r="A228" s="104"/>
      <c r="B228" s="126"/>
      <c r="C228" s="126"/>
      <c r="D228" s="126"/>
      <c r="E228" s="126"/>
      <c r="F228" s="135"/>
      <c r="G228" s="135"/>
      <c r="H228" s="135"/>
      <c r="I228" s="162"/>
      <c r="J228" s="128"/>
      <c r="K228" s="128"/>
      <c r="L228" s="128"/>
      <c r="M228" s="128"/>
      <c r="N228" s="159"/>
      <c r="O228" s="128"/>
      <c r="P228" s="128"/>
      <c r="Q228" s="128"/>
      <c r="R228" s="128"/>
      <c r="S228" s="128"/>
      <c r="T228" s="128"/>
      <c r="U228" s="128"/>
      <c r="V228" s="128"/>
      <c r="W228" s="128"/>
      <c r="X228" s="128"/>
      <c r="Y228" s="128"/>
    </row>
    <row r="229" spans="1:25" ht="10.5" hidden="1" customHeight="1">
      <c r="A229" s="104"/>
      <c r="B229" s="126"/>
      <c r="C229" s="126"/>
      <c r="D229" s="126"/>
      <c r="E229" s="126"/>
      <c r="F229" s="135"/>
      <c r="G229" s="135"/>
      <c r="H229" s="135"/>
      <c r="I229" s="162"/>
      <c r="J229" s="128"/>
      <c r="K229" s="128"/>
      <c r="L229" s="128"/>
      <c r="M229" s="128"/>
      <c r="N229" s="159"/>
      <c r="O229" s="128"/>
      <c r="P229" s="128"/>
      <c r="Q229" s="128"/>
      <c r="R229" s="128"/>
      <c r="S229" s="128"/>
      <c r="T229" s="128"/>
      <c r="U229" s="128"/>
      <c r="V229" s="128"/>
      <c r="W229" s="128"/>
      <c r="X229" s="128"/>
      <c r="Y229" s="128"/>
    </row>
    <row r="230" spans="1:25" ht="10.5" hidden="1" customHeight="1">
      <c r="A230" s="104"/>
      <c r="B230" s="126"/>
      <c r="C230" s="126"/>
      <c r="D230" s="126"/>
      <c r="E230" s="126"/>
      <c r="F230" s="135"/>
      <c r="G230" s="135"/>
      <c r="H230" s="135"/>
      <c r="I230" s="162"/>
      <c r="J230" s="128"/>
      <c r="K230" s="128"/>
      <c r="L230" s="128"/>
      <c r="M230" s="128"/>
      <c r="N230" s="159"/>
      <c r="O230" s="128"/>
      <c r="P230" s="128"/>
      <c r="Q230" s="128"/>
      <c r="R230" s="128"/>
      <c r="S230" s="128"/>
      <c r="T230" s="128"/>
      <c r="U230" s="128"/>
      <c r="V230" s="128"/>
      <c r="W230" s="128"/>
      <c r="X230" s="128"/>
      <c r="Y230" s="128"/>
    </row>
    <row r="231" spans="1:25" ht="10.5" hidden="1" customHeight="1">
      <c r="A231" s="104"/>
      <c r="B231" s="126"/>
      <c r="C231" s="126"/>
      <c r="D231" s="126"/>
      <c r="E231" s="126"/>
      <c r="F231" s="135"/>
      <c r="G231" s="135"/>
      <c r="H231" s="135"/>
      <c r="I231" s="162"/>
      <c r="J231" s="128"/>
      <c r="K231" s="128"/>
      <c r="L231" s="128"/>
      <c r="M231" s="128"/>
      <c r="N231" s="159"/>
      <c r="O231" s="128"/>
      <c r="P231" s="128"/>
      <c r="Q231" s="128"/>
      <c r="R231" s="128"/>
      <c r="S231" s="128"/>
      <c r="T231" s="128"/>
      <c r="U231" s="128"/>
      <c r="V231" s="128"/>
      <c r="W231" s="128"/>
      <c r="X231" s="128"/>
      <c r="Y231" s="128"/>
    </row>
    <row r="232" spans="1:25" ht="10.5" hidden="1" customHeight="1">
      <c r="A232" s="104"/>
      <c r="B232" s="126"/>
      <c r="C232" s="126"/>
      <c r="D232" s="126"/>
      <c r="E232" s="126"/>
      <c r="F232" s="135"/>
      <c r="G232" s="135"/>
      <c r="H232" s="135"/>
      <c r="I232" s="162"/>
      <c r="J232" s="128"/>
      <c r="K232" s="128"/>
      <c r="L232" s="128"/>
      <c r="M232" s="128"/>
      <c r="N232" s="159"/>
      <c r="O232" s="128"/>
      <c r="P232" s="128"/>
      <c r="Q232" s="128"/>
      <c r="R232" s="128"/>
      <c r="S232" s="128"/>
      <c r="T232" s="128"/>
      <c r="U232" s="128"/>
      <c r="V232" s="128"/>
      <c r="W232" s="128"/>
      <c r="X232" s="128"/>
      <c r="Y232" s="128"/>
    </row>
    <row r="233" spans="1:25" ht="10.5" hidden="1" customHeight="1">
      <c r="A233" s="104"/>
      <c r="B233" s="126"/>
      <c r="C233" s="126"/>
      <c r="D233" s="126"/>
      <c r="E233" s="126"/>
      <c r="F233" s="135"/>
      <c r="G233" s="135"/>
      <c r="H233" s="135"/>
      <c r="I233" s="162"/>
      <c r="J233" s="128"/>
      <c r="K233" s="128"/>
      <c r="L233" s="128"/>
      <c r="M233" s="128"/>
      <c r="N233" s="159"/>
      <c r="O233" s="128"/>
      <c r="P233" s="128"/>
      <c r="Q233" s="128"/>
      <c r="R233" s="128"/>
      <c r="S233" s="128"/>
      <c r="T233" s="128"/>
      <c r="U233" s="128"/>
      <c r="V233" s="128"/>
      <c r="W233" s="128"/>
      <c r="X233" s="128"/>
      <c r="Y233" s="128"/>
    </row>
    <row r="234" spans="1:25" ht="10.5" hidden="1" customHeight="1">
      <c r="A234" s="104"/>
      <c r="B234" s="126"/>
      <c r="C234" s="126"/>
      <c r="D234" s="126"/>
      <c r="E234" s="126"/>
      <c r="F234" s="135"/>
      <c r="G234" s="135"/>
      <c r="H234" s="135"/>
      <c r="I234" s="162"/>
      <c r="J234" s="128"/>
      <c r="K234" s="128"/>
      <c r="L234" s="128"/>
      <c r="M234" s="128"/>
      <c r="N234" s="159"/>
      <c r="O234" s="128"/>
      <c r="P234" s="128"/>
      <c r="Q234" s="128"/>
      <c r="R234" s="128"/>
      <c r="S234" s="128"/>
      <c r="T234" s="128"/>
      <c r="U234" s="128"/>
      <c r="V234" s="128"/>
      <c r="W234" s="128"/>
      <c r="X234" s="128"/>
      <c r="Y234" s="128"/>
    </row>
    <row r="235" spans="1:25" ht="10.5" hidden="1" customHeight="1">
      <c r="A235" s="104"/>
      <c r="B235" s="126"/>
      <c r="C235" s="126"/>
      <c r="D235" s="126"/>
      <c r="E235" s="126"/>
      <c r="F235" s="135"/>
      <c r="G235" s="135"/>
      <c r="H235" s="135"/>
      <c r="I235" s="162"/>
      <c r="J235" s="128"/>
      <c r="K235" s="128"/>
      <c r="L235" s="128"/>
      <c r="M235" s="128"/>
      <c r="N235" s="159"/>
      <c r="O235" s="128"/>
      <c r="P235" s="128"/>
      <c r="Q235" s="128"/>
      <c r="R235" s="128"/>
      <c r="S235" s="128"/>
      <c r="T235" s="128"/>
      <c r="U235" s="128"/>
      <c r="V235" s="128"/>
      <c r="W235" s="128"/>
      <c r="X235" s="128"/>
      <c r="Y235" s="128"/>
    </row>
    <row r="236" spans="1:25" ht="10.5" hidden="1" customHeight="1">
      <c r="A236" s="104"/>
      <c r="B236" s="126"/>
      <c r="C236" s="126"/>
      <c r="D236" s="126"/>
      <c r="E236" s="126"/>
      <c r="F236" s="135"/>
      <c r="G236" s="135"/>
      <c r="H236" s="135"/>
      <c r="I236" s="162"/>
      <c r="J236" s="128"/>
      <c r="K236" s="128"/>
      <c r="L236" s="128"/>
      <c r="M236" s="128"/>
      <c r="N236" s="159"/>
      <c r="O236" s="128"/>
      <c r="P236" s="128"/>
      <c r="Q236" s="128"/>
      <c r="R236" s="128"/>
      <c r="S236" s="128"/>
      <c r="T236" s="128"/>
      <c r="U236" s="128"/>
      <c r="V236" s="128"/>
      <c r="W236" s="128"/>
      <c r="X236" s="128"/>
      <c r="Y236" s="128"/>
    </row>
    <row r="237" spans="1:25" ht="10.5" hidden="1" customHeight="1">
      <c r="A237" s="104"/>
      <c r="B237" s="126"/>
      <c r="C237" s="126"/>
      <c r="D237" s="126"/>
      <c r="E237" s="126"/>
      <c r="F237" s="135"/>
      <c r="G237" s="135"/>
      <c r="H237" s="135"/>
      <c r="I237" s="162"/>
      <c r="J237" s="128"/>
      <c r="K237" s="128"/>
      <c r="L237" s="128"/>
      <c r="M237" s="128"/>
      <c r="N237" s="159"/>
      <c r="O237" s="128"/>
      <c r="P237" s="128"/>
      <c r="Q237" s="128"/>
      <c r="R237" s="128"/>
      <c r="S237" s="128"/>
      <c r="T237" s="128"/>
      <c r="U237" s="128"/>
      <c r="V237" s="128"/>
      <c r="W237" s="128"/>
      <c r="X237" s="128"/>
      <c r="Y237" s="128"/>
    </row>
    <row r="238" spans="1:25" ht="10.5" hidden="1" customHeight="1">
      <c r="A238" s="104"/>
      <c r="B238" s="126"/>
      <c r="C238" s="126"/>
      <c r="D238" s="126"/>
      <c r="E238" s="126"/>
      <c r="F238" s="135"/>
      <c r="G238" s="135"/>
      <c r="H238" s="135"/>
      <c r="I238" s="162"/>
      <c r="J238" s="128"/>
      <c r="K238" s="128"/>
      <c r="L238" s="128"/>
      <c r="M238" s="128"/>
      <c r="N238" s="159"/>
      <c r="O238" s="128"/>
      <c r="P238" s="128"/>
      <c r="Q238" s="128"/>
      <c r="R238" s="128"/>
      <c r="S238" s="128"/>
      <c r="T238" s="128"/>
      <c r="U238" s="128"/>
      <c r="V238" s="128"/>
      <c r="W238" s="128"/>
      <c r="X238" s="128"/>
      <c r="Y238" s="128"/>
    </row>
    <row r="239" spans="1:25" ht="10.5" hidden="1" customHeight="1">
      <c r="A239" s="104"/>
      <c r="B239" s="126"/>
      <c r="C239" s="126"/>
      <c r="D239" s="126"/>
      <c r="E239" s="126"/>
      <c r="F239" s="135"/>
      <c r="G239" s="135"/>
      <c r="H239" s="135"/>
      <c r="I239" s="162"/>
      <c r="J239" s="128"/>
      <c r="K239" s="128"/>
      <c r="L239" s="128"/>
      <c r="M239" s="128"/>
      <c r="N239" s="159"/>
      <c r="O239" s="128"/>
      <c r="P239" s="128"/>
      <c r="Q239" s="128"/>
      <c r="R239" s="128"/>
      <c r="S239" s="128"/>
      <c r="T239" s="128"/>
      <c r="U239" s="128"/>
      <c r="V239" s="128"/>
      <c r="W239" s="128"/>
      <c r="X239" s="128"/>
      <c r="Y239" s="128"/>
    </row>
    <row r="240" spans="1:25" ht="10.5" hidden="1" customHeight="1">
      <c r="A240" s="104"/>
      <c r="B240" s="126"/>
      <c r="C240" s="126"/>
      <c r="D240" s="126"/>
      <c r="E240" s="126"/>
      <c r="F240" s="135"/>
      <c r="G240" s="135"/>
      <c r="H240" s="135"/>
      <c r="I240" s="162"/>
      <c r="J240" s="128"/>
      <c r="K240" s="128"/>
      <c r="L240" s="128"/>
      <c r="M240" s="128"/>
      <c r="N240" s="159"/>
      <c r="O240" s="128"/>
      <c r="P240" s="128"/>
      <c r="Q240" s="128"/>
      <c r="R240" s="128"/>
      <c r="S240" s="128"/>
      <c r="T240" s="128"/>
      <c r="U240" s="128"/>
      <c r="V240" s="128"/>
      <c r="W240" s="128"/>
      <c r="X240" s="128"/>
      <c r="Y240" s="128"/>
    </row>
    <row r="241" spans="1:25" ht="10.5" hidden="1" customHeight="1">
      <c r="A241" s="104"/>
      <c r="B241" s="126"/>
      <c r="C241" s="126"/>
      <c r="D241" s="126"/>
      <c r="E241" s="126"/>
      <c r="F241" s="135"/>
      <c r="G241" s="135"/>
      <c r="H241" s="135"/>
      <c r="I241" s="162"/>
      <c r="J241" s="128"/>
      <c r="K241" s="128"/>
      <c r="L241" s="128"/>
      <c r="M241" s="128"/>
      <c r="N241" s="159"/>
      <c r="O241" s="128"/>
      <c r="P241" s="128"/>
      <c r="Q241" s="128"/>
      <c r="R241" s="128"/>
      <c r="S241" s="128"/>
      <c r="T241" s="128"/>
      <c r="U241" s="128"/>
      <c r="V241" s="128"/>
      <c r="W241" s="128"/>
      <c r="X241" s="128"/>
      <c r="Y241" s="128"/>
    </row>
    <row r="242" spans="1:25" ht="10.5" hidden="1" customHeight="1">
      <c r="A242" s="104"/>
      <c r="B242" s="126"/>
      <c r="C242" s="126"/>
      <c r="D242" s="126"/>
      <c r="E242" s="126"/>
      <c r="F242" s="135"/>
      <c r="G242" s="135"/>
      <c r="H242" s="135"/>
      <c r="I242" s="162"/>
      <c r="J242" s="128"/>
      <c r="K242" s="128"/>
      <c r="L242" s="128"/>
      <c r="M242" s="128"/>
      <c r="N242" s="159"/>
      <c r="O242" s="128"/>
      <c r="P242" s="128"/>
      <c r="Q242" s="128"/>
      <c r="R242" s="128"/>
      <c r="S242" s="128"/>
      <c r="T242" s="128"/>
      <c r="U242" s="128"/>
      <c r="V242" s="128"/>
      <c r="W242" s="128"/>
      <c r="X242" s="128"/>
      <c r="Y242" s="128"/>
    </row>
    <row r="243" spans="1:25" ht="10.5" hidden="1" customHeight="1">
      <c r="A243" s="104"/>
      <c r="B243" s="126"/>
      <c r="C243" s="126"/>
      <c r="D243" s="126"/>
      <c r="E243" s="126"/>
      <c r="F243" s="135"/>
      <c r="G243" s="135"/>
      <c r="H243" s="135"/>
      <c r="I243" s="162"/>
      <c r="J243" s="128"/>
      <c r="K243" s="128"/>
      <c r="L243" s="128"/>
      <c r="M243" s="128"/>
      <c r="N243" s="159"/>
      <c r="O243" s="128"/>
      <c r="P243" s="128"/>
      <c r="Q243" s="128"/>
      <c r="R243" s="128"/>
      <c r="S243" s="128"/>
      <c r="T243" s="128"/>
      <c r="U243" s="128"/>
      <c r="V243" s="128"/>
      <c r="W243" s="128"/>
      <c r="X243" s="128"/>
      <c r="Y243" s="128"/>
    </row>
    <row r="244" spans="1:25" ht="10.5" hidden="1" customHeight="1">
      <c r="A244" s="104"/>
      <c r="B244" s="126"/>
      <c r="C244" s="126"/>
      <c r="D244" s="126"/>
      <c r="E244" s="126"/>
      <c r="F244" s="135"/>
      <c r="G244" s="135"/>
      <c r="H244" s="135"/>
      <c r="I244" s="162"/>
      <c r="J244" s="128"/>
      <c r="K244" s="128"/>
      <c r="L244" s="128"/>
      <c r="M244" s="128"/>
      <c r="N244" s="159"/>
      <c r="O244" s="128"/>
      <c r="P244" s="128"/>
      <c r="Q244" s="128"/>
      <c r="R244" s="128"/>
      <c r="S244" s="128"/>
      <c r="T244" s="128"/>
      <c r="U244" s="128"/>
      <c r="V244" s="128"/>
      <c r="W244" s="128"/>
      <c r="X244" s="128"/>
      <c r="Y244" s="128"/>
    </row>
    <row r="245" spans="1:25" ht="10.5" hidden="1" customHeight="1">
      <c r="A245" s="104"/>
      <c r="B245" s="126"/>
      <c r="C245" s="126"/>
      <c r="D245" s="126"/>
      <c r="E245" s="126"/>
      <c r="F245" s="135"/>
      <c r="G245" s="135"/>
      <c r="H245" s="135"/>
      <c r="I245" s="162"/>
      <c r="J245" s="128"/>
      <c r="K245" s="128"/>
      <c r="L245" s="128"/>
      <c r="M245" s="128"/>
      <c r="N245" s="159"/>
      <c r="O245" s="128"/>
      <c r="P245" s="128"/>
      <c r="Q245" s="128"/>
      <c r="R245" s="128"/>
      <c r="S245" s="128"/>
      <c r="T245" s="128"/>
      <c r="U245" s="128"/>
      <c r="V245" s="128"/>
      <c r="W245" s="128"/>
      <c r="X245" s="128"/>
      <c r="Y245" s="128"/>
    </row>
    <row r="246" spans="1:25" ht="10.5" hidden="1" customHeight="1">
      <c r="A246" s="104"/>
      <c r="B246" s="126"/>
      <c r="C246" s="126"/>
      <c r="D246" s="126"/>
      <c r="E246" s="126"/>
      <c r="F246" s="135"/>
      <c r="G246" s="135"/>
      <c r="H246" s="135"/>
      <c r="I246" s="162"/>
      <c r="J246" s="128"/>
      <c r="K246" s="128"/>
      <c r="L246" s="128"/>
      <c r="M246" s="128"/>
      <c r="N246" s="159"/>
      <c r="O246" s="128"/>
      <c r="P246" s="128"/>
      <c r="Q246" s="128"/>
      <c r="R246" s="128"/>
      <c r="S246" s="128"/>
      <c r="T246" s="128"/>
      <c r="U246" s="128"/>
      <c r="V246" s="128"/>
      <c r="W246" s="128"/>
      <c r="X246" s="128"/>
      <c r="Y246" s="128"/>
    </row>
    <row r="247" spans="1:25" ht="10.5" hidden="1" customHeight="1">
      <c r="A247" s="104"/>
      <c r="B247" s="126"/>
      <c r="C247" s="126"/>
      <c r="D247" s="126"/>
      <c r="E247" s="126"/>
      <c r="F247" s="135"/>
      <c r="G247" s="135"/>
      <c r="H247" s="135"/>
      <c r="I247" s="162"/>
      <c r="J247" s="128"/>
      <c r="K247" s="128"/>
      <c r="L247" s="128"/>
      <c r="M247" s="128"/>
      <c r="N247" s="159"/>
      <c r="O247" s="128"/>
      <c r="P247" s="128"/>
      <c r="Q247" s="128"/>
      <c r="R247" s="128"/>
      <c r="S247" s="128"/>
      <c r="T247" s="128"/>
      <c r="U247" s="128"/>
      <c r="V247" s="128"/>
      <c r="W247" s="128"/>
      <c r="X247" s="128"/>
      <c r="Y247" s="128"/>
    </row>
    <row r="248" spans="1:25" ht="10.5" hidden="1" customHeight="1">
      <c r="A248" s="104"/>
      <c r="B248" s="126"/>
      <c r="C248" s="126"/>
      <c r="D248" s="126"/>
      <c r="E248" s="126"/>
      <c r="F248" s="135"/>
      <c r="G248" s="135"/>
      <c r="H248" s="135"/>
      <c r="I248" s="162"/>
      <c r="J248" s="128"/>
      <c r="K248" s="128"/>
      <c r="L248" s="128"/>
      <c r="M248" s="128"/>
      <c r="N248" s="159"/>
      <c r="O248" s="128"/>
      <c r="P248" s="128"/>
      <c r="Q248" s="128"/>
      <c r="R248" s="128"/>
      <c r="S248" s="128"/>
      <c r="T248" s="128"/>
      <c r="U248" s="128"/>
      <c r="V248" s="128"/>
      <c r="W248" s="128"/>
      <c r="X248" s="128"/>
      <c r="Y248" s="128"/>
    </row>
    <row r="249" spans="1:25" ht="10.5" hidden="1" customHeight="1">
      <c r="A249" s="104"/>
      <c r="B249" s="126"/>
      <c r="C249" s="126"/>
      <c r="D249" s="126"/>
      <c r="E249" s="126"/>
      <c r="F249" s="135"/>
      <c r="G249" s="135"/>
      <c r="H249" s="135"/>
      <c r="I249" s="162"/>
      <c r="J249" s="128"/>
      <c r="K249" s="128"/>
      <c r="L249" s="128"/>
      <c r="M249" s="128"/>
      <c r="N249" s="159"/>
      <c r="O249" s="128"/>
      <c r="P249" s="128"/>
      <c r="Q249" s="128"/>
      <c r="R249" s="128"/>
      <c r="S249" s="128"/>
      <c r="T249" s="128"/>
      <c r="U249" s="128"/>
      <c r="V249" s="128"/>
      <c r="W249" s="128"/>
      <c r="X249" s="128"/>
      <c r="Y249" s="128"/>
    </row>
    <row r="250" spans="1:25" ht="10.5" hidden="1" customHeight="1">
      <c r="A250" s="104"/>
      <c r="B250" s="126"/>
      <c r="C250" s="126"/>
      <c r="D250" s="126"/>
      <c r="E250" s="126"/>
      <c r="F250" s="135"/>
      <c r="G250" s="135"/>
      <c r="H250" s="135"/>
      <c r="I250" s="162"/>
      <c r="J250" s="128"/>
      <c r="K250" s="128"/>
      <c r="L250" s="128"/>
      <c r="M250" s="128"/>
      <c r="N250" s="159"/>
      <c r="O250" s="128"/>
      <c r="P250" s="128"/>
      <c r="Q250" s="128"/>
      <c r="R250" s="128"/>
      <c r="S250" s="128"/>
      <c r="T250" s="128"/>
      <c r="U250" s="128"/>
      <c r="V250" s="128"/>
      <c r="W250" s="128"/>
      <c r="X250" s="128"/>
      <c r="Y250" s="128"/>
    </row>
    <row r="251" spans="1:25" ht="10.5" hidden="1" customHeight="1">
      <c r="A251" s="104"/>
      <c r="B251" s="126"/>
      <c r="C251" s="126"/>
      <c r="D251" s="126"/>
      <c r="E251" s="126"/>
      <c r="F251" s="135"/>
      <c r="G251" s="135"/>
      <c r="H251" s="135"/>
      <c r="I251" s="162"/>
      <c r="J251" s="128"/>
      <c r="K251" s="128"/>
      <c r="L251" s="128"/>
      <c r="M251" s="128"/>
      <c r="N251" s="159"/>
      <c r="O251" s="128"/>
      <c r="P251" s="128"/>
      <c r="Q251" s="128"/>
      <c r="R251" s="128"/>
      <c r="S251" s="128"/>
      <c r="T251" s="128"/>
      <c r="U251" s="128"/>
      <c r="V251" s="128"/>
      <c r="W251" s="128"/>
      <c r="X251" s="128"/>
      <c r="Y251" s="128"/>
    </row>
    <row r="252" spans="1:25" ht="10.5" hidden="1" customHeight="1">
      <c r="A252" s="104"/>
      <c r="B252" s="126"/>
      <c r="C252" s="126"/>
      <c r="D252" s="126"/>
      <c r="E252" s="126"/>
      <c r="F252" s="135"/>
      <c r="G252" s="135"/>
      <c r="H252" s="135"/>
      <c r="I252" s="162"/>
      <c r="J252" s="128"/>
      <c r="K252" s="128"/>
      <c r="L252" s="128"/>
      <c r="M252" s="128"/>
      <c r="N252" s="159"/>
      <c r="O252" s="128"/>
      <c r="P252" s="128"/>
      <c r="Q252" s="128"/>
      <c r="R252" s="128"/>
      <c r="S252" s="128"/>
      <c r="T252" s="128"/>
      <c r="U252" s="128"/>
      <c r="V252" s="128"/>
      <c r="W252" s="128"/>
      <c r="X252" s="128"/>
      <c r="Y252" s="128"/>
    </row>
    <row r="253" spans="1:25" ht="10.5" hidden="1" customHeight="1">
      <c r="A253" s="104"/>
      <c r="B253" s="126"/>
      <c r="C253" s="126"/>
      <c r="D253" s="126"/>
      <c r="E253" s="126"/>
      <c r="F253" s="135"/>
      <c r="G253" s="135"/>
      <c r="H253" s="135"/>
      <c r="I253" s="162"/>
      <c r="J253" s="128"/>
      <c r="K253" s="128"/>
      <c r="L253" s="128"/>
      <c r="M253" s="128"/>
      <c r="N253" s="159"/>
      <c r="O253" s="128"/>
      <c r="P253" s="128"/>
      <c r="Q253" s="128"/>
      <c r="R253" s="128"/>
      <c r="S253" s="128"/>
      <c r="T253" s="128"/>
      <c r="U253" s="128"/>
      <c r="V253" s="128"/>
      <c r="W253" s="128"/>
      <c r="X253" s="128"/>
      <c r="Y253" s="128"/>
    </row>
    <row r="254" spans="1:25" ht="10.5" hidden="1" customHeight="1">
      <c r="A254" s="104"/>
      <c r="B254" s="126"/>
      <c r="C254" s="126"/>
      <c r="D254" s="126"/>
      <c r="E254" s="126"/>
      <c r="F254" s="135"/>
      <c r="G254" s="135"/>
      <c r="H254" s="135"/>
      <c r="I254" s="162"/>
      <c r="J254" s="128"/>
      <c r="K254" s="128"/>
      <c r="L254" s="128"/>
      <c r="M254" s="128"/>
      <c r="N254" s="159"/>
      <c r="O254" s="128"/>
      <c r="P254" s="128"/>
      <c r="Q254" s="128"/>
      <c r="R254" s="128"/>
      <c r="S254" s="128"/>
      <c r="T254" s="128"/>
      <c r="U254" s="128"/>
      <c r="V254" s="128"/>
      <c r="W254" s="128"/>
      <c r="X254" s="128"/>
      <c r="Y254" s="128"/>
    </row>
    <row r="255" spans="1:25" ht="10.5" hidden="1" customHeight="1">
      <c r="A255" s="104"/>
      <c r="B255" s="126"/>
      <c r="C255" s="126"/>
      <c r="D255" s="126"/>
      <c r="E255" s="126"/>
      <c r="F255" s="135"/>
      <c r="G255" s="135"/>
      <c r="H255" s="135"/>
      <c r="I255" s="162"/>
      <c r="J255" s="128"/>
      <c r="K255" s="128"/>
      <c r="L255" s="128"/>
      <c r="M255" s="128"/>
      <c r="N255" s="159"/>
      <c r="O255" s="128"/>
      <c r="P255" s="128"/>
      <c r="Q255" s="128"/>
      <c r="R255" s="128"/>
      <c r="S255" s="128"/>
      <c r="T255" s="128"/>
      <c r="U255" s="128"/>
      <c r="V255" s="128"/>
      <c r="W255" s="128"/>
      <c r="X255" s="128"/>
      <c r="Y255" s="128"/>
    </row>
    <row r="256" spans="1:25" ht="10.5" hidden="1" customHeight="1">
      <c r="A256" s="104"/>
      <c r="B256" s="126"/>
      <c r="C256" s="126"/>
      <c r="D256" s="126"/>
      <c r="E256" s="126"/>
      <c r="F256" s="135"/>
      <c r="G256" s="135"/>
      <c r="H256" s="135"/>
      <c r="I256" s="162"/>
      <c r="J256" s="128"/>
      <c r="K256" s="128"/>
      <c r="L256" s="128"/>
      <c r="M256" s="128"/>
      <c r="N256" s="159"/>
      <c r="O256" s="128"/>
      <c r="P256" s="128"/>
      <c r="Q256" s="128"/>
      <c r="R256" s="128"/>
      <c r="S256" s="128"/>
      <c r="T256" s="128"/>
      <c r="U256" s="128"/>
      <c r="V256" s="128"/>
      <c r="W256" s="128"/>
      <c r="X256" s="128"/>
      <c r="Y256" s="128"/>
    </row>
    <row r="257" spans="1:25" ht="10.5" hidden="1" customHeight="1">
      <c r="A257" s="104"/>
      <c r="B257" s="126"/>
      <c r="C257" s="126"/>
      <c r="D257" s="126"/>
      <c r="E257" s="126"/>
      <c r="F257" s="135"/>
      <c r="G257" s="135"/>
      <c r="H257" s="135"/>
      <c r="I257" s="162"/>
      <c r="J257" s="128"/>
      <c r="K257" s="128"/>
      <c r="L257" s="128"/>
      <c r="M257" s="128"/>
      <c r="N257" s="159"/>
      <c r="O257" s="128"/>
      <c r="P257" s="128"/>
      <c r="Q257" s="128"/>
      <c r="R257" s="128"/>
      <c r="S257" s="128"/>
      <c r="T257" s="128"/>
      <c r="U257" s="128"/>
      <c r="V257" s="128"/>
      <c r="W257" s="128"/>
      <c r="X257" s="128"/>
      <c r="Y257" s="128"/>
    </row>
    <row r="258" spans="1:25" ht="10.5" hidden="1" customHeight="1">
      <c r="A258" s="104"/>
      <c r="B258" s="126"/>
      <c r="C258" s="126"/>
      <c r="D258" s="126"/>
      <c r="E258" s="126"/>
      <c r="F258" s="135"/>
      <c r="G258" s="135"/>
      <c r="H258" s="135"/>
      <c r="I258" s="162"/>
      <c r="J258" s="128"/>
      <c r="K258" s="128"/>
      <c r="L258" s="128"/>
      <c r="M258" s="128"/>
      <c r="N258" s="159"/>
      <c r="O258" s="128"/>
      <c r="P258" s="128"/>
      <c r="Q258" s="128"/>
      <c r="R258" s="128"/>
      <c r="S258" s="128"/>
      <c r="T258" s="128"/>
      <c r="U258" s="128"/>
      <c r="V258" s="128"/>
      <c r="W258" s="128"/>
      <c r="X258" s="128"/>
      <c r="Y258" s="128"/>
    </row>
    <row r="259" spans="1:25" ht="10.5" hidden="1" customHeight="1">
      <c r="A259" s="104"/>
      <c r="B259" s="126"/>
      <c r="C259" s="126"/>
      <c r="D259" s="126"/>
      <c r="E259" s="126"/>
      <c r="F259" s="135"/>
      <c r="G259" s="135"/>
      <c r="H259" s="135"/>
      <c r="I259" s="162"/>
      <c r="J259" s="128"/>
      <c r="K259" s="128"/>
      <c r="L259" s="128"/>
      <c r="M259" s="128"/>
      <c r="N259" s="159"/>
      <c r="O259" s="128"/>
      <c r="P259" s="128"/>
      <c r="Q259" s="128"/>
      <c r="R259" s="128"/>
      <c r="S259" s="128"/>
      <c r="T259" s="128"/>
      <c r="U259" s="128"/>
      <c r="V259" s="128"/>
      <c r="W259" s="128"/>
      <c r="X259" s="128"/>
      <c r="Y259" s="128"/>
    </row>
    <row r="260" spans="1:25" ht="10.5" hidden="1" customHeight="1">
      <c r="A260" s="104"/>
      <c r="B260" s="126"/>
      <c r="C260" s="126"/>
      <c r="D260" s="126"/>
      <c r="E260" s="126"/>
      <c r="F260" s="135"/>
      <c r="G260" s="135"/>
      <c r="H260" s="135"/>
      <c r="I260" s="162"/>
      <c r="J260" s="128"/>
      <c r="K260" s="128"/>
      <c r="L260" s="128"/>
      <c r="M260" s="128"/>
      <c r="N260" s="159"/>
      <c r="O260" s="128"/>
      <c r="P260" s="128"/>
      <c r="Q260" s="128"/>
      <c r="R260" s="128"/>
      <c r="S260" s="128"/>
      <c r="T260" s="128"/>
      <c r="U260" s="128"/>
      <c r="V260" s="128"/>
      <c r="W260" s="128"/>
      <c r="X260" s="128"/>
      <c r="Y260" s="128"/>
    </row>
    <row r="261" spans="1:25" ht="10.5" hidden="1" customHeight="1">
      <c r="A261" s="104"/>
      <c r="B261" s="126"/>
      <c r="C261" s="126"/>
      <c r="D261" s="126"/>
      <c r="E261" s="126"/>
      <c r="F261" s="135"/>
      <c r="G261" s="135"/>
      <c r="H261" s="135"/>
      <c r="I261" s="162"/>
      <c r="J261" s="128"/>
      <c r="K261" s="128"/>
      <c r="L261" s="128"/>
      <c r="M261" s="128"/>
      <c r="N261" s="159"/>
      <c r="O261" s="128"/>
      <c r="P261" s="128"/>
      <c r="Q261" s="128"/>
      <c r="R261" s="128"/>
      <c r="S261" s="128"/>
      <c r="T261" s="128"/>
      <c r="U261" s="128"/>
      <c r="V261" s="128"/>
      <c r="W261" s="128"/>
      <c r="X261" s="128"/>
      <c r="Y261" s="128"/>
    </row>
    <row r="262" spans="1:25" ht="10.5" hidden="1" customHeight="1">
      <c r="A262" s="104"/>
      <c r="B262" s="126"/>
      <c r="C262" s="126"/>
      <c r="D262" s="126"/>
      <c r="E262" s="126"/>
      <c r="F262" s="135"/>
      <c r="G262" s="135"/>
      <c r="H262" s="135"/>
      <c r="I262" s="162"/>
      <c r="J262" s="128"/>
      <c r="K262" s="128"/>
      <c r="L262" s="128"/>
      <c r="M262" s="128"/>
      <c r="N262" s="159"/>
      <c r="O262" s="128"/>
      <c r="P262" s="128"/>
      <c r="Q262" s="128"/>
      <c r="R262" s="128"/>
      <c r="S262" s="128"/>
      <c r="T262" s="128"/>
      <c r="U262" s="128"/>
      <c r="V262" s="128"/>
      <c r="W262" s="128"/>
      <c r="X262" s="128"/>
      <c r="Y262" s="128"/>
    </row>
    <row r="263" spans="1:25" ht="10.5" hidden="1" customHeight="1">
      <c r="A263" s="104"/>
      <c r="B263" s="126"/>
      <c r="C263" s="126"/>
      <c r="D263" s="126"/>
      <c r="E263" s="126"/>
      <c r="F263" s="135"/>
      <c r="G263" s="135"/>
      <c r="H263" s="135"/>
      <c r="I263" s="162"/>
      <c r="J263" s="128"/>
      <c r="K263" s="128"/>
      <c r="L263" s="128"/>
      <c r="M263" s="128"/>
      <c r="N263" s="159"/>
      <c r="O263" s="128"/>
      <c r="P263" s="128"/>
      <c r="Q263" s="128"/>
      <c r="R263" s="128"/>
      <c r="S263" s="128"/>
      <c r="T263" s="128"/>
      <c r="U263" s="128"/>
      <c r="V263" s="128"/>
      <c r="W263" s="128"/>
      <c r="X263" s="128"/>
      <c r="Y263" s="128"/>
    </row>
    <row r="264" spans="1:25" ht="10.5" hidden="1" customHeight="1">
      <c r="A264" s="104"/>
      <c r="B264" s="126"/>
      <c r="C264" s="126"/>
      <c r="D264" s="126"/>
      <c r="E264" s="126"/>
      <c r="F264" s="135"/>
      <c r="G264" s="135"/>
      <c r="H264" s="135"/>
      <c r="I264" s="162"/>
      <c r="J264" s="128"/>
      <c r="K264" s="128"/>
      <c r="L264" s="128"/>
      <c r="M264" s="128"/>
      <c r="N264" s="159"/>
      <c r="O264" s="128"/>
      <c r="P264" s="128"/>
      <c r="Q264" s="128"/>
      <c r="R264" s="128"/>
      <c r="S264" s="128"/>
      <c r="T264" s="128"/>
      <c r="U264" s="128"/>
      <c r="V264" s="128"/>
      <c r="W264" s="128"/>
      <c r="X264" s="128"/>
      <c r="Y264" s="128"/>
    </row>
    <row r="265" spans="1:25" ht="10.5" hidden="1" customHeight="1">
      <c r="A265" s="104"/>
      <c r="B265" s="126"/>
      <c r="C265" s="126"/>
      <c r="D265" s="126"/>
      <c r="E265" s="126"/>
      <c r="F265" s="135"/>
      <c r="G265" s="135"/>
      <c r="H265" s="135"/>
      <c r="I265" s="162"/>
      <c r="J265" s="128"/>
      <c r="K265" s="128"/>
      <c r="L265" s="128"/>
      <c r="M265" s="128"/>
      <c r="N265" s="159"/>
      <c r="O265" s="128"/>
      <c r="P265" s="128"/>
      <c r="Q265" s="128"/>
      <c r="R265" s="128"/>
      <c r="S265" s="128"/>
      <c r="T265" s="128"/>
      <c r="U265" s="128"/>
      <c r="V265" s="128"/>
      <c r="W265" s="128"/>
      <c r="X265" s="128"/>
      <c r="Y265" s="128"/>
    </row>
    <row r="266" spans="1:25" ht="10.5" hidden="1" customHeight="1">
      <c r="A266" s="104"/>
      <c r="B266" s="126"/>
      <c r="C266" s="126"/>
      <c r="D266" s="126"/>
      <c r="E266" s="126"/>
      <c r="F266" s="135"/>
      <c r="G266" s="135"/>
      <c r="H266" s="135"/>
      <c r="I266" s="162"/>
      <c r="J266" s="128"/>
      <c r="K266" s="128"/>
      <c r="L266" s="128"/>
      <c r="M266" s="128"/>
      <c r="N266" s="159"/>
      <c r="O266" s="128"/>
      <c r="P266" s="128"/>
      <c r="Q266" s="128"/>
      <c r="R266" s="128"/>
      <c r="S266" s="128"/>
      <c r="T266" s="128"/>
      <c r="U266" s="128"/>
      <c r="V266" s="128"/>
      <c r="W266" s="128"/>
      <c r="X266" s="128"/>
      <c r="Y266" s="128"/>
    </row>
    <row r="267" spans="1:25" ht="10.5" hidden="1" customHeight="1">
      <c r="A267" s="104"/>
      <c r="B267" s="126"/>
      <c r="C267" s="126"/>
      <c r="D267" s="126"/>
      <c r="E267" s="126"/>
      <c r="F267" s="135"/>
      <c r="G267" s="135"/>
      <c r="H267" s="135"/>
      <c r="I267" s="162"/>
      <c r="J267" s="128"/>
      <c r="K267" s="128"/>
      <c r="L267" s="128"/>
      <c r="M267" s="128"/>
      <c r="N267" s="159"/>
      <c r="O267" s="128"/>
      <c r="P267" s="128"/>
      <c r="Q267" s="128"/>
      <c r="R267" s="128"/>
      <c r="S267" s="128"/>
      <c r="T267" s="128"/>
      <c r="U267" s="128"/>
      <c r="V267" s="128"/>
      <c r="W267" s="128"/>
      <c r="X267" s="128"/>
      <c r="Y267" s="128"/>
    </row>
    <row r="268" spans="1:25" ht="10.5" hidden="1" customHeight="1">
      <c r="A268" s="104"/>
      <c r="B268" s="126"/>
      <c r="C268" s="126"/>
      <c r="D268" s="126"/>
      <c r="E268" s="126"/>
      <c r="F268" s="135"/>
      <c r="G268" s="135"/>
      <c r="H268" s="135"/>
      <c r="I268" s="162"/>
      <c r="J268" s="128"/>
      <c r="K268" s="128"/>
      <c r="L268" s="128"/>
      <c r="M268" s="128"/>
      <c r="N268" s="159"/>
      <c r="O268" s="128"/>
      <c r="P268" s="128"/>
      <c r="Q268" s="128"/>
      <c r="R268" s="128"/>
      <c r="S268" s="128"/>
      <c r="T268" s="128"/>
      <c r="U268" s="128"/>
      <c r="V268" s="128"/>
      <c r="W268" s="128"/>
      <c r="X268" s="128"/>
      <c r="Y268" s="128"/>
    </row>
    <row r="269" spans="1:25" ht="10.5" hidden="1" customHeight="1">
      <c r="A269" s="104"/>
      <c r="B269" s="126"/>
      <c r="C269" s="126"/>
      <c r="D269" s="126"/>
      <c r="E269" s="126"/>
      <c r="F269" s="135"/>
      <c r="G269" s="135"/>
      <c r="H269" s="135"/>
      <c r="I269" s="162"/>
      <c r="J269" s="128"/>
      <c r="K269" s="128"/>
      <c r="L269" s="128"/>
      <c r="M269" s="128"/>
      <c r="N269" s="159"/>
      <c r="O269" s="128"/>
      <c r="P269" s="128"/>
      <c r="Q269" s="128"/>
      <c r="R269" s="128"/>
      <c r="S269" s="128"/>
      <c r="T269" s="128"/>
      <c r="U269" s="128"/>
      <c r="V269" s="128"/>
      <c r="W269" s="128"/>
      <c r="X269" s="128"/>
      <c r="Y269" s="128"/>
    </row>
    <row r="270" spans="1:25" ht="10.5" hidden="1" customHeight="1">
      <c r="A270" s="104"/>
      <c r="B270" s="126"/>
      <c r="C270" s="126"/>
      <c r="D270" s="126"/>
      <c r="E270" s="126"/>
      <c r="F270" s="135"/>
      <c r="G270" s="135"/>
      <c r="H270" s="135"/>
      <c r="I270" s="162"/>
      <c r="J270" s="128"/>
      <c r="K270" s="128"/>
      <c r="L270" s="128"/>
      <c r="M270" s="128"/>
      <c r="N270" s="159"/>
      <c r="O270" s="128"/>
      <c r="P270" s="128"/>
      <c r="Q270" s="128"/>
      <c r="R270" s="128"/>
      <c r="S270" s="128"/>
      <c r="T270" s="128"/>
      <c r="U270" s="128"/>
      <c r="V270" s="128"/>
      <c r="W270" s="128"/>
      <c r="X270" s="128"/>
      <c r="Y270" s="128"/>
    </row>
    <row r="271" spans="1:25" ht="10.5" hidden="1" customHeight="1">
      <c r="A271" s="104"/>
      <c r="B271" s="126"/>
      <c r="C271" s="126"/>
      <c r="D271" s="126"/>
      <c r="E271" s="126"/>
      <c r="F271" s="135"/>
      <c r="G271" s="135"/>
      <c r="H271" s="135"/>
      <c r="I271" s="162"/>
      <c r="J271" s="128"/>
      <c r="K271" s="128"/>
      <c r="L271" s="128"/>
      <c r="M271" s="128"/>
      <c r="N271" s="159"/>
      <c r="O271" s="128"/>
      <c r="P271" s="128"/>
      <c r="Q271" s="128"/>
      <c r="R271" s="128"/>
      <c r="S271" s="128"/>
      <c r="T271" s="128"/>
      <c r="U271" s="128"/>
      <c r="V271" s="128"/>
      <c r="W271" s="128"/>
      <c r="X271" s="128"/>
      <c r="Y271" s="128"/>
    </row>
    <row r="272" spans="1:25" ht="10.5" hidden="1" customHeight="1">
      <c r="A272" s="104"/>
      <c r="B272" s="126"/>
      <c r="C272" s="126"/>
      <c r="D272" s="126"/>
      <c r="E272" s="126"/>
      <c r="F272" s="135"/>
      <c r="G272" s="135"/>
      <c r="H272" s="135"/>
      <c r="I272" s="162"/>
      <c r="J272" s="128"/>
      <c r="K272" s="128"/>
      <c r="L272" s="128"/>
      <c r="M272" s="128"/>
      <c r="N272" s="159"/>
      <c r="O272" s="128"/>
      <c r="P272" s="128"/>
      <c r="Q272" s="128"/>
      <c r="R272" s="128"/>
      <c r="S272" s="128"/>
      <c r="T272" s="128"/>
      <c r="U272" s="128"/>
      <c r="V272" s="128"/>
      <c r="W272" s="128"/>
      <c r="X272" s="128"/>
      <c r="Y272" s="128"/>
    </row>
    <row r="273" spans="1:25" ht="10.5" hidden="1" customHeight="1">
      <c r="A273" s="104"/>
      <c r="B273" s="126"/>
      <c r="C273" s="126"/>
      <c r="D273" s="126"/>
      <c r="E273" s="126"/>
      <c r="F273" s="135"/>
      <c r="G273" s="135"/>
      <c r="H273" s="135"/>
      <c r="I273" s="162"/>
      <c r="J273" s="128"/>
      <c r="K273" s="128"/>
      <c r="L273" s="128"/>
      <c r="M273" s="128"/>
      <c r="N273" s="159"/>
      <c r="O273" s="128"/>
      <c r="P273" s="128"/>
      <c r="Q273" s="128"/>
      <c r="R273" s="128"/>
      <c r="S273" s="128"/>
      <c r="T273" s="128"/>
      <c r="U273" s="128"/>
      <c r="V273" s="128"/>
      <c r="W273" s="128"/>
      <c r="X273" s="128"/>
      <c r="Y273" s="128"/>
    </row>
    <row r="274" spans="1:25" ht="10.5" hidden="1" customHeight="1">
      <c r="A274" s="104"/>
      <c r="B274" s="126"/>
      <c r="C274" s="126"/>
      <c r="D274" s="126"/>
      <c r="E274" s="126"/>
      <c r="F274" s="135"/>
      <c r="G274" s="135"/>
      <c r="H274" s="135"/>
      <c r="I274" s="162"/>
      <c r="J274" s="128"/>
      <c r="K274" s="128"/>
      <c r="L274" s="128"/>
      <c r="M274" s="128"/>
      <c r="N274" s="159"/>
      <c r="O274" s="128"/>
      <c r="P274" s="128"/>
      <c r="Q274" s="128"/>
      <c r="R274" s="128"/>
      <c r="S274" s="128"/>
      <c r="T274" s="128"/>
      <c r="U274" s="128"/>
      <c r="V274" s="128"/>
      <c r="W274" s="128"/>
      <c r="X274" s="128"/>
      <c r="Y274" s="128"/>
    </row>
    <row r="275" spans="1:25" ht="10.5" hidden="1" customHeight="1">
      <c r="A275" s="104"/>
      <c r="B275" s="126"/>
      <c r="C275" s="126"/>
      <c r="D275" s="126"/>
      <c r="E275" s="126"/>
      <c r="F275" s="135"/>
      <c r="G275" s="135"/>
      <c r="H275" s="135"/>
      <c r="I275" s="162"/>
      <c r="J275" s="128"/>
      <c r="K275" s="128"/>
      <c r="L275" s="128"/>
      <c r="M275" s="128"/>
      <c r="N275" s="159"/>
      <c r="O275" s="128"/>
      <c r="P275" s="128"/>
      <c r="Q275" s="128"/>
      <c r="R275" s="128"/>
      <c r="S275" s="128"/>
      <c r="T275" s="128"/>
      <c r="U275" s="128"/>
      <c r="V275" s="128"/>
      <c r="W275" s="128"/>
      <c r="X275" s="128"/>
      <c r="Y275" s="128"/>
    </row>
    <row r="276" spans="1:25" ht="10.5" hidden="1" customHeight="1">
      <c r="A276" s="104"/>
      <c r="B276" s="126"/>
      <c r="C276" s="126"/>
      <c r="D276" s="126"/>
      <c r="E276" s="126"/>
      <c r="F276" s="135"/>
      <c r="G276" s="135"/>
      <c r="H276" s="135"/>
      <c r="I276" s="162"/>
      <c r="J276" s="128"/>
      <c r="K276" s="128"/>
      <c r="L276" s="128"/>
      <c r="M276" s="128"/>
      <c r="N276" s="159"/>
      <c r="O276" s="128"/>
      <c r="P276" s="128"/>
      <c r="Q276" s="128"/>
      <c r="R276" s="128"/>
      <c r="S276" s="128"/>
      <c r="T276" s="128"/>
      <c r="U276" s="128"/>
      <c r="V276" s="128"/>
      <c r="W276" s="128"/>
      <c r="X276" s="128"/>
      <c r="Y276" s="128"/>
    </row>
    <row r="277" spans="1:25" ht="10.5" hidden="1" customHeight="1">
      <c r="A277" s="104"/>
      <c r="B277" s="126"/>
      <c r="C277" s="126"/>
      <c r="D277" s="126"/>
      <c r="E277" s="126"/>
      <c r="F277" s="135"/>
      <c r="G277" s="135"/>
      <c r="H277" s="135"/>
      <c r="I277" s="162"/>
      <c r="J277" s="128"/>
      <c r="K277" s="128"/>
      <c r="L277" s="128"/>
      <c r="M277" s="128"/>
      <c r="N277" s="159"/>
      <c r="O277" s="128"/>
      <c r="P277" s="128"/>
      <c r="Q277" s="128"/>
      <c r="R277" s="128"/>
      <c r="S277" s="128"/>
      <c r="T277" s="128"/>
      <c r="U277" s="128"/>
      <c r="V277" s="128"/>
      <c r="W277" s="128"/>
      <c r="X277" s="128"/>
      <c r="Y277" s="128"/>
    </row>
    <row r="278" spans="1:25" ht="10.5" hidden="1" customHeight="1">
      <c r="A278" s="104"/>
      <c r="B278" s="126"/>
      <c r="C278" s="126"/>
      <c r="D278" s="126"/>
      <c r="E278" s="126"/>
      <c r="F278" s="135"/>
      <c r="G278" s="135"/>
      <c r="H278" s="135"/>
      <c r="I278" s="162"/>
      <c r="J278" s="128"/>
      <c r="K278" s="128"/>
      <c r="L278" s="128"/>
      <c r="M278" s="128"/>
      <c r="N278" s="159"/>
      <c r="O278" s="128"/>
      <c r="P278" s="128"/>
      <c r="Q278" s="128"/>
      <c r="R278" s="128"/>
      <c r="S278" s="128"/>
      <c r="T278" s="128"/>
      <c r="U278" s="128"/>
      <c r="V278" s="128"/>
      <c r="W278" s="128"/>
      <c r="X278" s="128"/>
      <c r="Y278" s="128"/>
    </row>
    <row r="279" spans="1:25" ht="10.5" hidden="1" customHeight="1">
      <c r="A279" s="104"/>
      <c r="B279" s="126"/>
      <c r="C279" s="126"/>
      <c r="D279" s="126"/>
      <c r="E279" s="126"/>
      <c r="F279" s="135"/>
      <c r="G279" s="135"/>
      <c r="H279" s="135"/>
      <c r="I279" s="162"/>
      <c r="J279" s="128"/>
      <c r="K279" s="128"/>
      <c r="L279" s="128"/>
      <c r="M279" s="128"/>
      <c r="N279" s="159"/>
      <c r="O279" s="128"/>
      <c r="P279" s="128"/>
      <c r="Q279" s="128"/>
      <c r="R279" s="128"/>
      <c r="S279" s="128"/>
      <c r="T279" s="128"/>
      <c r="U279" s="128"/>
      <c r="V279" s="128"/>
      <c r="W279" s="128"/>
      <c r="X279" s="128"/>
      <c r="Y279" s="128"/>
    </row>
    <row r="280" spans="1:25" ht="10.5" hidden="1" customHeight="1">
      <c r="A280" s="104"/>
      <c r="B280" s="126"/>
      <c r="C280" s="126"/>
      <c r="D280" s="126"/>
      <c r="E280" s="126"/>
      <c r="F280" s="135"/>
      <c r="G280" s="135"/>
      <c r="H280" s="135"/>
      <c r="I280" s="162"/>
      <c r="J280" s="128"/>
      <c r="K280" s="128"/>
      <c r="L280" s="128"/>
      <c r="M280" s="128"/>
      <c r="N280" s="159"/>
      <c r="O280" s="128"/>
      <c r="P280" s="128"/>
      <c r="Q280" s="128"/>
      <c r="R280" s="128"/>
      <c r="S280" s="128"/>
      <c r="T280" s="128"/>
      <c r="U280" s="128"/>
      <c r="V280" s="128"/>
      <c r="W280" s="128"/>
      <c r="X280" s="128"/>
      <c r="Y280" s="128"/>
    </row>
    <row r="281" spans="1:25" ht="10.5" hidden="1" customHeight="1">
      <c r="A281" s="104"/>
      <c r="B281" s="126"/>
      <c r="C281" s="126"/>
      <c r="D281" s="126"/>
      <c r="E281" s="126"/>
      <c r="F281" s="135"/>
      <c r="G281" s="135"/>
      <c r="H281" s="135"/>
      <c r="I281" s="162"/>
      <c r="J281" s="128"/>
      <c r="K281" s="128"/>
      <c r="L281" s="128"/>
      <c r="M281" s="128"/>
      <c r="N281" s="159"/>
      <c r="O281" s="128"/>
      <c r="P281" s="128"/>
      <c r="Q281" s="128"/>
      <c r="R281" s="128"/>
      <c r="S281" s="128"/>
      <c r="T281" s="128"/>
      <c r="U281" s="128"/>
      <c r="V281" s="128"/>
      <c r="W281" s="128"/>
      <c r="X281" s="128"/>
      <c r="Y281" s="128"/>
    </row>
    <row r="282" spans="1:25" ht="10.5" hidden="1" customHeight="1">
      <c r="A282" s="104"/>
      <c r="B282" s="126"/>
      <c r="C282" s="126"/>
      <c r="D282" s="126"/>
      <c r="E282" s="126"/>
      <c r="F282" s="135"/>
      <c r="G282" s="135"/>
      <c r="H282" s="135"/>
      <c r="I282" s="162"/>
      <c r="J282" s="128"/>
      <c r="K282" s="128"/>
      <c r="L282" s="128"/>
      <c r="M282" s="128"/>
      <c r="N282" s="159"/>
      <c r="O282" s="128"/>
      <c r="P282" s="128"/>
      <c r="Q282" s="128"/>
      <c r="R282" s="128"/>
      <c r="S282" s="128"/>
      <c r="T282" s="128"/>
      <c r="U282" s="128"/>
      <c r="V282" s="128"/>
      <c r="W282" s="128"/>
      <c r="X282" s="128"/>
      <c r="Y282" s="128"/>
    </row>
    <row r="283" spans="1:25" ht="10.5" hidden="1" customHeight="1">
      <c r="A283" s="104"/>
      <c r="B283" s="126"/>
      <c r="C283" s="126"/>
      <c r="D283" s="126"/>
      <c r="E283" s="126"/>
      <c r="F283" s="135"/>
      <c r="G283" s="135"/>
      <c r="H283" s="135"/>
      <c r="I283" s="162"/>
      <c r="J283" s="128"/>
      <c r="K283" s="128"/>
      <c r="L283" s="128"/>
      <c r="M283" s="128"/>
      <c r="N283" s="159"/>
      <c r="O283" s="128"/>
      <c r="P283" s="128"/>
      <c r="Q283" s="128"/>
      <c r="R283" s="128"/>
      <c r="S283" s="128"/>
      <c r="T283" s="128"/>
      <c r="U283" s="128"/>
      <c r="V283" s="128"/>
      <c r="W283" s="128"/>
      <c r="X283" s="128"/>
      <c r="Y283" s="128"/>
    </row>
    <row r="284" spans="1:25" ht="10.5" hidden="1" customHeight="1">
      <c r="A284" s="104"/>
      <c r="B284" s="126"/>
      <c r="C284" s="126"/>
      <c r="D284" s="126"/>
      <c r="E284" s="126"/>
      <c r="F284" s="135"/>
      <c r="G284" s="135"/>
      <c r="H284" s="135"/>
      <c r="I284" s="162"/>
      <c r="J284" s="128"/>
      <c r="K284" s="128"/>
      <c r="L284" s="128"/>
      <c r="M284" s="128"/>
      <c r="N284" s="159"/>
      <c r="O284" s="128"/>
      <c r="P284" s="128"/>
      <c r="Q284" s="128"/>
      <c r="R284" s="128"/>
      <c r="S284" s="128"/>
      <c r="T284" s="128"/>
      <c r="U284" s="128"/>
      <c r="V284" s="128"/>
      <c r="W284" s="128"/>
      <c r="X284" s="128"/>
      <c r="Y284" s="128"/>
    </row>
    <row r="285" spans="1:25" ht="10.5" hidden="1" customHeight="1">
      <c r="A285" s="104"/>
      <c r="B285" s="126"/>
      <c r="C285" s="126"/>
      <c r="D285" s="126"/>
      <c r="E285" s="126"/>
      <c r="F285" s="135"/>
      <c r="G285" s="135"/>
      <c r="H285" s="135"/>
      <c r="I285" s="162"/>
      <c r="J285" s="128"/>
      <c r="K285" s="128"/>
      <c r="L285" s="128"/>
      <c r="M285" s="128"/>
      <c r="N285" s="159"/>
      <c r="O285" s="128"/>
      <c r="P285" s="128"/>
      <c r="Q285" s="128"/>
      <c r="R285" s="128"/>
      <c r="S285" s="128"/>
      <c r="T285" s="128"/>
      <c r="U285" s="128"/>
      <c r="V285" s="128"/>
      <c r="W285" s="128"/>
      <c r="X285" s="128"/>
      <c r="Y285" s="128"/>
    </row>
    <row r="286" spans="1:25" ht="10.5" hidden="1" customHeight="1">
      <c r="A286" s="104"/>
      <c r="B286" s="126"/>
      <c r="C286" s="126"/>
      <c r="D286" s="126"/>
      <c r="E286" s="126"/>
      <c r="F286" s="135"/>
      <c r="G286" s="135"/>
      <c r="H286" s="135"/>
      <c r="I286" s="162"/>
      <c r="J286" s="128"/>
      <c r="K286" s="128"/>
      <c r="L286" s="128"/>
      <c r="M286" s="128"/>
      <c r="N286" s="159"/>
      <c r="O286" s="128"/>
      <c r="P286" s="128"/>
      <c r="Q286" s="128"/>
      <c r="R286" s="128"/>
      <c r="S286" s="128"/>
      <c r="T286" s="128"/>
      <c r="U286" s="128"/>
      <c r="V286" s="128"/>
      <c r="W286" s="128"/>
      <c r="X286" s="128"/>
      <c r="Y286" s="128"/>
    </row>
    <row r="287" spans="1:25" ht="10.5" hidden="1" customHeight="1">
      <c r="A287" s="104"/>
      <c r="B287" s="126"/>
      <c r="C287" s="126"/>
      <c r="D287" s="126"/>
      <c r="E287" s="126"/>
      <c r="F287" s="135"/>
      <c r="G287" s="135"/>
      <c r="H287" s="135"/>
      <c r="I287" s="162"/>
      <c r="J287" s="128"/>
      <c r="K287" s="128"/>
      <c r="L287" s="128"/>
      <c r="M287" s="128"/>
      <c r="N287" s="159"/>
      <c r="O287" s="128"/>
      <c r="P287" s="128"/>
      <c r="Q287" s="128"/>
      <c r="R287" s="128"/>
      <c r="S287" s="128"/>
      <c r="T287" s="128"/>
      <c r="U287" s="128"/>
      <c r="V287" s="128"/>
      <c r="W287" s="128"/>
      <c r="X287" s="128"/>
      <c r="Y287" s="128"/>
    </row>
    <row r="288" spans="1:25" ht="10.5" hidden="1" customHeight="1">
      <c r="A288" s="104"/>
      <c r="B288" s="126"/>
      <c r="C288" s="126"/>
      <c r="D288" s="126"/>
      <c r="E288" s="126"/>
      <c r="F288" s="135"/>
      <c r="G288" s="135"/>
      <c r="H288" s="135"/>
      <c r="I288" s="162"/>
      <c r="J288" s="128"/>
      <c r="K288" s="128"/>
      <c r="L288" s="128"/>
      <c r="M288" s="128"/>
      <c r="N288" s="159"/>
      <c r="O288" s="128"/>
      <c r="P288" s="128"/>
      <c r="Q288" s="128"/>
      <c r="R288" s="128"/>
      <c r="S288" s="128"/>
      <c r="T288" s="128"/>
      <c r="U288" s="128"/>
      <c r="V288" s="128"/>
      <c r="W288" s="128"/>
      <c r="X288" s="128"/>
      <c r="Y288" s="128"/>
    </row>
    <row r="289" spans="1:25" ht="10.5" hidden="1" customHeight="1">
      <c r="A289" s="104"/>
      <c r="B289" s="126"/>
      <c r="C289" s="126"/>
      <c r="D289" s="126"/>
      <c r="E289" s="126"/>
      <c r="F289" s="135"/>
      <c r="G289" s="135"/>
      <c r="H289" s="135"/>
      <c r="I289" s="162"/>
      <c r="J289" s="128"/>
      <c r="K289" s="128"/>
      <c r="L289" s="128"/>
      <c r="M289" s="128"/>
      <c r="N289" s="159"/>
      <c r="O289" s="128"/>
      <c r="P289" s="128"/>
      <c r="Q289" s="128"/>
      <c r="R289" s="128"/>
      <c r="S289" s="128"/>
      <c r="T289" s="128"/>
      <c r="U289" s="128"/>
      <c r="V289" s="128"/>
      <c r="W289" s="128"/>
      <c r="X289" s="128"/>
      <c r="Y289" s="128"/>
    </row>
    <row r="290" spans="1:25" ht="10.5" hidden="1" customHeight="1">
      <c r="A290" s="104"/>
      <c r="B290" s="126"/>
      <c r="C290" s="126"/>
      <c r="D290" s="126"/>
      <c r="E290" s="126"/>
      <c r="F290" s="135"/>
      <c r="G290" s="135"/>
      <c r="H290" s="135"/>
      <c r="I290" s="162"/>
      <c r="J290" s="128"/>
      <c r="K290" s="128"/>
      <c r="L290" s="128"/>
      <c r="M290" s="128"/>
      <c r="N290" s="159"/>
      <c r="O290" s="128"/>
      <c r="P290" s="128"/>
      <c r="Q290" s="128"/>
      <c r="R290" s="128"/>
      <c r="S290" s="128"/>
      <c r="T290" s="128"/>
      <c r="U290" s="128"/>
      <c r="V290" s="128"/>
      <c r="W290" s="128"/>
      <c r="X290" s="128"/>
      <c r="Y290" s="128"/>
    </row>
    <row r="291" spans="1:25" ht="10.5" hidden="1" customHeight="1">
      <c r="A291" s="104"/>
      <c r="B291" s="126"/>
      <c r="C291" s="126"/>
      <c r="D291" s="126"/>
      <c r="E291" s="126"/>
      <c r="F291" s="135"/>
      <c r="G291" s="135"/>
      <c r="H291" s="135"/>
      <c r="I291" s="162"/>
      <c r="J291" s="128"/>
      <c r="K291" s="128"/>
      <c r="L291" s="128"/>
      <c r="M291" s="128"/>
      <c r="N291" s="159"/>
      <c r="O291" s="128"/>
      <c r="P291" s="128"/>
      <c r="Q291" s="128"/>
      <c r="R291" s="128"/>
      <c r="S291" s="128"/>
      <c r="T291" s="128"/>
      <c r="U291" s="128"/>
      <c r="V291" s="128"/>
      <c r="W291" s="128"/>
      <c r="X291" s="128"/>
      <c r="Y291" s="128"/>
    </row>
    <row r="292" spans="1:25" ht="10.5" hidden="1" customHeight="1">
      <c r="A292" s="104"/>
      <c r="B292" s="126"/>
      <c r="C292" s="126"/>
      <c r="D292" s="126"/>
      <c r="E292" s="126"/>
      <c r="F292" s="135"/>
      <c r="G292" s="135"/>
      <c r="H292" s="135"/>
      <c r="I292" s="162"/>
      <c r="J292" s="128"/>
      <c r="K292" s="128"/>
      <c r="L292" s="128"/>
      <c r="M292" s="128"/>
      <c r="N292" s="159"/>
      <c r="O292" s="128"/>
      <c r="P292" s="128"/>
      <c r="Q292" s="128"/>
      <c r="R292" s="128"/>
      <c r="S292" s="128"/>
      <c r="T292" s="128"/>
      <c r="U292" s="128"/>
      <c r="V292" s="128"/>
      <c r="W292" s="128"/>
      <c r="X292" s="128"/>
      <c r="Y292" s="128"/>
    </row>
    <row r="293" spans="1:25" ht="10.5" hidden="1" customHeight="1">
      <c r="A293" s="104"/>
      <c r="B293" s="126"/>
      <c r="C293" s="126"/>
      <c r="D293" s="126"/>
      <c r="E293" s="126"/>
      <c r="F293" s="135"/>
      <c r="G293" s="135"/>
      <c r="H293" s="135"/>
      <c r="I293" s="162"/>
      <c r="J293" s="128"/>
      <c r="K293" s="128"/>
      <c r="L293" s="128"/>
      <c r="M293" s="128"/>
      <c r="N293" s="159"/>
      <c r="O293" s="128"/>
      <c r="P293" s="128"/>
      <c r="Q293" s="128"/>
      <c r="R293" s="128"/>
      <c r="S293" s="128"/>
      <c r="T293" s="128"/>
      <c r="U293" s="128"/>
      <c r="V293" s="128"/>
      <c r="W293" s="128"/>
      <c r="X293" s="128"/>
      <c r="Y293" s="128"/>
    </row>
    <row r="294" spans="1:25" ht="10.5" hidden="1" customHeight="1">
      <c r="A294" s="104"/>
      <c r="B294" s="126"/>
      <c r="C294" s="126"/>
      <c r="D294" s="126"/>
      <c r="E294" s="126"/>
      <c r="F294" s="135"/>
      <c r="G294" s="135"/>
      <c r="H294" s="135"/>
      <c r="I294" s="162"/>
      <c r="J294" s="128"/>
      <c r="K294" s="128"/>
      <c r="L294" s="128"/>
      <c r="M294" s="128"/>
      <c r="N294" s="159"/>
      <c r="O294" s="128"/>
      <c r="P294" s="128"/>
      <c r="Q294" s="128"/>
      <c r="R294" s="128"/>
      <c r="S294" s="128"/>
      <c r="T294" s="128"/>
      <c r="U294" s="128"/>
      <c r="V294" s="128"/>
      <c r="W294" s="128"/>
      <c r="X294" s="128"/>
      <c r="Y294" s="128"/>
    </row>
    <row r="295" spans="1:25" ht="10.5" hidden="1" customHeight="1">
      <c r="A295" s="104"/>
      <c r="B295" s="126"/>
      <c r="C295" s="126"/>
      <c r="D295" s="126"/>
      <c r="E295" s="126"/>
      <c r="F295" s="135"/>
      <c r="G295" s="135"/>
      <c r="H295" s="135"/>
      <c r="I295" s="162"/>
      <c r="J295" s="128"/>
      <c r="K295" s="128"/>
      <c r="L295" s="128"/>
      <c r="M295" s="128"/>
      <c r="N295" s="159"/>
      <c r="O295" s="128"/>
      <c r="P295" s="128"/>
      <c r="Q295" s="128"/>
      <c r="R295" s="128"/>
      <c r="S295" s="128"/>
      <c r="T295" s="128"/>
      <c r="U295" s="128"/>
      <c r="V295" s="128"/>
      <c r="W295" s="128"/>
      <c r="X295" s="128"/>
      <c r="Y295" s="128"/>
    </row>
    <row r="296" spans="1:25" ht="10.5" hidden="1" customHeight="1">
      <c r="A296" s="104"/>
      <c r="B296" s="126"/>
      <c r="C296" s="126"/>
      <c r="D296" s="126"/>
      <c r="E296" s="126"/>
      <c r="F296" s="135"/>
      <c r="G296" s="135"/>
      <c r="H296" s="135"/>
      <c r="I296" s="162"/>
      <c r="J296" s="128"/>
      <c r="K296" s="128"/>
      <c r="L296" s="128"/>
      <c r="M296" s="128"/>
      <c r="N296" s="159"/>
      <c r="O296" s="128"/>
      <c r="P296" s="128"/>
      <c r="Q296" s="128"/>
      <c r="R296" s="128"/>
      <c r="S296" s="128"/>
      <c r="T296" s="128"/>
      <c r="U296" s="128"/>
      <c r="V296" s="128"/>
      <c r="W296" s="128"/>
      <c r="X296" s="128"/>
      <c r="Y296" s="128"/>
    </row>
    <row r="297" spans="1:25" ht="10.5" hidden="1" customHeight="1">
      <c r="A297" s="104"/>
      <c r="B297" s="126"/>
      <c r="C297" s="126"/>
      <c r="D297" s="126"/>
      <c r="E297" s="126"/>
      <c r="F297" s="135"/>
      <c r="G297" s="135"/>
      <c r="H297" s="135"/>
      <c r="I297" s="162"/>
      <c r="J297" s="128"/>
      <c r="K297" s="128"/>
      <c r="L297" s="128"/>
      <c r="M297" s="128"/>
      <c r="N297" s="159"/>
      <c r="O297" s="128"/>
      <c r="P297" s="128"/>
      <c r="Q297" s="128"/>
      <c r="R297" s="128"/>
      <c r="S297" s="128"/>
      <c r="T297" s="128"/>
      <c r="U297" s="128"/>
      <c r="V297" s="128"/>
      <c r="W297" s="128"/>
      <c r="X297" s="128"/>
      <c r="Y297" s="128"/>
    </row>
    <row r="298" spans="1:25" ht="10.5" hidden="1" customHeight="1">
      <c r="A298" s="104"/>
      <c r="B298" s="126"/>
      <c r="C298" s="126"/>
      <c r="D298" s="126"/>
      <c r="E298" s="126"/>
      <c r="F298" s="135"/>
      <c r="G298" s="135"/>
      <c r="H298" s="135"/>
      <c r="I298" s="162"/>
      <c r="J298" s="128"/>
      <c r="K298" s="128"/>
      <c r="L298" s="128"/>
      <c r="M298" s="128"/>
      <c r="N298" s="159"/>
      <c r="O298" s="128"/>
      <c r="P298" s="128"/>
      <c r="Q298" s="128"/>
      <c r="R298" s="128"/>
      <c r="S298" s="128"/>
      <c r="T298" s="128"/>
      <c r="U298" s="128"/>
      <c r="V298" s="128"/>
      <c r="W298" s="128"/>
      <c r="X298" s="128"/>
      <c r="Y298" s="128"/>
    </row>
    <row r="299" spans="1:25" ht="10.5" hidden="1" customHeight="1">
      <c r="A299" s="104"/>
      <c r="B299" s="126"/>
      <c r="C299" s="126"/>
      <c r="D299" s="126"/>
      <c r="E299" s="126"/>
      <c r="F299" s="135"/>
      <c r="G299" s="135"/>
      <c r="H299" s="135"/>
      <c r="I299" s="162"/>
      <c r="J299" s="128"/>
      <c r="K299" s="128"/>
      <c r="L299" s="128"/>
      <c r="M299" s="128"/>
      <c r="N299" s="159"/>
      <c r="O299" s="128"/>
      <c r="P299" s="128"/>
      <c r="Q299" s="128"/>
      <c r="R299" s="128"/>
      <c r="S299" s="128"/>
      <c r="T299" s="128"/>
      <c r="U299" s="128"/>
      <c r="V299" s="128"/>
      <c r="W299" s="128"/>
      <c r="X299" s="128"/>
      <c r="Y299" s="128"/>
    </row>
    <row r="300" spans="1:25" ht="10.5" hidden="1" customHeight="1">
      <c r="A300" s="104"/>
      <c r="B300" s="126"/>
      <c r="C300" s="126"/>
      <c r="D300" s="126"/>
      <c r="E300" s="126"/>
      <c r="F300" s="135"/>
      <c r="G300" s="135"/>
      <c r="H300" s="135"/>
      <c r="I300" s="162"/>
      <c r="J300" s="128"/>
      <c r="K300" s="128"/>
      <c r="L300" s="128"/>
      <c r="M300" s="128"/>
      <c r="N300" s="159"/>
      <c r="O300" s="128"/>
      <c r="P300" s="128"/>
      <c r="Q300" s="128"/>
      <c r="R300" s="128"/>
      <c r="S300" s="128"/>
      <c r="T300" s="128"/>
      <c r="U300" s="128"/>
      <c r="V300" s="128"/>
      <c r="W300" s="128"/>
      <c r="X300" s="128"/>
      <c r="Y300" s="128"/>
    </row>
    <row r="301" spans="1:25" ht="10.5" hidden="1" customHeight="1">
      <c r="A301" s="104"/>
      <c r="B301" s="126"/>
      <c r="C301" s="126"/>
      <c r="D301" s="126"/>
      <c r="E301" s="126"/>
      <c r="F301" s="135"/>
      <c r="G301" s="135"/>
      <c r="H301" s="135"/>
      <c r="I301" s="162"/>
      <c r="J301" s="128"/>
      <c r="K301" s="128"/>
      <c r="L301" s="128"/>
      <c r="M301" s="128"/>
      <c r="N301" s="159"/>
      <c r="O301" s="128"/>
      <c r="P301" s="128"/>
      <c r="Q301" s="128"/>
      <c r="R301" s="128"/>
      <c r="S301" s="128"/>
      <c r="T301" s="128"/>
      <c r="U301" s="128"/>
      <c r="V301" s="128"/>
      <c r="W301" s="128"/>
      <c r="X301" s="128"/>
      <c r="Y301" s="128"/>
    </row>
    <row r="302" spans="1:25" ht="10.5" hidden="1" customHeight="1">
      <c r="A302" s="104"/>
      <c r="B302" s="126"/>
      <c r="C302" s="126"/>
      <c r="D302" s="126"/>
      <c r="E302" s="126"/>
      <c r="F302" s="135"/>
      <c r="G302" s="135"/>
      <c r="H302" s="135"/>
      <c r="I302" s="162"/>
      <c r="J302" s="128"/>
      <c r="K302" s="128"/>
      <c r="L302" s="128"/>
      <c r="M302" s="128"/>
      <c r="N302" s="159"/>
      <c r="O302" s="128"/>
      <c r="P302" s="128"/>
      <c r="Q302" s="128"/>
      <c r="R302" s="128"/>
      <c r="S302" s="128"/>
      <c r="T302" s="128"/>
      <c r="U302" s="128"/>
      <c r="V302" s="128"/>
      <c r="W302" s="128"/>
      <c r="X302" s="128"/>
      <c r="Y302" s="128"/>
    </row>
    <row r="303" spans="1:25" ht="10.5" hidden="1" customHeight="1">
      <c r="A303" s="104"/>
      <c r="B303" s="126"/>
      <c r="C303" s="126"/>
      <c r="D303" s="126"/>
      <c r="E303" s="126"/>
      <c r="F303" s="135"/>
      <c r="G303" s="135"/>
      <c r="H303" s="135"/>
      <c r="I303" s="162"/>
      <c r="J303" s="128"/>
      <c r="K303" s="128"/>
      <c r="L303" s="128"/>
      <c r="M303" s="128"/>
      <c r="N303" s="159"/>
      <c r="O303" s="128"/>
      <c r="P303" s="128"/>
      <c r="Q303" s="128"/>
      <c r="R303" s="128"/>
      <c r="S303" s="128"/>
      <c r="T303" s="128"/>
      <c r="U303" s="128"/>
      <c r="V303" s="128"/>
      <c r="W303" s="128"/>
      <c r="X303" s="128"/>
      <c r="Y303" s="128"/>
    </row>
    <row r="304" spans="1:25" ht="10.5" hidden="1" customHeight="1">
      <c r="A304" s="104"/>
      <c r="B304" s="126"/>
      <c r="C304" s="126"/>
      <c r="D304" s="126"/>
      <c r="E304" s="126"/>
      <c r="F304" s="135"/>
      <c r="G304" s="135"/>
      <c r="H304" s="135"/>
      <c r="I304" s="162"/>
      <c r="J304" s="128"/>
      <c r="K304" s="128"/>
      <c r="L304" s="128"/>
      <c r="M304" s="128"/>
      <c r="N304" s="159"/>
      <c r="O304" s="128"/>
      <c r="P304" s="128"/>
      <c r="Q304" s="128"/>
      <c r="R304" s="128"/>
      <c r="S304" s="128"/>
      <c r="T304" s="128"/>
      <c r="U304" s="128"/>
      <c r="V304" s="128"/>
      <c r="W304" s="128"/>
      <c r="X304" s="128"/>
      <c r="Y304" s="128"/>
    </row>
    <row r="305" spans="1:25" ht="10.5" hidden="1" customHeight="1">
      <c r="A305" s="104"/>
      <c r="B305" s="126"/>
      <c r="C305" s="126"/>
      <c r="D305" s="126"/>
      <c r="E305" s="126"/>
      <c r="F305" s="135"/>
      <c r="G305" s="135"/>
      <c r="H305" s="135"/>
      <c r="I305" s="162"/>
      <c r="J305" s="128"/>
      <c r="K305" s="128"/>
      <c r="L305" s="128"/>
      <c r="M305" s="128"/>
      <c r="N305" s="159"/>
      <c r="O305" s="128"/>
      <c r="P305" s="128"/>
      <c r="Q305" s="128"/>
      <c r="R305" s="128"/>
      <c r="S305" s="128"/>
      <c r="T305" s="128"/>
      <c r="U305" s="128"/>
      <c r="V305" s="128"/>
      <c r="W305" s="128"/>
      <c r="X305" s="128"/>
      <c r="Y305" s="128"/>
    </row>
    <row r="306" spans="1:25" ht="10.5" hidden="1" customHeight="1">
      <c r="A306" s="104"/>
      <c r="B306" s="126"/>
      <c r="C306" s="126"/>
      <c r="D306" s="126"/>
      <c r="E306" s="126"/>
      <c r="F306" s="135"/>
      <c r="G306" s="135"/>
      <c r="H306" s="135"/>
      <c r="I306" s="162"/>
      <c r="J306" s="128"/>
      <c r="K306" s="128"/>
      <c r="L306" s="128"/>
      <c r="M306" s="128"/>
      <c r="N306" s="159"/>
      <c r="O306" s="128"/>
      <c r="P306" s="128"/>
      <c r="Q306" s="128"/>
      <c r="R306" s="128"/>
      <c r="S306" s="128"/>
      <c r="T306" s="128"/>
      <c r="U306" s="128"/>
      <c r="V306" s="128"/>
      <c r="W306" s="128"/>
      <c r="X306" s="128"/>
      <c r="Y306" s="128"/>
    </row>
    <row r="307" spans="1:25" ht="10.5" hidden="1" customHeight="1">
      <c r="A307" s="104"/>
      <c r="B307" s="126"/>
      <c r="C307" s="126"/>
      <c r="D307" s="126"/>
      <c r="E307" s="126"/>
      <c r="F307" s="135"/>
      <c r="G307" s="135"/>
      <c r="H307" s="135"/>
      <c r="I307" s="162"/>
      <c r="J307" s="128"/>
      <c r="K307" s="128"/>
      <c r="L307" s="128"/>
      <c r="M307" s="128"/>
      <c r="N307" s="159"/>
      <c r="O307" s="128"/>
      <c r="P307" s="128"/>
      <c r="Q307" s="128"/>
      <c r="R307" s="128"/>
      <c r="S307" s="128"/>
      <c r="T307" s="128"/>
      <c r="U307" s="128"/>
      <c r="V307" s="128"/>
      <c r="W307" s="128"/>
      <c r="X307" s="128"/>
      <c r="Y307" s="128"/>
    </row>
    <row r="308" spans="1:25" ht="10.5" hidden="1" customHeight="1">
      <c r="A308" s="104"/>
      <c r="B308" s="126"/>
      <c r="C308" s="126"/>
      <c r="D308" s="126"/>
      <c r="E308" s="126"/>
      <c r="F308" s="135"/>
      <c r="G308" s="135"/>
      <c r="H308" s="135"/>
      <c r="I308" s="162"/>
      <c r="J308" s="128"/>
      <c r="K308" s="128"/>
      <c r="L308" s="128"/>
      <c r="M308" s="128"/>
      <c r="N308" s="159"/>
      <c r="O308" s="128"/>
      <c r="P308" s="128"/>
      <c r="Q308" s="128"/>
      <c r="R308" s="128"/>
      <c r="S308" s="128"/>
      <c r="T308" s="128"/>
      <c r="U308" s="128"/>
      <c r="V308" s="128"/>
      <c r="W308" s="128"/>
      <c r="X308" s="128"/>
      <c r="Y308" s="128"/>
    </row>
    <row r="309" spans="1:25" ht="10.5" hidden="1" customHeight="1">
      <c r="A309" s="104"/>
      <c r="B309" s="126"/>
      <c r="C309" s="126"/>
      <c r="D309" s="126"/>
      <c r="E309" s="126"/>
      <c r="F309" s="135"/>
      <c r="G309" s="135"/>
      <c r="H309" s="135"/>
      <c r="I309" s="162"/>
      <c r="J309" s="128"/>
      <c r="K309" s="128"/>
      <c r="L309" s="128"/>
      <c r="M309" s="128"/>
      <c r="N309" s="159"/>
      <c r="O309" s="128"/>
      <c r="P309" s="128"/>
      <c r="Q309" s="128"/>
      <c r="R309" s="128"/>
      <c r="S309" s="128"/>
      <c r="T309" s="128"/>
      <c r="U309" s="128"/>
      <c r="V309" s="128"/>
      <c r="W309" s="128"/>
      <c r="X309" s="128"/>
      <c r="Y309" s="128"/>
    </row>
    <row r="310" spans="1:25" ht="10.5" hidden="1" customHeight="1">
      <c r="A310" s="104"/>
      <c r="B310" s="126"/>
      <c r="C310" s="126"/>
      <c r="D310" s="126"/>
      <c r="E310" s="126"/>
      <c r="F310" s="135"/>
      <c r="G310" s="135"/>
      <c r="H310" s="135"/>
      <c r="I310" s="162"/>
      <c r="J310" s="128"/>
      <c r="K310" s="128"/>
      <c r="L310" s="128"/>
      <c r="M310" s="128"/>
      <c r="N310" s="159"/>
      <c r="O310" s="128"/>
      <c r="P310" s="128"/>
      <c r="Q310" s="128"/>
      <c r="R310" s="128"/>
      <c r="S310" s="128"/>
      <c r="T310" s="128"/>
      <c r="U310" s="128"/>
      <c r="V310" s="128"/>
      <c r="W310" s="128"/>
      <c r="X310" s="128"/>
      <c r="Y310" s="128"/>
    </row>
    <row r="311" spans="1:25" ht="10.5" hidden="1" customHeight="1">
      <c r="A311" s="104"/>
      <c r="B311" s="126"/>
      <c r="C311" s="126"/>
      <c r="D311" s="126"/>
      <c r="E311" s="126"/>
      <c r="F311" s="135"/>
      <c r="G311" s="135"/>
      <c r="H311" s="135"/>
      <c r="I311" s="162"/>
      <c r="J311" s="128"/>
      <c r="K311" s="128"/>
      <c r="L311" s="128"/>
      <c r="M311" s="128"/>
      <c r="N311" s="159"/>
      <c r="O311" s="128"/>
      <c r="P311" s="128"/>
      <c r="Q311" s="128"/>
      <c r="R311" s="128"/>
      <c r="S311" s="128"/>
      <c r="T311" s="128"/>
      <c r="U311" s="128"/>
      <c r="V311" s="128"/>
      <c r="W311" s="128"/>
      <c r="X311" s="128"/>
      <c r="Y311" s="128"/>
    </row>
    <row r="312" spans="1:25" ht="10.5" hidden="1" customHeight="1">
      <c r="A312" s="104"/>
      <c r="B312" s="126"/>
      <c r="C312" s="126"/>
      <c r="D312" s="126"/>
      <c r="E312" s="126"/>
      <c r="F312" s="135"/>
      <c r="G312" s="135"/>
      <c r="H312" s="135"/>
      <c r="I312" s="162"/>
      <c r="J312" s="128"/>
      <c r="K312" s="128"/>
      <c r="L312" s="128"/>
      <c r="M312" s="128"/>
      <c r="N312" s="159"/>
      <c r="O312" s="128"/>
      <c r="P312" s="128"/>
      <c r="Q312" s="128"/>
      <c r="R312" s="128"/>
      <c r="S312" s="128"/>
      <c r="T312" s="128"/>
      <c r="U312" s="128"/>
      <c r="V312" s="128"/>
      <c r="W312" s="128"/>
      <c r="X312" s="128"/>
      <c r="Y312" s="128"/>
    </row>
    <row r="313" spans="1:25" ht="9.75" hidden="1" customHeight="1">
      <c r="A313" s="107"/>
      <c r="B313" s="104"/>
      <c r="C313" s="104"/>
      <c r="D313" s="104"/>
      <c r="E313" s="137"/>
      <c r="F313" s="126"/>
      <c r="G313" s="126"/>
      <c r="H313" s="126"/>
      <c r="I313" s="143"/>
      <c r="J313" s="92"/>
      <c r="K313" s="92"/>
      <c r="L313" s="92"/>
      <c r="M313" s="92"/>
      <c r="N313" s="92"/>
      <c r="O313" s="92"/>
      <c r="P313" s="92"/>
      <c r="Q313" s="92"/>
      <c r="R313" s="92"/>
      <c r="S313" s="92"/>
      <c r="T313" s="92"/>
      <c r="U313" s="92"/>
      <c r="V313" s="92"/>
      <c r="W313" s="92"/>
      <c r="X313" s="92"/>
      <c r="Y313" s="92"/>
    </row>
    <row r="314" spans="1:25" ht="15.75" hidden="1" customHeight="1">
      <c r="A314" s="107"/>
      <c r="B314" s="104"/>
      <c r="C314" s="104"/>
      <c r="D314" s="104"/>
      <c r="E314" s="104"/>
      <c r="F314" s="104"/>
      <c r="G314" s="104"/>
      <c r="H314" s="104"/>
      <c r="I314" s="104"/>
      <c r="J314" s="104"/>
    </row>
    <row r="315" spans="1:25" ht="18" hidden="1" customHeight="1">
      <c r="A315" s="107"/>
      <c r="B315" s="156"/>
      <c r="C315" s="144"/>
      <c r="D315" s="144"/>
      <c r="E315" s="144"/>
      <c r="F315" s="157"/>
      <c r="G315" s="158"/>
      <c r="H315" s="158"/>
      <c r="I315" s="158"/>
      <c r="J315" s="92"/>
      <c r="K315" s="92"/>
      <c r="L315" s="92"/>
      <c r="M315" s="92"/>
      <c r="N315" s="92"/>
      <c r="O315" s="92"/>
      <c r="P315" s="92"/>
      <c r="Q315" s="92"/>
      <c r="R315" s="92"/>
      <c r="S315" s="92"/>
      <c r="T315" s="92"/>
      <c r="U315" s="92"/>
      <c r="V315" s="92"/>
      <c r="W315" s="92"/>
      <c r="X315" s="92"/>
      <c r="Y315" s="92"/>
    </row>
    <row r="316" spans="1:25" ht="32.25" hidden="1" customHeight="1">
      <c r="A316" s="107"/>
      <c r="B316" s="659"/>
      <c r="C316" s="659"/>
      <c r="D316" s="659"/>
      <c r="E316" s="659"/>
      <c r="F316" s="659"/>
      <c r="G316" s="659"/>
      <c r="H316" s="659"/>
      <c r="I316" s="659"/>
      <c r="J316" s="92"/>
      <c r="K316" s="92"/>
      <c r="L316" s="92"/>
      <c r="M316" s="92"/>
      <c r="N316" s="92"/>
      <c r="O316" s="92"/>
      <c r="P316" s="92"/>
      <c r="Q316" s="92"/>
      <c r="R316" s="92"/>
      <c r="S316" s="92"/>
      <c r="T316" s="92"/>
      <c r="U316" s="92"/>
      <c r="V316" s="92"/>
      <c r="W316" s="92"/>
      <c r="X316" s="92"/>
      <c r="Y316" s="92"/>
    </row>
    <row r="317" spans="1:25" ht="9.75" hidden="1" customHeight="1">
      <c r="A317" s="104"/>
      <c r="B317" s="70"/>
      <c r="C317" s="126"/>
      <c r="D317" s="126"/>
      <c r="E317" s="126"/>
      <c r="F317" s="126"/>
      <c r="G317" s="126"/>
      <c r="H317" s="126"/>
      <c r="I317" s="126"/>
      <c r="J317" s="104"/>
    </row>
    <row r="318" spans="1:25" ht="60" hidden="1" customHeight="1">
      <c r="A318" s="127"/>
      <c r="B318" s="711"/>
      <c r="C318" s="669"/>
      <c r="D318" s="669"/>
      <c r="E318" s="712"/>
      <c r="F318" s="654"/>
      <c r="G318" s="655"/>
      <c r="H318" s="655"/>
      <c r="I318" s="656"/>
      <c r="J318" s="128"/>
      <c r="K318" s="128"/>
      <c r="L318" s="128"/>
      <c r="M318" s="128"/>
      <c r="N318" s="134"/>
      <c r="O318" s="128"/>
      <c r="P318" s="128"/>
      <c r="Q318" s="128"/>
      <c r="R318" s="128"/>
      <c r="S318" s="128"/>
      <c r="T318" s="128"/>
      <c r="U318" s="128"/>
      <c r="V318" s="128"/>
      <c r="W318" s="128"/>
      <c r="X318" s="128"/>
      <c r="Y318" s="128"/>
    </row>
    <row r="319" spans="1:25" ht="78.75" hidden="1" customHeight="1">
      <c r="A319" s="412">
        <v>1</v>
      </c>
      <c r="B319" s="654"/>
      <c r="C319" s="655"/>
      <c r="D319" s="655"/>
      <c r="E319" s="656"/>
      <c r="F319" s="654"/>
      <c r="G319" s="655"/>
      <c r="H319" s="655"/>
      <c r="I319" s="656"/>
      <c r="J319" s="128"/>
      <c r="K319" s="128"/>
      <c r="L319" s="128"/>
      <c r="M319" s="128"/>
      <c r="N319" s="134"/>
      <c r="O319" s="128"/>
      <c r="P319" s="128"/>
      <c r="Q319" s="128"/>
      <c r="R319" s="128"/>
      <c r="S319" s="128"/>
      <c r="T319" s="128"/>
      <c r="U319" s="128"/>
      <c r="V319" s="128"/>
      <c r="W319" s="128"/>
      <c r="X319" s="128"/>
      <c r="Y319" s="128"/>
    </row>
    <row r="320" spans="1:25" ht="101.25" hidden="1" customHeight="1">
      <c r="A320" s="132">
        <v>1</v>
      </c>
      <c r="B320" s="711"/>
      <c r="C320" s="669"/>
      <c r="D320" s="669"/>
      <c r="E320" s="712"/>
      <c r="F320" s="654"/>
      <c r="G320" s="655"/>
      <c r="H320" s="655"/>
      <c r="I320" s="656"/>
      <c r="J320" s="92"/>
      <c r="K320" s="92"/>
      <c r="L320" s="92"/>
      <c r="M320" s="92"/>
      <c r="N320" s="159"/>
      <c r="O320" s="92"/>
      <c r="P320" s="92"/>
      <c r="Q320" s="92"/>
      <c r="R320" s="92"/>
      <c r="S320" s="92"/>
      <c r="T320" s="92"/>
      <c r="U320" s="92"/>
      <c r="V320" s="92"/>
      <c r="W320" s="92"/>
      <c r="X320" s="92"/>
      <c r="Y320" s="92"/>
    </row>
    <row r="321" spans="1:25" ht="28.5" hidden="1" customHeight="1">
      <c r="A321" s="132" t="s">
        <v>54</v>
      </c>
      <c r="B321" s="655"/>
      <c r="C321" s="655"/>
      <c r="D321" s="655"/>
      <c r="E321" s="656"/>
      <c r="F321" s="654"/>
      <c r="G321" s="655"/>
      <c r="H321" s="655"/>
      <c r="I321" s="656"/>
      <c r="J321" s="92"/>
      <c r="K321" s="92"/>
      <c r="L321" s="92"/>
      <c r="M321" s="92"/>
      <c r="N321" s="159"/>
      <c r="O321" s="92"/>
      <c r="P321" s="92"/>
      <c r="Q321" s="92"/>
      <c r="R321" s="92"/>
      <c r="S321" s="92"/>
      <c r="T321" s="92"/>
      <c r="U321" s="92"/>
      <c r="V321" s="92"/>
      <c r="W321" s="92"/>
      <c r="X321" s="92"/>
      <c r="Y321" s="92"/>
    </row>
    <row r="322" spans="1:25" ht="41.25" hidden="1" customHeight="1">
      <c r="A322" s="132" t="s">
        <v>62</v>
      </c>
      <c r="B322" s="655"/>
      <c r="C322" s="655"/>
      <c r="D322" s="655"/>
      <c r="E322" s="656"/>
      <c r="F322" s="654"/>
      <c r="G322" s="655"/>
      <c r="H322" s="655"/>
      <c r="I322" s="656"/>
      <c r="J322" s="92"/>
      <c r="K322" s="92"/>
      <c r="L322" s="92"/>
      <c r="M322" s="92"/>
      <c r="N322" s="159"/>
      <c r="O322" s="92"/>
      <c r="P322" s="92"/>
      <c r="Q322" s="92"/>
      <c r="R322" s="92"/>
      <c r="S322" s="92"/>
      <c r="T322" s="92"/>
      <c r="U322" s="92"/>
      <c r="V322" s="92"/>
      <c r="W322" s="92"/>
      <c r="X322" s="92"/>
      <c r="Y322" s="92"/>
    </row>
    <row r="323" spans="1:25" ht="73.5" hidden="1" customHeight="1">
      <c r="A323" s="132" t="s">
        <v>96</v>
      </c>
      <c r="B323" s="655"/>
      <c r="C323" s="655"/>
      <c r="D323" s="655"/>
      <c r="E323" s="656"/>
      <c r="F323" s="654"/>
      <c r="G323" s="655"/>
      <c r="H323" s="655"/>
      <c r="I323" s="656"/>
      <c r="J323" s="92"/>
      <c r="K323" s="92"/>
      <c r="L323" s="92"/>
      <c r="M323" s="92"/>
      <c r="N323" s="159"/>
      <c r="O323" s="92"/>
      <c r="P323" s="92"/>
      <c r="Q323" s="92"/>
      <c r="R323" s="92"/>
      <c r="S323" s="92"/>
      <c r="T323" s="92"/>
      <c r="U323" s="92"/>
      <c r="V323" s="92"/>
      <c r="W323" s="92"/>
      <c r="X323" s="92"/>
      <c r="Y323" s="92"/>
    </row>
    <row r="324" spans="1:25" ht="14.25" hidden="1" customHeight="1">
      <c r="A324" s="133"/>
      <c r="B324" s="134"/>
      <c r="C324" s="134"/>
      <c r="D324" s="134"/>
      <c r="E324" s="134"/>
      <c r="F324" s="654"/>
      <c r="G324" s="655"/>
      <c r="H324" s="655"/>
      <c r="I324" s="656"/>
      <c r="J324" s="92"/>
      <c r="K324" s="92"/>
      <c r="L324" s="92"/>
      <c r="M324" s="92"/>
      <c r="N324" s="92"/>
      <c r="O324" s="92"/>
      <c r="P324" s="92"/>
      <c r="Q324" s="92"/>
      <c r="R324" s="92"/>
      <c r="S324" s="92"/>
      <c r="T324" s="92"/>
      <c r="U324" s="92"/>
      <c r="V324" s="92"/>
      <c r="W324" s="92"/>
      <c r="X324" s="92"/>
      <c r="Y324" s="92"/>
    </row>
    <row r="325" spans="1:25" ht="33" hidden="1" customHeight="1">
      <c r="A325" s="132" t="s">
        <v>97</v>
      </c>
      <c r="B325" s="655"/>
      <c r="C325" s="655"/>
      <c r="D325" s="655"/>
      <c r="E325" s="655"/>
      <c r="F325" s="654"/>
      <c r="G325" s="655"/>
      <c r="H325" s="655"/>
      <c r="I325" s="656"/>
      <c r="J325" s="92"/>
      <c r="K325" s="92"/>
      <c r="L325" s="92"/>
      <c r="M325" s="92"/>
      <c r="N325" s="92"/>
      <c r="O325" s="92"/>
      <c r="P325" s="92"/>
      <c r="Q325" s="92"/>
      <c r="R325" s="92"/>
      <c r="S325" s="92"/>
      <c r="T325" s="92"/>
      <c r="U325" s="92"/>
      <c r="V325" s="92"/>
      <c r="W325" s="92"/>
      <c r="X325" s="92"/>
      <c r="Y325" s="92"/>
    </row>
    <row r="326" spans="1:25" ht="14.25" hidden="1" customHeight="1">
      <c r="A326" s="133"/>
      <c r="B326" s="135"/>
      <c r="C326" s="135"/>
      <c r="D326" s="135"/>
      <c r="E326" s="135"/>
      <c r="F326" s="654"/>
      <c r="G326" s="655"/>
      <c r="H326" s="655"/>
      <c r="I326" s="656"/>
      <c r="J326" s="92"/>
      <c r="K326" s="92"/>
      <c r="L326" s="92"/>
      <c r="M326" s="92"/>
      <c r="N326" s="92"/>
      <c r="O326" s="92"/>
      <c r="P326" s="92"/>
      <c r="Q326" s="92"/>
      <c r="R326" s="92"/>
      <c r="S326" s="92"/>
      <c r="T326" s="92"/>
      <c r="U326" s="92"/>
      <c r="V326" s="92"/>
      <c r="W326" s="92"/>
      <c r="X326" s="92"/>
      <c r="Y326" s="92"/>
    </row>
    <row r="327" spans="1:25" ht="20.25" hidden="1" customHeight="1">
      <c r="A327" s="696" t="s">
        <v>98</v>
      </c>
      <c r="B327" s="666"/>
      <c r="C327" s="666"/>
      <c r="D327" s="666"/>
      <c r="E327" s="666"/>
      <c r="F327" s="654"/>
      <c r="G327" s="655"/>
      <c r="H327" s="655"/>
      <c r="I327" s="656"/>
      <c r="J327" s="92"/>
      <c r="K327" s="92"/>
      <c r="L327" s="92"/>
      <c r="M327" s="92"/>
      <c r="N327" s="92"/>
      <c r="O327" s="92"/>
      <c r="P327" s="92"/>
      <c r="Q327" s="92"/>
      <c r="R327" s="92"/>
      <c r="S327" s="92"/>
      <c r="T327" s="92"/>
      <c r="U327" s="92"/>
      <c r="V327" s="92"/>
      <c r="W327" s="92"/>
      <c r="X327" s="92"/>
      <c r="Y327" s="92"/>
    </row>
    <row r="328" spans="1:25" ht="61.5" hidden="1" customHeight="1">
      <c r="A328" s="697"/>
      <c r="B328" s="657"/>
      <c r="C328" s="657"/>
      <c r="D328" s="657"/>
      <c r="E328" s="657"/>
      <c r="F328" s="654"/>
      <c r="G328" s="655"/>
      <c r="H328" s="655"/>
      <c r="I328" s="656"/>
      <c r="J328" s="92"/>
      <c r="K328" s="92"/>
      <c r="L328" s="92"/>
      <c r="M328" s="92"/>
      <c r="N328" s="92"/>
      <c r="O328" s="92"/>
      <c r="P328" s="92"/>
      <c r="Q328" s="92"/>
      <c r="R328" s="92"/>
      <c r="S328" s="92"/>
      <c r="T328" s="92"/>
      <c r="U328" s="92"/>
      <c r="V328" s="92"/>
      <c r="W328" s="92"/>
      <c r="X328" s="92"/>
      <c r="Y328" s="92"/>
    </row>
    <row r="329" spans="1:25" ht="21" hidden="1" customHeight="1">
      <c r="A329" s="136"/>
      <c r="E329" s="137"/>
      <c r="F329" s="654"/>
      <c r="G329" s="655"/>
      <c r="H329" s="655"/>
      <c r="I329" s="656"/>
      <c r="J329" s="92"/>
      <c r="K329" s="92"/>
      <c r="L329" s="92"/>
      <c r="M329" s="92"/>
      <c r="N329" s="92"/>
      <c r="O329" s="92"/>
      <c r="P329" s="92"/>
      <c r="Q329" s="92"/>
      <c r="R329" s="92"/>
      <c r="S329" s="92"/>
      <c r="T329" s="92"/>
      <c r="U329" s="92"/>
      <c r="V329" s="92"/>
      <c r="W329" s="92"/>
      <c r="X329" s="92"/>
      <c r="Y329" s="92"/>
    </row>
    <row r="330" spans="1:25" ht="21" hidden="1" customHeight="1">
      <c r="A330" s="136"/>
      <c r="E330" s="137"/>
      <c r="F330" s="654"/>
      <c r="G330" s="655"/>
      <c r="H330" s="655"/>
      <c r="I330" s="656"/>
      <c r="J330" s="92"/>
      <c r="K330" s="92"/>
      <c r="L330" s="92"/>
      <c r="M330" s="92"/>
      <c r="N330" s="92"/>
      <c r="O330" s="92"/>
      <c r="P330" s="92"/>
      <c r="Q330" s="92"/>
      <c r="R330" s="92"/>
      <c r="S330" s="92"/>
      <c r="T330" s="92"/>
      <c r="U330" s="92"/>
      <c r="V330" s="92"/>
      <c r="W330" s="92"/>
      <c r="X330" s="92"/>
      <c r="Y330" s="92"/>
    </row>
    <row r="331" spans="1:25" ht="18.75" hidden="1" customHeight="1">
      <c r="A331" s="136"/>
      <c r="B331" s="138"/>
      <c r="C331" s="138"/>
      <c r="D331" s="138"/>
      <c r="E331" s="139"/>
      <c r="F331" s="654"/>
      <c r="G331" s="655"/>
      <c r="H331" s="655"/>
      <c r="I331" s="656"/>
      <c r="J331" s="92"/>
      <c r="K331" s="92"/>
      <c r="L331" s="92"/>
      <c r="M331" s="92"/>
      <c r="N331" s="92"/>
      <c r="O331" s="92"/>
      <c r="P331" s="92"/>
      <c r="Q331" s="92"/>
      <c r="R331" s="92"/>
      <c r="S331" s="92"/>
      <c r="T331" s="92"/>
      <c r="U331" s="92"/>
      <c r="V331" s="92"/>
      <c r="W331" s="92"/>
      <c r="X331" s="92"/>
      <c r="Y331" s="92"/>
    </row>
    <row r="332" spans="1:25" ht="16.5" hidden="1" customHeight="1">
      <c r="A332" s="154"/>
      <c r="B332" s="104"/>
      <c r="C332" s="104"/>
      <c r="D332" s="104"/>
      <c r="E332" s="137"/>
      <c r="F332" s="654"/>
      <c r="G332" s="655"/>
      <c r="H332" s="655"/>
      <c r="I332" s="656"/>
      <c r="J332" s="92"/>
      <c r="K332" s="92"/>
      <c r="L332" s="92"/>
      <c r="M332" s="92"/>
      <c r="N332" s="92"/>
      <c r="O332" s="92"/>
      <c r="P332" s="92"/>
      <c r="Q332" s="92"/>
      <c r="R332" s="92"/>
      <c r="S332" s="92"/>
      <c r="T332" s="92"/>
      <c r="U332" s="92"/>
      <c r="V332" s="92"/>
      <c r="W332" s="92"/>
      <c r="X332" s="92"/>
      <c r="Y332" s="92"/>
    </row>
    <row r="333" spans="1:25" ht="9" hidden="1" customHeight="1">
      <c r="A333" s="130"/>
      <c r="B333" s="665"/>
      <c r="C333" s="666"/>
      <c r="D333" s="666"/>
      <c r="E333" s="666"/>
      <c r="F333" s="654"/>
      <c r="G333" s="655"/>
      <c r="H333" s="655"/>
      <c r="I333" s="656"/>
      <c r="J333" s="92"/>
      <c r="K333" s="92"/>
      <c r="L333" s="92"/>
      <c r="M333" s="92"/>
      <c r="N333" s="92"/>
      <c r="O333" s="92"/>
      <c r="P333" s="92"/>
      <c r="Q333" s="92"/>
      <c r="R333" s="92"/>
      <c r="S333" s="92"/>
      <c r="T333" s="92"/>
      <c r="U333" s="92"/>
      <c r="V333" s="92"/>
      <c r="W333" s="92"/>
      <c r="X333" s="92"/>
      <c r="Y333" s="92"/>
    </row>
    <row r="334" spans="1:25" ht="59.25" hidden="1" customHeight="1">
      <c r="A334" s="130" t="s">
        <v>99</v>
      </c>
      <c r="B334" s="686"/>
      <c r="C334" s="657"/>
      <c r="D334" s="657"/>
      <c r="E334" s="657"/>
      <c r="F334" s="654"/>
      <c r="G334" s="655"/>
      <c r="H334" s="655"/>
      <c r="I334" s="656"/>
      <c r="J334" s="92"/>
      <c r="K334" s="92"/>
      <c r="L334" s="92"/>
      <c r="M334" s="92"/>
      <c r="N334" s="92"/>
      <c r="O334" s="92"/>
      <c r="P334" s="92"/>
      <c r="Q334" s="92"/>
      <c r="R334" s="92"/>
      <c r="S334" s="92"/>
      <c r="T334" s="92"/>
      <c r="U334" s="92"/>
      <c r="V334" s="92"/>
      <c r="W334" s="92"/>
      <c r="X334" s="92"/>
      <c r="Y334" s="92"/>
    </row>
    <row r="335" spans="1:25" ht="10.5" hidden="1" customHeight="1">
      <c r="A335" s="136"/>
      <c r="B335" s="160"/>
      <c r="C335" s="104"/>
      <c r="D335" s="104"/>
      <c r="E335" s="137"/>
      <c r="F335" s="654"/>
      <c r="G335" s="655"/>
      <c r="H335" s="655"/>
      <c r="I335" s="656"/>
      <c r="J335" s="92"/>
      <c r="K335" s="92"/>
      <c r="L335" s="92"/>
      <c r="M335" s="92"/>
      <c r="N335" s="92"/>
      <c r="O335" s="92"/>
      <c r="P335" s="92"/>
      <c r="Q335" s="92"/>
      <c r="R335" s="92"/>
      <c r="S335" s="92"/>
      <c r="T335" s="92"/>
      <c r="U335" s="92"/>
      <c r="V335" s="92"/>
      <c r="W335" s="92"/>
      <c r="X335" s="92"/>
      <c r="Y335" s="92"/>
    </row>
    <row r="336" spans="1:25" ht="18.75" hidden="1" customHeight="1">
      <c r="A336" s="136"/>
      <c r="B336" s="686"/>
      <c r="C336" s="657"/>
      <c r="D336" s="657"/>
      <c r="E336" s="657"/>
      <c r="F336" s="654"/>
      <c r="G336" s="655"/>
      <c r="H336" s="655"/>
      <c r="I336" s="656"/>
      <c r="J336" s="92"/>
      <c r="K336" s="92"/>
      <c r="L336" s="92"/>
      <c r="M336" s="92"/>
      <c r="N336" s="92"/>
      <c r="O336" s="92"/>
      <c r="P336" s="92"/>
      <c r="Q336" s="92"/>
      <c r="R336" s="92"/>
      <c r="S336" s="92"/>
      <c r="T336" s="92"/>
      <c r="U336" s="92"/>
      <c r="V336" s="92"/>
      <c r="W336" s="92"/>
      <c r="X336" s="92"/>
      <c r="Y336" s="92"/>
    </row>
    <row r="337" spans="1:25" ht="10.5" hidden="1" customHeight="1">
      <c r="A337" s="136"/>
      <c r="B337" s="160"/>
      <c r="C337" s="104"/>
      <c r="D337" s="104"/>
      <c r="E337" s="137"/>
      <c r="F337" s="654"/>
      <c r="G337" s="655"/>
      <c r="H337" s="655"/>
      <c r="I337" s="656"/>
      <c r="J337" s="92"/>
      <c r="K337" s="92"/>
      <c r="L337" s="92"/>
      <c r="M337" s="92"/>
      <c r="N337" s="92"/>
      <c r="O337" s="92"/>
      <c r="P337" s="92"/>
      <c r="Q337" s="92"/>
      <c r="R337" s="92"/>
      <c r="S337" s="92"/>
      <c r="T337" s="92"/>
      <c r="U337" s="92"/>
      <c r="V337" s="92"/>
      <c r="W337" s="92"/>
      <c r="X337" s="92"/>
      <c r="Y337" s="92"/>
    </row>
    <row r="338" spans="1:25" ht="106.5" hidden="1" customHeight="1">
      <c r="A338" s="136"/>
      <c r="B338" s="662"/>
      <c r="C338" s="663"/>
      <c r="D338" s="663"/>
      <c r="E338" s="664"/>
      <c r="F338" s="654"/>
      <c r="G338" s="655"/>
      <c r="H338" s="655"/>
      <c r="I338" s="656"/>
      <c r="J338" s="92"/>
      <c r="K338" s="92"/>
      <c r="L338" s="92"/>
      <c r="M338" s="92"/>
      <c r="N338" s="92"/>
      <c r="O338" s="92"/>
      <c r="P338" s="92"/>
      <c r="Q338" s="92"/>
      <c r="R338" s="92"/>
      <c r="S338" s="92"/>
      <c r="T338" s="92"/>
      <c r="U338" s="92"/>
      <c r="V338" s="92"/>
      <c r="W338" s="92"/>
      <c r="X338" s="92"/>
      <c r="Y338" s="92"/>
    </row>
    <row r="339" spans="1:25" ht="44.25" hidden="1" customHeight="1">
      <c r="A339" s="136"/>
      <c r="B339" s="686"/>
      <c r="C339" s="657"/>
      <c r="D339" s="657"/>
      <c r="E339" s="657"/>
      <c r="F339" s="654"/>
      <c r="G339" s="655"/>
      <c r="H339" s="655"/>
      <c r="I339" s="656"/>
      <c r="J339" s="92"/>
      <c r="K339" s="92"/>
      <c r="L339" s="92"/>
      <c r="M339" s="92"/>
      <c r="N339" s="92"/>
      <c r="O339" s="92"/>
      <c r="P339" s="92"/>
      <c r="Q339" s="92"/>
      <c r="R339" s="92"/>
      <c r="S339" s="92"/>
      <c r="T339" s="92"/>
      <c r="U339" s="92"/>
      <c r="V339" s="92"/>
      <c r="W339" s="92"/>
      <c r="X339" s="92"/>
      <c r="Y339" s="92"/>
    </row>
    <row r="340" spans="1:25" ht="56.25" hidden="1" customHeight="1">
      <c r="A340" s="136"/>
      <c r="B340" s="662"/>
      <c r="C340" s="663"/>
      <c r="D340" s="663"/>
      <c r="E340" s="664"/>
      <c r="F340" s="654"/>
      <c r="G340" s="655"/>
      <c r="H340" s="655"/>
      <c r="I340" s="656"/>
      <c r="J340" s="92"/>
      <c r="K340" s="92"/>
      <c r="L340" s="92"/>
      <c r="M340" s="92"/>
      <c r="N340" s="92"/>
      <c r="O340" s="92"/>
      <c r="P340" s="92"/>
      <c r="Q340" s="92"/>
      <c r="R340" s="92"/>
      <c r="S340" s="92"/>
      <c r="T340" s="92"/>
      <c r="U340" s="92"/>
      <c r="V340" s="92"/>
      <c r="W340" s="92"/>
      <c r="X340" s="92"/>
      <c r="Y340" s="92"/>
    </row>
    <row r="341" spans="1:25" ht="11.25" hidden="1" customHeight="1">
      <c r="A341" s="136"/>
      <c r="B341" s="160"/>
      <c r="C341" s="104"/>
      <c r="D341" s="104"/>
      <c r="E341" s="137"/>
      <c r="F341" s="654"/>
      <c r="G341" s="655"/>
      <c r="H341" s="655"/>
      <c r="I341" s="656"/>
      <c r="J341" s="92"/>
      <c r="K341" s="92"/>
      <c r="L341" s="92"/>
      <c r="M341" s="92"/>
      <c r="N341" s="92"/>
      <c r="O341" s="92"/>
      <c r="P341" s="92"/>
      <c r="Q341" s="92"/>
      <c r="R341" s="92"/>
      <c r="S341" s="92"/>
      <c r="T341" s="92"/>
      <c r="U341" s="92"/>
      <c r="V341" s="92"/>
      <c r="W341" s="92"/>
      <c r="X341" s="92"/>
      <c r="Y341" s="92"/>
    </row>
    <row r="342" spans="1:25" ht="95.25" hidden="1" customHeight="1">
      <c r="A342" s="136"/>
      <c r="B342" s="662"/>
      <c r="C342" s="663"/>
      <c r="D342" s="663"/>
      <c r="E342" s="664"/>
      <c r="F342" s="654"/>
      <c r="G342" s="655"/>
      <c r="H342" s="655"/>
      <c r="I342" s="656"/>
      <c r="J342" s="92"/>
      <c r="K342" s="92"/>
      <c r="L342" s="92"/>
      <c r="M342" s="92"/>
      <c r="N342" s="92"/>
      <c r="O342" s="92"/>
      <c r="P342" s="92"/>
      <c r="Q342" s="92"/>
      <c r="R342" s="92"/>
      <c r="S342" s="92"/>
      <c r="T342" s="92"/>
      <c r="U342" s="92"/>
      <c r="V342" s="92"/>
      <c r="W342" s="92"/>
      <c r="X342" s="92"/>
      <c r="Y342" s="92"/>
    </row>
    <row r="343" spans="1:25" hidden="1">
      <c r="A343" s="136"/>
      <c r="B343" s="727"/>
      <c r="C343" s="728"/>
      <c r="D343" s="728"/>
      <c r="E343" s="728"/>
      <c r="F343" s="654"/>
      <c r="G343" s="655"/>
      <c r="H343" s="655"/>
      <c r="I343" s="656"/>
      <c r="J343" s="92"/>
      <c r="K343" s="92"/>
      <c r="L343" s="92"/>
      <c r="M343" s="92"/>
      <c r="N343" s="92"/>
      <c r="O343" s="92"/>
      <c r="P343" s="92"/>
      <c r="Q343" s="92"/>
      <c r="R343" s="92"/>
      <c r="S343" s="92"/>
      <c r="T343" s="92"/>
      <c r="U343" s="92"/>
      <c r="V343" s="92"/>
      <c r="W343" s="92"/>
      <c r="X343" s="92"/>
      <c r="Y343" s="92"/>
    </row>
    <row r="344" spans="1:25" ht="10.5" hidden="1" customHeight="1">
      <c r="A344" s="136"/>
      <c r="B344" s="161"/>
      <c r="C344" s="146"/>
      <c r="D344" s="146"/>
      <c r="E344" s="146"/>
      <c r="F344" s="654"/>
      <c r="G344" s="655"/>
      <c r="H344" s="655"/>
      <c r="I344" s="656"/>
      <c r="J344" s="92"/>
      <c r="K344" s="92"/>
      <c r="L344" s="92"/>
      <c r="M344" s="92"/>
      <c r="N344" s="92"/>
      <c r="O344" s="92"/>
      <c r="P344" s="92"/>
      <c r="Q344" s="92"/>
      <c r="R344" s="92"/>
      <c r="S344" s="92"/>
      <c r="T344" s="92"/>
      <c r="U344" s="92"/>
      <c r="V344" s="92"/>
      <c r="W344" s="92"/>
      <c r="X344" s="92"/>
      <c r="Y344" s="92"/>
    </row>
    <row r="345" spans="1:25" ht="50.25" hidden="1" customHeight="1">
      <c r="A345" s="154"/>
      <c r="B345" s="654"/>
      <c r="C345" s="655"/>
      <c r="D345" s="655"/>
      <c r="E345" s="655"/>
      <c r="F345" s="654"/>
      <c r="G345" s="655"/>
      <c r="H345" s="655"/>
      <c r="I345" s="656"/>
      <c r="J345" s="92"/>
      <c r="K345" s="92"/>
      <c r="L345" s="92"/>
      <c r="M345" s="92"/>
      <c r="N345" s="92"/>
      <c r="O345" s="92"/>
      <c r="P345" s="92"/>
      <c r="Q345" s="92"/>
      <c r="R345" s="92"/>
      <c r="S345" s="92"/>
      <c r="T345" s="92"/>
      <c r="U345" s="92"/>
      <c r="V345" s="92"/>
      <c r="W345" s="92"/>
      <c r="X345" s="92"/>
      <c r="Y345" s="92"/>
    </row>
    <row r="346" spans="1:25" ht="24" hidden="1" customHeight="1">
      <c r="A346" s="136"/>
      <c r="B346" s="717"/>
      <c r="C346" s="718"/>
      <c r="D346" s="144"/>
      <c r="E346" s="144"/>
      <c r="F346" s="157"/>
      <c r="G346" s="158"/>
      <c r="H346" s="158"/>
      <c r="I346" s="158"/>
      <c r="J346" s="92"/>
      <c r="K346" s="92"/>
      <c r="L346" s="92"/>
      <c r="M346" s="92"/>
      <c r="N346" s="92"/>
      <c r="O346" s="92"/>
      <c r="P346" s="92"/>
      <c r="Q346" s="92"/>
      <c r="R346" s="92"/>
      <c r="S346" s="92"/>
      <c r="T346" s="92"/>
      <c r="U346" s="92"/>
      <c r="V346" s="92"/>
      <c r="W346" s="92"/>
      <c r="X346" s="92"/>
      <c r="Y346" s="92"/>
    </row>
    <row r="347" spans="1:25" ht="33.75" hidden="1" customHeight="1">
      <c r="A347" s="136"/>
      <c r="B347" s="659"/>
      <c r="C347" s="659"/>
      <c r="D347" s="659"/>
      <c r="E347" s="659"/>
      <c r="F347" s="659"/>
      <c r="G347" s="659"/>
      <c r="H347" s="659"/>
      <c r="I347" s="659"/>
      <c r="J347" s="92"/>
      <c r="K347" s="92"/>
      <c r="L347" s="92"/>
      <c r="M347" s="92"/>
      <c r="N347" s="92"/>
      <c r="O347" s="92"/>
      <c r="P347" s="92"/>
      <c r="Q347" s="92"/>
      <c r="R347" s="92"/>
      <c r="S347" s="92"/>
      <c r="T347" s="92"/>
      <c r="U347" s="92"/>
      <c r="V347" s="92"/>
      <c r="W347" s="92"/>
      <c r="X347" s="92"/>
      <c r="Y347" s="92"/>
    </row>
    <row r="348" spans="1:25" ht="15.75" hidden="1" customHeight="1">
      <c r="A348" s="136"/>
      <c r="B348" s="141"/>
      <c r="C348" s="141"/>
      <c r="D348" s="141"/>
      <c r="E348" s="141"/>
      <c r="F348" s="141"/>
      <c r="G348" s="141"/>
      <c r="H348" s="141"/>
      <c r="I348" s="141"/>
      <c r="J348" s="92"/>
      <c r="K348" s="92"/>
      <c r="L348" s="92"/>
      <c r="M348" s="92"/>
      <c r="N348" s="92"/>
      <c r="O348" s="92"/>
      <c r="P348" s="92"/>
      <c r="Q348" s="92"/>
      <c r="R348" s="92"/>
      <c r="S348" s="92"/>
      <c r="T348" s="92"/>
      <c r="U348" s="92"/>
      <c r="V348" s="92"/>
      <c r="W348" s="92"/>
      <c r="X348" s="92"/>
      <c r="Y348" s="92"/>
    </row>
    <row r="349" spans="1:25" ht="38.25" hidden="1" customHeight="1">
      <c r="A349" s="127"/>
      <c r="B349" s="660"/>
      <c r="C349" s="660"/>
      <c r="D349" s="660"/>
      <c r="E349" s="661"/>
      <c r="F349" s="708"/>
      <c r="G349" s="709"/>
      <c r="H349" s="708"/>
      <c r="I349" s="709"/>
      <c r="J349" s="128"/>
      <c r="K349" s="128"/>
      <c r="L349" s="128"/>
      <c r="M349" s="128"/>
      <c r="N349" s="129">
        <f>'Name of Bidder'!C305</f>
        <v>0</v>
      </c>
      <c r="O349" s="128"/>
      <c r="P349" s="128"/>
      <c r="Q349" s="128"/>
      <c r="R349" s="128"/>
      <c r="S349" s="128"/>
      <c r="T349" s="128"/>
      <c r="U349" s="128"/>
      <c r="V349" s="128"/>
      <c r="W349" s="128"/>
      <c r="X349" s="128"/>
      <c r="Y349" s="128"/>
    </row>
    <row r="350" spans="1:25" ht="51" hidden="1" customHeight="1">
      <c r="A350" s="130"/>
      <c r="B350" s="660"/>
      <c r="C350" s="660"/>
      <c r="D350" s="660"/>
      <c r="E350" s="661"/>
      <c r="F350" s="708"/>
      <c r="G350" s="709"/>
      <c r="H350" s="710"/>
      <c r="I350" s="709"/>
      <c r="J350" s="128"/>
      <c r="K350" s="128"/>
      <c r="L350" s="128"/>
      <c r="M350" s="128"/>
      <c r="N350" s="131">
        <f>'Name of Bidder'!C310</f>
        <v>0</v>
      </c>
      <c r="O350" s="128"/>
      <c r="P350" s="128"/>
      <c r="Q350" s="128"/>
      <c r="R350" s="128"/>
      <c r="S350" s="128"/>
      <c r="T350" s="128"/>
      <c r="U350" s="128"/>
      <c r="V350" s="128"/>
      <c r="W350" s="128"/>
      <c r="X350" s="128"/>
      <c r="Y350" s="128"/>
    </row>
    <row r="351" spans="1:25" ht="44.25" hidden="1" customHeight="1">
      <c r="A351" s="132">
        <v>1</v>
      </c>
      <c r="B351" s="655"/>
      <c r="C351" s="655"/>
      <c r="D351" s="655"/>
      <c r="E351" s="656"/>
      <c r="F351" s="693"/>
      <c r="G351" s="694"/>
      <c r="H351" s="695"/>
      <c r="I351" s="694"/>
      <c r="J351" s="92"/>
      <c r="K351" s="92"/>
      <c r="L351" s="92"/>
      <c r="M351" s="92"/>
      <c r="N351" s="131">
        <f>'Name of Bidder'!C315</f>
        <v>0</v>
      </c>
      <c r="O351" s="92"/>
      <c r="P351" s="92"/>
      <c r="Q351" s="92"/>
      <c r="R351" s="92"/>
      <c r="S351" s="92"/>
      <c r="T351" s="92"/>
      <c r="U351" s="92"/>
      <c r="V351" s="92"/>
      <c r="W351" s="92"/>
      <c r="X351" s="92"/>
      <c r="Y351" s="92"/>
    </row>
    <row r="352" spans="1:25" ht="14.25" hidden="1" customHeight="1">
      <c r="A352" s="133"/>
      <c r="B352" s="134"/>
      <c r="C352" s="134"/>
      <c r="D352" s="134"/>
      <c r="E352" s="134"/>
      <c r="F352" s="135"/>
      <c r="G352" s="135"/>
      <c r="H352" s="135"/>
      <c r="I352" s="135"/>
      <c r="J352" s="92"/>
      <c r="K352" s="92"/>
      <c r="L352" s="92"/>
      <c r="M352" s="92"/>
      <c r="N352" s="92"/>
      <c r="O352" s="92"/>
      <c r="P352" s="92"/>
      <c r="Q352" s="92"/>
      <c r="R352" s="92"/>
      <c r="S352" s="92"/>
      <c r="T352" s="92"/>
      <c r="U352" s="92"/>
      <c r="V352" s="92"/>
      <c r="W352" s="92"/>
      <c r="X352" s="92"/>
      <c r="Y352" s="92"/>
    </row>
    <row r="353" spans="1:25" ht="36.75" hidden="1" customHeight="1">
      <c r="A353" s="132">
        <v>2</v>
      </c>
      <c r="B353" s="655"/>
      <c r="C353" s="655"/>
      <c r="D353" s="655"/>
      <c r="E353" s="656"/>
      <c r="F353" s="693"/>
      <c r="G353" s="694"/>
      <c r="H353" s="695"/>
      <c r="I353" s="694"/>
      <c r="J353" s="92"/>
      <c r="K353" s="92"/>
      <c r="L353" s="92"/>
      <c r="M353" s="92"/>
      <c r="N353" s="92"/>
      <c r="O353" s="92"/>
      <c r="P353" s="92"/>
      <c r="Q353" s="92"/>
      <c r="R353" s="92"/>
      <c r="S353" s="92"/>
      <c r="T353" s="92"/>
      <c r="U353" s="92"/>
      <c r="V353" s="92"/>
      <c r="W353" s="92"/>
      <c r="X353" s="92"/>
      <c r="Y353" s="92"/>
    </row>
    <row r="354" spans="1:25" ht="14.25" hidden="1" customHeight="1">
      <c r="A354" s="133"/>
      <c r="B354" s="135"/>
      <c r="C354" s="135"/>
      <c r="D354" s="135"/>
      <c r="E354" s="135"/>
      <c r="F354" s="135"/>
      <c r="G354" s="135"/>
      <c r="H354" s="135"/>
      <c r="I354" s="135"/>
      <c r="J354" s="92"/>
      <c r="K354" s="92"/>
      <c r="L354" s="92"/>
      <c r="M354" s="92"/>
      <c r="N354" s="92"/>
      <c r="O354" s="92"/>
      <c r="P354" s="92"/>
      <c r="Q354" s="92"/>
      <c r="R354" s="92"/>
      <c r="S354" s="92"/>
      <c r="T354" s="92"/>
      <c r="U354" s="92"/>
      <c r="V354" s="92"/>
      <c r="W354" s="92"/>
      <c r="X354" s="92"/>
      <c r="Y354" s="92"/>
    </row>
    <row r="355" spans="1:25" ht="23.25" hidden="1" customHeight="1">
      <c r="A355" s="696">
        <v>3</v>
      </c>
      <c r="B355" s="698"/>
      <c r="C355" s="699"/>
      <c r="D355" s="699"/>
      <c r="E355" s="700"/>
      <c r="F355" s="702"/>
      <c r="G355" s="703"/>
      <c r="H355" s="704"/>
      <c r="I355" s="703"/>
      <c r="J355" s="92"/>
      <c r="K355" s="92"/>
      <c r="L355" s="92"/>
      <c r="M355" s="92"/>
      <c r="N355" s="92"/>
      <c r="O355" s="92"/>
      <c r="P355" s="92"/>
      <c r="Q355" s="92"/>
      <c r="R355" s="92"/>
      <c r="S355" s="92"/>
      <c r="T355" s="92"/>
      <c r="U355" s="92"/>
      <c r="V355" s="92"/>
      <c r="W355" s="92"/>
      <c r="X355" s="92"/>
      <c r="Y355" s="92"/>
    </row>
    <row r="356" spans="1:25" ht="21" hidden="1" customHeight="1">
      <c r="A356" s="697"/>
      <c r="B356" s="662"/>
      <c r="C356" s="663"/>
      <c r="D356" s="663"/>
      <c r="E356" s="701"/>
      <c r="F356" s="705"/>
      <c r="G356" s="706"/>
      <c r="H356" s="707"/>
      <c r="I356" s="706"/>
      <c r="J356" s="92"/>
      <c r="K356" s="92"/>
      <c r="L356" s="92"/>
      <c r="M356" s="92"/>
      <c r="N356" s="92"/>
      <c r="O356" s="92"/>
      <c r="P356" s="92"/>
      <c r="Q356" s="92"/>
      <c r="R356" s="92"/>
      <c r="S356" s="92"/>
      <c r="T356" s="92"/>
      <c r="U356" s="92"/>
      <c r="V356" s="92"/>
      <c r="W356" s="92"/>
      <c r="X356" s="92"/>
      <c r="Y356" s="92"/>
    </row>
    <row r="357" spans="1:25" ht="20.25" hidden="1" customHeight="1">
      <c r="A357" s="697"/>
      <c r="B357" s="662"/>
      <c r="C357" s="663"/>
      <c r="D357" s="663"/>
      <c r="E357" s="701"/>
      <c r="F357" s="705"/>
      <c r="G357" s="706"/>
      <c r="H357" s="707"/>
      <c r="I357" s="706"/>
      <c r="J357" s="92"/>
      <c r="K357" s="92"/>
      <c r="L357" s="92"/>
      <c r="M357" s="92"/>
      <c r="N357" s="92"/>
      <c r="O357" s="92"/>
      <c r="P357" s="92"/>
      <c r="Q357" s="92"/>
      <c r="R357" s="92"/>
      <c r="S357" s="92"/>
      <c r="T357" s="92"/>
      <c r="U357" s="92"/>
      <c r="V357" s="92"/>
      <c r="W357" s="92"/>
      <c r="X357" s="92"/>
      <c r="Y357" s="92"/>
    </row>
    <row r="358" spans="1:25" ht="21" hidden="1" customHeight="1">
      <c r="A358" s="697"/>
      <c r="B358" s="662"/>
      <c r="C358" s="663"/>
      <c r="D358" s="663"/>
      <c r="E358" s="701"/>
      <c r="F358" s="705"/>
      <c r="G358" s="706"/>
      <c r="H358" s="707"/>
      <c r="I358" s="706"/>
      <c r="J358" s="92"/>
      <c r="K358" s="92"/>
      <c r="L358" s="92"/>
      <c r="M358" s="92"/>
      <c r="N358" s="92"/>
      <c r="O358" s="92"/>
      <c r="P358" s="92"/>
      <c r="Q358" s="92"/>
      <c r="R358" s="92"/>
      <c r="S358" s="92"/>
      <c r="T358" s="92"/>
      <c r="U358" s="92"/>
      <c r="V358" s="92"/>
      <c r="W358" s="92"/>
      <c r="X358" s="92"/>
      <c r="Y358" s="92"/>
    </row>
    <row r="359" spans="1:25" ht="24.95" hidden="1" customHeight="1">
      <c r="A359" s="136"/>
      <c r="E359" s="137"/>
      <c r="F359" s="690"/>
      <c r="G359" s="691"/>
      <c r="H359" s="692"/>
      <c r="I359" s="691"/>
      <c r="J359" s="92"/>
      <c r="K359" s="92"/>
      <c r="L359" s="92"/>
      <c r="M359" s="92"/>
      <c r="N359" s="92"/>
      <c r="O359" s="92"/>
      <c r="P359" s="92"/>
      <c r="Q359" s="92"/>
      <c r="R359" s="92"/>
      <c r="S359" s="92"/>
      <c r="T359" s="92"/>
      <c r="U359" s="92"/>
      <c r="V359" s="92"/>
      <c r="W359" s="92"/>
      <c r="X359" s="92"/>
      <c r="Y359" s="92"/>
    </row>
    <row r="360" spans="1:25" ht="24.95" hidden="1" customHeight="1">
      <c r="A360" s="136"/>
      <c r="E360" s="137"/>
      <c r="F360" s="690"/>
      <c r="G360" s="691"/>
      <c r="H360" s="692"/>
      <c r="I360" s="691"/>
      <c r="J360" s="92"/>
      <c r="K360" s="92"/>
      <c r="L360" s="92"/>
      <c r="M360" s="92"/>
      <c r="N360" s="92"/>
      <c r="O360" s="92"/>
      <c r="P360" s="92"/>
      <c r="Q360" s="92"/>
      <c r="R360" s="92"/>
      <c r="S360" s="92"/>
      <c r="T360" s="92"/>
      <c r="U360" s="92"/>
      <c r="V360" s="92"/>
      <c r="W360" s="92"/>
      <c r="X360" s="92"/>
      <c r="Y360" s="92"/>
    </row>
    <row r="361" spans="1:25" ht="24.95" hidden="1" customHeight="1">
      <c r="A361" s="136"/>
      <c r="B361" s="138"/>
      <c r="C361" s="138"/>
      <c r="D361" s="138"/>
      <c r="E361" s="139"/>
      <c r="F361" s="683"/>
      <c r="G361" s="684"/>
      <c r="H361" s="685"/>
      <c r="I361" s="684"/>
      <c r="J361" s="92"/>
      <c r="K361" s="92"/>
      <c r="L361" s="92"/>
      <c r="M361" s="92"/>
      <c r="N361" s="92"/>
      <c r="O361" s="92"/>
      <c r="P361" s="92"/>
      <c r="Q361" s="92"/>
      <c r="R361" s="92"/>
      <c r="S361" s="92"/>
      <c r="T361" s="92"/>
      <c r="U361" s="92"/>
      <c r="V361" s="92"/>
      <c r="W361" s="92"/>
      <c r="X361" s="92"/>
      <c r="Y361" s="92"/>
    </row>
    <row r="362" spans="1:25" ht="20.25" hidden="1" customHeight="1">
      <c r="A362" s="136"/>
      <c r="B362" s="104"/>
      <c r="C362" s="104"/>
      <c r="D362" s="104"/>
      <c r="E362" s="137"/>
      <c r="F362" s="126"/>
      <c r="G362" s="126"/>
      <c r="H362" s="126"/>
      <c r="I362" s="126"/>
      <c r="J362" s="92"/>
      <c r="K362" s="92"/>
      <c r="L362" s="92"/>
      <c r="M362" s="92"/>
      <c r="N362" s="92"/>
      <c r="O362" s="92"/>
      <c r="P362" s="92"/>
      <c r="Q362" s="92"/>
      <c r="R362" s="92"/>
      <c r="S362" s="92"/>
      <c r="T362" s="92"/>
      <c r="U362" s="92"/>
      <c r="V362" s="92"/>
      <c r="W362" s="92"/>
      <c r="X362" s="92"/>
      <c r="Y362" s="92"/>
    </row>
    <row r="363" spans="1:25" ht="41.25" hidden="1" customHeight="1">
      <c r="A363" s="145" t="s">
        <v>91</v>
      </c>
      <c r="B363" s="686"/>
      <c r="C363" s="657"/>
      <c r="D363" s="657"/>
      <c r="E363" s="657"/>
      <c r="I363" s="142"/>
      <c r="J363" s="92"/>
      <c r="K363" s="92"/>
      <c r="L363" s="92"/>
      <c r="M363" s="92"/>
      <c r="N363" s="92"/>
      <c r="O363" s="92"/>
      <c r="P363" s="92"/>
      <c r="Q363" s="92"/>
      <c r="R363" s="92"/>
      <c r="S363" s="92"/>
      <c r="T363" s="92"/>
      <c r="U363" s="92"/>
      <c r="V363" s="92"/>
      <c r="W363" s="92"/>
      <c r="X363" s="92"/>
      <c r="Y363" s="92"/>
    </row>
    <row r="364" spans="1:25" ht="42" hidden="1" customHeight="1">
      <c r="A364" s="130"/>
      <c r="B364" s="687"/>
      <c r="C364" s="688"/>
      <c r="D364" s="688"/>
      <c r="E364" s="689"/>
      <c r="F364" s="681"/>
      <c r="G364" s="682"/>
      <c r="H364" s="681"/>
      <c r="I364" s="682"/>
      <c r="J364" s="92"/>
      <c r="K364" s="92"/>
      <c r="L364" s="92"/>
      <c r="M364" s="92"/>
      <c r="N364" s="92"/>
      <c r="O364" s="92"/>
      <c r="P364" s="92"/>
      <c r="Q364" s="92"/>
      <c r="R364" s="92"/>
      <c r="S364" s="92"/>
      <c r="T364" s="92"/>
      <c r="U364" s="92"/>
      <c r="V364" s="92"/>
      <c r="W364" s="92"/>
      <c r="X364" s="92"/>
      <c r="Y364" s="92"/>
    </row>
    <row r="365" spans="1:25" ht="13.5" hidden="1" customHeight="1">
      <c r="A365" s="130"/>
      <c r="B365" s="104"/>
      <c r="C365" s="104"/>
      <c r="D365" s="104"/>
      <c r="E365" s="137"/>
      <c r="F365" s="126"/>
      <c r="G365" s="126"/>
      <c r="H365" s="126"/>
      <c r="I365" s="143"/>
      <c r="J365" s="92"/>
      <c r="K365" s="92"/>
      <c r="L365" s="92"/>
      <c r="M365" s="92"/>
      <c r="N365" s="92"/>
      <c r="O365" s="92"/>
      <c r="P365" s="92"/>
      <c r="Q365" s="92"/>
      <c r="R365" s="92"/>
      <c r="S365" s="92"/>
      <c r="T365" s="92"/>
      <c r="U365" s="92"/>
      <c r="V365" s="92"/>
      <c r="W365" s="92"/>
      <c r="X365" s="92"/>
      <c r="Y365" s="92"/>
    </row>
    <row r="366" spans="1:25" ht="10.5" hidden="1" customHeight="1">
      <c r="A366" s="136"/>
      <c r="B366" s="104"/>
      <c r="C366" s="104"/>
      <c r="D366" s="104"/>
      <c r="E366" s="137"/>
      <c r="F366" s="126"/>
      <c r="G366" s="126"/>
      <c r="H366" s="126"/>
      <c r="I366" s="143"/>
      <c r="J366" s="92"/>
      <c r="K366" s="92"/>
      <c r="L366" s="92"/>
      <c r="M366" s="92"/>
      <c r="N366" s="92"/>
      <c r="O366" s="92"/>
      <c r="P366" s="92"/>
      <c r="Q366" s="92"/>
      <c r="R366" s="92"/>
      <c r="S366" s="92"/>
      <c r="T366" s="92"/>
      <c r="U366" s="92"/>
      <c r="V366" s="92"/>
      <c r="W366" s="92"/>
      <c r="X366" s="92"/>
      <c r="Y366" s="92"/>
    </row>
    <row r="367" spans="1:25" ht="24.95" hidden="1" customHeight="1">
      <c r="A367" s="136"/>
      <c r="B367" s="657"/>
      <c r="C367" s="657"/>
      <c r="D367" s="657"/>
      <c r="E367" s="658"/>
      <c r="F367" s="681"/>
      <c r="G367" s="682"/>
      <c r="H367" s="681"/>
      <c r="I367" s="682"/>
      <c r="J367" s="92"/>
      <c r="K367" s="92"/>
      <c r="L367" s="92"/>
      <c r="M367" s="92"/>
      <c r="N367" s="92"/>
      <c r="O367" s="92"/>
      <c r="P367" s="92"/>
      <c r="Q367" s="92"/>
      <c r="R367" s="92"/>
      <c r="S367" s="92"/>
      <c r="T367" s="92"/>
      <c r="U367" s="92"/>
      <c r="V367" s="92"/>
      <c r="W367" s="92"/>
      <c r="X367" s="92"/>
      <c r="Y367" s="92"/>
    </row>
    <row r="368" spans="1:25" ht="11.25" hidden="1" customHeight="1">
      <c r="A368" s="136"/>
      <c r="B368" s="104"/>
      <c r="C368" s="104"/>
      <c r="D368" s="104"/>
      <c r="E368" s="137"/>
      <c r="F368" s="126"/>
      <c r="G368" s="126"/>
      <c r="H368" s="126"/>
      <c r="I368" s="143"/>
      <c r="J368" s="92"/>
      <c r="K368" s="92"/>
      <c r="L368" s="92"/>
      <c r="M368" s="92"/>
      <c r="N368" s="92"/>
      <c r="O368" s="92"/>
      <c r="P368" s="92"/>
      <c r="Q368" s="92"/>
      <c r="R368" s="92"/>
      <c r="S368" s="92"/>
      <c r="T368" s="92"/>
      <c r="U368" s="92"/>
      <c r="V368" s="92"/>
      <c r="W368" s="92"/>
      <c r="X368" s="92"/>
      <c r="Y368" s="92"/>
    </row>
    <row r="369" spans="1:25" ht="86.25" hidden="1" customHeight="1">
      <c r="A369" s="145" t="s">
        <v>92</v>
      </c>
      <c r="B369" s="662"/>
      <c r="C369" s="663"/>
      <c r="D369" s="663"/>
      <c r="E369" s="664"/>
      <c r="F369" s="681"/>
      <c r="G369" s="682"/>
      <c r="H369" s="681"/>
      <c r="I369" s="682"/>
      <c r="J369" s="92"/>
      <c r="K369" s="92"/>
      <c r="L369" s="92"/>
      <c r="M369" s="92"/>
      <c r="N369" s="92"/>
      <c r="O369" s="92"/>
      <c r="P369" s="92"/>
      <c r="Q369" s="92"/>
      <c r="R369" s="92"/>
      <c r="S369" s="92"/>
      <c r="T369" s="92"/>
      <c r="U369" s="92"/>
      <c r="V369" s="92"/>
      <c r="W369" s="92"/>
      <c r="X369" s="92"/>
      <c r="Y369" s="92"/>
    </row>
    <row r="370" spans="1:25" ht="11.25" hidden="1" customHeight="1">
      <c r="A370" s="136"/>
      <c r="B370" s="104"/>
      <c r="C370" s="104"/>
      <c r="D370" s="104"/>
      <c r="E370" s="137"/>
      <c r="F370" s="126"/>
      <c r="G370" s="126"/>
      <c r="H370" s="126"/>
      <c r="I370" s="143"/>
      <c r="J370" s="92"/>
      <c r="K370" s="92"/>
      <c r="L370" s="92"/>
      <c r="M370" s="92"/>
      <c r="N370" s="92"/>
      <c r="O370" s="92"/>
      <c r="P370" s="92"/>
      <c r="Q370" s="92"/>
      <c r="R370" s="92"/>
      <c r="S370" s="92"/>
      <c r="T370" s="92"/>
      <c r="U370" s="92"/>
      <c r="V370" s="92"/>
      <c r="W370" s="92"/>
      <c r="X370" s="92"/>
      <c r="Y370" s="92"/>
    </row>
    <row r="371" spans="1:25" ht="36" hidden="1" customHeight="1">
      <c r="A371" s="136"/>
      <c r="B371" s="671"/>
      <c r="C371" s="671"/>
      <c r="D371" s="671"/>
      <c r="E371" s="672"/>
      <c r="F371" s="147"/>
      <c r="G371" s="148"/>
      <c r="H371" s="147"/>
      <c r="I371" s="149"/>
      <c r="J371" s="92"/>
      <c r="K371" s="92"/>
      <c r="L371" s="92"/>
      <c r="M371" s="92"/>
      <c r="N371" s="92"/>
      <c r="O371" s="92"/>
      <c r="P371" s="92"/>
      <c r="Q371" s="92"/>
      <c r="R371" s="92"/>
      <c r="S371" s="92"/>
      <c r="T371" s="92"/>
      <c r="U371" s="92"/>
      <c r="V371" s="92"/>
      <c r="W371" s="92"/>
      <c r="X371" s="92"/>
      <c r="Y371" s="92"/>
    </row>
    <row r="372" spans="1:25" ht="36" hidden="1" customHeight="1">
      <c r="A372" s="136"/>
      <c r="B372" s="657"/>
      <c r="C372" s="657"/>
      <c r="D372" s="657"/>
      <c r="E372" s="658"/>
      <c r="F372" s="150"/>
      <c r="G372" s="151"/>
      <c r="H372" s="150"/>
      <c r="I372" s="152"/>
      <c r="J372" s="92"/>
      <c r="K372" s="92"/>
      <c r="L372" s="92"/>
      <c r="M372" s="92"/>
      <c r="N372" s="92"/>
      <c r="O372" s="92"/>
      <c r="P372" s="92"/>
      <c r="Q372" s="92"/>
      <c r="R372" s="92"/>
      <c r="S372" s="92"/>
      <c r="T372" s="92"/>
      <c r="U372" s="92"/>
      <c r="V372" s="92"/>
      <c r="W372" s="92"/>
      <c r="X372" s="92"/>
      <c r="Y372" s="92"/>
    </row>
    <row r="373" spans="1:25" ht="15.75" hidden="1" customHeight="1">
      <c r="A373" s="136"/>
      <c r="B373" s="146"/>
      <c r="C373" s="146"/>
      <c r="D373" s="146"/>
      <c r="E373" s="146"/>
      <c r="F373" s="673"/>
      <c r="G373" s="674"/>
      <c r="H373" s="673"/>
      <c r="I373" s="675"/>
      <c r="J373" s="92"/>
      <c r="K373" s="92"/>
      <c r="L373" s="92"/>
      <c r="M373" s="92"/>
      <c r="N373" s="92"/>
      <c r="O373" s="92"/>
      <c r="P373" s="92"/>
      <c r="Q373" s="92"/>
      <c r="R373" s="92"/>
      <c r="S373" s="92"/>
      <c r="T373" s="92"/>
      <c r="U373" s="92"/>
      <c r="V373" s="92"/>
      <c r="W373" s="92"/>
      <c r="X373" s="92"/>
      <c r="Y373" s="92"/>
    </row>
    <row r="374" spans="1:25" ht="13.5" hidden="1" customHeight="1">
      <c r="A374" s="136"/>
      <c r="B374" s="144"/>
      <c r="C374" s="144"/>
      <c r="D374" s="144"/>
      <c r="E374" s="144"/>
      <c r="F374" s="676"/>
      <c r="G374" s="677"/>
      <c r="H374" s="150"/>
      <c r="I374" s="152"/>
      <c r="J374" s="92"/>
      <c r="K374" s="92"/>
      <c r="L374" s="92"/>
      <c r="M374" s="92"/>
      <c r="N374" s="92"/>
      <c r="O374" s="92"/>
      <c r="P374" s="92"/>
      <c r="Q374" s="92"/>
      <c r="R374" s="92"/>
      <c r="S374" s="92"/>
      <c r="T374" s="92"/>
      <c r="U374" s="92"/>
      <c r="V374" s="92"/>
      <c r="W374" s="92"/>
      <c r="X374" s="92"/>
      <c r="Y374" s="92"/>
    </row>
    <row r="375" spans="1:25" ht="7.5" hidden="1" customHeight="1">
      <c r="A375" s="136"/>
      <c r="B375" s="153"/>
      <c r="C375" s="153"/>
      <c r="D375" s="153"/>
      <c r="E375" s="153"/>
      <c r="F375" s="678"/>
      <c r="G375" s="679"/>
      <c r="H375" s="678"/>
      <c r="I375" s="680"/>
      <c r="J375" s="92"/>
      <c r="K375" s="92"/>
      <c r="L375" s="92"/>
      <c r="M375" s="92"/>
      <c r="N375" s="92"/>
      <c r="O375" s="92"/>
      <c r="P375" s="92"/>
      <c r="Q375" s="92"/>
      <c r="R375" s="92"/>
      <c r="S375" s="92"/>
      <c r="T375" s="92"/>
      <c r="U375" s="92"/>
      <c r="V375" s="92"/>
      <c r="W375" s="92"/>
      <c r="X375" s="92"/>
      <c r="Y375" s="92"/>
    </row>
    <row r="376" spans="1:25" ht="111" hidden="1" customHeight="1">
      <c r="A376" s="154"/>
      <c r="B376" s="669"/>
      <c r="C376" s="669"/>
      <c r="D376" s="669"/>
      <c r="E376" s="669"/>
      <c r="F376" s="670"/>
      <c r="G376" s="670"/>
      <c r="H376" s="670"/>
      <c r="I376" s="670"/>
      <c r="J376" s="92"/>
      <c r="K376" s="92"/>
      <c r="L376" s="92"/>
      <c r="M376" s="92"/>
      <c r="N376" s="92"/>
      <c r="O376" s="92"/>
      <c r="P376" s="92"/>
      <c r="Q376" s="92"/>
      <c r="R376" s="92"/>
      <c r="S376" s="92"/>
      <c r="T376" s="92"/>
      <c r="U376" s="92"/>
      <c r="V376" s="92"/>
      <c r="W376" s="92"/>
      <c r="X376" s="92"/>
      <c r="Y376" s="92"/>
    </row>
    <row r="377" spans="1:25" ht="147.75" hidden="1" customHeight="1">
      <c r="A377" s="154"/>
      <c r="B377" s="669"/>
      <c r="C377" s="669"/>
      <c r="D377" s="669"/>
      <c r="E377" s="669"/>
      <c r="F377" s="670"/>
      <c r="G377" s="670"/>
      <c r="H377" s="670"/>
      <c r="I377" s="670"/>
      <c r="J377" s="92"/>
      <c r="K377" s="92"/>
      <c r="L377" s="92"/>
      <c r="M377" s="92"/>
      <c r="N377" s="92"/>
      <c r="O377" s="92"/>
      <c r="P377" s="92"/>
      <c r="Q377" s="92"/>
      <c r="R377" s="92"/>
      <c r="S377" s="92"/>
      <c r="T377" s="92"/>
      <c r="U377" s="92"/>
      <c r="V377" s="92"/>
      <c r="W377" s="92"/>
      <c r="X377" s="92"/>
      <c r="Y377" s="92"/>
    </row>
    <row r="378" spans="1:25" ht="132" hidden="1" customHeight="1">
      <c r="A378" s="154"/>
      <c r="B378" s="669"/>
      <c r="C378" s="669"/>
      <c r="D378" s="669"/>
      <c r="E378" s="669"/>
      <c r="F378" s="670"/>
      <c r="G378" s="670"/>
      <c r="H378" s="670"/>
      <c r="I378" s="670"/>
      <c r="J378" s="92"/>
      <c r="K378" s="92"/>
      <c r="L378" s="92"/>
      <c r="M378" s="92"/>
      <c r="N378" s="92"/>
      <c r="O378" s="92"/>
      <c r="P378" s="92"/>
      <c r="Q378" s="92"/>
      <c r="R378" s="92"/>
      <c r="S378" s="92"/>
      <c r="T378" s="92"/>
      <c r="U378" s="92"/>
      <c r="V378" s="92"/>
      <c r="W378" s="92"/>
      <c r="X378" s="92"/>
      <c r="Y378" s="92"/>
    </row>
    <row r="379" spans="1:25" ht="36.75" hidden="1" customHeight="1">
      <c r="A379" s="154"/>
      <c r="B379" s="669"/>
      <c r="C379" s="669"/>
      <c r="D379" s="669"/>
      <c r="E379" s="669"/>
      <c r="F379" s="670"/>
      <c r="G379" s="670"/>
      <c r="H379" s="670"/>
      <c r="I379" s="670"/>
      <c r="J379" s="92"/>
      <c r="K379" s="92"/>
      <c r="L379" s="92"/>
      <c r="M379" s="92"/>
      <c r="N379" s="92"/>
      <c r="O379" s="92"/>
      <c r="P379" s="92"/>
      <c r="Q379" s="92"/>
      <c r="R379" s="92"/>
      <c r="S379" s="92"/>
      <c r="T379" s="92"/>
      <c r="U379" s="92"/>
      <c r="V379" s="92"/>
      <c r="W379" s="92"/>
      <c r="X379" s="92"/>
      <c r="Y379" s="92"/>
    </row>
    <row r="380" spans="1:25" ht="16.5" hidden="1" customHeight="1">
      <c r="A380" s="120" t="s">
        <v>100</v>
      </c>
      <c r="B380" s="733"/>
      <c r="C380" s="733"/>
      <c r="D380" s="733"/>
      <c r="E380" s="733"/>
      <c r="F380" s="733"/>
      <c r="G380" s="733"/>
      <c r="H380" s="733"/>
      <c r="I380" s="733"/>
      <c r="J380" s="104"/>
    </row>
    <row r="381" spans="1:25" ht="9" hidden="1" customHeight="1">
      <c r="A381" s="104"/>
      <c r="B381" s="128"/>
      <c r="C381" s="128"/>
      <c r="D381" s="128"/>
      <c r="E381" s="128"/>
      <c r="F381" s="128"/>
      <c r="G381" s="128"/>
      <c r="H381" s="128"/>
      <c r="I381" s="104"/>
      <c r="J381" s="104"/>
    </row>
    <row r="382" spans="1:25" ht="31.5" hidden="1" customHeight="1">
      <c r="A382" s="163"/>
      <c r="B382" s="740"/>
      <c r="C382" s="740"/>
      <c r="D382" s="740"/>
      <c r="E382" s="740"/>
      <c r="F382" s="740"/>
      <c r="G382" s="740"/>
      <c r="H382" s="740"/>
      <c r="I382" s="740"/>
    </row>
    <row r="383" spans="1:25" ht="9" hidden="1" customHeight="1">
      <c r="A383" s="104"/>
      <c r="B383" s="667"/>
      <c r="C383" s="668"/>
      <c r="D383" s="668"/>
      <c r="E383" s="668"/>
      <c r="F383" s="668"/>
      <c r="G383" s="668"/>
      <c r="H383" s="668"/>
      <c r="I383" s="668"/>
      <c r="J383" s="104"/>
    </row>
    <row r="384" spans="1:25" ht="26.25" hidden="1" customHeight="1">
      <c r="A384" s="183"/>
      <c r="B384" s="668"/>
      <c r="C384" s="668"/>
      <c r="D384" s="668"/>
      <c r="E384" s="668"/>
      <c r="F384" s="668"/>
      <c r="G384" s="668"/>
      <c r="H384" s="668"/>
      <c r="I384" s="668"/>
      <c r="J384" s="104"/>
    </row>
    <row r="385" spans="1:10" ht="63" hidden="1" customHeight="1">
      <c r="A385" s="183"/>
      <c r="B385" s="668"/>
      <c r="C385" s="668"/>
      <c r="D385" s="668"/>
      <c r="E385" s="668"/>
      <c r="F385" s="668"/>
      <c r="G385" s="668"/>
      <c r="H385" s="668"/>
      <c r="I385" s="668"/>
      <c r="J385" s="104"/>
    </row>
    <row r="386" spans="1:10" ht="18.75" hidden="1" customHeight="1">
      <c r="A386" s="183"/>
      <c r="B386" s="668"/>
      <c r="C386" s="668"/>
      <c r="D386" s="668"/>
      <c r="E386" s="668"/>
      <c r="F386" s="668"/>
      <c r="G386" s="668"/>
      <c r="H386" s="668"/>
      <c r="I386" s="668"/>
      <c r="J386" s="104"/>
    </row>
    <row r="387" spans="1:10" ht="18.75" hidden="1" customHeight="1">
      <c r="A387" s="183"/>
      <c r="B387" s="668"/>
      <c r="C387" s="668"/>
      <c r="D387" s="668"/>
      <c r="E387" s="668"/>
      <c r="F387" s="668"/>
      <c r="G387" s="668"/>
      <c r="H387" s="668"/>
      <c r="I387" s="668"/>
      <c r="J387" s="104"/>
    </row>
    <row r="388" spans="1:10" ht="18.75" hidden="1" customHeight="1">
      <c r="A388" s="183"/>
      <c r="B388" s="668"/>
      <c r="C388" s="668"/>
      <c r="D388" s="668"/>
      <c r="E388" s="668"/>
      <c r="F388" s="668"/>
      <c r="G388" s="668"/>
      <c r="H388" s="668"/>
      <c r="I388" s="668"/>
      <c r="J388" s="104"/>
    </row>
    <row r="389" spans="1:10" ht="18.75" hidden="1" customHeight="1">
      <c r="A389" s="183"/>
      <c r="B389" s="668"/>
      <c r="C389" s="668"/>
      <c r="D389" s="668"/>
      <c r="E389" s="668"/>
      <c r="F389" s="668"/>
      <c r="G389" s="668"/>
      <c r="H389" s="668"/>
      <c r="I389" s="668"/>
      <c r="J389" s="104"/>
    </row>
    <row r="390" spans="1:10" ht="50.25" hidden="1" customHeight="1">
      <c r="A390" s="186"/>
      <c r="B390" s="668"/>
      <c r="C390" s="668"/>
      <c r="D390" s="668"/>
      <c r="E390" s="668"/>
      <c r="F390" s="668"/>
      <c r="G390" s="668"/>
      <c r="H390" s="668"/>
      <c r="I390" s="668"/>
      <c r="J390" s="104"/>
    </row>
    <row r="391" spans="1:10" ht="9" hidden="1" customHeight="1">
      <c r="A391" s="186"/>
      <c r="B391" s="668"/>
      <c r="C391" s="668"/>
      <c r="D391" s="668"/>
      <c r="E391" s="668"/>
      <c r="F391" s="668"/>
      <c r="G391" s="668"/>
      <c r="H391" s="668"/>
      <c r="I391" s="668"/>
      <c r="J391" s="104"/>
    </row>
    <row r="392" spans="1:10" ht="73.900000000000006" hidden="1" customHeight="1">
      <c r="A392" s="183"/>
      <c r="B392" s="668"/>
      <c r="C392" s="668"/>
      <c r="D392" s="668"/>
      <c r="E392" s="668"/>
      <c r="F392" s="668"/>
      <c r="G392" s="668"/>
      <c r="H392" s="668"/>
      <c r="I392" s="668"/>
      <c r="J392" s="104"/>
    </row>
    <row r="393" spans="1:10" ht="18.75" hidden="1">
      <c r="A393" s="187"/>
      <c r="B393" s="726"/>
      <c r="C393" s="726"/>
      <c r="D393" s="726"/>
      <c r="E393" s="726"/>
      <c r="F393" s="726"/>
      <c r="G393" s="726"/>
      <c r="H393" s="726"/>
      <c r="I393" s="726"/>
      <c r="J393" s="104"/>
    </row>
    <row r="394" spans="1:10" ht="18.75" hidden="1">
      <c r="A394" s="187"/>
      <c r="B394" s="726"/>
      <c r="C394" s="726"/>
      <c r="D394" s="726"/>
      <c r="E394" s="726"/>
      <c r="F394" s="726"/>
      <c r="G394" s="726"/>
      <c r="H394" s="726"/>
      <c r="I394" s="726"/>
      <c r="J394" s="104"/>
    </row>
    <row r="395" spans="1:10" ht="18.75" hidden="1">
      <c r="A395" s="187"/>
      <c r="B395" s="726"/>
      <c r="C395" s="726"/>
      <c r="D395" s="726"/>
      <c r="E395" s="726"/>
      <c r="F395" s="726"/>
      <c r="G395" s="726"/>
      <c r="H395" s="726"/>
      <c r="I395" s="726"/>
      <c r="J395" s="104"/>
    </row>
    <row r="396" spans="1:10" ht="18.75" hidden="1">
      <c r="A396" s="187"/>
      <c r="B396" s="667"/>
      <c r="C396" s="667"/>
      <c r="D396" s="667"/>
      <c r="E396" s="667"/>
      <c r="F396" s="667"/>
      <c r="G396" s="667"/>
      <c r="H396" s="667"/>
      <c r="I396" s="667"/>
      <c r="J396" s="104"/>
    </row>
    <row r="397" spans="1:10" ht="37.5" hidden="1" customHeight="1">
      <c r="A397" s="187"/>
      <c r="B397" s="667"/>
      <c r="C397" s="667"/>
      <c r="D397" s="667"/>
      <c r="E397" s="667"/>
      <c r="F397" s="667"/>
      <c r="G397" s="667"/>
      <c r="H397" s="667"/>
      <c r="I397" s="667"/>
      <c r="J397" s="104"/>
    </row>
    <row r="398" spans="1:10" ht="18.75" hidden="1" customHeight="1">
      <c r="A398" s="187"/>
      <c r="B398" s="735"/>
      <c r="C398" s="735"/>
      <c r="D398" s="735"/>
      <c r="E398" s="735"/>
      <c r="F398" s="735"/>
      <c r="G398" s="735"/>
      <c r="H398" s="735"/>
      <c r="I398" s="735"/>
      <c r="J398" s="104"/>
    </row>
    <row r="399" spans="1:10" ht="87.75" hidden="1" customHeight="1">
      <c r="A399" s="188"/>
      <c r="B399" s="735"/>
      <c r="C399" s="735"/>
      <c r="D399" s="735"/>
      <c r="E399" s="735"/>
      <c r="F399" s="735"/>
      <c r="G399" s="735"/>
      <c r="H399" s="735"/>
      <c r="I399" s="735"/>
    </row>
    <row r="400" spans="1:10" ht="18.75" hidden="1" customHeight="1">
      <c r="B400" s="735"/>
      <c r="C400" s="735"/>
      <c r="D400" s="735"/>
      <c r="E400" s="735"/>
      <c r="F400" s="735"/>
      <c r="G400" s="735"/>
      <c r="H400" s="735"/>
      <c r="I400" s="735"/>
    </row>
    <row r="401" spans="1:14" ht="41.25" hidden="1" customHeight="1">
      <c r="B401" s="735"/>
      <c r="C401" s="735"/>
      <c r="D401" s="735"/>
      <c r="E401" s="735"/>
      <c r="F401" s="735"/>
      <c r="G401" s="735"/>
      <c r="H401" s="735"/>
      <c r="I401" s="735"/>
    </row>
    <row r="402" spans="1:14" ht="83.25" hidden="1" customHeight="1">
      <c r="A402" s="104"/>
      <c r="B402" s="735"/>
      <c r="C402" s="735"/>
      <c r="D402" s="735"/>
      <c r="E402" s="735"/>
      <c r="F402" s="735"/>
      <c r="G402" s="735"/>
      <c r="H402" s="735"/>
      <c r="I402" s="735"/>
      <c r="J402" s="104"/>
    </row>
    <row r="403" spans="1:14" ht="276.75" hidden="1" customHeight="1">
      <c r="A403" s="104"/>
      <c r="B403" s="735"/>
      <c r="C403" s="735"/>
      <c r="D403" s="735"/>
      <c r="E403" s="735"/>
      <c r="F403" s="735"/>
      <c r="G403" s="735"/>
      <c r="H403" s="735"/>
      <c r="I403" s="735"/>
      <c r="J403" s="104"/>
    </row>
    <row r="404" spans="1:14" ht="180.75" hidden="1" customHeight="1">
      <c r="A404" s="104"/>
      <c r="B404" s="735"/>
      <c r="C404" s="735"/>
      <c r="D404" s="735"/>
      <c r="E404" s="735"/>
      <c r="F404" s="735"/>
      <c r="G404" s="735"/>
      <c r="H404" s="735"/>
      <c r="I404" s="735"/>
      <c r="J404" s="104"/>
    </row>
    <row r="405" spans="1:14" ht="75" hidden="1" customHeight="1">
      <c r="A405" s="124"/>
      <c r="B405" s="663"/>
      <c r="C405" s="663"/>
      <c r="D405" s="663"/>
      <c r="E405" s="663"/>
      <c r="F405" s="663"/>
      <c r="G405" s="663"/>
      <c r="H405" s="663"/>
      <c r="I405" s="663"/>
      <c r="J405" s="104"/>
    </row>
    <row r="406" spans="1:14" ht="15.75" hidden="1" customHeight="1">
      <c r="A406" s="124"/>
      <c r="B406" s="100"/>
      <c r="C406" s="100"/>
      <c r="D406" s="100"/>
      <c r="E406" s="100"/>
      <c r="F406" s="100"/>
      <c r="G406" s="100"/>
      <c r="H406" s="100"/>
      <c r="I406" s="100"/>
      <c r="J406" s="104"/>
      <c r="N406" s="103">
        <f>N23</f>
        <v>1</v>
      </c>
    </row>
    <row r="407" spans="1:14" ht="7.5" hidden="1" customHeight="1">
      <c r="A407" s="124"/>
      <c r="B407" s="100"/>
      <c r="C407" s="100"/>
      <c r="D407" s="100"/>
      <c r="E407" s="100"/>
      <c r="F407" s="100"/>
      <c r="G407" s="100"/>
      <c r="H407" s="100"/>
      <c r="I407" s="100"/>
      <c r="J407" s="104"/>
      <c r="N407" s="103"/>
    </row>
    <row r="408" spans="1:14" ht="20.25" hidden="1" customHeight="1">
      <c r="A408" s="164">
        <v>4</v>
      </c>
      <c r="B408" s="734" t="s">
        <v>101</v>
      </c>
      <c r="C408" s="734"/>
      <c r="D408" s="734"/>
      <c r="E408" s="734"/>
      <c r="F408" s="734"/>
      <c r="G408" s="734"/>
      <c r="H408" s="734"/>
      <c r="I408" s="734"/>
      <c r="J408" s="104"/>
      <c r="N408" s="103">
        <f>N24</f>
        <v>1</v>
      </c>
    </row>
    <row r="409" spans="1:14" ht="29.25" hidden="1" customHeight="1">
      <c r="A409" s="111"/>
      <c r="B409" s="738" t="str">
        <f>IF(N406=1, "Name of the Bidder", IF(N406=2, "Name of the Bidder", IF(N406=3, "Name of Lead Partner of Joint Venture", "")))</f>
        <v>Name of the Bidder</v>
      </c>
      <c r="C409" s="739"/>
      <c r="D409" s="739"/>
      <c r="E409" s="739"/>
      <c r="F409" s="738">
        <f>'Name of Bidder'!C13</f>
        <v>0</v>
      </c>
      <c r="G409" s="739"/>
      <c r="H409" s="739"/>
      <c r="I409" s="775"/>
      <c r="J409" s="104"/>
    </row>
    <row r="410" spans="1:14" ht="25.5" hidden="1" customHeight="1">
      <c r="A410" s="111" t="s">
        <v>102</v>
      </c>
      <c r="B410" s="738" t="s">
        <v>103</v>
      </c>
      <c r="C410" s="739"/>
      <c r="D410" s="739"/>
      <c r="E410" s="739"/>
      <c r="F410" s="739"/>
      <c r="G410" s="739"/>
      <c r="H410" s="739"/>
      <c r="I410" s="739"/>
      <c r="J410" s="104"/>
    </row>
    <row r="411" spans="1:14" ht="19.5" hidden="1" customHeight="1">
      <c r="A411" s="167"/>
      <c r="B411" s="168"/>
      <c r="C411" s="169"/>
      <c r="D411" s="736" t="s">
        <v>104</v>
      </c>
      <c r="E411" s="737"/>
      <c r="F411" s="652"/>
      <c r="G411" s="729"/>
      <c r="H411" s="652" t="s">
        <v>105</v>
      </c>
      <c r="I411" s="729"/>
      <c r="J411" s="104"/>
    </row>
    <row r="412" spans="1:14" ht="47.25" hidden="1" customHeight="1">
      <c r="A412" s="167"/>
      <c r="B412" s="168"/>
      <c r="C412" s="169"/>
      <c r="D412" s="170" t="s">
        <v>106</v>
      </c>
      <c r="E412" s="171" t="s">
        <v>107</v>
      </c>
      <c r="F412" s="653"/>
      <c r="G412" s="730"/>
      <c r="H412" s="653"/>
      <c r="I412" s="730"/>
      <c r="J412" s="104"/>
    </row>
    <row r="413" spans="1:14" ht="17.25" hidden="1" customHeight="1">
      <c r="A413" s="172" t="s">
        <v>108</v>
      </c>
      <c r="B413" s="652" t="s">
        <v>109</v>
      </c>
      <c r="C413" s="652"/>
      <c r="D413" s="652"/>
      <c r="E413" s="652"/>
      <c r="F413" s="652"/>
      <c r="G413" s="652"/>
      <c r="H413" s="652"/>
      <c r="I413" s="652"/>
      <c r="J413" s="104"/>
    </row>
    <row r="414" spans="1:14" ht="17.25" hidden="1" customHeight="1">
      <c r="A414" s="172"/>
      <c r="B414" s="653" t="s">
        <v>110</v>
      </c>
      <c r="C414" s="653"/>
      <c r="D414" s="653"/>
      <c r="E414" s="653"/>
      <c r="F414" s="653" t="s">
        <v>20</v>
      </c>
      <c r="G414" s="653"/>
      <c r="H414" s="653"/>
      <c r="I414" s="653"/>
      <c r="J414" s="104"/>
    </row>
    <row r="415" spans="1:14" ht="15.75" hidden="1" customHeight="1">
      <c r="A415" s="172">
        <v>1</v>
      </c>
      <c r="B415" s="652" t="s">
        <v>111</v>
      </c>
      <c r="C415" s="652"/>
      <c r="D415" s="652"/>
      <c r="E415" s="652"/>
      <c r="F415" s="652"/>
      <c r="G415" s="652"/>
      <c r="H415" s="652"/>
      <c r="I415" s="652"/>
      <c r="J415" s="104"/>
    </row>
    <row r="416" spans="1:14" ht="15.75" hidden="1" customHeight="1">
      <c r="A416" s="172">
        <v>2</v>
      </c>
      <c r="B416" s="653" t="s">
        <v>112</v>
      </c>
      <c r="C416" s="653"/>
      <c r="D416" s="653"/>
      <c r="E416" s="653"/>
      <c r="F416" s="653"/>
      <c r="G416" s="653"/>
      <c r="H416" s="653"/>
      <c r="I416" s="653"/>
    </row>
    <row r="417" spans="1:10" ht="15.75" hidden="1" customHeight="1">
      <c r="A417" s="172">
        <v>3</v>
      </c>
      <c r="B417" s="652" t="s">
        <v>113</v>
      </c>
      <c r="C417" s="652"/>
      <c r="D417" s="652"/>
      <c r="E417" s="652"/>
      <c r="F417" s="652"/>
      <c r="G417" s="652"/>
      <c r="H417" s="652"/>
      <c r="I417" s="652"/>
      <c r="J417" s="104"/>
    </row>
    <row r="418" spans="1:10" ht="16.5" hidden="1" customHeight="1">
      <c r="A418" s="172">
        <v>4</v>
      </c>
      <c r="B418" s="653" t="s">
        <v>114</v>
      </c>
      <c r="C418" s="653"/>
      <c r="D418" s="653"/>
      <c r="E418" s="653"/>
      <c r="F418" s="653"/>
      <c r="G418" s="653"/>
      <c r="H418" s="653"/>
      <c r="I418" s="653"/>
      <c r="J418" s="104"/>
    </row>
    <row r="419" spans="1:10" hidden="1">
      <c r="A419" s="172">
        <v>5</v>
      </c>
      <c r="B419" s="652" t="s">
        <v>115</v>
      </c>
      <c r="C419" s="652"/>
      <c r="D419" s="652"/>
      <c r="E419" s="652"/>
      <c r="F419" s="652"/>
      <c r="G419" s="652"/>
      <c r="H419" s="652"/>
      <c r="I419" s="652"/>
      <c r="J419" s="104"/>
    </row>
    <row r="420" spans="1:10" ht="18.75" hidden="1" customHeight="1">
      <c r="A420" s="172">
        <v>6</v>
      </c>
      <c r="B420" s="653" t="s">
        <v>116</v>
      </c>
      <c r="C420" s="653"/>
      <c r="D420" s="653"/>
      <c r="E420" s="653"/>
      <c r="F420" s="653"/>
      <c r="G420" s="653"/>
      <c r="H420" s="653"/>
      <c r="I420" s="653"/>
      <c r="J420" s="104"/>
    </row>
    <row r="421" spans="1:10" ht="33" hidden="1" customHeight="1">
      <c r="A421" s="124"/>
      <c r="B421" s="587"/>
      <c r="C421" s="587"/>
      <c r="D421" s="587"/>
      <c r="E421" s="587"/>
      <c r="F421" s="587"/>
      <c r="G421" s="587"/>
      <c r="H421" s="587"/>
      <c r="I421" s="587"/>
      <c r="J421" s="104"/>
    </row>
    <row r="422" spans="1:10" ht="29.25" hidden="1" customHeight="1">
      <c r="A422" s="111"/>
      <c r="B422" s="165"/>
      <c r="C422" s="166"/>
      <c r="D422" s="166"/>
      <c r="E422" s="166"/>
      <c r="F422" s="166"/>
      <c r="G422" s="166"/>
      <c r="H422" s="166"/>
      <c r="I422" s="166"/>
      <c r="J422" s="104"/>
    </row>
    <row r="423" spans="1:10" ht="29.25" hidden="1" customHeight="1">
      <c r="A423" s="111"/>
      <c r="B423" s="165"/>
      <c r="C423" s="166"/>
      <c r="D423" s="166"/>
      <c r="E423" s="166"/>
      <c r="F423" s="166"/>
      <c r="G423" s="166"/>
      <c r="H423" s="166"/>
      <c r="I423" s="166"/>
      <c r="J423" s="104"/>
    </row>
    <row r="424" spans="1:10" ht="20.25" hidden="1" customHeight="1">
      <c r="A424" s="167" t="s">
        <v>62</v>
      </c>
      <c r="B424" s="738" t="s">
        <v>117</v>
      </c>
      <c r="C424" s="739"/>
      <c r="D424" s="739"/>
      <c r="E424" s="739"/>
      <c r="F424" s="739"/>
      <c r="G424" s="739"/>
      <c r="H424" s="739"/>
      <c r="I424" s="739"/>
      <c r="J424" s="104"/>
    </row>
    <row r="425" spans="1:10" ht="19.5" hidden="1" customHeight="1">
      <c r="A425" s="167"/>
      <c r="B425" s="168"/>
      <c r="C425" s="169"/>
      <c r="D425" s="736" t="s">
        <v>118</v>
      </c>
      <c r="E425" s="737"/>
      <c r="F425" s="652"/>
      <c r="G425" s="729"/>
      <c r="H425" s="652" t="s">
        <v>105</v>
      </c>
      <c r="I425" s="729"/>
      <c r="J425" s="104"/>
    </row>
    <row r="426" spans="1:10" ht="47.25" hidden="1" customHeight="1">
      <c r="A426" s="167"/>
      <c r="B426" s="168"/>
      <c r="C426" s="169"/>
      <c r="D426" s="170" t="s">
        <v>106</v>
      </c>
      <c r="E426" s="171" t="s">
        <v>119</v>
      </c>
      <c r="F426" s="653"/>
      <c r="G426" s="730"/>
      <c r="H426" s="653"/>
      <c r="I426" s="730"/>
      <c r="J426" s="104"/>
    </row>
    <row r="427" spans="1:10" ht="17.25" hidden="1" customHeight="1">
      <c r="A427" s="172" t="s">
        <v>108</v>
      </c>
      <c r="B427" s="652" t="s">
        <v>109</v>
      </c>
      <c r="C427" s="652"/>
      <c r="D427" s="652"/>
      <c r="E427" s="652"/>
      <c r="F427" s="652"/>
      <c r="G427" s="652"/>
      <c r="H427" s="652"/>
      <c r="I427" s="652"/>
      <c r="J427" s="104"/>
    </row>
    <row r="428" spans="1:10" ht="17.25" hidden="1" customHeight="1">
      <c r="A428" s="172"/>
      <c r="B428" s="653" t="s">
        <v>120</v>
      </c>
      <c r="C428" s="653"/>
      <c r="D428" s="653"/>
      <c r="E428" s="653"/>
      <c r="F428" s="653"/>
      <c r="G428" s="653"/>
      <c r="H428" s="653"/>
      <c r="I428" s="653"/>
      <c r="J428" s="104"/>
    </row>
    <row r="429" spans="1:10" ht="15.75" hidden="1" customHeight="1">
      <c r="A429" s="172">
        <v>1</v>
      </c>
      <c r="B429" s="652" t="s">
        <v>111</v>
      </c>
      <c r="C429" s="652"/>
      <c r="D429" s="652"/>
      <c r="E429" s="652"/>
      <c r="F429" s="652"/>
      <c r="G429" s="652"/>
      <c r="H429" s="652"/>
      <c r="I429" s="652"/>
      <c r="J429" s="104"/>
    </row>
    <row r="430" spans="1:10" ht="15.75" hidden="1" customHeight="1">
      <c r="A430" s="172">
        <v>2</v>
      </c>
      <c r="B430" s="653" t="s">
        <v>112</v>
      </c>
      <c r="C430" s="653"/>
      <c r="D430" s="653"/>
      <c r="E430" s="653"/>
      <c r="F430" s="653"/>
      <c r="G430" s="653"/>
      <c r="H430" s="653"/>
      <c r="I430" s="653"/>
    </row>
    <row r="431" spans="1:10" ht="15.75" hidden="1" customHeight="1">
      <c r="A431" s="172">
        <v>3</v>
      </c>
      <c r="B431" s="652" t="s">
        <v>113</v>
      </c>
      <c r="C431" s="652"/>
      <c r="D431" s="652"/>
      <c r="E431" s="652"/>
      <c r="F431" s="652"/>
      <c r="G431" s="652"/>
      <c r="H431" s="652"/>
      <c r="I431" s="652"/>
      <c r="J431" s="104"/>
    </row>
    <row r="432" spans="1:10" ht="16.5" hidden="1" customHeight="1">
      <c r="A432" s="172">
        <v>4</v>
      </c>
      <c r="B432" s="653" t="s">
        <v>114</v>
      </c>
      <c r="C432" s="653"/>
      <c r="D432" s="653"/>
      <c r="E432" s="653"/>
      <c r="F432" s="653"/>
      <c r="G432" s="653"/>
      <c r="H432" s="653"/>
      <c r="I432" s="653"/>
      <c r="J432" s="104"/>
    </row>
    <row r="433" spans="1:10" ht="16.5" hidden="1" customHeight="1">
      <c r="A433" s="172">
        <v>5</v>
      </c>
      <c r="B433" s="652" t="s">
        <v>115</v>
      </c>
      <c r="C433" s="652"/>
      <c r="D433" s="652"/>
      <c r="E433" s="652"/>
      <c r="F433" s="652"/>
      <c r="G433" s="652"/>
      <c r="H433" s="652"/>
      <c r="I433" s="652"/>
      <c r="J433" s="104"/>
    </row>
    <row r="434" spans="1:10" ht="16.5" hidden="1" customHeight="1">
      <c r="A434" s="172">
        <v>6</v>
      </c>
      <c r="B434" s="653" t="s">
        <v>116</v>
      </c>
      <c r="C434" s="653"/>
      <c r="D434" s="653"/>
      <c r="E434" s="653"/>
      <c r="F434" s="653"/>
      <c r="G434" s="653"/>
      <c r="H434" s="653"/>
      <c r="I434" s="653"/>
      <c r="J434" s="104"/>
    </row>
    <row r="435" spans="1:10" ht="51" hidden="1" customHeight="1">
      <c r="A435" s="172"/>
      <c r="B435" s="587" t="s">
        <v>121</v>
      </c>
      <c r="C435" s="587"/>
      <c r="D435" s="587"/>
      <c r="E435" s="587"/>
      <c r="F435" s="587"/>
      <c r="G435" s="587"/>
      <c r="H435" s="587"/>
      <c r="I435" s="587"/>
      <c r="J435" s="104"/>
    </row>
    <row r="436" spans="1:10" ht="32.25" hidden="1" customHeight="1">
      <c r="A436" s="124"/>
      <c r="B436" s="652"/>
      <c r="C436" s="652"/>
      <c r="D436" s="652"/>
      <c r="E436" s="652"/>
      <c r="F436" s="652"/>
      <c r="G436" s="652"/>
      <c r="H436" s="652"/>
      <c r="I436" s="652"/>
      <c r="J436" s="104"/>
    </row>
    <row r="437" spans="1:10" ht="16.5" hidden="1" customHeight="1">
      <c r="A437" s="124"/>
      <c r="B437" s="653"/>
      <c r="C437" s="653"/>
      <c r="D437" s="653"/>
      <c r="E437" s="653"/>
      <c r="F437" s="653"/>
      <c r="G437" s="653"/>
      <c r="H437" s="653"/>
      <c r="I437" s="653"/>
      <c r="J437" s="104"/>
    </row>
    <row r="438" spans="1:10" ht="16.5" hidden="1" customHeight="1">
      <c r="A438" s="167" t="s">
        <v>66</v>
      </c>
      <c r="B438" s="652" t="s">
        <v>122</v>
      </c>
      <c r="C438" s="652"/>
      <c r="D438" s="652"/>
      <c r="E438" s="652"/>
      <c r="F438" s="652"/>
      <c r="G438" s="652"/>
      <c r="H438" s="652"/>
      <c r="I438" s="652"/>
      <c r="J438" s="104"/>
    </row>
    <row r="439" spans="1:10" ht="49.5" hidden="1" customHeight="1">
      <c r="A439" s="167"/>
      <c r="B439" s="653"/>
      <c r="C439" s="653"/>
      <c r="D439" s="653" t="s">
        <v>123</v>
      </c>
      <c r="E439" s="653"/>
      <c r="F439" s="653" t="s">
        <v>124</v>
      </c>
      <c r="G439" s="653"/>
      <c r="H439" s="653"/>
      <c r="I439" s="653"/>
      <c r="J439" s="104"/>
    </row>
    <row r="440" spans="1:10" ht="56.25" hidden="1" customHeight="1">
      <c r="A440" s="172"/>
      <c r="B440" s="652" t="s">
        <v>125</v>
      </c>
      <c r="C440" s="652"/>
      <c r="D440" s="652"/>
      <c r="E440" s="652"/>
      <c r="F440" s="652"/>
      <c r="G440" s="652"/>
      <c r="H440" s="652"/>
      <c r="I440" s="652"/>
    </row>
    <row r="441" spans="1:10" ht="15.75" hidden="1" customHeight="1">
      <c r="A441" s="172"/>
      <c r="B441" s="653" t="s">
        <v>126</v>
      </c>
      <c r="C441" s="653"/>
      <c r="D441" s="653"/>
      <c r="E441" s="653"/>
      <c r="F441" s="653"/>
      <c r="G441" s="653"/>
      <c r="H441" s="653"/>
      <c r="I441" s="653"/>
      <c r="J441" s="104"/>
    </row>
    <row r="442" spans="1:10" ht="79.5" hidden="1" customHeight="1">
      <c r="A442" s="172"/>
      <c r="B442" s="652" t="s">
        <v>127</v>
      </c>
      <c r="C442" s="652"/>
      <c r="D442" s="652"/>
      <c r="E442" s="652"/>
      <c r="F442" s="652"/>
      <c r="G442" s="652"/>
      <c r="H442" s="652"/>
      <c r="I442" s="652"/>
      <c r="J442" s="104"/>
    </row>
    <row r="443" spans="1:10" ht="18" hidden="1" customHeight="1">
      <c r="A443" s="117"/>
      <c r="B443" s="653"/>
      <c r="C443" s="653"/>
      <c r="D443" s="653"/>
      <c r="E443" s="653"/>
      <c r="F443" s="653"/>
      <c r="G443" s="653"/>
      <c r="H443" s="653"/>
      <c r="I443" s="653"/>
    </row>
    <row r="444" spans="1:10" ht="19.5" hidden="1" customHeight="1">
      <c r="A444" s="111"/>
      <c r="B444" s="652" t="str">
        <f>IF(AND(N406=2,N408=1),"Name of Other Partner of JV",IF(AND(N406=2,N408="2 or more"),"Name of Other Partner-1 of JV",""))</f>
        <v/>
      </c>
      <c r="C444" s="652"/>
      <c r="D444" s="652"/>
      <c r="E444" s="652"/>
      <c r="F444" s="652">
        <f>'Name of Bidder'!C18</f>
        <v>0</v>
      </c>
      <c r="G444" s="652"/>
      <c r="H444" s="652"/>
      <c r="I444" s="652"/>
      <c r="J444" s="104"/>
    </row>
    <row r="445" spans="1:10" ht="29.25" hidden="1" customHeight="1">
      <c r="A445" s="111" t="s">
        <v>102</v>
      </c>
      <c r="B445" s="653" t="s">
        <v>103</v>
      </c>
      <c r="C445" s="653"/>
      <c r="D445" s="653"/>
      <c r="E445" s="653"/>
      <c r="F445" s="653"/>
      <c r="G445" s="653"/>
      <c r="H445" s="653"/>
      <c r="I445" s="653"/>
      <c r="J445" s="104"/>
    </row>
    <row r="446" spans="1:10" ht="19.5" hidden="1" customHeight="1">
      <c r="A446" s="167"/>
      <c r="B446" s="652"/>
      <c r="C446" s="652"/>
      <c r="D446" s="652" t="s">
        <v>128</v>
      </c>
      <c r="E446" s="652"/>
      <c r="F446" s="652"/>
      <c r="G446" s="652"/>
      <c r="H446" s="652" t="s">
        <v>105</v>
      </c>
      <c r="I446" s="652"/>
      <c r="J446" s="104"/>
    </row>
    <row r="447" spans="1:10" ht="47.25" hidden="1" customHeight="1">
      <c r="A447" s="167"/>
      <c r="B447" s="653"/>
      <c r="C447" s="653"/>
      <c r="D447" s="653" t="s">
        <v>106</v>
      </c>
      <c r="E447" s="653" t="s">
        <v>107</v>
      </c>
      <c r="F447" s="653"/>
      <c r="G447" s="653"/>
      <c r="H447" s="653"/>
      <c r="I447" s="653"/>
      <c r="J447" s="104"/>
    </row>
    <row r="448" spans="1:10" ht="17.25" hidden="1" customHeight="1">
      <c r="A448" s="172" t="s">
        <v>108</v>
      </c>
      <c r="B448" s="587" t="s">
        <v>109</v>
      </c>
      <c r="C448" s="587"/>
      <c r="D448" s="587"/>
      <c r="E448" s="587"/>
      <c r="F448" s="587"/>
      <c r="G448" s="587"/>
      <c r="H448" s="587"/>
      <c r="I448" s="587"/>
      <c r="J448" s="104"/>
    </row>
    <row r="449" spans="1:10" ht="17.25" hidden="1" customHeight="1">
      <c r="A449" s="172"/>
      <c r="B449" s="652" t="s">
        <v>120</v>
      </c>
      <c r="C449" s="652"/>
      <c r="D449" s="652"/>
      <c r="E449" s="652"/>
      <c r="F449" s="652" t="s">
        <v>19</v>
      </c>
      <c r="G449" s="652"/>
      <c r="H449" s="652"/>
      <c r="I449" s="652"/>
      <c r="J449" s="104"/>
    </row>
    <row r="450" spans="1:10" ht="15.75" hidden="1" customHeight="1">
      <c r="A450" s="172">
        <v>1</v>
      </c>
      <c r="B450" s="653" t="s">
        <v>111</v>
      </c>
      <c r="C450" s="653"/>
      <c r="D450" s="653"/>
      <c r="E450" s="653"/>
      <c r="F450" s="653"/>
      <c r="G450" s="653"/>
      <c r="H450" s="653"/>
      <c r="I450" s="653"/>
      <c r="J450" s="104"/>
    </row>
    <row r="451" spans="1:10" ht="15.75" hidden="1" customHeight="1">
      <c r="A451" s="172">
        <v>2</v>
      </c>
      <c r="B451" s="652" t="s">
        <v>112</v>
      </c>
      <c r="C451" s="652"/>
      <c r="D451" s="652"/>
      <c r="E451" s="652"/>
      <c r="F451" s="652"/>
      <c r="G451" s="652"/>
      <c r="H451" s="652"/>
      <c r="I451" s="652"/>
    </row>
    <row r="452" spans="1:10" ht="15.75" hidden="1" customHeight="1">
      <c r="A452" s="172">
        <v>3</v>
      </c>
      <c r="B452" s="653" t="s">
        <v>113</v>
      </c>
      <c r="C452" s="653"/>
      <c r="D452" s="653"/>
      <c r="E452" s="653"/>
      <c r="F452" s="653"/>
      <c r="G452" s="653"/>
      <c r="H452" s="653"/>
      <c r="I452" s="653"/>
      <c r="J452" s="104"/>
    </row>
    <row r="453" spans="1:10" ht="16.5" hidden="1" customHeight="1">
      <c r="A453" s="172">
        <v>4</v>
      </c>
      <c r="B453" s="652" t="s">
        <v>114</v>
      </c>
      <c r="C453" s="652"/>
      <c r="D453" s="652"/>
      <c r="E453" s="652"/>
      <c r="F453" s="652"/>
      <c r="G453" s="652"/>
      <c r="H453" s="652"/>
      <c r="I453" s="652"/>
      <c r="J453" s="104"/>
    </row>
    <row r="454" spans="1:10" hidden="1">
      <c r="A454" s="172">
        <v>5</v>
      </c>
      <c r="B454" s="653" t="s">
        <v>115</v>
      </c>
      <c r="C454" s="653"/>
      <c r="D454" s="653"/>
      <c r="E454" s="653"/>
      <c r="F454" s="653"/>
      <c r="G454" s="653"/>
      <c r="H454" s="653"/>
      <c r="I454" s="653"/>
      <c r="J454" s="104"/>
    </row>
    <row r="455" spans="1:10" ht="19.5" hidden="1" customHeight="1">
      <c r="A455" s="172">
        <v>6</v>
      </c>
      <c r="B455" s="652" t="s">
        <v>116</v>
      </c>
      <c r="C455" s="652"/>
      <c r="D455" s="652"/>
      <c r="E455" s="652"/>
      <c r="F455" s="652"/>
      <c r="G455" s="652"/>
      <c r="H455" s="652"/>
      <c r="I455" s="652"/>
      <c r="J455" s="104"/>
    </row>
    <row r="456" spans="1:10" ht="32.25" hidden="1" customHeight="1">
      <c r="A456" s="124"/>
      <c r="B456" s="653" t="s">
        <v>129</v>
      </c>
      <c r="C456" s="653"/>
      <c r="D456" s="653"/>
      <c r="E456" s="653"/>
      <c r="F456" s="653"/>
      <c r="G456" s="653"/>
      <c r="H456" s="653"/>
      <c r="I456" s="653"/>
      <c r="J456" s="104"/>
    </row>
    <row r="457" spans="1:10" ht="32.25" hidden="1" customHeight="1">
      <c r="A457" s="111"/>
      <c r="B457" s="652"/>
      <c r="C457" s="652"/>
      <c r="D457" s="652"/>
      <c r="E457" s="652"/>
      <c r="F457" s="652"/>
      <c r="G457" s="652"/>
      <c r="H457" s="652"/>
      <c r="I457" s="652"/>
      <c r="J457" s="104"/>
    </row>
    <row r="458" spans="1:10" ht="32.25" hidden="1" customHeight="1">
      <c r="A458" s="111"/>
      <c r="B458" s="653"/>
      <c r="C458" s="653"/>
      <c r="D458" s="653"/>
      <c r="E458" s="653"/>
      <c r="F458" s="653"/>
      <c r="G458" s="653"/>
      <c r="H458" s="653"/>
      <c r="I458" s="653"/>
      <c r="J458" s="104"/>
    </row>
    <row r="459" spans="1:10" ht="32.25" hidden="1" customHeight="1">
      <c r="A459" s="111"/>
      <c r="B459" s="652"/>
      <c r="C459" s="652"/>
      <c r="D459" s="652"/>
      <c r="E459" s="652"/>
      <c r="F459" s="652"/>
      <c r="G459" s="652"/>
      <c r="H459" s="652"/>
      <c r="I459" s="652"/>
      <c r="J459" s="104"/>
    </row>
    <row r="460" spans="1:10" ht="32.25" hidden="1" customHeight="1">
      <c r="A460" s="111"/>
      <c r="B460" s="653"/>
      <c r="C460" s="653"/>
      <c r="D460" s="653"/>
      <c r="E460" s="653"/>
      <c r="F460" s="653"/>
      <c r="G460" s="653"/>
      <c r="H460" s="653"/>
      <c r="I460" s="653"/>
      <c r="J460" s="104"/>
    </row>
    <row r="461" spans="1:10" ht="20.25" hidden="1" customHeight="1">
      <c r="A461" s="167" t="s">
        <v>62</v>
      </c>
      <c r="B461" s="587" t="s">
        <v>117</v>
      </c>
      <c r="C461" s="587"/>
      <c r="D461" s="587"/>
      <c r="E461" s="587"/>
      <c r="F461" s="587"/>
      <c r="G461" s="587"/>
      <c r="H461" s="587"/>
      <c r="I461" s="587"/>
      <c r="J461" s="104"/>
    </row>
    <row r="462" spans="1:10" ht="19.5" hidden="1" customHeight="1">
      <c r="A462" s="167"/>
      <c r="B462" s="652"/>
      <c r="C462" s="652"/>
      <c r="D462" s="652" t="s">
        <v>118</v>
      </c>
      <c r="E462" s="652"/>
      <c r="F462" s="652"/>
      <c r="G462" s="652"/>
      <c r="H462" s="652" t="s">
        <v>105</v>
      </c>
      <c r="I462" s="652"/>
      <c r="J462" s="104"/>
    </row>
    <row r="463" spans="1:10" ht="47.25" hidden="1" customHeight="1">
      <c r="A463" s="167"/>
      <c r="B463" s="653"/>
      <c r="C463" s="653"/>
      <c r="D463" s="653" t="s">
        <v>106</v>
      </c>
      <c r="E463" s="653" t="s">
        <v>119</v>
      </c>
      <c r="F463" s="653"/>
      <c r="G463" s="653"/>
      <c r="H463" s="653"/>
      <c r="I463" s="653"/>
      <c r="J463" s="104"/>
    </row>
    <row r="464" spans="1:10" ht="17.25" hidden="1" customHeight="1">
      <c r="A464" s="172" t="s">
        <v>108</v>
      </c>
      <c r="B464" s="652" t="s">
        <v>109</v>
      </c>
      <c r="C464" s="652"/>
      <c r="D464" s="652"/>
      <c r="E464" s="652"/>
      <c r="F464" s="652"/>
      <c r="G464" s="652"/>
      <c r="H464" s="652"/>
      <c r="I464" s="652"/>
      <c r="J464" s="104"/>
    </row>
    <row r="465" spans="1:10" ht="17.25" hidden="1" customHeight="1">
      <c r="A465" s="172"/>
      <c r="B465" s="653" t="s">
        <v>110</v>
      </c>
      <c r="C465" s="653"/>
      <c r="D465" s="653"/>
      <c r="E465" s="653"/>
      <c r="F465" s="653" t="s">
        <v>19</v>
      </c>
      <c r="G465" s="653"/>
      <c r="H465" s="653"/>
      <c r="I465" s="653"/>
      <c r="J465" s="104"/>
    </row>
    <row r="466" spans="1:10" ht="15.75" hidden="1" customHeight="1">
      <c r="A466" s="172">
        <v>1</v>
      </c>
      <c r="B466" s="652" t="s">
        <v>111</v>
      </c>
      <c r="C466" s="652"/>
      <c r="D466" s="652"/>
      <c r="E466" s="652"/>
      <c r="F466" s="652"/>
      <c r="G466" s="652"/>
      <c r="H466" s="652"/>
      <c r="I466" s="652"/>
      <c r="J466" s="104"/>
    </row>
    <row r="467" spans="1:10" ht="15.75" hidden="1" customHeight="1">
      <c r="A467" s="172">
        <v>2</v>
      </c>
      <c r="B467" s="653" t="s">
        <v>112</v>
      </c>
      <c r="C467" s="653"/>
      <c r="D467" s="653"/>
      <c r="E467" s="653"/>
      <c r="F467" s="653"/>
      <c r="G467" s="653"/>
      <c r="H467" s="653"/>
      <c r="I467" s="653"/>
    </row>
    <row r="468" spans="1:10" ht="15.75" hidden="1" customHeight="1">
      <c r="A468" s="172">
        <v>3</v>
      </c>
      <c r="B468" s="652" t="s">
        <v>113</v>
      </c>
      <c r="C468" s="652"/>
      <c r="D468" s="652"/>
      <c r="E468" s="652"/>
      <c r="F468" s="652"/>
      <c r="G468" s="652"/>
      <c r="H468" s="652"/>
      <c r="I468" s="652"/>
      <c r="J468" s="104"/>
    </row>
    <row r="469" spans="1:10" ht="16.5" hidden="1" customHeight="1">
      <c r="A469" s="172">
        <v>4</v>
      </c>
      <c r="B469" s="653" t="s">
        <v>114</v>
      </c>
      <c r="C469" s="653"/>
      <c r="D469" s="653"/>
      <c r="E469" s="653"/>
      <c r="F469" s="653"/>
      <c r="G469" s="653"/>
      <c r="H469" s="653"/>
      <c r="I469" s="653"/>
      <c r="J469" s="104"/>
    </row>
    <row r="470" spans="1:10" ht="15.75" hidden="1" customHeight="1">
      <c r="A470" s="172">
        <v>5</v>
      </c>
      <c r="B470" s="652" t="s">
        <v>115</v>
      </c>
      <c r="C470" s="652"/>
      <c r="D470" s="652"/>
      <c r="E470" s="652"/>
      <c r="F470" s="652"/>
      <c r="G470" s="652"/>
      <c r="H470" s="652"/>
      <c r="I470" s="652"/>
      <c r="J470" s="104"/>
    </row>
    <row r="471" spans="1:10" ht="21" hidden="1" customHeight="1">
      <c r="A471" s="172">
        <v>6</v>
      </c>
      <c r="B471" s="653" t="s">
        <v>116</v>
      </c>
      <c r="C471" s="653"/>
      <c r="D471" s="653"/>
      <c r="E471" s="653"/>
      <c r="F471" s="653"/>
      <c r="G471" s="653"/>
      <c r="H471" s="653"/>
      <c r="I471" s="653"/>
      <c r="J471" s="104"/>
    </row>
    <row r="472" spans="1:10" ht="51" hidden="1" customHeight="1">
      <c r="A472" s="172"/>
      <c r="B472" s="652" t="s">
        <v>129</v>
      </c>
      <c r="C472" s="652"/>
      <c r="D472" s="652"/>
      <c r="E472" s="652"/>
      <c r="F472" s="652"/>
      <c r="G472" s="652"/>
      <c r="H472" s="652"/>
      <c r="I472" s="652"/>
      <c r="J472" s="104"/>
    </row>
    <row r="473" spans="1:10" ht="16.5" hidden="1" customHeight="1">
      <c r="A473" s="172"/>
      <c r="B473" s="653"/>
      <c r="C473" s="653"/>
      <c r="D473" s="653"/>
      <c r="E473" s="653"/>
      <c r="F473" s="653"/>
      <c r="G473" s="653"/>
      <c r="H473" s="653"/>
      <c r="I473" s="653"/>
      <c r="J473" s="104"/>
    </row>
    <row r="474" spans="1:10" ht="16.5" hidden="1" customHeight="1">
      <c r="A474" s="167" t="s">
        <v>66</v>
      </c>
      <c r="B474" s="587" t="s">
        <v>122</v>
      </c>
      <c r="C474" s="587"/>
      <c r="D474" s="587"/>
      <c r="E474" s="587"/>
      <c r="F474" s="587"/>
      <c r="G474" s="587"/>
      <c r="H474" s="587"/>
      <c r="I474" s="587"/>
      <c r="J474" s="104"/>
    </row>
    <row r="475" spans="1:10" ht="28.5" hidden="1" customHeight="1">
      <c r="A475" s="167"/>
      <c r="B475" s="652"/>
      <c r="C475" s="652"/>
      <c r="D475" s="652" t="s">
        <v>106</v>
      </c>
      <c r="E475" s="652"/>
      <c r="F475" s="652" t="s">
        <v>124</v>
      </c>
      <c r="G475" s="652"/>
      <c r="H475" s="652" t="s">
        <v>130</v>
      </c>
      <c r="I475" s="652"/>
      <c r="J475" s="104"/>
    </row>
    <row r="476" spans="1:10" ht="56.25" hidden="1" customHeight="1">
      <c r="A476" s="172"/>
      <c r="B476" s="653" t="s">
        <v>125</v>
      </c>
      <c r="C476" s="653"/>
      <c r="D476" s="653"/>
      <c r="E476" s="653"/>
      <c r="F476" s="653"/>
      <c r="G476" s="653"/>
      <c r="H476" s="653"/>
      <c r="I476" s="653"/>
    </row>
    <row r="477" spans="1:10" ht="15.75" hidden="1" customHeight="1">
      <c r="A477" s="172"/>
      <c r="B477" s="652" t="s">
        <v>126</v>
      </c>
      <c r="C477" s="652"/>
      <c r="D477" s="652"/>
      <c r="E477" s="652"/>
      <c r="F477" s="652"/>
      <c r="G477" s="652"/>
      <c r="H477" s="652"/>
      <c r="I477" s="652"/>
      <c r="J477" s="104"/>
    </row>
    <row r="478" spans="1:10" ht="66.75" hidden="1" customHeight="1">
      <c r="A478" s="172"/>
      <c r="B478" s="653" t="s">
        <v>127</v>
      </c>
      <c r="C478" s="653"/>
      <c r="D478" s="653"/>
      <c r="E478" s="653"/>
      <c r="F478" s="653"/>
      <c r="G478" s="653"/>
      <c r="H478" s="653"/>
      <c r="I478" s="653"/>
      <c r="J478" s="104"/>
    </row>
    <row r="479" spans="1:10" ht="20.25" hidden="1" customHeight="1">
      <c r="A479" s="172"/>
      <c r="B479" s="652"/>
      <c r="C479" s="652"/>
      <c r="D479" s="652"/>
      <c r="E479" s="652"/>
      <c r="F479" s="652"/>
      <c r="G479" s="652"/>
      <c r="H479" s="652"/>
      <c r="I479" s="652"/>
      <c r="J479" s="104"/>
    </row>
    <row r="480" spans="1:10" ht="32.25" hidden="1" customHeight="1">
      <c r="A480" s="111"/>
      <c r="B480" s="653" t="str">
        <f>IF(AND(N406=2,N408="2 or more"),"Name of Other Partner-2 of JV", "")</f>
        <v/>
      </c>
      <c r="C480" s="653"/>
      <c r="D480" s="653"/>
      <c r="E480" s="653"/>
      <c r="F480" s="653">
        <f>'Name of Bidder'!C23</f>
        <v>0</v>
      </c>
      <c r="G480" s="653"/>
      <c r="H480" s="653"/>
      <c r="I480" s="653"/>
      <c r="J480" s="104"/>
    </row>
    <row r="481" spans="1:10" ht="29.25" hidden="1" customHeight="1">
      <c r="A481" s="111" t="s">
        <v>102</v>
      </c>
      <c r="B481" s="652" t="s">
        <v>103</v>
      </c>
      <c r="C481" s="652"/>
      <c r="D481" s="652"/>
      <c r="E481" s="652"/>
      <c r="F481" s="652"/>
      <c r="G481" s="652"/>
      <c r="H481" s="652"/>
      <c r="I481" s="652"/>
      <c r="J481" s="104"/>
    </row>
    <row r="482" spans="1:10" ht="19.5" hidden="1" customHeight="1">
      <c r="A482" s="167"/>
      <c r="B482" s="653"/>
      <c r="C482" s="653"/>
      <c r="D482" s="653" t="s">
        <v>104</v>
      </c>
      <c r="E482" s="653"/>
      <c r="F482" s="653" t="s">
        <v>130</v>
      </c>
      <c r="G482" s="653" t="s">
        <v>131</v>
      </c>
      <c r="H482" s="653" t="s">
        <v>105</v>
      </c>
      <c r="I482" s="653"/>
      <c r="J482" s="104"/>
    </row>
    <row r="483" spans="1:10" ht="47.25" hidden="1" customHeight="1">
      <c r="A483" s="167"/>
      <c r="B483" s="652"/>
      <c r="C483" s="652"/>
      <c r="D483" s="652" t="s">
        <v>106</v>
      </c>
      <c r="E483" s="652" t="s">
        <v>107</v>
      </c>
      <c r="F483" s="652"/>
      <c r="G483" s="652"/>
      <c r="H483" s="652"/>
      <c r="I483" s="652"/>
      <c r="J483" s="104"/>
    </row>
    <row r="484" spans="1:10" ht="17.25" hidden="1" customHeight="1">
      <c r="A484" s="172" t="s">
        <v>108</v>
      </c>
      <c r="B484" s="653" t="s">
        <v>109</v>
      </c>
      <c r="C484" s="653"/>
      <c r="D484" s="653"/>
      <c r="E484" s="653"/>
      <c r="F484" s="653"/>
      <c r="G484" s="653"/>
      <c r="H484" s="653"/>
      <c r="I484" s="653"/>
      <c r="J484" s="104"/>
    </row>
    <row r="485" spans="1:10" ht="17.25" hidden="1" customHeight="1">
      <c r="A485" s="172"/>
      <c r="B485" s="652" t="s">
        <v>132</v>
      </c>
      <c r="C485" s="652"/>
      <c r="D485" s="652"/>
      <c r="E485" s="652"/>
      <c r="F485" s="652" t="s">
        <v>19</v>
      </c>
      <c r="G485" s="652"/>
      <c r="H485" s="652"/>
      <c r="I485" s="652"/>
      <c r="J485" s="104"/>
    </row>
    <row r="486" spans="1:10" ht="15.75" hidden="1" customHeight="1">
      <c r="A486" s="172">
        <v>1</v>
      </c>
      <c r="B486" s="653" t="str">
        <f>IF(F485="Yes", "2012-2013", "")</f>
        <v>2012-2013</v>
      </c>
      <c r="C486" s="653"/>
      <c r="D486" s="653"/>
      <c r="E486" s="653"/>
      <c r="F486" s="653"/>
      <c r="G486" s="653"/>
      <c r="H486" s="653"/>
      <c r="I486" s="653"/>
      <c r="J486" s="104"/>
    </row>
    <row r="487" spans="1:10" ht="15.75" hidden="1" customHeight="1">
      <c r="A487" s="172">
        <v>2</v>
      </c>
      <c r="B487" s="587" t="s">
        <v>133</v>
      </c>
      <c r="C487" s="587"/>
      <c r="D487" s="587"/>
      <c r="E487" s="587"/>
      <c r="F487" s="587"/>
      <c r="G487" s="587"/>
      <c r="H487" s="587"/>
      <c r="I487" s="587"/>
    </row>
    <row r="488" spans="1:10" ht="15.75" hidden="1" customHeight="1">
      <c r="A488" s="172">
        <v>3</v>
      </c>
      <c r="B488" s="652" t="s">
        <v>134</v>
      </c>
      <c r="C488" s="652"/>
      <c r="D488" s="652"/>
      <c r="E488" s="652"/>
      <c r="F488" s="652"/>
      <c r="G488" s="652"/>
      <c r="H488" s="652"/>
      <c r="I488" s="652"/>
      <c r="J488" s="104"/>
    </row>
    <row r="489" spans="1:10" ht="16.5" hidden="1" customHeight="1">
      <c r="A489" s="172">
        <v>4</v>
      </c>
      <c r="B489" s="653" t="s">
        <v>135</v>
      </c>
      <c r="C489" s="653"/>
      <c r="D489" s="653"/>
      <c r="E489" s="653"/>
      <c r="F489" s="653"/>
      <c r="G489" s="653"/>
      <c r="H489" s="653"/>
      <c r="I489" s="653"/>
      <c r="J489" s="104"/>
    </row>
    <row r="490" spans="1:10" ht="15.6" hidden="1" customHeight="1">
      <c r="A490" s="172">
        <v>5</v>
      </c>
      <c r="B490" s="652" t="s">
        <v>136</v>
      </c>
      <c r="C490" s="652"/>
      <c r="D490" s="652"/>
      <c r="E490" s="652"/>
      <c r="F490" s="652"/>
      <c r="G490" s="652"/>
      <c r="H490" s="652"/>
      <c r="I490" s="652"/>
      <c r="J490" s="104"/>
    </row>
    <row r="491" spans="1:10" ht="32.25" hidden="1" customHeight="1">
      <c r="A491" s="172"/>
      <c r="B491" s="653"/>
      <c r="C491" s="653"/>
      <c r="D491" s="653"/>
      <c r="E491" s="653"/>
      <c r="F491" s="653"/>
      <c r="G491" s="653"/>
      <c r="H491" s="653"/>
      <c r="I491" s="653"/>
      <c r="J491" s="104"/>
    </row>
    <row r="492" spans="1:10" ht="32.25" hidden="1" customHeight="1">
      <c r="A492" s="124"/>
      <c r="B492" s="652" t="s">
        <v>129</v>
      </c>
      <c r="C492" s="652"/>
      <c r="D492" s="652"/>
      <c r="E492" s="652"/>
      <c r="F492" s="652"/>
      <c r="G492" s="652"/>
      <c r="H492" s="652"/>
      <c r="I492" s="652"/>
      <c r="J492" s="104"/>
    </row>
    <row r="493" spans="1:10" ht="32.25" hidden="1" customHeight="1">
      <c r="A493" s="111"/>
      <c r="B493" s="653"/>
      <c r="C493" s="653"/>
      <c r="D493" s="653"/>
      <c r="E493" s="653"/>
      <c r="F493" s="653"/>
      <c r="G493" s="653"/>
      <c r="H493" s="653"/>
      <c r="I493" s="653"/>
      <c r="J493" s="104"/>
    </row>
    <row r="494" spans="1:10" ht="20.25" hidden="1" customHeight="1">
      <c r="A494" s="167" t="s">
        <v>62</v>
      </c>
      <c r="B494" s="652" t="s">
        <v>117</v>
      </c>
      <c r="C494" s="652"/>
      <c r="D494" s="652"/>
      <c r="E494" s="652"/>
      <c r="F494" s="652"/>
      <c r="G494" s="652"/>
      <c r="H494" s="652"/>
      <c r="I494" s="652"/>
      <c r="J494" s="104"/>
    </row>
    <row r="495" spans="1:10" ht="19.5" hidden="1" customHeight="1">
      <c r="A495" s="167"/>
      <c r="B495" s="653"/>
      <c r="C495" s="653"/>
      <c r="D495" s="653" t="s">
        <v>118</v>
      </c>
      <c r="E495" s="653"/>
      <c r="F495" s="653" t="s">
        <v>130</v>
      </c>
      <c r="G495" s="653" t="s">
        <v>131</v>
      </c>
      <c r="H495" s="653" t="s">
        <v>105</v>
      </c>
      <c r="I495" s="653"/>
      <c r="J495" s="104"/>
    </row>
    <row r="496" spans="1:10" ht="47.25" hidden="1" customHeight="1">
      <c r="A496" s="167"/>
      <c r="B496" s="652"/>
      <c r="C496" s="652"/>
      <c r="D496" s="652" t="s">
        <v>106</v>
      </c>
      <c r="E496" s="652" t="s">
        <v>119</v>
      </c>
      <c r="F496" s="652"/>
      <c r="G496" s="652"/>
      <c r="H496" s="652"/>
      <c r="I496" s="652"/>
      <c r="J496" s="104"/>
    </row>
    <row r="497" spans="1:10" ht="17.25" hidden="1" customHeight="1">
      <c r="A497" s="172" t="s">
        <v>108</v>
      </c>
      <c r="B497" s="653" t="s">
        <v>109</v>
      </c>
      <c r="C497" s="653"/>
      <c r="D497" s="653"/>
      <c r="E497" s="653"/>
      <c r="F497" s="653"/>
      <c r="G497" s="653"/>
      <c r="H497" s="653"/>
      <c r="I497" s="653"/>
      <c r="J497" s="104"/>
    </row>
    <row r="498" spans="1:10" ht="17.25" hidden="1" customHeight="1">
      <c r="A498" s="172"/>
      <c r="B498" s="652" t="s">
        <v>132</v>
      </c>
      <c r="C498" s="652"/>
      <c r="D498" s="652"/>
      <c r="E498" s="652"/>
      <c r="F498" s="652" t="s">
        <v>19</v>
      </c>
      <c r="G498" s="652"/>
      <c r="H498" s="652"/>
      <c r="I498" s="652"/>
      <c r="J498" s="104"/>
    </row>
    <row r="499" spans="1:10" ht="15.75" hidden="1" customHeight="1">
      <c r="A499" s="172">
        <v>1</v>
      </c>
      <c r="B499" s="653" t="str">
        <f>IF(F498="Yes", "2012-2013", "")</f>
        <v>2012-2013</v>
      </c>
      <c r="C499" s="653"/>
      <c r="D499" s="653"/>
      <c r="E499" s="653"/>
      <c r="F499" s="653"/>
      <c r="G499" s="653"/>
      <c r="H499" s="653"/>
      <c r="I499" s="653"/>
      <c r="J499" s="104"/>
    </row>
    <row r="500" spans="1:10" ht="15.75" hidden="1" customHeight="1">
      <c r="A500" s="172">
        <v>2</v>
      </c>
      <c r="B500" s="587" t="s">
        <v>133</v>
      </c>
      <c r="C500" s="587"/>
      <c r="D500" s="587"/>
      <c r="E500" s="587"/>
      <c r="F500" s="587"/>
      <c r="G500" s="587"/>
      <c r="H500" s="587"/>
      <c r="I500" s="587"/>
    </row>
    <row r="501" spans="1:10" ht="15.75" hidden="1" customHeight="1">
      <c r="A501" s="172">
        <v>3</v>
      </c>
      <c r="B501" s="652" t="s">
        <v>134</v>
      </c>
      <c r="C501" s="652"/>
      <c r="D501" s="652"/>
      <c r="E501" s="652"/>
      <c r="F501" s="652"/>
      <c r="G501" s="652"/>
      <c r="H501" s="652"/>
      <c r="I501" s="652"/>
      <c r="J501" s="104"/>
    </row>
    <row r="502" spans="1:10" ht="16.5" hidden="1" customHeight="1">
      <c r="A502" s="172">
        <v>4</v>
      </c>
      <c r="B502" s="653" t="s">
        <v>135</v>
      </c>
      <c r="C502" s="653"/>
      <c r="D502" s="653"/>
      <c r="E502" s="653"/>
      <c r="F502" s="653"/>
      <c r="G502" s="653"/>
      <c r="H502" s="653"/>
      <c r="I502" s="653"/>
      <c r="J502" s="104"/>
    </row>
    <row r="503" spans="1:10" ht="15.6" hidden="1" customHeight="1">
      <c r="A503" s="172">
        <v>5</v>
      </c>
      <c r="B503" s="652" t="s">
        <v>136</v>
      </c>
      <c r="C503" s="652"/>
      <c r="D503" s="652"/>
      <c r="E503" s="652"/>
      <c r="F503" s="652"/>
      <c r="G503" s="652"/>
      <c r="H503" s="652"/>
      <c r="I503" s="652"/>
      <c r="J503" s="104"/>
    </row>
    <row r="504" spans="1:10" ht="32.25" hidden="1" customHeight="1">
      <c r="A504" s="172"/>
      <c r="B504" s="653" t="s">
        <v>121</v>
      </c>
      <c r="C504" s="653"/>
      <c r="D504" s="653"/>
      <c r="E504" s="653"/>
      <c r="F504" s="653"/>
      <c r="G504" s="653"/>
      <c r="H504" s="653"/>
      <c r="I504" s="653"/>
      <c r="J504" s="104"/>
    </row>
    <row r="505" spans="1:10" ht="32.25" hidden="1" customHeight="1">
      <c r="A505" s="124"/>
      <c r="B505" s="652" t="s">
        <v>129</v>
      </c>
      <c r="C505" s="652"/>
      <c r="D505" s="652"/>
      <c r="E505" s="652"/>
      <c r="F505" s="652"/>
      <c r="G505" s="652"/>
      <c r="H505" s="652"/>
      <c r="I505" s="652"/>
      <c r="J505" s="104"/>
    </row>
    <row r="506" spans="1:10" ht="16.5" hidden="1" customHeight="1">
      <c r="A506" s="124"/>
      <c r="B506" s="653"/>
      <c r="C506" s="653"/>
      <c r="D506" s="653"/>
      <c r="E506" s="653"/>
      <c r="F506" s="653"/>
      <c r="G506" s="653"/>
      <c r="H506" s="653"/>
      <c r="I506" s="653"/>
      <c r="J506" s="104"/>
    </row>
    <row r="507" spans="1:10" ht="16.5" hidden="1" customHeight="1">
      <c r="A507" s="167" t="s">
        <v>66</v>
      </c>
      <c r="B507" s="652" t="s">
        <v>122</v>
      </c>
      <c r="C507" s="652"/>
      <c r="D507" s="652"/>
      <c r="E507" s="652"/>
      <c r="F507" s="652"/>
      <c r="G507" s="652"/>
      <c r="H507" s="652"/>
      <c r="I507" s="652"/>
      <c r="J507" s="104"/>
    </row>
    <row r="508" spans="1:10" ht="28.5" hidden="1" customHeight="1">
      <c r="A508" s="167"/>
      <c r="B508" s="653"/>
      <c r="C508" s="653"/>
      <c r="D508" s="653" t="s">
        <v>106</v>
      </c>
      <c r="E508" s="653"/>
      <c r="F508" s="653" t="s">
        <v>124</v>
      </c>
      <c r="G508" s="653"/>
      <c r="H508" s="653" t="s">
        <v>130</v>
      </c>
      <c r="I508" s="653"/>
      <c r="J508" s="104"/>
    </row>
    <row r="509" spans="1:10" ht="56.25" hidden="1" customHeight="1">
      <c r="A509" s="172"/>
      <c r="B509" s="652" t="s">
        <v>125</v>
      </c>
      <c r="C509" s="652"/>
      <c r="D509" s="652"/>
      <c r="E509" s="652"/>
      <c r="F509" s="652"/>
      <c r="G509" s="652"/>
      <c r="H509" s="652"/>
      <c r="I509" s="652"/>
    </row>
    <row r="510" spans="1:10" ht="15.75" hidden="1" customHeight="1">
      <c r="A510" s="172"/>
      <c r="B510" s="653" t="s">
        <v>126</v>
      </c>
      <c r="C510" s="653"/>
      <c r="D510" s="653"/>
      <c r="E510" s="653"/>
      <c r="F510" s="653"/>
      <c r="G510" s="653"/>
      <c r="H510" s="653"/>
      <c r="I510" s="653"/>
      <c r="J510" s="104"/>
    </row>
    <row r="511" spans="1:10" ht="49.5" hidden="1" customHeight="1">
      <c r="A511" s="172"/>
      <c r="B511" s="652" t="s">
        <v>127</v>
      </c>
      <c r="C511" s="652"/>
      <c r="D511" s="652"/>
      <c r="E511" s="652"/>
      <c r="F511" s="652"/>
      <c r="G511" s="652"/>
      <c r="H511" s="652"/>
      <c r="I511" s="652"/>
      <c r="J511" s="104"/>
    </row>
    <row r="512" spans="1:10" ht="20.25" hidden="1" customHeight="1">
      <c r="A512" s="124"/>
      <c r="B512" s="653"/>
      <c r="C512" s="653"/>
      <c r="D512" s="653"/>
      <c r="E512" s="653"/>
      <c r="F512" s="653"/>
      <c r="G512" s="653"/>
      <c r="H512" s="653"/>
      <c r="I512" s="653"/>
      <c r="J512" s="104"/>
    </row>
    <row r="513" spans="1:10" ht="17.25" hidden="1" customHeight="1">
      <c r="A513" s="174" t="s">
        <v>137</v>
      </c>
      <c r="B513" s="587" t="s">
        <v>138</v>
      </c>
      <c r="C513" s="587"/>
      <c r="D513" s="587"/>
      <c r="E513" s="587"/>
      <c r="F513" s="587"/>
      <c r="G513" s="587"/>
      <c r="H513" s="587"/>
      <c r="I513" s="587"/>
      <c r="J513" s="104"/>
    </row>
    <row r="514" spans="1:10" ht="12" hidden="1" customHeight="1">
      <c r="A514" s="104"/>
      <c r="B514" s="652"/>
      <c r="C514" s="652"/>
      <c r="D514" s="652"/>
      <c r="E514" s="652"/>
      <c r="F514" s="652"/>
      <c r="G514" s="652"/>
      <c r="H514" s="652"/>
      <c r="I514" s="652"/>
      <c r="J514" s="104"/>
    </row>
    <row r="515" spans="1:10" ht="56.25" hidden="1" customHeight="1">
      <c r="A515" s="123"/>
      <c r="B515" s="653" t="s">
        <v>139</v>
      </c>
      <c r="C515" s="653"/>
      <c r="D515" s="653"/>
      <c r="E515" s="653"/>
      <c r="F515" s="653"/>
      <c r="G515" s="653"/>
      <c r="H515" s="653"/>
      <c r="I515" s="653"/>
      <c r="J515" s="104"/>
    </row>
    <row r="516" spans="1:10" ht="9.75" hidden="1" customHeight="1">
      <c r="A516" s="104"/>
      <c r="B516" s="652"/>
      <c r="C516" s="652"/>
      <c r="D516" s="652"/>
      <c r="E516" s="652"/>
      <c r="F516" s="652"/>
      <c r="G516" s="652"/>
      <c r="H516" s="652"/>
      <c r="I516" s="652"/>
    </row>
    <row r="517" spans="1:10" ht="107.25" hidden="1" customHeight="1">
      <c r="A517" s="124"/>
      <c r="B517" s="653"/>
      <c r="C517" s="653"/>
      <c r="D517" s="653"/>
      <c r="E517" s="653"/>
      <c r="F517" s="653"/>
      <c r="G517" s="653"/>
      <c r="H517" s="653"/>
      <c r="I517" s="653"/>
    </row>
    <row r="518" spans="1:10" ht="40.15" hidden="1" customHeight="1">
      <c r="A518" s="124"/>
      <c r="B518" s="652"/>
      <c r="C518" s="652"/>
      <c r="D518" s="652"/>
      <c r="E518" s="652"/>
      <c r="F518" s="652"/>
      <c r="G518" s="652"/>
      <c r="H518" s="652"/>
      <c r="I518" s="652"/>
      <c r="J518" s="104"/>
    </row>
    <row r="519" spans="1:10" ht="9" hidden="1" customHeight="1">
      <c r="A519" s="104"/>
      <c r="B519" s="653"/>
      <c r="C519" s="653"/>
      <c r="D519" s="653"/>
      <c r="E519" s="653"/>
      <c r="F519" s="653"/>
      <c r="G519" s="653"/>
      <c r="H519" s="653"/>
      <c r="I519" s="653"/>
      <c r="J519" s="104"/>
    </row>
    <row r="520" spans="1:10" ht="33.75" hidden="1" customHeight="1">
      <c r="A520" s="124"/>
      <c r="B520" s="652"/>
      <c r="C520" s="652"/>
      <c r="D520" s="652"/>
      <c r="E520" s="652"/>
      <c r="F520" s="652"/>
      <c r="G520" s="652"/>
      <c r="H520" s="652"/>
      <c r="I520" s="652"/>
      <c r="J520" s="104"/>
    </row>
    <row r="521" spans="1:10" ht="15.75" hidden="1" customHeight="1">
      <c r="B521" s="653"/>
      <c r="C521" s="653"/>
      <c r="D521" s="653"/>
      <c r="E521" s="653"/>
      <c r="F521" s="653"/>
      <c r="G521" s="653"/>
      <c r="H521" s="653"/>
      <c r="I521" s="653"/>
    </row>
    <row r="522" spans="1:10" ht="42" hidden="1" customHeight="1">
      <c r="A522" s="121"/>
      <c r="B522" s="652"/>
      <c r="C522" s="652"/>
      <c r="D522" s="652"/>
      <c r="E522" s="652"/>
      <c r="F522" s="652"/>
      <c r="G522" s="652"/>
      <c r="H522" s="652"/>
      <c r="I522" s="652"/>
      <c r="J522" s="104"/>
    </row>
    <row r="523" spans="1:10" ht="15.75" hidden="1" customHeight="1">
      <c r="A523" s="104"/>
      <c r="B523" s="653"/>
      <c r="C523" s="653"/>
      <c r="D523" s="653"/>
      <c r="E523" s="653"/>
      <c r="F523" s="653"/>
      <c r="G523" s="653"/>
      <c r="H523" s="653"/>
      <c r="I523" s="653"/>
      <c r="J523" s="104"/>
    </row>
    <row r="524" spans="1:10" ht="19.5" hidden="1" customHeight="1">
      <c r="A524" s="121"/>
      <c r="B524" s="652"/>
      <c r="C524" s="652"/>
      <c r="D524" s="652"/>
      <c r="E524" s="652"/>
      <c r="F524" s="652"/>
      <c r="G524" s="652"/>
      <c r="H524" s="652"/>
      <c r="I524" s="652"/>
      <c r="J524" s="104"/>
    </row>
    <row r="525" spans="1:10" ht="15.75" hidden="1" customHeight="1">
      <c r="A525" s="104"/>
      <c r="B525" s="653"/>
      <c r="C525" s="653"/>
      <c r="D525" s="653"/>
      <c r="E525" s="653"/>
      <c r="F525" s="653"/>
      <c r="G525" s="653"/>
      <c r="H525" s="653"/>
      <c r="I525" s="653"/>
      <c r="J525" s="104"/>
    </row>
    <row r="526" spans="1:10" ht="40.15" hidden="1" customHeight="1">
      <c r="A526" s="121" t="s">
        <v>140</v>
      </c>
      <c r="B526" s="587"/>
      <c r="C526" s="587"/>
      <c r="D526" s="587"/>
      <c r="E526" s="587"/>
      <c r="F526" s="587"/>
      <c r="G526" s="587"/>
      <c r="H526" s="587"/>
      <c r="I526" s="587"/>
      <c r="J526" s="104"/>
    </row>
    <row r="527" spans="1:10" ht="15.75" hidden="1" customHeight="1">
      <c r="A527" s="104"/>
      <c r="B527" s="652"/>
      <c r="C527" s="652"/>
      <c r="D527" s="652"/>
      <c r="E527" s="652"/>
      <c r="F527" s="652"/>
      <c r="G527" s="652"/>
      <c r="H527" s="652"/>
      <c r="I527" s="652"/>
      <c r="J527" s="104"/>
    </row>
    <row r="528" spans="1:10" ht="90" hidden="1" customHeight="1">
      <c r="A528" s="121" t="s">
        <v>141</v>
      </c>
      <c r="B528" s="653"/>
      <c r="C528" s="653"/>
      <c r="D528" s="653"/>
      <c r="E528" s="653"/>
      <c r="F528" s="653"/>
      <c r="G528" s="653"/>
      <c r="H528" s="653"/>
      <c r="I528" s="653"/>
    </row>
    <row r="529" spans="1:10" ht="15.75" hidden="1" customHeight="1">
      <c r="A529" s="104"/>
      <c r="B529" s="652"/>
      <c r="C529" s="652"/>
      <c r="D529" s="652"/>
      <c r="E529" s="652"/>
      <c r="F529" s="652"/>
      <c r="G529" s="652"/>
      <c r="H529" s="652"/>
      <c r="I529" s="652"/>
      <c r="J529" s="104"/>
    </row>
    <row r="530" spans="1:10" ht="48" hidden="1" customHeight="1">
      <c r="A530" s="121" t="s">
        <v>142</v>
      </c>
      <c r="B530" s="653"/>
      <c r="C530" s="653"/>
      <c r="D530" s="653"/>
      <c r="E530" s="653"/>
      <c r="F530" s="653"/>
      <c r="G530" s="653"/>
      <c r="H530" s="653"/>
      <c r="I530" s="653"/>
      <c r="J530" s="104"/>
    </row>
    <row r="531" spans="1:10" ht="17.25" hidden="1" customHeight="1">
      <c r="A531" s="104"/>
      <c r="B531" s="652"/>
      <c r="C531" s="652"/>
      <c r="D531" s="652"/>
      <c r="E531" s="652"/>
      <c r="F531" s="652"/>
      <c r="G531" s="652"/>
      <c r="H531" s="652"/>
      <c r="I531" s="652"/>
      <c r="J531" s="104"/>
    </row>
    <row r="532" spans="1:10" ht="21" hidden="1" customHeight="1">
      <c r="A532" s="121" t="s">
        <v>143</v>
      </c>
      <c r="B532" s="653"/>
      <c r="C532" s="653"/>
      <c r="D532" s="653"/>
      <c r="E532" s="653"/>
      <c r="F532" s="653"/>
      <c r="G532" s="653"/>
      <c r="H532" s="653"/>
      <c r="I532" s="653"/>
      <c r="J532" s="104"/>
    </row>
    <row r="533" spans="1:10" ht="21" hidden="1" customHeight="1">
      <c r="A533" s="121"/>
      <c r="B533" s="652"/>
      <c r="C533" s="652"/>
      <c r="D533" s="652"/>
      <c r="E533" s="652"/>
      <c r="F533" s="652"/>
      <c r="G533" s="652"/>
      <c r="H533" s="652"/>
      <c r="I533" s="652"/>
      <c r="J533" s="104"/>
    </row>
    <row r="534" spans="1:10" ht="275.25" hidden="1" customHeight="1">
      <c r="A534" s="104"/>
      <c r="B534" s="653"/>
      <c r="C534" s="653"/>
      <c r="D534" s="653"/>
      <c r="E534" s="653"/>
      <c r="F534" s="653"/>
      <c r="G534" s="653"/>
      <c r="H534" s="653"/>
      <c r="I534" s="653"/>
      <c r="J534" s="104"/>
    </row>
    <row r="535" spans="1:10" ht="23.25" hidden="1" customHeight="1">
      <c r="A535" s="104"/>
      <c r="B535" s="652"/>
      <c r="C535" s="652"/>
      <c r="D535" s="652"/>
      <c r="E535" s="652"/>
      <c r="F535" s="652"/>
      <c r="G535" s="652"/>
      <c r="H535" s="652"/>
      <c r="I535" s="652"/>
      <c r="J535" s="104"/>
    </row>
    <row r="536" spans="1:10" ht="24.75" hidden="1" customHeight="1">
      <c r="A536" s="104"/>
      <c r="B536" s="653"/>
      <c r="C536" s="653"/>
      <c r="D536" s="653"/>
      <c r="E536" s="653"/>
      <c r="F536" s="653"/>
      <c r="G536" s="653"/>
      <c r="H536" s="653"/>
      <c r="I536" s="653"/>
      <c r="J536" s="104"/>
    </row>
    <row r="537" spans="1:10" ht="49.5" hidden="1" customHeight="1">
      <c r="A537" s="121"/>
      <c r="B537" s="652" t="s">
        <v>144</v>
      </c>
      <c r="C537" s="652"/>
      <c r="D537" s="652"/>
      <c r="E537" s="652"/>
      <c r="F537" s="652"/>
      <c r="G537" s="652"/>
      <c r="H537" s="652"/>
      <c r="I537" s="652"/>
    </row>
    <row r="538" spans="1:10" ht="72" hidden="1" customHeight="1">
      <c r="A538" s="124">
        <v>4.0999999999999996</v>
      </c>
      <c r="B538" s="653" t="s">
        <v>145</v>
      </c>
      <c r="C538" s="653"/>
      <c r="D538" s="653"/>
      <c r="E538" s="653"/>
      <c r="F538" s="653"/>
      <c r="G538" s="653"/>
      <c r="H538" s="653"/>
      <c r="I538" s="653"/>
    </row>
    <row r="539" spans="1:10" hidden="1">
      <c r="A539" s="175" t="s">
        <v>54</v>
      </c>
      <c r="B539" s="587" t="str">
        <f>"For  "&amp;F409</f>
        <v>For  0</v>
      </c>
      <c r="C539" s="587"/>
      <c r="D539" s="587"/>
      <c r="E539" s="587"/>
      <c r="F539" s="587"/>
      <c r="G539" s="587"/>
      <c r="H539" s="587"/>
      <c r="I539" s="587"/>
      <c r="J539" s="104"/>
    </row>
    <row r="540" spans="1:10" hidden="1">
      <c r="A540" s="104"/>
      <c r="B540" s="652" t="s">
        <v>49</v>
      </c>
      <c r="C540" s="652"/>
      <c r="D540" s="652"/>
      <c r="E540" s="652"/>
      <c r="F540" s="652"/>
      <c r="G540" s="652"/>
      <c r="H540" s="652"/>
      <c r="I540" s="652"/>
      <c r="J540" s="104"/>
    </row>
    <row r="541" spans="1:10" hidden="1">
      <c r="A541" s="104"/>
      <c r="B541" s="653" t="s">
        <v>50</v>
      </c>
      <c r="C541" s="653"/>
      <c r="D541" s="653"/>
      <c r="E541" s="653"/>
      <c r="F541" s="653"/>
      <c r="G541" s="653"/>
      <c r="H541" s="653"/>
      <c r="I541" s="653"/>
      <c r="J541" s="104"/>
    </row>
    <row r="542" spans="1:10" hidden="1">
      <c r="A542" s="104"/>
      <c r="B542" s="652" t="s">
        <v>51</v>
      </c>
      <c r="C542" s="652"/>
      <c r="D542" s="652"/>
      <c r="E542" s="652"/>
      <c r="F542" s="652"/>
      <c r="G542" s="652"/>
      <c r="H542" s="652"/>
      <c r="I542" s="652"/>
      <c r="J542" s="104"/>
    </row>
    <row r="543" spans="1:10" hidden="1">
      <c r="A543" s="104"/>
      <c r="B543" s="653" t="s">
        <v>146</v>
      </c>
      <c r="C543" s="653"/>
      <c r="D543" s="653"/>
      <c r="E543" s="653"/>
      <c r="F543" s="653"/>
      <c r="G543" s="653"/>
      <c r="H543" s="653"/>
      <c r="I543" s="653"/>
      <c r="J543" s="104"/>
    </row>
    <row r="544" spans="1:10" hidden="1">
      <c r="A544" s="104"/>
      <c r="B544" s="652" t="s">
        <v>147</v>
      </c>
      <c r="C544" s="652"/>
      <c r="D544" s="652"/>
      <c r="E544" s="652"/>
      <c r="F544" s="652"/>
      <c r="G544" s="652"/>
      <c r="H544" s="652"/>
      <c r="I544" s="652"/>
      <c r="J544" s="104"/>
    </row>
    <row r="545" spans="1:10" hidden="1">
      <c r="A545" s="104"/>
      <c r="B545" s="653" t="s">
        <v>148</v>
      </c>
      <c r="C545" s="653"/>
      <c r="D545" s="653"/>
      <c r="E545" s="653"/>
      <c r="F545" s="653"/>
      <c r="G545" s="653"/>
      <c r="H545" s="653"/>
      <c r="I545" s="653"/>
      <c r="J545" s="104"/>
    </row>
    <row r="546" spans="1:10" hidden="1">
      <c r="A546" s="104"/>
      <c r="B546" s="652" t="s">
        <v>149</v>
      </c>
      <c r="C546" s="652"/>
      <c r="D546" s="652"/>
      <c r="E546" s="652"/>
      <c r="F546" s="652"/>
      <c r="G546" s="652"/>
      <c r="H546" s="652"/>
      <c r="I546" s="652"/>
      <c r="J546" s="104"/>
    </row>
    <row r="547" spans="1:10" hidden="1">
      <c r="A547" s="104"/>
      <c r="B547" s="653" t="s">
        <v>150</v>
      </c>
      <c r="C547" s="653"/>
      <c r="D547" s="653"/>
      <c r="E547" s="653"/>
      <c r="F547" s="653"/>
      <c r="G547" s="653"/>
      <c r="H547" s="653"/>
      <c r="I547" s="653"/>
      <c r="J547" s="104"/>
    </row>
    <row r="548" spans="1:10" hidden="1">
      <c r="A548" s="104"/>
      <c r="B548" s="652" t="s">
        <v>151</v>
      </c>
      <c r="C548" s="652"/>
      <c r="D548" s="652"/>
      <c r="E548" s="652"/>
      <c r="F548" s="652"/>
      <c r="G548" s="652"/>
      <c r="H548" s="652"/>
      <c r="I548" s="652"/>
      <c r="J548" s="104"/>
    </row>
    <row r="549" spans="1:10" hidden="1">
      <c r="A549" s="104"/>
      <c r="B549" s="653" t="s">
        <v>152</v>
      </c>
      <c r="C549" s="653"/>
      <c r="D549" s="653"/>
      <c r="E549" s="653"/>
      <c r="F549" s="653"/>
      <c r="G549" s="653"/>
      <c r="H549" s="653"/>
      <c r="I549" s="653"/>
      <c r="J549" s="104"/>
    </row>
    <row r="550" spans="1:10" hidden="1">
      <c r="A550" s="104"/>
      <c r="B550" s="652"/>
      <c r="C550" s="652"/>
      <c r="D550" s="652"/>
      <c r="E550" s="652"/>
      <c r="F550" s="652"/>
      <c r="G550" s="652"/>
      <c r="H550" s="652"/>
      <c r="I550" s="652"/>
      <c r="J550" s="104"/>
    </row>
    <row r="551" spans="1:10" hidden="1">
      <c r="A551" s="175" t="s">
        <v>62</v>
      </c>
      <c r="B551" s="653" t="str">
        <f>"For  "&amp;F444</f>
        <v>For  0</v>
      </c>
      <c r="C551" s="653"/>
      <c r="D551" s="653"/>
      <c r="E551" s="653"/>
      <c r="F551" s="653"/>
      <c r="G551" s="653"/>
      <c r="H551" s="653"/>
      <c r="I551" s="653"/>
      <c r="J551" s="104"/>
    </row>
    <row r="552" spans="1:10" hidden="1">
      <c r="A552" s="104"/>
      <c r="B552" s="587" t="s">
        <v>49</v>
      </c>
      <c r="C552" s="587"/>
      <c r="D552" s="587"/>
      <c r="E552" s="587"/>
      <c r="F552" s="587"/>
      <c r="G552" s="587"/>
      <c r="H552" s="587"/>
      <c r="I552" s="587"/>
      <c r="J552" s="104"/>
    </row>
    <row r="553" spans="1:10" ht="15.6" hidden="1" customHeight="1">
      <c r="A553" s="104"/>
      <c r="B553" s="652" t="s">
        <v>50</v>
      </c>
      <c r="C553" s="652"/>
      <c r="D553" s="652"/>
      <c r="E553" s="652"/>
      <c r="F553" s="652"/>
      <c r="G553" s="652"/>
      <c r="H553" s="652"/>
      <c r="I553" s="652"/>
      <c r="J553" s="104"/>
    </row>
    <row r="554" spans="1:10" ht="15.6" hidden="1" customHeight="1">
      <c r="A554" s="104"/>
      <c r="B554" s="653" t="s">
        <v>51</v>
      </c>
      <c r="C554" s="653"/>
      <c r="D554" s="653"/>
      <c r="E554" s="653"/>
      <c r="F554" s="653"/>
      <c r="G554" s="653"/>
      <c r="H554" s="653"/>
      <c r="I554" s="653"/>
      <c r="J554" s="104"/>
    </row>
    <row r="555" spans="1:10" ht="15.6" hidden="1" customHeight="1">
      <c r="A555" s="104"/>
      <c r="B555" s="652" t="s">
        <v>146</v>
      </c>
      <c r="C555" s="652"/>
      <c r="D555" s="652"/>
      <c r="E555" s="652"/>
      <c r="F555" s="652"/>
      <c r="G555" s="652"/>
      <c r="H555" s="652"/>
      <c r="I555" s="652"/>
      <c r="J555" s="104"/>
    </row>
    <row r="556" spans="1:10" ht="15.6" hidden="1" customHeight="1">
      <c r="A556" s="104"/>
      <c r="B556" s="653" t="s">
        <v>147</v>
      </c>
      <c r="C556" s="653"/>
      <c r="D556" s="653"/>
      <c r="E556" s="653"/>
      <c r="F556" s="653"/>
      <c r="G556" s="653"/>
      <c r="H556" s="653"/>
      <c r="I556" s="653"/>
      <c r="J556" s="104"/>
    </row>
    <row r="557" spans="1:10" ht="15.6" hidden="1" customHeight="1">
      <c r="A557" s="104"/>
      <c r="B557" s="652" t="s">
        <v>148</v>
      </c>
      <c r="C557" s="652"/>
      <c r="D557" s="652"/>
      <c r="E557" s="652"/>
      <c r="F557" s="652"/>
      <c r="G557" s="652"/>
      <c r="H557" s="652"/>
      <c r="I557" s="652"/>
      <c r="J557" s="104"/>
    </row>
    <row r="558" spans="1:10" ht="15.6" hidden="1" customHeight="1">
      <c r="A558" s="104"/>
      <c r="B558" s="653" t="s">
        <v>149</v>
      </c>
      <c r="C558" s="653"/>
      <c r="D558" s="653"/>
      <c r="E558" s="653"/>
      <c r="F558" s="653"/>
      <c r="G558" s="653"/>
      <c r="H558" s="653"/>
      <c r="I558" s="653"/>
      <c r="J558" s="104"/>
    </row>
    <row r="559" spans="1:10" ht="15.6" hidden="1" customHeight="1">
      <c r="A559" s="104"/>
      <c r="B559" s="652" t="s">
        <v>150</v>
      </c>
      <c r="C559" s="652"/>
      <c r="D559" s="652"/>
      <c r="E559" s="652"/>
      <c r="F559" s="652"/>
      <c r="G559" s="652"/>
      <c r="H559" s="652"/>
      <c r="I559" s="652"/>
      <c r="J559" s="104"/>
    </row>
    <row r="560" spans="1:10" ht="15.6" hidden="1" customHeight="1">
      <c r="A560" s="104"/>
      <c r="B560" s="653" t="s">
        <v>151</v>
      </c>
      <c r="C560" s="653"/>
      <c r="D560" s="653"/>
      <c r="E560" s="653"/>
      <c r="F560" s="653"/>
      <c r="G560" s="653"/>
      <c r="H560" s="653"/>
      <c r="I560" s="653"/>
      <c r="J560" s="104"/>
    </row>
    <row r="561" spans="1:10" ht="15.6" hidden="1" customHeight="1">
      <c r="A561" s="104"/>
      <c r="B561" s="652" t="s">
        <v>152</v>
      </c>
      <c r="C561" s="652"/>
      <c r="D561" s="652"/>
      <c r="E561" s="652"/>
      <c r="F561" s="652"/>
      <c r="G561" s="652"/>
      <c r="H561" s="652"/>
      <c r="I561" s="652"/>
      <c r="J561" s="104"/>
    </row>
    <row r="562" spans="1:10" ht="15.6" hidden="1" customHeight="1">
      <c r="A562" s="104"/>
      <c r="B562" s="653"/>
      <c r="C562" s="653"/>
      <c r="D562" s="653"/>
      <c r="E562" s="653"/>
      <c r="F562" s="653"/>
      <c r="G562" s="653"/>
      <c r="H562" s="653"/>
      <c r="I562" s="653"/>
      <c r="J562" s="104"/>
    </row>
    <row r="563" spans="1:10" ht="15.6" hidden="1" customHeight="1">
      <c r="A563" s="175" t="s">
        <v>66</v>
      </c>
      <c r="B563" s="652" t="str">
        <f>"For  "&amp;F480</f>
        <v>For  0</v>
      </c>
      <c r="C563" s="652"/>
      <c r="D563" s="652"/>
      <c r="E563" s="652"/>
      <c r="F563" s="652"/>
      <c r="G563" s="652"/>
      <c r="H563" s="652"/>
      <c r="I563" s="652"/>
      <c r="J563" s="104"/>
    </row>
    <row r="564" spans="1:10" ht="15.6" hidden="1" customHeight="1">
      <c r="A564" s="104"/>
      <c r="B564" s="653" t="s">
        <v>49</v>
      </c>
      <c r="C564" s="653"/>
      <c r="D564" s="653"/>
      <c r="E564" s="653"/>
      <c r="F564" s="653"/>
      <c r="G564" s="653"/>
      <c r="H564" s="653"/>
      <c r="I564" s="653"/>
      <c r="J564" s="104"/>
    </row>
    <row r="565" spans="1:10" ht="15.6" hidden="1" customHeight="1">
      <c r="A565" s="104"/>
      <c r="B565" s="587" t="s">
        <v>50</v>
      </c>
      <c r="C565" s="587"/>
      <c r="D565" s="587"/>
      <c r="E565" s="587"/>
      <c r="F565" s="587"/>
      <c r="G565" s="587"/>
      <c r="H565" s="587"/>
      <c r="I565" s="587"/>
      <c r="J565" s="104"/>
    </row>
    <row r="566" spans="1:10" ht="15.6" hidden="1" customHeight="1">
      <c r="A566" s="104"/>
      <c r="B566" s="652" t="s">
        <v>51</v>
      </c>
      <c r="C566" s="652"/>
      <c r="D566" s="652"/>
      <c r="E566" s="652"/>
      <c r="F566" s="652"/>
      <c r="G566" s="652"/>
      <c r="H566" s="652"/>
      <c r="I566" s="652"/>
      <c r="J566" s="104"/>
    </row>
    <row r="567" spans="1:10" ht="15.6" hidden="1" customHeight="1">
      <c r="A567" s="104"/>
      <c r="B567" s="653" t="s">
        <v>146</v>
      </c>
      <c r="C567" s="653"/>
      <c r="D567" s="653"/>
      <c r="E567" s="653"/>
      <c r="F567" s="653"/>
      <c r="G567" s="653"/>
      <c r="H567" s="653"/>
      <c r="I567" s="653"/>
      <c r="J567" s="104"/>
    </row>
    <row r="568" spans="1:10" ht="15.6" hidden="1" customHeight="1">
      <c r="A568" s="104"/>
      <c r="B568" s="652" t="s">
        <v>147</v>
      </c>
      <c r="C568" s="652"/>
      <c r="D568" s="652"/>
      <c r="E568" s="652"/>
      <c r="F568" s="652"/>
      <c r="G568" s="652"/>
      <c r="H568" s="652"/>
      <c r="I568" s="652"/>
      <c r="J568" s="104"/>
    </row>
    <row r="569" spans="1:10" ht="15.6" hidden="1" customHeight="1">
      <c r="A569" s="104"/>
      <c r="B569" s="653" t="s">
        <v>148</v>
      </c>
      <c r="C569" s="653"/>
      <c r="D569" s="653"/>
      <c r="E569" s="653"/>
      <c r="F569" s="653"/>
      <c r="G569" s="653"/>
      <c r="H569" s="653"/>
      <c r="I569" s="653"/>
      <c r="J569" s="104"/>
    </row>
    <row r="570" spans="1:10" ht="15.6" hidden="1" customHeight="1">
      <c r="A570" s="104"/>
      <c r="B570" s="652" t="s">
        <v>149</v>
      </c>
      <c r="C570" s="652"/>
      <c r="D570" s="652"/>
      <c r="E570" s="652"/>
      <c r="F570" s="652"/>
      <c r="G570" s="652"/>
      <c r="H570" s="652"/>
      <c r="I570" s="652"/>
      <c r="J570" s="104"/>
    </row>
    <row r="571" spans="1:10" ht="15.6" hidden="1" customHeight="1">
      <c r="A571" s="104"/>
      <c r="B571" s="653" t="s">
        <v>150</v>
      </c>
      <c r="C571" s="653"/>
      <c r="D571" s="653"/>
      <c r="E571" s="653"/>
      <c r="F571" s="653"/>
      <c r="G571" s="653"/>
      <c r="H571" s="653"/>
      <c r="I571" s="653"/>
      <c r="J571" s="104"/>
    </row>
    <row r="572" spans="1:10" ht="15.6" hidden="1" customHeight="1">
      <c r="A572" s="104"/>
      <c r="B572" s="652" t="s">
        <v>151</v>
      </c>
      <c r="C572" s="652"/>
      <c r="D572" s="652"/>
      <c r="E572" s="652"/>
      <c r="F572" s="652"/>
      <c r="G572" s="652"/>
      <c r="H572" s="652"/>
      <c r="I572" s="652"/>
      <c r="J572" s="104"/>
    </row>
    <row r="573" spans="1:10" ht="15.6" hidden="1" customHeight="1">
      <c r="A573" s="104"/>
      <c r="B573" s="653" t="s">
        <v>152</v>
      </c>
      <c r="C573" s="653"/>
      <c r="D573" s="653"/>
      <c r="E573" s="653"/>
      <c r="F573" s="653"/>
      <c r="G573" s="653"/>
      <c r="H573" s="653"/>
      <c r="I573" s="653"/>
      <c r="J573" s="104"/>
    </row>
    <row r="574" spans="1:10" ht="15.6" hidden="1" customHeight="1">
      <c r="A574" s="104"/>
      <c r="B574" s="652"/>
      <c r="C574" s="652"/>
      <c r="D574" s="652"/>
      <c r="E574" s="652"/>
      <c r="F574" s="652"/>
      <c r="G574" s="652"/>
      <c r="H574" s="652"/>
      <c r="I574" s="652"/>
      <c r="J574" s="104"/>
    </row>
    <row r="575" spans="1:10" ht="39" hidden="1" customHeight="1">
      <c r="A575" s="415" t="s">
        <v>153</v>
      </c>
      <c r="B575" s="653" t="s">
        <v>154</v>
      </c>
      <c r="C575" s="653"/>
      <c r="D575" s="653"/>
      <c r="E575" s="653"/>
      <c r="F575" s="653"/>
      <c r="G575" s="653"/>
      <c r="H575" s="653"/>
      <c r="I575" s="653"/>
      <c r="J575" s="104"/>
    </row>
    <row r="576" spans="1:10" ht="36" hidden="1" customHeight="1">
      <c r="A576" s="128">
        <v>5.0999999999999996</v>
      </c>
      <c r="B576" s="652"/>
      <c r="C576" s="652"/>
      <c r="D576" s="652"/>
      <c r="E576" s="652"/>
      <c r="F576" s="652"/>
      <c r="G576" s="652"/>
      <c r="H576" s="652"/>
      <c r="I576" s="652"/>
    </row>
    <row r="577" spans="1:13" ht="123" hidden="1" customHeight="1">
      <c r="A577" s="128"/>
      <c r="B577" s="653"/>
      <c r="C577" s="653" t="s">
        <v>155</v>
      </c>
      <c r="D577" s="653"/>
      <c r="E577" s="653"/>
      <c r="F577" s="653"/>
      <c r="G577" s="653"/>
      <c r="H577" s="653"/>
      <c r="I577" s="653"/>
      <c r="J577" s="176"/>
    </row>
    <row r="578" spans="1:13" ht="12.75" hidden="1" customHeight="1">
      <c r="A578" s="128"/>
      <c r="B578" s="587"/>
      <c r="C578" s="587"/>
      <c r="D578" s="587"/>
      <c r="E578" s="587"/>
      <c r="F578" s="587"/>
      <c r="G578" s="587"/>
      <c r="H578" s="587"/>
      <c r="I578" s="587"/>
      <c r="J578" s="104"/>
    </row>
    <row r="579" spans="1:13" ht="78" hidden="1" customHeight="1">
      <c r="A579" s="128"/>
      <c r="B579" s="652" t="s">
        <v>156</v>
      </c>
      <c r="C579" s="652"/>
      <c r="D579" s="652"/>
      <c r="E579" s="652"/>
      <c r="F579" s="652"/>
      <c r="G579" s="652"/>
      <c r="H579" s="652"/>
      <c r="I579" s="652"/>
      <c r="J579" s="104"/>
    </row>
    <row r="580" spans="1:13" ht="9" hidden="1" customHeight="1">
      <c r="A580" s="128"/>
      <c r="B580" s="653"/>
      <c r="C580" s="653"/>
      <c r="D580" s="653"/>
      <c r="E580" s="653"/>
      <c r="F580" s="653"/>
      <c r="G580" s="653"/>
      <c r="H580" s="653"/>
      <c r="I580" s="653"/>
      <c r="J580" s="104"/>
    </row>
    <row r="581" spans="1:13" ht="36.75" hidden="1" customHeight="1">
      <c r="A581" s="128">
        <v>5.2</v>
      </c>
      <c r="B581" s="587" t="s">
        <v>157</v>
      </c>
      <c r="C581" s="587"/>
      <c r="D581" s="587"/>
      <c r="E581" s="587"/>
      <c r="F581" s="587"/>
      <c r="G581" s="587"/>
      <c r="H581" s="587"/>
      <c r="I581" s="587"/>
    </row>
    <row r="582" spans="1:13" ht="10.5" hidden="1" customHeight="1">
      <c r="A582" s="104"/>
      <c r="B582" s="104"/>
      <c r="C582" s="104"/>
      <c r="D582" s="104"/>
      <c r="E582" s="104"/>
      <c r="F582" s="104"/>
      <c r="G582" s="104"/>
      <c r="H582" s="104"/>
      <c r="I582" s="104"/>
      <c r="J582" s="104"/>
    </row>
    <row r="583" spans="1:13" ht="24" hidden="1" customHeight="1">
      <c r="A583" s="138"/>
      <c r="B583" s="790" t="s">
        <v>158</v>
      </c>
      <c r="C583" s="790"/>
      <c r="D583" s="790"/>
      <c r="E583" s="790"/>
      <c r="F583" s="790"/>
      <c r="G583" s="790"/>
      <c r="H583" s="790"/>
      <c r="I583" s="790"/>
      <c r="J583" s="104"/>
    </row>
    <row r="584" spans="1:13" ht="32.25" hidden="1" customHeight="1">
      <c r="A584" s="145"/>
      <c r="B584" s="788"/>
      <c r="C584" s="789"/>
      <c r="D584" s="786" t="str">
        <f>"For  " &amp;F409</f>
        <v>For  0</v>
      </c>
      <c r="E584" s="787"/>
      <c r="F584" s="786" t="str">
        <f>"For  " &amp;F444</f>
        <v>For  0</v>
      </c>
      <c r="G584" s="787"/>
      <c r="H584" s="786" t="str">
        <f>"For  " &amp;F480</f>
        <v>For  0</v>
      </c>
      <c r="I584" s="787"/>
      <c r="J584" s="104"/>
    </row>
    <row r="585" spans="1:13" ht="50.25" hidden="1" customHeight="1">
      <c r="A585" s="177" t="s">
        <v>54</v>
      </c>
      <c r="B585" s="777"/>
      <c r="C585" s="777"/>
      <c r="D585" s="778"/>
      <c r="E585" s="779"/>
      <c r="F585" s="782"/>
      <c r="G585" s="783"/>
      <c r="H585" s="782" t="s">
        <v>159</v>
      </c>
      <c r="I585" s="783"/>
      <c r="J585" s="104"/>
    </row>
    <row r="586" spans="1:13" ht="21" hidden="1" customHeight="1">
      <c r="A586" s="178"/>
      <c r="B586" s="782"/>
      <c r="C586" s="783"/>
      <c r="D586" s="780"/>
      <c r="E586" s="781"/>
      <c r="F586" s="784"/>
      <c r="G586" s="785"/>
      <c r="H586" s="784"/>
      <c r="I586" s="785"/>
      <c r="J586" s="179"/>
      <c r="K586" s="180"/>
      <c r="L586" s="179"/>
    </row>
    <row r="587" spans="1:13" ht="23.25" hidden="1" customHeight="1">
      <c r="A587" s="178"/>
      <c r="B587" s="782"/>
      <c r="C587" s="783"/>
      <c r="D587" s="780"/>
      <c r="E587" s="781"/>
      <c r="F587" s="784"/>
      <c r="G587" s="785"/>
      <c r="H587" s="784"/>
      <c r="I587" s="785"/>
      <c r="J587" s="181"/>
      <c r="K587" s="182"/>
      <c r="L587" s="181"/>
    </row>
    <row r="588" spans="1:13" ht="21.75" hidden="1" customHeight="1">
      <c r="A588" s="178"/>
      <c r="B588" s="782"/>
      <c r="C588" s="783"/>
      <c r="D588" s="780"/>
      <c r="E588" s="781"/>
      <c r="F588" s="784"/>
      <c r="G588" s="785"/>
      <c r="H588" s="784"/>
      <c r="I588" s="785"/>
      <c r="J588" s="179"/>
      <c r="K588" s="180"/>
      <c r="L588" s="179"/>
      <c r="M588" s="92"/>
    </row>
    <row r="589" spans="1:13" ht="20.25" hidden="1" customHeight="1">
      <c r="A589" s="178"/>
      <c r="B589" s="782"/>
      <c r="C589" s="783"/>
      <c r="D589" s="780"/>
      <c r="E589" s="781"/>
      <c r="F589" s="784"/>
      <c r="G589" s="785"/>
      <c r="H589" s="784"/>
      <c r="I589" s="785"/>
      <c r="J589" s="179"/>
      <c r="K589" s="180"/>
      <c r="L589" s="179"/>
      <c r="M589" s="92"/>
    </row>
    <row r="590" spans="1:13" ht="21.75" hidden="1" customHeight="1">
      <c r="A590" s="417"/>
      <c r="B590" s="782"/>
      <c r="C590" s="783"/>
      <c r="D590" s="793"/>
      <c r="E590" s="794"/>
      <c r="F590" s="784"/>
      <c r="G590" s="785"/>
      <c r="H590" s="791"/>
      <c r="I590" s="792"/>
      <c r="J590" s="179"/>
      <c r="K590" s="180"/>
      <c r="L590" s="179"/>
      <c r="M590" s="92"/>
    </row>
    <row r="591" spans="1:13" ht="68.25" hidden="1" customHeight="1">
      <c r="A591" s="111">
        <v>5.3</v>
      </c>
      <c r="B591" s="795"/>
      <c r="C591" s="795"/>
      <c r="D591" s="795"/>
      <c r="E591" s="795"/>
      <c r="F591" s="795"/>
      <c r="G591" s="795"/>
      <c r="H591" s="416"/>
      <c r="I591" s="414"/>
      <c r="J591" s="104"/>
    </row>
    <row r="592" spans="1:13" hidden="1">
      <c r="A592" s="104"/>
      <c r="B592" s="104"/>
      <c r="C592" s="104"/>
      <c r="D592" s="104"/>
      <c r="E592" s="104"/>
      <c r="F592" s="104"/>
      <c r="G592" s="104"/>
      <c r="H592" s="104"/>
      <c r="I592" s="104"/>
      <c r="J592" s="104"/>
    </row>
    <row r="594" spans="2:9">
      <c r="B594" s="80" t="s">
        <v>38</v>
      </c>
      <c r="C594" s="742">
        <f>'Name of Bidder'!C32</f>
        <v>0</v>
      </c>
      <c r="D594" s="742"/>
      <c r="F594" s="93" t="s">
        <v>39</v>
      </c>
      <c r="G594" s="647">
        <f>'Name of Bidder'!C29</f>
        <v>0</v>
      </c>
      <c r="H594" s="647"/>
      <c r="I594" s="647"/>
    </row>
    <row r="595" spans="2:9">
      <c r="B595" s="80" t="s">
        <v>40</v>
      </c>
      <c r="C595" s="742">
        <f>'Name of Bidder'!C33</f>
        <v>0</v>
      </c>
      <c r="D595" s="742"/>
      <c r="F595" s="93" t="s">
        <v>41</v>
      </c>
      <c r="G595" s="647">
        <f>'Name of Bidder'!C30</f>
        <v>0</v>
      </c>
      <c r="H595" s="647"/>
      <c r="I595" s="647"/>
    </row>
  </sheetData>
  <sheetProtection algorithmName="SHA-512" hashValue="g7vfj6UaxzivNUFrNxzfSGM7MKWLxFRs5K1zJaIkwu9mtP6OTFq6s2WdXf+qh3gALd0Mb/5UUASDtZH882DGfA==" saltValue="tfwSYgxT2a/pneCTdLV5fQ==" spinCount="100000" sheet="1" objects="1" scenarios="1" formatColumns="0" formatRows="0" selectLockedCells="1"/>
  <customSheetViews>
    <customSheetView guid="{BD24AD9D-D3A0-422F-8577-11BDC23592D2}" scale="80" showPageBreaks="1" showGridLines="0" zeroValues="0" fitToPage="1" printArea="1" hiddenRows="1" hiddenColumns="1" view="pageBreakPreview">
      <selection activeCell="Q12" sqref="Q12"/>
      <rowBreaks count="4" manualBreakCount="4">
        <brk id="79" max="8" man="1"/>
        <brk id="111" max="8" man="1"/>
        <brk id="141" max="8" man="1"/>
        <brk id="580" max="8" man="1"/>
      </rowBreaks>
      <pageMargins left="0" right="0" top="0" bottom="0" header="0" footer="0"/>
      <printOptions horizontalCentered="1"/>
      <pageSetup paperSize="9" scale="85" orientation="portrait" r:id="rId1"/>
      <headerFooter alignWithMargins="0"/>
    </customSheetView>
    <customSheetView guid="{6AB2DF82-E90A-4CF8-B22E-5D001DAE6667}"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 right="0" top="0" bottom="0" header="0" footer="0"/>
      <printOptions horizontalCentered="1"/>
      <pageSetup paperSize="9" scale="85" orientation="portrait" r:id="rId2"/>
      <headerFooter alignWithMargins="0"/>
    </customSheetView>
    <customSheetView guid="{938A4A51-D362-4606-B51E-5F7EE488A1EA}" scale="80" showPageBreaks="1" showGridLines="0" zeroValues="0" fitToPage="1" printArea="1" hiddenRows="1" hiddenColumns="1" view="pageBreakPreview">
      <selection activeCell="D17" sqref="D17"/>
      <rowBreaks count="4" manualBreakCount="4">
        <brk id="79" max="8" man="1"/>
        <brk id="111" max="8" man="1"/>
        <brk id="141" max="8" man="1"/>
        <brk id="580" max="8" man="1"/>
      </rowBreaks>
      <pageMargins left="0" right="0" top="0" bottom="0" header="0" footer="0"/>
      <printOptions horizontalCentered="1"/>
      <pageSetup paperSize="9" scale="84" orientation="portrait" r:id="rId3"/>
      <headerFooter alignWithMargins="0"/>
    </customSheetView>
    <customSheetView guid="{E8F77A2D-E40A-4668-A8F2-3CE31C4AC520}" showPageBreaks="1" showGridLines="0" zeroValues="0" printArea="1" hiddenRows="1" hiddenColumns="1" view="pageBreakPreview" topLeftCell="A312">
      <selection activeCell="B20" sqref="B20:I22"/>
      <rowBreaks count="11" manualBreakCount="11">
        <brk id="43" max="8" man="1"/>
        <brk id="66" max="8" man="1"/>
        <brk id="76" max="8" man="1"/>
        <brk id="114" max="8" man="1"/>
        <brk id="152" max="8" man="1"/>
        <brk id="318" max="8" man="1"/>
        <brk id="352" max="8" man="1"/>
        <brk id="388" max="8" man="1"/>
        <brk id="419" max="8" man="1"/>
        <brk id="513" max="8" man="1"/>
        <brk id="581" max="8" man="1"/>
      </rowBreaks>
      <pageMargins left="0" right="0" top="0" bottom="0" header="0" footer="0"/>
      <printOptions horizontalCentered="1"/>
      <pageSetup paperSize="9" scale="72" fitToHeight="0" orientation="portrait" r:id="rId4"/>
      <headerFooter alignWithMargins="0"/>
    </customSheetView>
    <customSheetView guid="{F34FCE55-6D7A-4595-AE80-79F81F8010EA}" showPageBreaks="1" showGridLines="0" zeroValues="0" printArea="1" hiddenRows="1" hiddenColumns="1" view="pageBreakPreview" topLeftCell="A92">
      <selection activeCell="F92" sqref="F92:G92"/>
      <rowBreaks count="12" manualBreakCount="12">
        <brk id="41" max="8" man="1"/>
        <brk id="66" max="8" man="1"/>
        <brk id="76" max="8" man="1"/>
        <brk id="113" max="8" man="1"/>
        <brk id="114" max="8" man="1"/>
        <brk id="151" max="8" man="1"/>
        <brk id="316" max="8" man="1"/>
        <brk id="346" max="8" man="1"/>
        <brk id="378" max="8" man="1"/>
        <brk id="408" max="8" man="1"/>
        <brk id="462" max="8" man="1"/>
        <brk id="573" max="8" man="1"/>
      </rowBreaks>
      <pageMargins left="0" right="0" top="0" bottom="0" header="0" footer="0"/>
      <printOptions horizontalCentered="1"/>
      <pageSetup paperSize="9" scale="72" fitToHeight="0" orientation="portrait" r:id="rId5"/>
      <headerFooter alignWithMargins="0"/>
    </customSheetView>
    <customSheetView guid="{906C1F80-87B7-4777-98E9-010D55358499}" showPageBreaks="1" showGridLines="0" zeroValues="0" printArea="1" hiddenRows="1" hiddenColumns="1" view="pageBreakPreview" topLeftCell="A76">
      <selection activeCell="F76" sqref="F76:G76"/>
      <pageMargins left="0" right="0" top="0" bottom="0" header="0" footer="0"/>
      <printOptions horizontalCentered="1"/>
      <pageSetup paperSize="9" scale="80" fitToHeight="0" orientation="portrait" r:id="rId6"/>
      <headerFooter alignWithMargins="0"/>
    </customSheetView>
    <customSheetView guid="{42E95D05-5FE4-4BDE-99D8-8A5175191762}" scale="80" showPageBreaks="1" showGridLines="0" zeroValues="0" printArea="1" hiddenRows="1" hiddenColumns="1" view="pageBreakPreview" topLeftCell="A425">
      <selection activeCell="H439" sqref="H439:I439"/>
      <pageMargins left="0" right="0" top="0" bottom="0" header="0" footer="0"/>
      <printOptions horizontalCentered="1"/>
      <pageSetup paperSize="9" scale="80" fitToHeight="0" orientation="portrait" r:id="rId7"/>
      <headerFooter alignWithMargins="0"/>
    </customSheetView>
    <customSheetView guid="{B07A37BF-D9F4-4586-9D27-CDE2FA2D1222}" showPageBreaks="1" showGridLines="0" zeroValues="0" printArea="1" hiddenRows="1" hiddenColumns="1" view="pageBreakPreview" topLeftCell="A431">
      <selection activeCell="F441" sqref="F441"/>
      <pageMargins left="0" right="0" top="0" bottom="0" header="0" footer="0"/>
      <printOptions horizontalCentered="1"/>
      <pageSetup paperSize="9" scale="80" fitToHeight="0" orientation="portrait" r:id="rId8"/>
      <headerFooter alignWithMargins="0"/>
    </customSheetView>
    <customSheetView guid="{9EDBA9B2-46ED-415A-B10B-329571C4D4AF}" scale="80" showPageBreaks="1" showGridLines="0" zeroValues="0" printArea="1" hiddenRows="1" hiddenColumns="1" view="pageBreakPreview" topLeftCell="A136">
      <selection activeCell="F146" sqref="F146:I146"/>
      <pageMargins left="0" right="0" top="0" bottom="0" header="0" footer="0"/>
      <printOptions horizontalCentered="1"/>
      <pageSetup paperSize="9" scale="80" fitToHeight="0" orientation="portrait" r:id="rId9"/>
      <headerFooter alignWithMargins="0"/>
    </customSheetView>
    <customSheetView guid="{30E57F47-2338-458C-930A-44F048960490}" scale="80" showPageBreaks="1" showGridLines="0" zeroValues="0" printArea="1" hiddenRows="1" hiddenColumns="1" view="pageBreakPreview" topLeftCell="A184">
      <selection activeCell="F184" sqref="F184:G184"/>
      <pageMargins left="0" right="0" top="0" bottom="0" header="0" footer="0"/>
      <printOptions horizontalCentered="1"/>
      <pageSetup paperSize="9" scale="80" fitToHeight="0" orientation="portrait" r:id="rId10"/>
      <headerFooter alignWithMargins="0"/>
    </customSheetView>
    <customSheetView guid="{6FD3A41D-DEEE-48F5-96DB-6021F0BEBAF6}"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 right="0" top="0" bottom="0" header="0" footer="0"/>
      <printOptions horizontalCentered="1"/>
      <pageSetup paperSize="9" scale="78" fitToHeight="0" orientation="portrait" r:id="rId11"/>
      <headerFooter alignWithMargins="0"/>
    </customSheetView>
    <customSheetView guid="{564AA8DD-E850-4E6F-BA1D-8F79D1361145}"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 right="0" top="0" bottom="0" header="0" footer="0"/>
      <printOptions horizontalCentered="1"/>
      <pageSetup paperSize="9" scale="78" fitToHeight="0" orientation="portrait" r:id="rId12"/>
      <headerFooter alignWithMargins="0"/>
    </customSheetView>
    <customSheetView guid="{7DC13EB1-5F25-4667-BD87-340DAD4F0E72}" showGridLines="0" zeroValues="0" hiddenRows="1" hiddenColumns="1">
      <selection activeCell="F381" sqref="F381"/>
      <rowBreaks count="5" manualBreakCount="5">
        <brk id="38" max="8" man="1"/>
        <brk id="116" max="8" man="1"/>
        <brk id="360" max="8" man="1"/>
        <brk id="480" max="8" man="1"/>
        <brk id="502" max="8" man="1"/>
      </rowBreaks>
      <pageMargins left="0" right="0" top="0" bottom="0" header="0" footer="0"/>
      <printOptions horizontalCentered="1"/>
      <pageSetup paperSize="9" scale="78" fitToHeight="0" orientation="portrait" r:id="rId13"/>
      <headerFooter alignWithMargins="0"/>
    </customSheetView>
    <customSheetView guid="{AF19F13B-761B-48FB-A70F-9439A4D7530B}" showGridLines="0" zeroValues="0" hiddenRows="1" hiddenColumns="1" topLeftCell="A31">
      <selection activeCell="D46" sqref="D46:E46"/>
      <rowBreaks count="5" manualBreakCount="5">
        <brk id="38" max="8" man="1"/>
        <brk id="127" max="8" man="1"/>
        <brk id="372" max="8" man="1"/>
        <brk id="492" max="8" man="1"/>
        <brk id="511" max="8" man="1"/>
      </rowBreaks>
      <pageMargins left="0" right="0" top="0" bottom="0" header="0" footer="0"/>
      <printOptions horizontalCentered="1"/>
      <pageSetup paperSize="9" scale="78" fitToHeight="0" orientation="portrait" r:id="rId14"/>
      <headerFooter alignWithMargins="0"/>
    </customSheetView>
    <customSheetView guid="{20A53A97-D2BD-4E7F-8ABC-E5DF94CF88E8}" showGridLines="0" zeroValues="0" hiddenRows="1" hiddenColumns="1" topLeftCell="A150">
      <selection activeCell="F163" sqref="F163"/>
      <rowBreaks count="5" manualBreakCount="5">
        <brk id="38" max="8" man="1"/>
        <brk id="116" max="8" man="1"/>
        <brk id="156" max="8" man="1"/>
        <brk id="276" max="8" man="1"/>
        <brk id="295" max="8" man="1"/>
      </rowBreaks>
      <pageMargins left="0" right="0" top="0" bottom="0" header="0" footer="0"/>
      <printOptions horizontalCentered="1"/>
      <pageSetup paperSize="9" scale="78" fitToHeight="0" orientation="portrait" r:id="rId15"/>
      <headerFooter alignWithMargins="0"/>
    </customSheetView>
    <customSheetView guid="{1586E746-E770-4DE8-8EE8-42BC4CF5206B}" showGridLines="0" zeroValues="0" hiddenColumns="1" topLeftCell="E162">
      <selection activeCell="F174" sqref="F174:G174"/>
      <rowBreaks count="5" manualBreakCount="5">
        <brk id="38" max="8" man="1"/>
        <brk id="116" max="8" man="1"/>
        <brk id="155" max="8" man="1"/>
        <brk id="233" max="8" man="1"/>
        <brk id="252" max="8" man="1"/>
      </rowBreaks>
      <pageMargins left="0" right="0" top="0" bottom="0" header="0" footer="0"/>
      <printOptions horizontalCentered="1"/>
      <pageSetup paperSize="9" scale="78" fitToHeight="0" orientation="portrait" r:id="rId16"/>
      <headerFooter alignWithMargins="0"/>
    </customSheetView>
    <customSheetView guid="{7FED4A88-DA6B-4AEC-96D2-BAE29634CEBD}" showGridLines="0" zeroValues="0" hiddenColumns="1" topLeftCell="A262">
      <selection activeCell="D49" sqref="D49:E49"/>
      <rowBreaks count="5" manualBreakCount="5">
        <brk id="38" max="8" man="1"/>
        <brk id="114" max="8" man="1"/>
        <brk id="143" max="8" man="1"/>
        <brk id="221" max="8" man="1"/>
        <brk id="240" max="8" man="1"/>
      </rowBreaks>
      <pageMargins left="0" right="0" top="0" bottom="0" header="0" footer="0"/>
      <printOptions horizontalCentered="1"/>
      <pageSetup paperSize="9" scale="78" fitToHeight="0" orientation="portrait" r:id="rId17"/>
      <headerFooter alignWithMargins="0"/>
    </customSheetView>
    <customSheetView guid="{57EC2AB3-459C-475C-AFE6-EBB6882FA67E}" showGridLines="0" zeroValues="0" hiddenColumns="1" topLeftCell="A262">
      <selection activeCell="D49" sqref="D49:E49"/>
      <rowBreaks count="5" manualBreakCount="5">
        <brk id="38" max="8" man="1"/>
        <brk id="114" max="8" man="1"/>
        <brk id="143" max="8" man="1"/>
        <brk id="221" max="8" man="1"/>
        <brk id="240" max="8" man="1"/>
      </rowBreaks>
      <pageMargins left="0" right="0" top="0" bottom="0" header="0" footer="0"/>
      <printOptions horizontalCentered="1"/>
      <pageSetup paperSize="9" scale="78" fitToHeight="0" orientation="portrait" r:id="rId18"/>
      <headerFooter alignWithMargins="0"/>
    </customSheetView>
    <customSheetView guid="{6B2C1320-5106-401D-86E8-03FFC7419150}" scale="85" showPageBreaks="1" zeroValues="0" printArea="1" hiddenRows="1" hiddenColumns="1" view="pageBreakPreview" showRuler="0" topLeftCell="A10">
      <selection activeCell="F430" sqref="F430:G430"/>
      <rowBreaks count="11" manualBreakCount="11">
        <brk id="38" max="8" man="1"/>
        <brk id="70" max="8" man="1"/>
        <brk id="101" max="8" man="1"/>
        <brk id="142" max="8" man="1"/>
        <brk id="169" max="8" man="1"/>
        <brk id="199" max="8" man="1"/>
        <brk id="238" max="8" man="1"/>
        <brk id="277" max="8" man="1"/>
        <brk id="319" max="8" man="1"/>
        <brk id="355" max="8" man="1"/>
        <brk id="393" max="8" man="1"/>
      </rowBreaks>
      <pageMargins left="0" right="0" top="0" bottom="0" header="0" footer="0"/>
      <printOptions horizontalCentered="1"/>
      <pageSetup paperSize="9" scale="78" fitToHeight="0" orientation="portrait" r:id="rId19"/>
      <headerFooter alignWithMargins="0"/>
    </customSheetView>
    <customSheetView guid="{EBAEADC8-DFAF-4DD1-92A4-0349F1C8EBDD}" showGridLines="0" zeroValues="0" hiddenColumns="1" topLeftCell="A262">
      <selection activeCell="D49" sqref="D49:E49"/>
      <rowBreaks count="5" manualBreakCount="5">
        <brk id="38" max="8" man="1"/>
        <brk id="114" max="8" man="1"/>
        <brk id="143" max="8" man="1"/>
        <brk id="221" max="8" man="1"/>
        <brk id="240" max="8" man="1"/>
      </rowBreaks>
      <pageMargins left="0" right="0" top="0" bottom="0" header="0" footer="0"/>
      <printOptions horizontalCentered="1"/>
      <pageSetup paperSize="9" scale="78" fitToHeight="0" orientation="portrait" r:id="rId20"/>
      <headerFooter alignWithMargins="0"/>
    </customSheetView>
    <customSheetView guid="{D5994A17-2357-4B78-B667-DDB5D94B6FD1}" scale="85" showPageBreaks="1" showGridLines="0" zeroValues="0" printArea="1" hiddenRows="1" hiddenColumns="1" view="pageBreakPreview" topLeftCell="A223">
      <selection activeCell="D239" sqref="D239:E239"/>
      <rowBreaks count="5" manualBreakCount="5">
        <brk id="38" max="8" man="1"/>
        <brk id="116" max="8" man="1"/>
        <brk id="156" max="8" man="1"/>
        <brk id="275" max="8" man="1"/>
        <brk id="294" max="8" man="1"/>
      </rowBreaks>
      <pageMargins left="0" right="0" top="0" bottom="0" header="0" footer="0"/>
      <printOptions horizontalCentered="1"/>
      <pageSetup paperSize="9" scale="78" fitToHeight="0" orientation="portrait" r:id="rId21"/>
      <headerFooter alignWithMargins="0"/>
    </customSheetView>
    <customSheetView guid="{A317F5C2-E44F-4A46-8833-2AE6CAE06F6E}" scale="85" showPageBreaks="1" showGridLines="0" zeroValues="0" printArea="1" hiddenRows="1" hiddenColumns="1" view="pageBreakPreview" topLeftCell="A159">
      <selection activeCell="D239" sqref="D239:E239"/>
      <rowBreaks count="5" manualBreakCount="5">
        <brk id="38" max="8" man="1"/>
        <brk id="116" max="8" man="1"/>
        <brk id="156" max="8" man="1"/>
        <brk id="275" max="8" man="1"/>
        <brk id="294" max="8" man="1"/>
      </rowBreaks>
      <pageMargins left="0" right="0" top="0" bottom="0" header="0" footer="0"/>
      <printOptions horizontalCentered="1"/>
      <pageSetup paperSize="9" scale="78" fitToHeight="0" orientation="portrait" r:id="rId22"/>
      <headerFooter alignWithMargins="0"/>
    </customSheetView>
    <customSheetView guid="{280EA05C-4582-4B0F-895F-5C9134A73222}" scale="80" showGridLines="0" zeroValues="0" hiddenRows="1" hiddenColumns="1" topLeftCell="A432">
      <selection activeCell="D432" sqref="D432:E432"/>
      <rowBreaks count="5" manualBreakCount="5">
        <brk id="38" max="8" man="1"/>
        <brk id="127" max="8" man="1"/>
        <brk id="372" max="8" man="1"/>
        <brk id="492" max="8" man="1"/>
        <brk id="511" max="8" man="1"/>
      </rowBreaks>
      <pageMargins left="0" right="0" top="0" bottom="0" header="0" footer="0"/>
      <printOptions horizontalCentered="1"/>
      <pageSetup paperSize="9" scale="78" fitToHeight="0" orientation="portrait" r:id="rId23"/>
      <headerFooter alignWithMargins="0"/>
    </customSheetView>
    <customSheetView guid="{582CF44B-0703-4CA2-AB84-00685031CD39}" showPageBreaks="1" showGridLines="0" zeroValues="0" printArea="1" hiddenRows="1" hiddenColumns="1" view="pageBreakPreview">
      <selection activeCell="F198" sqref="F198:G198"/>
      <rowBreaks count="10" manualBreakCount="10">
        <brk id="38" max="8" man="1"/>
        <brk id="67" max="8" man="1"/>
        <brk id="100" max="8" man="1"/>
        <brk id="126" max="8" man="1"/>
        <brk id="163" max="8" man="1"/>
        <brk id="199" max="8" man="1"/>
        <brk id="365" max="8" man="1"/>
        <brk id="408" max="8" man="1"/>
        <brk id="485" max="8" man="1"/>
        <brk id="506" max="8" man="1"/>
      </rowBreaks>
      <pageMargins left="0" right="0" top="0" bottom="0" header="0" footer="0"/>
      <printOptions horizontalCentered="1"/>
      <pageSetup paperSize="9" scale="78" fitToHeight="0" orientation="portrait" r:id="rId24"/>
      <headerFooter alignWithMargins="0"/>
    </customSheetView>
    <customSheetView guid="{308F00E9-5A71-4486-BCFD-DF8513C1906D}" showPageBreaks="1" showGridLines="0" zeroValues="0" printArea="1" hiddenRows="1" hiddenColumns="1" view="pageBreakPreview" topLeftCell="A433">
      <selection activeCell="D374" sqref="D374:E374"/>
      <rowBreaks count="10" manualBreakCount="10">
        <brk id="38" max="8" man="1"/>
        <brk id="67" max="8" man="1"/>
        <brk id="98" max="8" man="1"/>
        <brk id="127" max="8" man="1"/>
        <brk id="164" max="8" man="1"/>
        <brk id="200" max="8" man="1"/>
        <brk id="366" max="8" man="1"/>
        <brk id="409" max="8" man="1"/>
        <brk id="486" max="8" man="1"/>
        <brk id="507" max="8" man="1"/>
      </rowBreaks>
      <pageMargins left="0" right="0" top="0" bottom="0" header="0" footer="0"/>
      <printOptions horizontalCentered="1"/>
      <pageSetup paperSize="9" scale="78" fitToHeight="0" orientation="portrait" r:id="rId25"/>
      <headerFooter alignWithMargins="0"/>
    </customSheetView>
    <customSheetView guid="{9F8CD454-46B1-47B9-9F5F-73ED69AC40D4}" scale="90" showPageBreaks="1" showGridLines="0" zeroValues="0" printArea="1" hiddenRows="1" hiddenColumns="1" view="pageBreakPreview" topLeftCell="A364">
      <selection activeCell="F364" sqref="F364"/>
      <rowBreaks count="10" manualBreakCount="10">
        <brk id="38" max="8" man="1"/>
        <brk id="63" max="8" man="1"/>
        <brk id="85" max="8" man="1"/>
        <brk id="116" max="8" man="1"/>
        <brk id="153" max="8" man="1"/>
        <brk id="189" max="8" man="1"/>
        <brk id="357" max="8" man="1"/>
        <brk id="400" max="8" man="1"/>
        <brk id="477" max="8" man="1"/>
        <brk id="499" max="8" man="1"/>
      </rowBreaks>
      <pageMargins left="0" right="0" top="0" bottom="0" header="0" footer="0"/>
      <printOptions horizontalCentered="1"/>
      <pageSetup paperSize="9" scale="78" fitToHeight="0" orientation="portrait" r:id="rId26"/>
      <headerFooter alignWithMargins="0"/>
    </customSheetView>
    <customSheetView guid="{3365131F-6BE7-432A-859B-F41B794BB9E6}" scale="90" showPageBreaks="1" showGridLines="0" zeroValues="0" printArea="1" hiddenRows="1" hiddenColumns="1" view="pageBreakPreview" topLeftCell="A30">
      <selection activeCell="D46" sqref="D46:E46"/>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 right="0" top="0" bottom="0" header="0" footer="0"/>
      <printOptions horizontalCentered="1"/>
      <pageSetup paperSize="9" scale="78" fitToHeight="0" orientation="portrait" r:id="rId27"/>
      <headerFooter alignWithMargins="0"/>
    </customSheetView>
    <customSheetView guid="{728AEB16-F9CD-4198-B4E9-2E28A5E42262}" scale="70" showPageBreaks="1" showGridLines="0" zeroValues="0" printArea="1" hiddenRows="1" hiddenColumns="1" view="pageBreakPreview" topLeftCell="A399">
      <selection activeCell="F539" sqref="F539:G539"/>
      <rowBreaks count="11" manualBreakCount="11">
        <brk id="38" max="8" man="1"/>
        <brk id="63" max="8" man="1"/>
        <brk id="82" max="8" man="1"/>
        <brk id="107" max="8" man="1"/>
        <brk id="116" max="8" man="1"/>
        <brk id="148" max="8" man="1"/>
        <brk id="185" max="8" man="1"/>
        <brk id="360" max="8" man="1"/>
        <brk id="401" max="8" man="1"/>
        <brk id="480" max="8" man="1"/>
        <brk id="502" max="8" man="1"/>
      </rowBreaks>
      <pageMargins left="0" right="0" top="0" bottom="0" header="0" footer="0"/>
      <printOptions horizontalCentered="1"/>
      <pageSetup paperSize="9" scale="78" fitToHeight="0" orientation="portrait" r:id="rId28"/>
      <headerFooter alignWithMargins="0"/>
    </customSheetView>
    <customSheetView guid="{10C5F276-B641-4058-B015-CD9DBF21498B}" scale="70" showPageBreaks="1" showGridLines="0" zeroValues="0" printArea="1" hiddenRows="1" hiddenColumns="1" view="pageBreakPreview" topLeftCell="A567">
      <selection activeCell="C567" sqref="C567:I567"/>
      <pageMargins left="0" right="0" top="0" bottom="0" header="0" footer="0"/>
      <printOptions horizontalCentered="1"/>
      <pageSetup paperSize="9" scale="80" fitToHeight="0" orientation="portrait" r:id="rId29"/>
      <headerFooter alignWithMargins="0"/>
    </customSheetView>
    <customSheetView guid="{0BBA2DF4-A149-40BB-8E82-8CB6DEDB7C04}" scale="80" showPageBreaks="1" showGridLines="0" zeroValues="0" fitToPage="1" printArea="1" hiddenRows="1" hiddenColumns="1" view="pageBreakPreview" topLeftCell="A13">
      <selection activeCell="D17" sqref="D17"/>
      <rowBreaks count="4" manualBreakCount="4">
        <brk id="79" max="8" man="1"/>
        <brk id="111" max="8" man="1"/>
        <brk id="141" max="8" man="1"/>
        <brk id="580" max="8" man="1"/>
      </rowBreaks>
      <pageMargins left="0" right="0" top="0" bottom="0" header="0" footer="0"/>
      <printOptions horizontalCentered="1"/>
      <pageSetup paperSize="9" scale="85" orientation="portrait" r:id="rId30"/>
      <headerFooter alignWithMargins="0"/>
    </customSheetView>
  </customSheetViews>
  <mergeCells count="896">
    <mergeCell ref="H503:H504"/>
    <mergeCell ref="I503:I504"/>
    <mergeCell ref="B505:B506"/>
    <mergeCell ref="C505:C506"/>
    <mergeCell ref="D505:D506"/>
    <mergeCell ref="E505:E506"/>
    <mergeCell ref="B540:B541"/>
    <mergeCell ref="C540:C541"/>
    <mergeCell ref="D540:D541"/>
    <mergeCell ref="E540:E541"/>
    <mergeCell ref="F540:F541"/>
    <mergeCell ref="G540:G541"/>
    <mergeCell ref="H540:H541"/>
    <mergeCell ref="F505:F506"/>
    <mergeCell ref="G505:G506"/>
    <mergeCell ref="H505:H506"/>
    <mergeCell ref="I505:I506"/>
    <mergeCell ref="B507:B508"/>
    <mergeCell ref="C507:C508"/>
    <mergeCell ref="D507:D508"/>
    <mergeCell ref="E507:E508"/>
    <mergeCell ref="F507:F508"/>
    <mergeCell ref="G507:G508"/>
    <mergeCell ref="H507:H508"/>
    <mergeCell ref="G594:I594"/>
    <mergeCell ref="C594:D594"/>
    <mergeCell ref="F590:G590"/>
    <mergeCell ref="H590:I590"/>
    <mergeCell ref="B590:C590"/>
    <mergeCell ref="B589:C589"/>
    <mergeCell ref="D590:E590"/>
    <mergeCell ref="F588:G588"/>
    <mergeCell ref="H588:I588"/>
    <mergeCell ref="B591:G591"/>
    <mergeCell ref="H589:I589"/>
    <mergeCell ref="D589:E589"/>
    <mergeCell ref="F589:G589"/>
    <mergeCell ref="D586:E586"/>
    <mergeCell ref="F585:G585"/>
    <mergeCell ref="F586:G586"/>
    <mergeCell ref="B588:C588"/>
    <mergeCell ref="D588:E588"/>
    <mergeCell ref="F446:F447"/>
    <mergeCell ref="H586:I586"/>
    <mergeCell ref="D587:E587"/>
    <mergeCell ref="F587:G587"/>
    <mergeCell ref="H587:I587"/>
    <mergeCell ref="B587:C587"/>
    <mergeCell ref="D584:E584"/>
    <mergeCell ref="F584:G584"/>
    <mergeCell ref="H584:I584"/>
    <mergeCell ref="H585:I585"/>
    <mergeCell ref="B586:C586"/>
    <mergeCell ref="B584:C584"/>
    <mergeCell ref="B583:I583"/>
    <mergeCell ref="G446:G447"/>
    <mergeCell ref="B453:B454"/>
    <mergeCell ref="C453:C454"/>
    <mergeCell ref="B496:B497"/>
    <mergeCell ref="C496:C497"/>
    <mergeCell ref="D496:D497"/>
    <mergeCell ref="B446:B447"/>
    <mergeCell ref="C446:C447"/>
    <mergeCell ref="D446:D447"/>
    <mergeCell ref="E446:E447"/>
    <mergeCell ref="H446:H447"/>
    <mergeCell ref="I446:I447"/>
    <mergeCell ref="B585:C585"/>
    <mergeCell ref="D585:E585"/>
    <mergeCell ref="E496:E497"/>
    <mergeCell ref="F496:F497"/>
    <mergeCell ref="G496:G497"/>
    <mergeCell ref="H496:H497"/>
    <mergeCell ref="I496:I497"/>
    <mergeCell ref="B498:B499"/>
    <mergeCell ref="C498:C499"/>
    <mergeCell ref="D498:D499"/>
    <mergeCell ref="E498:E499"/>
    <mergeCell ref="F498:F499"/>
    <mergeCell ref="B503:B504"/>
    <mergeCell ref="C503:C504"/>
    <mergeCell ref="D503:D504"/>
    <mergeCell ref="E503:E504"/>
    <mergeCell ref="F503:F504"/>
    <mergeCell ref="G503:G504"/>
    <mergeCell ref="A85:A88"/>
    <mergeCell ref="B85:E88"/>
    <mergeCell ref="B65:I65"/>
    <mergeCell ref="B72:I72"/>
    <mergeCell ref="B68:I68"/>
    <mergeCell ref="H80:I80"/>
    <mergeCell ref="A123:A124"/>
    <mergeCell ref="B410:I410"/>
    <mergeCell ref="D411:E411"/>
    <mergeCell ref="B129:E129"/>
    <mergeCell ref="B135:E135"/>
    <mergeCell ref="F409:I409"/>
    <mergeCell ref="A151:A154"/>
    <mergeCell ref="B151:E154"/>
    <mergeCell ref="B136:E136"/>
    <mergeCell ref="B117:E117"/>
    <mergeCell ref="B118:E118"/>
    <mergeCell ref="B101:E101"/>
    <mergeCell ref="B107:E107"/>
    <mergeCell ref="B121:E121"/>
    <mergeCell ref="B123:E124"/>
    <mergeCell ref="B130:E130"/>
    <mergeCell ref="B141:E141"/>
    <mergeCell ref="B139:E139"/>
    <mergeCell ref="A3:I3"/>
    <mergeCell ref="A5:I5"/>
    <mergeCell ref="B31:I31"/>
    <mergeCell ref="B32:I32"/>
    <mergeCell ref="B24:I24"/>
    <mergeCell ref="A8:E8"/>
    <mergeCell ref="B9:D9"/>
    <mergeCell ref="B10:D10"/>
    <mergeCell ref="B11:D11"/>
    <mergeCell ref="B23:I23"/>
    <mergeCell ref="A27:I27"/>
    <mergeCell ref="B12:D12"/>
    <mergeCell ref="B30:I30"/>
    <mergeCell ref="B21:G21"/>
    <mergeCell ref="B25:I25"/>
    <mergeCell ref="A16:I16"/>
    <mergeCell ref="B22:I22"/>
    <mergeCell ref="F47:G47"/>
    <mergeCell ref="F48:G48"/>
    <mergeCell ref="H43:I44"/>
    <mergeCell ref="D45:E45"/>
    <mergeCell ref="D43:E44"/>
    <mergeCell ref="B43:C44"/>
    <mergeCell ref="B36:I36"/>
    <mergeCell ref="B37:I37"/>
    <mergeCell ref="F43:G44"/>
    <mergeCell ref="B70:I70"/>
    <mergeCell ref="B61:I61"/>
    <mergeCell ref="B63:I63"/>
    <mergeCell ref="B67:I67"/>
    <mergeCell ref="A29:I29"/>
    <mergeCell ref="H46:I46"/>
    <mergeCell ref="B33:I33"/>
    <mergeCell ref="B41:I41"/>
    <mergeCell ref="A43:A44"/>
    <mergeCell ref="A46:A48"/>
    <mergeCell ref="H47:I47"/>
    <mergeCell ref="H48:I48"/>
    <mergeCell ref="F46:G46"/>
    <mergeCell ref="B46:C48"/>
    <mergeCell ref="B35:I35"/>
    <mergeCell ref="B39:I39"/>
    <mergeCell ref="B40:I40"/>
    <mergeCell ref="B38:G38"/>
    <mergeCell ref="F45:G45"/>
    <mergeCell ref="H45:I45"/>
    <mergeCell ref="B45:C45"/>
    <mergeCell ref="D47:E47"/>
    <mergeCell ref="D48:E48"/>
    <mergeCell ref="D46:E46"/>
    <mergeCell ref="G595:I595"/>
    <mergeCell ref="B71:I71"/>
    <mergeCell ref="B147:E147"/>
    <mergeCell ref="C595:D595"/>
    <mergeCell ref="B74:I74"/>
    <mergeCell ref="B76:C76"/>
    <mergeCell ref="B81:E81"/>
    <mergeCell ref="H79:I79"/>
    <mergeCell ref="B75:I75"/>
    <mergeCell ref="B77:I77"/>
    <mergeCell ref="B79:E79"/>
    <mergeCell ref="F79:G79"/>
    <mergeCell ref="B134:E134"/>
    <mergeCell ref="F425:F426"/>
    <mergeCell ref="F462:F463"/>
    <mergeCell ref="G462:G463"/>
    <mergeCell ref="B444:B445"/>
    <mergeCell ref="C444:C445"/>
    <mergeCell ref="D444:D445"/>
    <mergeCell ref="E444:E445"/>
    <mergeCell ref="F444:F445"/>
    <mergeCell ref="G444:G445"/>
    <mergeCell ref="H444:H445"/>
    <mergeCell ref="I444:I445"/>
    <mergeCell ref="G425:G426"/>
    <mergeCell ref="B159:E159"/>
    <mergeCell ref="B160:E160"/>
    <mergeCell ref="Q155:R155"/>
    <mergeCell ref="H411:I412"/>
    <mergeCell ref="B380:I380"/>
    <mergeCell ref="B396:I396"/>
    <mergeCell ref="B393:I393"/>
    <mergeCell ref="B408:I408"/>
    <mergeCell ref="B320:E320"/>
    <mergeCell ref="B405:I405"/>
    <mergeCell ref="F411:F412"/>
    <mergeCell ref="G411:G412"/>
    <mergeCell ref="B394:I394"/>
    <mergeCell ref="B398:I404"/>
    <mergeCell ref="B174:E174"/>
    <mergeCell ref="B172:E172"/>
    <mergeCell ref="B397:I397"/>
    <mergeCell ref="B325:E325"/>
    <mergeCell ref="H425:I426"/>
    <mergeCell ref="D425:E425"/>
    <mergeCell ref="B424:I424"/>
    <mergeCell ref="B382:I382"/>
    <mergeCell ref="B409:E409"/>
    <mergeCell ref="F329:I329"/>
    <mergeCell ref="B395:I395"/>
    <mergeCell ref="F331:I331"/>
    <mergeCell ref="B334:E334"/>
    <mergeCell ref="F334:I334"/>
    <mergeCell ref="B336:E336"/>
    <mergeCell ref="F336:I336"/>
    <mergeCell ref="B338:E338"/>
    <mergeCell ref="F338:I338"/>
    <mergeCell ref="B345:E345"/>
    <mergeCell ref="B346:C346"/>
    <mergeCell ref="B347:I347"/>
    <mergeCell ref="B349:E349"/>
    <mergeCell ref="F349:G349"/>
    <mergeCell ref="H349:I349"/>
    <mergeCell ref="B339:E339"/>
    <mergeCell ref="F339:I339"/>
    <mergeCell ref="B340:E340"/>
    <mergeCell ref="F340:I340"/>
    <mergeCell ref="B342:E342"/>
    <mergeCell ref="B343:E343"/>
    <mergeCell ref="F341:I341"/>
    <mergeCell ref="F342:I342"/>
    <mergeCell ref="F343:I343"/>
    <mergeCell ref="B80:E80"/>
    <mergeCell ref="F80:G80"/>
    <mergeCell ref="B83:E83"/>
    <mergeCell ref="B142:C142"/>
    <mergeCell ref="B99:E99"/>
    <mergeCell ref="B108:E108"/>
    <mergeCell ref="B97:E97"/>
    <mergeCell ref="B93:E93"/>
    <mergeCell ref="B95:E95"/>
    <mergeCell ref="B113:I113"/>
    <mergeCell ref="B94:E94"/>
    <mergeCell ref="B109:E109"/>
    <mergeCell ref="B138:E138"/>
    <mergeCell ref="B102:E102"/>
    <mergeCell ref="B106:E106"/>
    <mergeCell ref="B119:E119"/>
    <mergeCell ref="B116:E116"/>
    <mergeCell ref="B115:E115"/>
    <mergeCell ref="B132:E132"/>
    <mergeCell ref="F85:I88"/>
    <mergeCell ref="F89:I92"/>
    <mergeCell ref="F93:I93"/>
    <mergeCell ref="F81:I83"/>
    <mergeCell ref="A327:A328"/>
    <mergeCell ref="B327:E328"/>
    <mergeCell ref="F327:I327"/>
    <mergeCell ref="F328:I328"/>
    <mergeCell ref="B322:E322"/>
    <mergeCell ref="B323:E323"/>
    <mergeCell ref="B163:E163"/>
    <mergeCell ref="F322:I322"/>
    <mergeCell ref="B321:E321"/>
    <mergeCell ref="F321:I321"/>
    <mergeCell ref="F320:I320"/>
    <mergeCell ref="B316:I316"/>
    <mergeCell ref="B173:E173"/>
    <mergeCell ref="B319:E319"/>
    <mergeCell ref="F319:I319"/>
    <mergeCell ref="B168:E168"/>
    <mergeCell ref="F325:I325"/>
    <mergeCell ref="B318:E318"/>
    <mergeCell ref="F318:I318"/>
    <mergeCell ref="B175:E175"/>
    <mergeCell ref="F324:I324"/>
    <mergeCell ref="F326:I326"/>
    <mergeCell ref="B167:E167"/>
    <mergeCell ref="F323:I323"/>
    <mergeCell ref="A355:A358"/>
    <mergeCell ref="B355:E358"/>
    <mergeCell ref="F355:G355"/>
    <mergeCell ref="H355:I355"/>
    <mergeCell ref="F356:G356"/>
    <mergeCell ref="H356:I356"/>
    <mergeCell ref="F357:G357"/>
    <mergeCell ref="B350:E350"/>
    <mergeCell ref="F350:G350"/>
    <mergeCell ref="H350:I350"/>
    <mergeCell ref="B351:E351"/>
    <mergeCell ref="F351:G351"/>
    <mergeCell ref="H351:I351"/>
    <mergeCell ref="H357:I357"/>
    <mergeCell ref="F358:G358"/>
    <mergeCell ref="H358:I358"/>
    <mergeCell ref="F344:I344"/>
    <mergeCell ref="F345:I345"/>
    <mergeCell ref="F359:G359"/>
    <mergeCell ref="H359:I359"/>
    <mergeCell ref="F360:G360"/>
    <mergeCell ref="H360:I360"/>
    <mergeCell ref="B353:E353"/>
    <mergeCell ref="F353:G353"/>
    <mergeCell ref="H353:I353"/>
    <mergeCell ref="B367:E367"/>
    <mergeCell ref="F367:G367"/>
    <mergeCell ref="H367:I367"/>
    <mergeCell ref="B369:E369"/>
    <mergeCell ref="F369:G369"/>
    <mergeCell ref="H369:I369"/>
    <mergeCell ref="F361:G361"/>
    <mergeCell ref="H361:I361"/>
    <mergeCell ref="B363:E363"/>
    <mergeCell ref="B364:E364"/>
    <mergeCell ref="F364:G364"/>
    <mergeCell ref="H364:I364"/>
    <mergeCell ref="B383:I392"/>
    <mergeCell ref="B379:E379"/>
    <mergeCell ref="F379:G379"/>
    <mergeCell ref="H379:I379"/>
    <mergeCell ref="B377:E377"/>
    <mergeCell ref="F377:G377"/>
    <mergeCell ref="H377:I377"/>
    <mergeCell ref="B378:E378"/>
    <mergeCell ref="B371:E371"/>
    <mergeCell ref="B372:E372"/>
    <mergeCell ref="F373:G373"/>
    <mergeCell ref="H373:I373"/>
    <mergeCell ref="F378:G378"/>
    <mergeCell ref="H378:I378"/>
    <mergeCell ref="F374:G374"/>
    <mergeCell ref="F375:G375"/>
    <mergeCell ref="H375:I375"/>
    <mergeCell ref="B376:E376"/>
    <mergeCell ref="F376:G376"/>
    <mergeCell ref="H376:I376"/>
    <mergeCell ref="F333:I333"/>
    <mergeCell ref="F335:I335"/>
    <mergeCell ref="F337:I337"/>
    <mergeCell ref="F95:I95"/>
    <mergeCell ref="F96:I96"/>
    <mergeCell ref="F97:I97"/>
    <mergeCell ref="F98:I98"/>
    <mergeCell ref="F99:I99"/>
    <mergeCell ref="F102:I102"/>
    <mergeCell ref="F103:I103"/>
    <mergeCell ref="F104:I104"/>
    <mergeCell ref="F105:I105"/>
    <mergeCell ref="B143:I143"/>
    <mergeCell ref="F106:I106"/>
    <mergeCell ref="F107:I107"/>
    <mergeCell ref="F108:I108"/>
    <mergeCell ref="F109:I109"/>
    <mergeCell ref="B146:E146"/>
    <mergeCell ref="B165:E165"/>
    <mergeCell ref="B149:E149"/>
    <mergeCell ref="B145:E145"/>
    <mergeCell ref="F330:I330"/>
    <mergeCell ref="F332:I332"/>
    <mergeCell ref="B333:E333"/>
    <mergeCell ref="B413:B414"/>
    <mergeCell ref="C413:C414"/>
    <mergeCell ref="D413:D414"/>
    <mergeCell ref="E413:E414"/>
    <mergeCell ref="F413:F414"/>
    <mergeCell ref="G413:G414"/>
    <mergeCell ref="H413:H414"/>
    <mergeCell ref="I413:I414"/>
    <mergeCell ref="B415:B416"/>
    <mergeCell ref="C415:C416"/>
    <mergeCell ref="D415:D416"/>
    <mergeCell ref="E415:E416"/>
    <mergeCell ref="F415:F416"/>
    <mergeCell ref="G415:G416"/>
    <mergeCell ref="H415:H416"/>
    <mergeCell ref="I415:I416"/>
    <mergeCell ref="B417:B418"/>
    <mergeCell ref="C417:C418"/>
    <mergeCell ref="D417:D418"/>
    <mergeCell ref="E417:E418"/>
    <mergeCell ref="F417:F418"/>
    <mergeCell ref="G417:G418"/>
    <mergeCell ref="H417:H418"/>
    <mergeCell ref="I417:I418"/>
    <mergeCell ref="B419:B420"/>
    <mergeCell ref="C419:C420"/>
    <mergeCell ref="D419:D420"/>
    <mergeCell ref="E419:E420"/>
    <mergeCell ref="F419:F420"/>
    <mergeCell ref="G419:G420"/>
    <mergeCell ref="H419:H420"/>
    <mergeCell ref="I419:I420"/>
    <mergeCell ref="B427:B428"/>
    <mergeCell ref="C427:C428"/>
    <mergeCell ref="D427:D428"/>
    <mergeCell ref="E427:E428"/>
    <mergeCell ref="F427:F428"/>
    <mergeCell ref="G427:G428"/>
    <mergeCell ref="H427:H428"/>
    <mergeCell ref="I427:I428"/>
    <mergeCell ref="B429:B430"/>
    <mergeCell ref="C429:C430"/>
    <mergeCell ref="D429:D430"/>
    <mergeCell ref="E429:E430"/>
    <mergeCell ref="F429:F430"/>
    <mergeCell ref="G429:G430"/>
    <mergeCell ref="H429:H430"/>
    <mergeCell ref="I429:I430"/>
    <mergeCell ref="B431:B432"/>
    <mergeCell ref="C431:C432"/>
    <mergeCell ref="D431:D432"/>
    <mergeCell ref="E431:E432"/>
    <mergeCell ref="F431:F432"/>
    <mergeCell ref="G431:G432"/>
    <mergeCell ref="H431:H432"/>
    <mergeCell ref="I431:I432"/>
    <mergeCell ref="B433:B434"/>
    <mergeCell ref="C433:C434"/>
    <mergeCell ref="D433:D434"/>
    <mergeCell ref="E433:E434"/>
    <mergeCell ref="F433:F434"/>
    <mergeCell ref="G433:G434"/>
    <mergeCell ref="H433:H434"/>
    <mergeCell ref="I433:I434"/>
    <mergeCell ref="B436:B437"/>
    <mergeCell ref="C436:C437"/>
    <mergeCell ref="D436:D437"/>
    <mergeCell ref="E436:E437"/>
    <mergeCell ref="F436:F437"/>
    <mergeCell ref="G436:G437"/>
    <mergeCell ref="H436:H437"/>
    <mergeCell ref="I436:I437"/>
    <mergeCell ref="B438:B439"/>
    <mergeCell ref="C438:C439"/>
    <mergeCell ref="D438:D439"/>
    <mergeCell ref="E438:E439"/>
    <mergeCell ref="F438:F439"/>
    <mergeCell ref="G438:G439"/>
    <mergeCell ref="H438:H439"/>
    <mergeCell ref="I438:I439"/>
    <mergeCell ref="B440:B441"/>
    <mergeCell ref="C440:C441"/>
    <mergeCell ref="D440:D441"/>
    <mergeCell ref="E440:E441"/>
    <mergeCell ref="F440:F441"/>
    <mergeCell ref="G440:G441"/>
    <mergeCell ref="H440:H441"/>
    <mergeCell ref="I440:I441"/>
    <mergeCell ref="B442:B443"/>
    <mergeCell ref="C442:C443"/>
    <mergeCell ref="D442:D443"/>
    <mergeCell ref="E442:E443"/>
    <mergeCell ref="F442:F443"/>
    <mergeCell ref="G442:G443"/>
    <mergeCell ref="H442:H443"/>
    <mergeCell ref="I442:I443"/>
    <mergeCell ref="B449:B450"/>
    <mergeCell ref="C449:C450"/>
    <mergeCell ref="D449:D450"/>
    <mergeCell ref="E449:E450"/>
    <mergeCell ref="F449:F450"/>
    <mergeCell ref="G449:G450"/>
    <mergeCell ref="H449:H450"/>
    <mergeCell ref="I449:I450"/>
    <mergeCell ref="B451:B452"/>
    <mergeCell ref="C451:C452"/>
    <mergeCell ref="D451:D452"/>
    <mergeCell ref="E451:E452"/>
    <mergeCell ref="F451:F452"/>
    <mergeCell ref="G451:G452"/>
    <mergeCell ref="H451:H452"/>
    <mergeCell ref="I451:I452"/>
    <mergeCell ref="D453:D454"/>
    <mergeCell ref="E453:E454"/>
    <mergeCell ref="F453:F454"/>
    <mergeCell ref="G453:G454"/>
    <mergeCell ref="H453:H454"/>
    <mergeCell ref="I453:I454"/>
    <mergeCell ref="B455:B456"/>
    <mergeCell ref="C455:C456"/>
    <mergeCell ref="D455:D456"/>
    <mergeCell ref="E455:E456"/>
    <mergeCell ref="F455:F456"/>
    <mergeCell ref="G455:G456"/>
    <mergeCell ref="H455:H456"/>
    <mergeCell ref="I455:I456"/>
    <mergeCell ref="B457:B458"/>
    <mergeCell ref="C457:C458"/>
    <mergeCell ref="D457:D458"/>
    <mergeCell ref="E457:E458"/>
    <mergeCell ref="F457:F458"/>
    <mergeCell ref="G457:G458"/>
    <mergeCell ref="H457:H458"/>
    <mergeCell ref="I457:I458"/>
    <mergeCell ref="B459:B460"/>
    <mergeCell ref="C459:C460"/>
    <mergeCell ref="D459:D460"/>
    <mergeCell ref="E459:E460"/>
    <mergeCell ref="F459:F460"/>
    <mergeCell ref="G459:G460"/>
    <mergeCell ref="H459:H460"/>
    <mergeCell ref="I459:I460"/>
    <mergeCell ref="B462:B463"/>
    <mergeCell ref="C462:C463"/>
    <mergeCell ref="D462:D463"/>
    <mergeCell ref="E462:E463"/>
    <mergeCell ref="H462:H463"/>
    <mergeCell ref="I462:I463"/>
    <mergeCell ref="B464:B465"/>
    <mergeCell ref="C464:C465"/>
    <mergeCell ref="D464:D465"/>
    <mergeCell ref="E464:E465"/>
    <mergeCell ref="F464:F465"/>
    <mergeCell ref="G464:G465"/>
    <mergeCell ref="H464:H465"/>
    <mergeCell ref="I464:I465"/>
    <mergeCell ref="B466:B467"/>
    <mergeCell ref="C466:C467"/>
    <mergeCell ref="D466:D467"/>
    <mergeCell ref="E466:E467"/>
    <mergeCell ref="F466:F467"/>
    <mergeCell ref="G466:G467"/>
    <mergeCell ref="H466:H467"/>
    <mergeCell ref="I466:I467"/>
    <mergeCell ref="B468:B469"/>
    <mergeCell ref="C468:C469"/>
    <mergeCell ref="D468:D469"/>
    <mergeCell ref="E468:E469"/>
    <mergeCell ref="F468:F469"/>
    <mergeCell ref="G468:G469"/>
    <mergeCell ref="H468:H469"/>
    <mergeCell ref="I468:I469"/>
    <mergeCell ref="B470:B471"/>
    <mergeCell ref="C470:C471"/>
    <mergeCell ref="D470:D471"/>
    <mergeCell ref="E470:E471"/>
    <mergeCell ref="F470:F471"/>
    <mergeCell ref="G470:G471"/>
    <mergeCell ref="H470:H471"/>
    <mergeCell ref="I470:I471"/>
    <mergeCell ref="B472:B473"/>
    <mergeCell ref="C472:C473"/>
    <mergeCell ref="D472:D473"/>
    <mergeCell ref="E472:E473"/>
    <mergeCell ref="F472:F473"/>
    <mergeCell ref="G472:G473"/>
    <mergeCell ref="H472:H473"/>
    <mergeCell ref="I472:I473"/>
    <mergeCell ref="B475:B476"/>
    <mergeCell ref="C475:C476"/>
    <mergeCell ref="D475:D476"/>
    <mergeCell ref="E475:E476"/>
    <mergeCell ref="F475:F476"/>
    <mergeCell ref="G475:G476"/>
    <mergeCell ref="H475:H476"/>
    <mergeCell ref="I475:I476"/>
    <mergeCell ref="B477:B478"/>
    <mergeCell ref="C477:C478"/>
    <mergeCell ref="D477:D478"/>
    <mergeCell ref="E477:E478"/>
    <mergeCell ref="F477:F478"/>
    <mergeCell ref="G477:G478"/>
    <mergeCell ref="H477:H478"/>
    <mergeCell ref="I477:I478"/>
    <mergeCell ref="B479:B480"/>
    <mergeCell ref="C479:C480"/>
    <mergeCell ref="D479:D480"/>
    <mergeCell ref="E479:E480"/>
    <mergeCell ref="F479:F480"/>
    <mergeCell ref="G479:G480"/>
    <mergeCell ref="H479:H480"/>
    <mergeCell ref="I479:I480"/>
    <mergeCell ref="B481:B482"/>
    <mergeCell ref="C481:C482"/>
    <mergeCell ref="D481:D482"/>
    <mergeCell ref="E481:E482"/>
    <mergeCell ref="F481:F482"/>
    <mergeCell ref="G481:G482"/>
    <mergeCell ref="H481:H482"/>
    <mergeCell ref="I481:I482"/>
    <mergeCell ref="B483:B484"/>
    <mergeCell ref="C483:C484"/>
    <mergeCell ref="D483:D484"/>
    <mergeCell ref="E483:E484"/>
    <mergeCell ref="F483:F484"/>
    <mergeCell ref="G483:G484"/>
    <mergeCell ref="H483:H484"/>
    <mergeCell ref="I483:I484"/>
    <mergeCell ref="B485:B486"/>
    <mergeCell ref="C485:C486"/>
    <mergeCell ref="D485:D486"/>
    <mergeCell ref="E485:E486"/>
    <mergeCell ref="F485:F486"/>
    <mergeCell ref="G485:G486"/>
    <mergeCell ref="H485:H486"/>
    <mergeCell ref="I485:I486"/>
    <mergeCell ref="B488:B489"/>
    <mergeCell ref="C488:C489"/>
    <mergeCell ref="D488:D489"/>
    <mergeCell ref="E488:E489"/>
    <mergeCell ref="F488:F489"/>
    <mergeCell ref="G488:G489"/>
    <mergeCell ref="H488:H489"/>
    <mergeCell ref="I488:I489"/>
    <mergeCell ref="B490:B491"/>
    <mergeCell ref="C490:C491"/>
    <mergeCell ref="D490:D491"/>
    <mergeCell ref="E490:E491"/>
    <mergeCell ref="F490:F491"/>
    <mergeCell ref="G490:G491"/>
    <mergeCell ref="H490:H491"/>
    <mergeCell ref="I490:I491"/>
    <mergeCell ref="B492:B493"/>
    <mergeCell ref="C492:C493"/>
    <mergeCell ref="D492:D493"/>
    <mergeCell ref="E492:E493"/>
    <mergeCell ref="F492:F493"/>
    <mergeCell ref="G492:G493"/>
    <mergeCell ref="H492:H493"/>
    <mergeCell ref="I492:I493"/>
    <mergeCell ref="B494:B495"/>
    <mergeCell ref="C494:C495"/>
    <mergeCell ref="D494:D495"/>
    <mergeCell ref="E494:E495"/>
    <mergeCell ref="F494:F495"/>
    <mergeCell ref="G494:G495"/>
    <mergeCell ref="H494:H495"/>
    <mergeCell ref="I494:I495"/>
    <mergeCell ref="G498:G499"/>
    <mergeCell ref="H498:H499"/>
    <mergeCell ref="I498:I499"/>
    <mergeCell ref="B501:B502"/>
    <mergeCell ref="C501:C502"/>
    <mergeCell ref="D501:D502"/>
    <mergeCell ref="E501:E502"/>
    <mergeCell ref="F501:F502"/>
    <mergeCell ref="G501:G502"/>
    <mergeCell ref="H501:H502"/>
    <mergeCell ref="I501:I502"/>
    <mergeCell ref="I507:I508"/>
    <mergeCell ref="B509:B510"/>
    <mergeCell ref="C509:C510"/>
    <mergeCell ref="D509:D510"/>
    <mergeCell ref="E509:E510"/>
    <mergeCell ref="F509:F510"/>
    <mergeCell ref="G509:G510"/>
    <mergeCell ref="H509:H510"/>
    <mergeCell ref="I509:I510"/>
    <mergeCell ref="B511:B512"/>
    <mergeCell ref="C511:C512"/>
    <mergeCell ref="D511:D512"/>
    <mergeCell ref="E511:E512"/>
    <mergeCell ref="F511:F512"/>
    <mergeCell ref="G511:G512"/>
    <mergeCell ref="H511:H512"/>
    <mergeCell ref="I511:I512"/>
    <mergeCell ref="B514:B515"/>
    <mergeCell ref="C514:C515"/>
    <mergeCell ref="D514:D515"/>
    <mergeCell ref="E514:E515"/>
    <mergeCell ref="F514:F515"/>
    <mergeCell ref="G514:G515"/>
    <mergeCell ref="H514:H515"/>
    <mergeCell ref="I514:I515"/>
    <mergeCell ref="B516:B517"/>
    <mergeCell ref="C516:C517"/>
    <mergeCell ref="D516:D517"/>
    <mergeCell ref="E516:E517"/>
    <mergeCell ref="F516:F517"/>
    <mergeCell ref="G516:G517"/>
    <mergeCell ref="H516:H517"/>
    <mergeCell ref="I516:I517"/>
    <mergeCell ref="B518:B519"/>
    <mergeCell ref="C518:C519"/>
    <mergeCell ref="D518:D519"/>
    <mergeCell ref="E518:E519"/>
    <mergeCell ref="F518:F519"/>
    <mergeCell ref="G518:G519"/>
    <mergeCell ref="H518:H519"/>
    <mergeCell ref="I518:I519"/>
    <mergeCell ref="B520:B521"/>
    <mergeCell ref="C520:C521"/>
    <mergeCell ref="D520:D521"/>
    <mergeCell ref="E520:E521"/>
    <mergeCell ref="F520:F521"/>
    <mergeCell ref="G520:G521"/>
    <mergeCell ref="H520:H521"/>
    <mergeCell ref="I520:I521"/>
    <mergeCell ref="B522:B523"/>
    <mergeCell ref="C522:C523"/>
    <mergeCell ref="D522:D523"/>
    <mergeCell ref="E522:E523"/>
    <mergeCell ref="F522:F523"/>
    <mergeCell ref="G522:G523"/>
    <mergeCell ref="H522:H523"/>
    <mergeCell ref="I522:I523"/>
    <mergeCell ref="B524:B525"/>
    <mergeCell ref="C524:C525"/>
    <mergeCell ref="D524:D525"/>
    <mergeCell ref="E524:E525"/>
    <mergeCell ref="F524:F525"/>
    <mergeCell ref="G524:G525"/>
    <mergeCell ref="H524:H525"/>
    <mergeCell ref="I524:I525"/>
    <mergeCell ref="B527:B528"/>
    <mergeCell ref="C527:C528"/>
    <mergeCell ref="D527:D528"/>
    <mergeCell ref="E527:E528"/>
    <mergeCell ref="F527:F528"/>
    <mergeCell ref="G527:G528"/>
    <mergeCell ref="H527:H528"/>
    <mergeCell ref="I527:I528"/>
    <mergeCell ref="B529:B530"/>
    <mergeCell ref="C529:C530"/>
    <mergeCell ref="D529:D530"/>
    <mergeCell ref="E529:E530"/>
    <mergeCell ref="F529:F530"/>
    <mergeCell ref="G529:G530"/>
    <mergeCell ref="H529:H530"/>
    <mergeCell ref="I529:I530"/>
    <mergeCell ref="B531:B532"/>
    <mergeCell ref="C531:C532"/>
    <mergeCell ref="D531:D532"/>
    <mergeCell ref="E531:E532"/>
    <mergeCell ref="F531:F532"/>
    <mergeCell ref="G531:G532"/>
    <mergeCell ref="H531:H532"/>
    <mergeCell ref="I531:I532"/>
    <mergeCell ref="B533:B534"/>
    <mergeCell ref="C533:C534"/>
    <mergeCell ref="D533:D534"/>
    <mergeCell ref="E533:E534"/>
    <mergeCell ref="F533:F534"/>
    <mergeCell ref="G533:G534"/>
    <mergeCell ref="H533:H534"/>
    <mergeCell ref="I533:I534"/>
    <mergeCell ref="B535:B536"/>
    <mergeCell ref="C535:C536"/>
    <mergeCell ref="D535:D536"/>
    <mergeCell ref="E535:E536"/>
    <mergeCell ref="F535:F536"/>
    <mergeCell ref="G535:G536"/>
    <mergeCell ref="H535:H536"/>
    <mergeCell ref="I535:I536"/>
    <mergeCell ref="B537:B538"/>
    <mergeCell ref="C537:C538"/>
    <mergeCell ref="D537:D538"/>
    <mergeCell ref="E537:E538"/>
    <mergeCell ref="F537:F538"/>
    <mergeCell ref="G537:G538"/>
    <mergeCell ref="H537:H538"/>
    <mergeCell ref="I537:I538"/>
    <mergeCell ref="I540:I541"/>
    <mergeCell ref="B542:B543"/>
    <mergeCell ref="C542:C543"/>
    <mergeCell ref="D542:D543"/>
    <mergeCell ref="E542:E543"/>
    <mergeCell ref="F542:F543"/>
    <mergeCell ref="G542:G543"/>
    <mergeCell ref="H542:H543"/>
    <mergeCell ref="I542:I543"/>
    <mergeCell ref="B544:B545"/>
    <mergeCell ref="C544:C545"/>
    <mergeCell ref="D544:D545"/>
    <mergeCell ref="E544:E545"/>
    <mergeCell ref="F544:F545"/>
    <mergeCell ref="G544:G545"/>
    <mergeCell ref="H544:H545"/>
    <mergeCell ref="I544:I545"/>
    <mergeCell ref="B546:B547"/>
    <mergeCell ref="C546:C547"/>
    <mergeCell ref="D546:D547"/>
    <mergeCell ref="E546:E547"/>
    <mergeCell ref="F546:F547"/>
    <mergeCell ref="G546:G547"/>
    <mergeCell ref="H546:H547"/>
    <mergeCell ref="I546:I547"/>
    <mergeCell ref="H550:H551"/>
    <mergeCell ref="I550:I551"/>
    <mergeCell ref="B548:B549"/>
    <mergeCell ref="C548:C549"/>
    <mergeCell ref="D548:D549"/>
    <mergeCell ref="E548:E549"/>
    <mergeCell ref="F548:F549"/>
    <mergeCell ref="G548:G549"/>
    <mergeCell ref="H548:H549"/>
    <mergeCell ref="I548:I549"/>
    <mergeCell ref="B550:B551"/>
    <mergeCell ref="C550:C551"/>
    <mergeCell ref="D550:D551"/>
    <mergeCell ref="E550:E551"/>
    <mergeCell ref="F550:F551"/>
    <mergeCell ref="G550:G551"/>
    <mergeCell ref="B553:B554"/>
    <mergeCell ref="C553:C554"/>
    <mergeCell ref="D553:D554"/>
    <mergeCell ref="E553:E554"/>
    <mergeCell ref="F553:F554"/>
    <mergeCell ref="G553:G554"/>
    <mergeCell ref="H553:H554"/>
    <mergeCell ref="I553:I554"/>
    <mergeCell ref="B555:B556"/>
    <mergeCell ref="C555:C556"/>
    <mergeCell ref="D555:D556"/>
    <mergeCell ref="E555:E556"/>
    <mergeCell ref="F555:F556"/>
    <mergeCell ref="G555:G556"/>
    <mergeCell ref="H555:H556"/>
    <mergeCell ref="I555:I556"/>
    <mergeCell ref="B557:B558"/>
    <mergeCell ref="C557:C558"/>
    <mergeCell ref="D557:D558"/>
    <mergeCell ref="E557:E558"/>
    <mergeCell ref="F557:F558"/>
    <mergeCell ref="G557:G558"/>
    <mergeCell ref="H557:H558"/>
    <mergeCell ref="I557:I558"/>
    <mergeCell ref="B559:B560"/>
    <mergeCell ref="C559:C560"/>
    <mergeCell ref="D559:D560"/>
    <mergeCell ref="E559:E560"/>
    <mergeCell ref="F559:F560"/>
    <mergeCell ref="G559:G560"/>
    <mergeCell ref="H559:H560"/>
    <mergeCell ref="I559:I560"/>
    <mergeCell ref="B561:B562"/>
    <mergeCell ref="C561:C562"/>
    <mergeCell ref="D561:D562"/>
    <mergeCell ref="E561:E562"/>
    <mergeCell ref="F561:F562"/>
    <mergeCell ref="G561:G562"/>
    <mergeCell ref="H561:H562"/>
    <mergeCell ref="I561:I562"/>
    <mergeCell ref="B563:B564"/>
    <mergeCell ref="C563:C564"/>
    <mergeCell ref="D563:D564"/>
    <mergeCell ref="E563:E564"/>
    <mergeCell ref="F563:F564"/>
    <mergeCell ref="G563:G564"/>
    <mergeCell ref="H563:H564"/>
    <mergeCell ref="I563:I564"/>
    <mergeCell ref="B566:B567"/>
    <mergeCell ref="C566:C567"/>
    <mergeCell ref="D566:D567"/>
    <mergeCell ref="E566:E567"/>
    <mergeCell ref="F566:F567"/>
    <mergeCell ref="G566:G567"/>
    <mergeCell ref="H566:H567"/>
    <mergeCell ref="I566:I567"/>
    <mergeCell ref="B568:B569"/>
    <mergeCell ref="C568:C569"/>
    <mergeCell ref="D568:D569"/>
    <mergeCell ref="E568:E569"/>
    <mergeCell ref="F568:F569"/>
    <mergeCell ref="G568:G569"/>
    <mergeCell ref="H568:H569"/>
    <mergeCell ref="I568:I569"/>
    <mergeCell ref="B570:B571"/>
    <mergeCell ref="C570:C571"/>
    <mergeCell ref="D570:D571"/>
    <mergeCell ref="E570:E571"/>
    <mergeCell ref="F570:F571"/>
    <mergeCell ref="G570:G571"/>
    <mergeCell ref="H570:H571"/>
    <mergeCell ref="I570:I571"/>
    <mergeCell ref="B572:B573"/>
    <mergeCell ref="C572:C573"/>
    <mergeCell ref="D572:D573"/>
    <mergeCell ref="E572:E573"/>
    <mergeCell ref="F572:F573"/>
    <mergeCell ref="G572:G573"/>
    <mergeCell ref="H572:H573"/>
    <mergeCell ref="I572:I573"/>
    <mergeCell ref="B579:B580"/>
    <mergeCell ref="C579:C580"/>
    <mergeCell ref="D579:D580"/>
    <mergeCell ref="E579:E580"/>
    <mergeCell ref="F579:F580"/>
    <mergeCell ref="G579:G580"/>
    <mergeCell ref="H579:H580"/>
    <mergeCell ref="I579:I580"/>
    <mergeCell ref="B574:B575"/>
    <mergeCell ref="C574:C575"/>
    <mergeCell ref="D574:D575"/>
    <mergeCell ref="E574:E575"/>
    <mergeCell ref="F574:F575"/>
    <mergeCell ref="G574:G575"/>
    <mergeCell ref="H574:H575"/>
    <mergeCell ref="I574:I575"/>
    <mergeCell ref="B576:B577"/>
    <mergeCell ref="C576:C577"/>
    <mergeCell ref="D576:D577"/>
    <mergeCell ref="E576:E577"/>
    <mergeCell ref="F576:F577"/>
    <mergeCell ref="G576:G577"/>
    <mergeCell ref="H576:H577"/>
    <mergeCell ref="I576:I577"/>
  </mergeCells>
  <phoneticPr fontId="0" type="noConversion"/>
  <conditionalFormatting sqref="A22">
    <cfRule type="expression" dxfId="57" priority="22" stopIfTrue="1">
      <formula>$N$21="Sole Bidder"</formula>
    </cfRule>
    <cfRule type="expression" dxfId="56" priority="23" stopIfTrue="1">
      <formula>$N$21=1</formula>
    </cfRule>
  </conditionalFormatting>
  <conditionalFormatting sqref="A23:A24">
    <cfRule type="expression" dxfId="55" priority="26" stopIfTrue="1">
      <formula>$N$23=2</formula>
    </cfRule>
  </conditionalFormatting>
  <conditionalFormatting sqref="A25">
    <cfRule type="expression" dxfId="54" priority="25" stopIfTrue="1">
      <formula>AND($N$23=2,$N$24="2 or more")</formula>
    </cfRule>
  </conditionalFormatting>
  <conditionalFormatting sqref="A38">
    <cfRule type="expression" dxfId="53" priority="7" stopIfTrue="1">
      <formula>$N$21="Sole Bidder"</formula>
    </cfRule>
  </conditionalFormatting>
  <conditionalFormatting sqref="A444 A457:A478">
    <cfRule type="expression" dxfId="52" priority="43" stopIfTrue="1">
      <formula>$N$406&lt;2</formula>
    </cfRule>
  </conditionalFormatting>
  <conditionalFormatting sqref="A480 A493:A511">
    <cfRule type="expression" dxfId="51" priority="44" stopIfTrue="1">
      <formula>$N$406&lt;2</formula>
    </cfRule>
    <cfRule type="expression" dxfId="50" priority="45" stopIfTrue="1">
      <formula>$N$408=1</formula>
    </cfRule>
  </conditionalFormatting>
  <conditionalFormatting sqref="A486">
    <cfRule type="expression" dxfId="49" priority="21" stopIfTrue="1">
      <formula>$F$428="No"</formula>
    </cfRule>
  </conditionalFormatting>
  <conditionalFormatting sqref="A513:A538 A562 A574:A575">
    <cfRule type="expression" dxfId="48" priority="20" stopIfTrue="1">
      <formula>$N$21="Sole Bidder"</formula>
    </cfRule>
  </conditionalFormatting>
  <conditionalFormatting sqref="A551:A561 F584:I590">
    <cfRule type="expression" dxfId="47" priority="46" stopIfTrue="1">
      <formula>$N$406&lt;2</formula>
    </cfRule>
  </conditionalFormatting>
  <conditionalFormatting sqref="A563:A573 H584:I590">
    <cfRule type="expression" dxfId="46" priority="48" stopIfTrue="1">
      <formula>$N$408=1</formula>
    </cfRule>
  </conditionalFormatting>
  <conditionalFormatting sqref="A563:A573">
    <cfRule type="expression" dxfId="45" priority="47" stopIfTrue="1">
      <formula>$N$406&lt;2</formula>
    </cfRule>
  </conditionalFormatting>
  <conditionalFormatting sqref="A27:I27 A35:I36 F411 H411 D411:E412 B415:I415 B417:I417 B419:I419 B421:I421 F425 H425 D425:E426 B429:I429 B431:I431 B433:I433 B435:I436 B438:I438 B442:I442 B444:I444 B446:I446 B448:I449 B451:I451 B453:I453 B455:I455 B457:I457 B459:I459 B461:I462 B464:I464 B466:I466 B468:I468 B470:I470 B472:I472 B474:I475 B477:I477 B479:I479 B481:I481 B483:I483 B485:I485 B487:I488 B490:I490 B492:I492 B494:I494 B496:I496 B498:I498 B500:I501 B503:I503 B505:I505 B507:I507 B509:I509 B511:I511 B513:I514 B516:I516 B518:I518 B520:I520 B522:I522 B524:I524 B526:I527 B529:I529 B531:I531 B533:I533 B535:I535 B537:I537 B539:I540 B542:I542 B544:I544 B546:I546 B548:I548 B550:I550 B552:I553 B555:I555 B557:I557 B559:I559 B561:I561 B563:I563 B565:I566 B568:I568 B570:I570 B572:I572 B574:I574 B576:I576 B578:I579 B581:I581 D584:E584">
    <cfRule type="expression" dxfId="44" priority="19" stopIfTrue="1">
      <formula>$N$21="Sole Bidder"</formula>
    </cfRule>
  </conditionalFormatting>
  <conditionalFormatting sqref="A37:I37">
    <cfRule type="expression" dxfId="43" priority="28" stopIfTrue="1">
      <formula>$N$23&lt;2</formula>
    </cfRule>
  </conditionalFormatting>
  <conditionalFormatting sqref="B21:G21">
    <cfRule type="expression" dxfId="42" priority="27" stopIfTrue="1">
      <formula>$N$23=2</formula>
    </cfRule>
  </conditionalFormatting>
  <conditionalFormatting sqref="B22:I22">
    <cfRule type="expression" dxfId="41" priority="24" stopIfTrue="1">
      <formula>$N$23&lt;2</formula>
    </cfRule>
  </conditionalFormatting>
  <conditionalFormatting sqref="B49:I59">
    <cfRule type="expression" dxfId="40" priority="35" stopIfTrue="1">
      <formula>AND($N$23=2,$N$24="2 or more")</formula>
    </cfRule>
  </conditionalFormatting>
  <conditionalFormatting sqref="B413:I413">
    <cfRule type="expression" dxfId="39" priority="3" stopIfTrue="1">
      <formula>$N$21="Sole Bidder"</formula>
    </cfRule>
  </conditionalFormatting>
  <conditionalFormatting sqref="B427:I427">
    <cfRule type="expression" dxfId="38" priority="2" stopIfTrue="1">
      <formula>$N$21="Sole Bidder"</formula>
    </cfRule>
  </conditionalFormatting>
  <conditionalFormatting sqref="B440:I440">
    <cfRule type="expression" dxfId="37" priority="1" stopIfTrue="1">
      <formula>$N$21="Sole Bidder"</formula>
    </cfRule>
  </conditionalFormatting>
  <conditionalFormatting sqref="F45:G48">
    <cfRule type="expression" dxfId="36" priority="32" stopIfTrue="1">
      <formula>$N$23=2</formula>
    </cfRule>
  </conditionalFormatting>
  <conditionalFormatting sqref="F49:G57">
    <cfRule type="expression" dxfId="35" priority="34" stopIfTrue="1">
      <formula>$N$23=2</formula>
    </cfRule>
  </conditionalFormatting>
  <conditionalFormatting sqref="H38:I38">
    <cfRule type="expression" dxfId="34" priority="6" stopIfTrue="1">
      <formula>$N$23=2</formula>
    </cfRule>
  </conditionalFormatting>
  <conditionalFormatting sqref="H45:I48">
    <cfRule type="expression" dxfId="33" priority="33" stopIfTrue="1">
      <formula>AND($N$23=2,$N$24="2 or more")</formula>
    </cfRule>
  </conditionalFormatting>
  <conditionalFormatting sqref="H591:I591">
    <cfRule type="expression" dxfId="32" priority="5" stopIfTrue="1">
      <formula>$N$23=2</formula>
    </cfRule>
  </conditionalFormatting>
  <dataValidations count="4">
    <dataValidation type="list" allowBlank="1" showInputMessage="1" showErrorMessage="1" sqref="H586:H590 F485 F449 F414 F498 F465 F428 D586:D590 F586:F590" xr:uid="{00000000-0002-0000-0300-000000000000}">
      <formula1>"Yes,No"</formula1>
    </dataValidation>
    <dataValidation type="list" allowBlank="1" showInputMessage="1" showErrorMessage="1" sqref="F79:G79 F350:G350 F146:G146" xr:uid="{00000000-0002-0000-0300-000001000000}">
      <formula1>$N$79:$N$81</formula1>
    </dataValidation>
    <dataValidation type="list" allowBlank="1" showInputMessage="1" showErrorMessage="1" sqref="H79:I79 H350:I350 H146:I146" xr:uid="{00000000-0002-0000-0300-000002000000}">
      <formula1>$N$79:$N$82</formula1>
    </dataValidation>
    <dataValidation type="list" allowBlank="1" showInputMessage="1" showErrorMessage="1" sqref="F172:I174 F134:I134 F106:F108 G108 G106 H106:H108 I106 I108 F376:I378 F338:I338 F319" xr:uid="{00000000-0002-0000-0300-000003000000}">
      <formula1>"YES, NO"</formula1>
    </dataValidation>
  </dataValidations>
  <printOptions horizontalCentered="1"/>
  <pageMargins left="0.42" right="0.28999999999999998" top="0.4" bottom="0.31" header="0.32" footer="0.24"/>
  <pageSetup paperSize="9" scale="85" orientation="portrait" r:id="rId31"/>
  <headerFooter alignWithMargins="0"/>
  <rowBreaks count="4" manualBreakCount="4">
    <brk id="79" max="8" man="1"/>
    <brk id="111" max="8" man="1"/>
    <brk id="141" max="8" man="1"/>
    <brk id="580" max="8" man="1"/>
  </rowBreaks>
  <drawing r:id="rId32"/>
  <legacyDrawing r:id="rId33"/>
  <mc:AlternateContent xmlns:mc="http://schemas.openxmlformats.org/markup-compatibility/2006">
    <mc:Choice Requires="x14">
      <controls>
        <mc:AlternateContent xmlns:mc="http://schemas.openxmlformats.org/markup-compatibility/2006">
          <mc:Choice Requires="x14">
            <control shapeId="257246" r:id="rId34" name="Check Box 3294">
              <controlPr defaultSize="0" autoFill="0" autoLine="0" autoPict="0">
                <anchor moveWithCells="1" sizeWithCells="1">
                  <from>
                    <xdr:col>9</xdr:col>
                    <xdr:colOff>152400</xdr:colOff>
                    <xdr:row>636</xdr:row>
                    <xdr:rowOff>142875</xdr:rowOff>
                  </from>
                  <to>
                    <xdr:col>9</xdr:col>
                    <xdr:colOff>152400</xdr:colOff>
                    <xdr:row>636</xdr:row>
                    <xdr:rowOff>142875</xdr:rowOff>
                  </to>
                </anchor>
              </controlPr>
            </control>
          </mc:Choice>
        </mc:AlternateContent>
        <mc:AlternateContent xmlns:mc="http://schemas.openxmlformats.org/markup-compatibility/2006">
          <mc:Choice Requires="x14">
            <control shapeId="257247" r:id="rId35" name="Check Box 3295">
              <controlPr defaultSize="0" autoFill="0" autoLine="0" autoPict="0">
                <anchor moveWithCells="1" sizeWithCells="1">
                  <from>
                    <xdr:col>9</xdr:col>
                    <xdr:colOff>161925</xdr:colOff>
                    <xdr:row>636</xdr:row>
                    <xdr:rowOff>142875</xdr:rowOff>
                  </from>
                  <to>
                    <xdr:col>9</xdr:col>
                    <xdr:colOff>161925</xdr:colOff>
                    <xdr:row>636</xdr:row>
                    <xdr:rowOff>142875</xdr:rowOff>
                  </to>
                </anchor>
              </controlPr>
            </control>
          </mc:Choice>
        </mc:AlternateContent>
        <mc:AlternateContent xmlns:mc="http://schemas.openxmlformats.org/markup-compatibility/2006">
          <mc:Choice Requires="x14">
            <control shapeId="257248" r:id="rId36" name="Check Box 3296">
              <controlPr defaultSize="0" autoFill="0" autoLine="0" autoPict="0">
                <anchor moveWithCells="1" sizeWithCells="1">
                  <from>
                    <xdr:col>9</xdr:col>
                    <xdr:colOff>152400</xdr:colOff>
                    <xdr:row>636</xdr:row>
                    <xdr:rowOff>142875</xdr:rowOff>
                  </from>
                  <to>
                    <xdr:col>9</xdr:col>
                    <xdr:colOff>152400</xdr:colOff>
                    <xdr:row>636</xdr:row>
                    <xdr:rowOff>142875</xdr:rowOff>
                  </to>
                </anchor>
              </controlPr>
            </control>
          </mc:Choice>
        </mc:AlternateContent>
        <mc:AlternateContent xmlns:mc="http://schemas.openxmlformats.org/markup-compatibility/2006">
          <mc:Choice Requires="x14">
            <control shapeId="257249" r:id="rId37" name="Check Box 3297">
              <controlPr defaultSize="0" autoFill="0" autoLine="0" autoPict="0">
                <anchor moveWithCells="1" sizeWithCells="1">
                  <from>
                    <xdr:col>9</xdr:col>
                    <xdr:colOff>161925</xdr:colOff>
                    <xdr:row>636</xdr:row>
                    <xdr:rowOff>142875</xdr:rowOff>
                  </from>
                  <to>
                    <xdr:col>9</xdr:col>
                    <xdr:colOff>161925</xdr:colOff>
                    <xdr:row>636</xdr:row>
                    <xdr:rowOff>142875</xdr:rowOff>
                  </to>
                </anchor>
              </controlPr>
            </control>
          </mc:Choice>
        </mc:AlternateContent>
        <mc:AlternateContent xmlns:mc="http://schemas.openxmlformats.org/markup-compatibility/2006">
          <mc:Choice Requires="x14">
            <control shapeId="257250" r:id="rId38" name="Check Box 3298">
              <controlPr defaultSize="0" autoFill="0" autoLine="0" autoPict="0">
                <anchor moveWithCells="1" sizeWithCells="1">
                  <from>
                    <xdr:col>9</xdr:col>
                    <xdr:colOff>161925</xdr:colOff>
                    <xdr:row>636</xdr:row>
                    <xdr:rowOff>142875</xdr:rowOff>
                  </from>
                  <to>
                    <xdr:col>9</xdr:col>
                    <xdr:colOff>161925</xdr:colOff>
                    <xdr:row>636</xdr:row>
                    <xdr:rowOff>142875</xdr:rowOff>
                  </to>
                </anchor>
              </controlPr>
            </control>
          </mc:Choice>
        </mc:AlternateContent>
        <mc:AlternateContent xmlns:mc="http://schemas.openxmlformats.org/markup-compatibility/2006">
          <mc:Choice Requires="x14">
            <control shapeId="257251" r:id="rId39" name="Check Box 3299">
              <controlPr defaultSize="0" autoFill="0" autoLine="0" autoPict="0">
                <anchor moveWithCells="1" sizeWithCells="1">
                  <from>
                    <xdr:col>7</xdr:col>
                    <xdr:colOff>228600</xdr:colOff>
                    <xdr:row>19</xdr:row>
                    <xdr:rowOff>123825</xdr:rowOff>
                  </from>
                  <to>
                    <xdr:col>7</xdr:col>
                    <xdr:colOff>228600</xdr:colOff>
                    <xdr:row>19</xdr:row>
                    <xdr:rowOff>123825</xdr:rowOff>
                  </to>
                </anchor>
              </controlPr>
            </control>
          </mc:Choice>
        </mc:AlternateContent>
        <mc:AlternateContent xmlns:mc="http://schemas.openxmlformats.org/markup-compatibility/2006">
          <mc:Choice Requires="x14">
            <control shapeId="257240" r:id="rId40" name="Check Box 3288">
              <controlPr defaultSize="0" autoFill="0" autoLine="0" autoPict="0">
                <anchor moveWithCells="1" sizeWithCells="1">
                  <from>
                    <xdr:col>6</xdr:col>
                    <xdr:colOff>752475</xdr:colOff>
                    <xdr:row>636</xdr:row>
                    <xdr:rowOff>142875</xdr:rowOff>
                  </from>
                  <to>
                    <xdr:col>6</xdr:col>
                    <xdr:colOff>752475</xdr:colOff>
                    <xdr:row>636</xdr:row>
                    <xdr:rowOff>142875</xdr:rowOff>
                  </to>
                </anchor>
              </controlPr>
            </control>
          </mc:Choice>
        </mc:AlternateContent>
        <mc:AlternateContent xmlns:mc="http://schemas.openxmlformats.org/markup-compatibility/2006">
          <mc:Choice Requires="x14">
            <control shapeId="257241" r:id="rId41" name="Check Box 3289">
              <controlPr defaultSize="0" autoFill="0" autoLine="0" autoPict="0">
                <anchor moveWithCells="1" sizeWithCells="1">
                  <from>
                    <xdr:col>6</xdr:col>
                    <xdr:colOff>771525</xdr:colOff>
                    <xdr:row>636</xdr:row>
                    <xdr:rowOff>142875</xdr:rowOff>
                  </from>
                  <to>
                    <xdr:col>6</xdr:col>
                    <xdr:colOff>771525</xdr:colOff>
                    <xdr:row>636</xdr:row>
                    <xdr:rowOff>142875</xdr:rowOff>
                  </to>
                </anchor>
              </controlPr>
            </control>
          </mc:Choice>
        </mc:AlternateContent>
        <mc:AlternateContent xmlns:mc="http://schemas.openxmlformats.org/markup-compatibility/2006">
          <mc:Choice Requires="x14">
            <control shapeId="257242" r:id="rId42" name="Check Box 3290">
              <controlPr defaultSize="0" autoFill="0" autoLine="0" autoPict="0">
                <anchor moveWithCells="1" sizeWithCells="1">
                  <from>
                    <xdr:col>6</xdr:col>
                    <xdr:colOff>752475</xdr:colOff>
                    <xdr:row>636</xdr:row>
                    <xdr:rowOff>142875</xdr:rowOff>
                  </from>
                  <to>
                    <xdr:col>6</xdr:col>
                    <xdr:colOff>752475</xdr:colOff>
                    <xdr:row>636</xdr:row>
                    <xdr:rowOff>142875</xdr:rowOff>
                  </to>
                </anchor>
              </controlPr>
            </control>
          </mc:Choice>
        </mc:AlternateContent>
        <mc:AlternateContent xmlns:mc="http://schemas.openxmlformats.org/markup-compatibility/2006">
          <mc:Choice Requires="x14">
            <control shapeId="257243" r:id="rId43" name="Check Box 3291">
              <controlPr defaultSize="0" autoFill="0" autoLine="0" autoPict="0">
                <anchor moveWithCells="1" sizeWithCells="1">
                  <from>
                    <xdr:col>6</xdr:col>
                    <xdr:colOff>771525</xdr:colOff>
                    <xdr:row>636</xdr:row>
                    <xdr:rowOff>142875</xdr:rowOff>
                  </from>
                  <to>
                    <xdr:col>6</xdr:col>
                    <xdr:colOff>771525</xdr:colOff>
                    <xdr:row>636</xdr:row>
                    <xdr:rowOff>142875</xdr:rowOff>
                  </to>
                </anchor>
              </controlPr>
            </control>
          </mc:Choice>
        </mc:AlternateContent>
        <mc:AlternateContent xmlns:mc="http://schemas.openxmlformats.org/markup-compatibility/2006">
          <mc:Choice Requires="x14">
            <control shapeId="257244" r:id="rId44" name="Check Box 3292">
              <controlPr defaultSize="0" autoFill="0" autoLine="0" autoPict="0">
                <anchor moveWithCells="1" sizeWithCells="1">
                  <from>
                    <xdr:col>6</xdr:col>
                    <xdr:colOff>762000</xdr:colOff>
                    <xdr:row>636</xdr:row>
                    <xdr:rowOff>142875</xdr:rowOff>
                  </from>
                  <to>
                    <xdr:col>6</xdr:col>
                    <xdr:colOff>762000</xdr:colOff>
                    <xdr:row>636</xdr:row>
                    <xdr:rowOff>142875</xdr:rowOff>
                  </to>
                </anchor>
              </controlPr>
            </control>
          </mc:Choice>
        </mc:AlternateContent>
        <mc:AlternateContent xmlns:mc="http://schemas.openxmlformats.org/markup-compatibility/2006">
          <mc:Choice Requires="x14">
            <control shapeId="257245" r:id="rId45" name="Check Box 3293">
              <controlPr defaultSize="0" autoFill="0" autoLine="0" autoPict="0">
                <anchor moveWithCells="1" sizeWithCells="1">
                  <from>
                    <xdr:col>5</xdr:col>
                    <xdr:colOff>200025</xdr:colOff>
                    <xdr:row>19</xdr:row>
                    <xdr:rowOff>123825</xdr:rowOff>
                  </from>
                  <to>
                    <xdr:col>5</xdr:col>
                    <xdr:colOff>200025</xdr:colOff>
                    <xdr:row>19</xdr:row>
                    <xdr:rowOff>123825</xdr:rowOff>
                  </to>
                </anchor>
              </controlPr>
            </control>
          </mc:Choice>
        </mc:AlternateContent>
        <mc:AlternateContent xmlns:mc="http://schemas.openxmlformats.org/markup-compatibility/2006">
          <mc:Choice Requires="x14">
            <control shapeId="65740" r:id="rId46" name="Check Box 204">
              <controlPr defaultSize="0" autoFill="0" autoLine="0" autoPict="0">
                <anchor moveWithCells="1" sizeWithCells="1">
                  <from>
                    <xdr:col>9</xdr:col>
                    <xdr:colOff>152400</xdr:colOff>
                    <xdr:row>636</xdr:row>
                    <xdr:rowOff>142875</xdr:rowOff>
                  </from>
                  <to>
                    <xdr:col>9</xdr:col>
                    <xdr:colOff>152400</xdr:colOff>
                    <xdr:row>636</xdr:row>
                    <xdr:rowOff>142875</xdr:rowOff>
                  </to>
                </anchor>
              </controlPr>
            </control>
          </mc:Choice>
        </mc:AlternateContent>
        <mc:AlternateContent xmlns:mc="http://schemas.openxmlformats.org/markup-compatibility/2006">
          <mc:Choice Requires="x14">
            <control shapeId="65741" r:id="rId47" name="Check Box 205">
              <controlPr defaultSize="0" autoFill="0" autoLine="0" autoPict="0">
                <anchor moveWithCells="1" sizeWithCells="1">
                  <from>
                    <xdr:col>9</xdr:col>
                    <xdr:colOff>161925</xdr:colOff>
                    <xdr:row>636</xdr:row>
                    <xdr:rowOff>142875</xdr:rowOff>
                  </from>
                  <to>
                    <xdr:col>9</xdr:col>
                    <xdr:colOff>161925</xdr:colOff>
                    <xdr:row>636</xdr:row>
                    <xdr:rowOff>142875</xdr:rowOff>
                  </to>
                </anchor>
              </controlPr>
            </control>
          </mc:Choice>
        </mc:AlternateContent>
        <mc:AlternateContent xmlns:mc="http://schemas.openxmlformats.org/markup-compatibility/2006">
          <mc:Choice Requires="x14">
            <control shapeId="65742" r:id="rId48" name="Check Box 206">
              <controlPr defaultSize="0" autoFill="0" autoLine="0" autoPict="0">
                <anchor moveWithCells="1" sizeWithCells="1">
                  <from>
                    <xdr:col>9</xdr:col>
                    <xdr:colOff>152400</xdr:colOff>
                    <xdr:row>636</xdr:row>
                    <xdr:rowOff>142875</xdr:rowOff>
                  </from>
                  <to>
                    <xdr:col>9</xdr:col>
                    <xdr:colOff>152400</xdr:colOff>
                    <xdr:row>636</xdr:row>
                    <xdr:rowOff>142875</xdr:rowOff>
                  </to>
                </anchor>
              </controlPr>
            </control>
          </mc:Choice>
        </mc:AlternateContent>
        <mc:AlternateContent xmlns:mc="http://schemas.openxmlformats.org/markup-compatibility/2006">
          <mc:Choice Requires="x14">
            <control shapeId="65743" r:id="rId49" name="Check Box 207">
              <controlPr defaultSize="0" autoFill="0" autoLine="0" autoPict="0">
                <anchor moveWithCells="1" sizeWithCells="1">
                  <from>
                    <xdr:col>9</xdr:col>
                    <xdr:colOff>161925</xdr:colOff>
                    <xdr:row>636</xdr:row>
                    <xdr:rowOff>142875</xdr:rowOff>
                  </from>
                  <to>
                    <xdr:col>9</xdr:col>
                    <xdr:colOff>161925</xdr:colOff>
                    <xdr:row>636</xdr:row>
                    <xdr:rowOff>142875</xdr:rowOff>
                  </to>
                </anchor>
              </controlPr>
            </control>
          </mc:Choice>
        </mc:AlternateContent>
        <mc:AlternateContent xmlns:mc="http://schemas.openxmlformats.org/markup-compatibility/2006">
          <mc:Choice Requires="x14">
            <control shapeId="65744" r:id="rId50" name="Check Box 208">
              <controlPr defaultSize="0" autoFill="0" autoLine="0" autoPict="0">
                <anchor moveWithCells="1" sizeWithCells="1">
                  <from>
                    <xdr:col>9</xdr:col>
                    <xdr:colOff>161925</xdr:colOff>
                    <xdr:row>636</xdr:row>
                    <xdr:rowOff>142875</xdr:rowOff>
                  </from>
                  <to>
                    <xdr:col>9</xdr:col>
                    <xdr:colOff>161925</xdr:colOff>
                    <xdr:row>636</xdr:row>
                    <xdr:rowOff>142875</xdr:rowOff>
                  </to>
                </anchor>
              </controlPr>
            </control>
          </mc:Choice>
        </mc:AlternateContent>
        <mc:AlternateContent xmlns:mc="http://schemas.openxmlformats.org/markup-compatibility/2006">
          <mc:Choice Requires="x14">
            <control shapeId="65745" r:id="rId51" name="Check Box 209">
              <controlPr defaultSize="0" autoFill="0" autoLine="0" autoPict="0">
                <anchor moveWithCells="1" sizeWithCells="1">
                  <from>
                    <xdr:col>9</xdr:col>
                    <xdr:colOff>161925</xdr:colOff>
                    <xdr:row>636</xdr:row>
                    <xdr:rowOff>142875</xdr:rowOff>
                  </from>
                  <to>
                    <xdr:col>9</xdr:col>
                    <xdr:colOff>161925</xdr:colOff>
                    <xdr:row>636</xdr:row>
                    <xdr:rowOff>142875</xdr:rowOff>
                  </to>
                </anchor>
              </controlPr>
            </control>
          </mc:Choice>
        </mc:AlternateContent>
        <mc:AlternateContent xmlns:mc="http://schemas.openxmlformats.org/markup-compatibility/2006">
          <mc:Choice Requires="x14">
            <control shapeId="97300" r:id="rId52" name="Check Box 1044">
              <controlPr defaultSize="0" autoFill="0" autoLine="0" autoPict="0">
                <anchor moveWithCells="1" sizeWithCells="1">
                  <from>
                    <xdr:col>7</xdr:col>
                    <xdr:colOff>228600</xdr:colOff>
                    <xdr:row>19</xdr:row>
                    <xdr:rowOff>123825</xdr:rowOff>
                  </from>
                  <to>
                    <xdr:col>7</xdr:col>
                    <xdr:colOff>228600</xdr:colOff>
                    <xdr:row>19</xdr:row>
                    <xdr:rowOff>123825</xdr:rowOff>
                  </to>
                </anchor>
              </controlPr>
            </control>
          </mc:Choice>
        </mc:AlternateContent>
        <mc:AlternateContent xmlns:mc="http://schemas.openxmlformats.org/markup-compatibility/2006">
          <mc:Choice Requires="x14">
            <control shapeId="65637" r:id="rId53" name="Check Box 101">
              <controlPr defaultSize="0" autoFill="0" autoLine="0" autoPict="0">
                <anchor moveWithCells="1" sizeWithCells="1">
                  <from>
                    <xdr:col>7</xdr:col>
                    <xdr:colOff>57150</xdr:colOff>
                    <xdr:row>636</xdr:row>
                    <xdr:rowOff>142875</xdr:rowOff>
                  </from>
                  <to>
                    <xdr:col>7</xdr:col>
                    <xdr:colOff>57150</xdr:colOff>
                    <xdr:row>636</xdr:row>
                    <xdr:rowOff>142875</xdr:rowOff>
                  </to>
                </anchor>
              </controlPr>
            </control>
          </mc:Choice>
        </mc:AlternateContent>
        <mc:AlternateContent xmlns:mc="http://schemas.openxmlformats.org/markup-compatibility/2006">
          <mc:Choice Requires="x14">
            <control shapeId="65638" r:id="rId54" name="Check Box 102">
              <controlPr defaultSize="0" autoFill="0" autoLine="0" autoPict="0">
                <anchor moveWithCells="1" sizeWithCells="1">
                  <from>
                    <xdr:col>7</xdr:col>
                    <xdr:colOff>76200</xdr:colOff>
                    <xdr:row>636</xdr:row>
                    <xdr:rowOff>142875</xdr:rowOff>
                  </from>
                  <to>
                    <xdr:col>7</xdr:col>
                    <xdr:colOff>76200</xdr:colOff>
                    <xdr:row>636</xdr:row>
                    <xdr:rowOff>142875</xdr:rowOff>
                  </to>
                </anchor>
              </controlPr>
            </control>
          </mc:Choice>
        </mc:AlternateContent>
        <mc:AlternateContent xmlns:mc="http://schemas.openxmlformats.org/markup-compatibility/2006">
          <mc:Choice Requires="x14">
            <control shapeId="65639" r:id="rId55" name="Check Box 103">
              <controlPr defaultSize="0" autoFill="0" autoLine="0" autoPict="0">
                <anchor moveWithCells="1" sizeWithCells="1">
                  <from>
                    <xdr:col>7</xdr:col>
                    <xdr:colOff>57150</xdr:colOff>
                    <xdr:row>636</xdr:row>
                    <xdr:rowOff>142875</xdr:rowOff>
                  </from>
                  <to>
                    <xdr:col>7</xdr:col>
                    <xdr:colOff>57150</xdr:colOff>
                    <xdr:row>636</xdr:row>
                    <xdr:rowOff>142875</xdr:rowOff>
                  </to>
                </anchor>
              </controlPr>
            </control>
          </mc:Choice>
        </mc:AlternateContent>
        <mc:AlternateContent xmlns:mc="http://schemas.openxmlformats.org/markup-compatibility/2006">
          <mc:Choice Requires="x14">
            <control shapeId="65640" r:id="rId56" name="Check Box 104">
              <controlPr defaultSize="0" autoFill="0" autoLine="0" autoPict="0">
                <anchor moveWithCells="1" sizeWithCells="1">
                  <from>
                    <xdr:col>7</xdr:col>
                    <xdr:colOff>76200</xdr:colOff>
                    <xdr:row>636</xdr:row>
                    <xdr:rowOff>142875</xdr:rowOff>
                  </from>
                  <to>
                    <xdr:col>7</xdr:col>
                    <xdr:colOff>85725</xdr:colOff>
                    <xdr:row>636</xdr:row>
                    <xdr:rowOff>142875</xdr:rowOff>
                  </to>
                </anchor>
              </controlPr>
            </control>
          </mc:Choice>
        </mc:AlternateContent>
        <mc:AlternateContent xmlns:mc="http://schemas.openxmlformats.org/markup-compatibility/2006">
          <mc:Choice Requires="x14">
            <control shapeId="65651" r:id="rId57" name="Check Box 115">
              <controlPr defaultSize="0" autoFill="0" autoLine="0" autoPict="0">
                <anchor moveWithCells="1" sizeWithCells="1">
                  <from>
                    <xdr:col>7</xdr:col>
                    <xdr:colOff>76200</xdr:colOff>
                    <xdr:row>636</xdr:row>
                    <xdr:rowOff>142875</xdr:rowOff>
                  </from>
                  <to>
                    <xdr:col>7</xdr:col>
                    <xdr:colOff>76200</xdr:colOff>
                    <xdr:row>636</xdr:row>
                    <xdr:rowOff>142875</xdr:rowOff>
                  </to>
                </anchor>
              </controlPr>
            </control>
          </mc:Choice>
        </mc:AlternateContent>
        <mc:AlternateContent xmlns:mc="http://schemas.openxmlformats.org/markup-compatibility/2006">
          <mc:Choice Requires="x14">
            <control shapeId="65649" r:id="rId58" name="Check Box 113">
              <controlPr defaultSize="0" autoFill="0" autoLine="0" autoPict="0">
                <anchor moveWithCells="1" sizeWithCells="1">
                  <from>
                    <xdr:col>7</xdr:col>
                    <xdr:colOff>66675</xdr:colOff>
                    <xdr:row>636</xdr:row>
                    <xdr:rowOff>142875</xdr:rowOff>
                  </from>
                  <to>
                    <xdr:col>7</xdr:col>
                    <xdr:colOff>66675</xdr:colOff>
                    <xdr:row>636</xdr:row>
                    <xdr:rowOff>142875</xdr:rowOff>
                  </to>
                </anchor>
              </controlPr>
            </control>
          </mc:Choice>
        </mc:AlternateContent>
        <mc:AlternateContent xmlns:mc="http://schemas.openxmlformats.org/markup-compatibility/2006">
          <mc:Choice Requires="x14">
            <control shapeId="97299" r:id="rId59" name="Check Box 1043">
              <controlPr defaultSize="0" autoFill="0" autoLine="0" autoPict="0">
                <anchor moveWithCells="1" sizeWithCells="1">
                  <from>
                    <xdr:col>5</xdr:col>
                    <xdr:colOff>200025</xdr:colOff>
                    <xdr:row>19</xdr:row>
                    <xdr:rowOff>123825</xdr:rowOff>
                  </from>
                  <to>
                    <xdr:col>5</xdr:col>
                    <xdr:colOff>200025</xdr:colOff>
                    <xdr:row>19</xdr:row>
                    <xdr:rowOff>123825</xdr:rowOff>
                  </to>
                </anchor>
              </controlPr>
            </control>
          </mc:Choice>
        </mc:AlternateContent>
        <mc:AlternateContent xmlns:mc="http://schemas.openxmlformats.org/markup-compatibility/2006">
          <mc:Choice Requires="x14">
            <control shapeId="65955" r:id="rId60" name="Check Box 419">
              <controlPr defaultSize="0" autoFill="0" autoLine="0" autoPict="0">
                <anchor moveWithCells="1" sizeWithCells="1">
                  <from>
                    <xdr:col>9</xdr:col>
                    <xdr:colOff>152400</xdr:colOff>
                    <xdr:row>636</xdr:row>
                    <xdr:rowOff>142875</xdr:rowOff>
                  </from>
                  <to>
                    <xdr:col>9</xdr:col>
                    <xdr:colOff>152400</xdr:colOff>
                    <xdr:row>636</xdr:row>
                    <xdr:rowOff>142875</xdr:rowOff>
                  </to>
                </anchor>
              </controlPr>
            </control>
          </mc:Choice>
        </mc:AlternateContent>
        <mc:AlternateContent xmlns:mc="http://schemas.openxmlformats.org/markup-compatibility/2006">
          <mc:Choice Requires="x14">
            <control shapeId="65956" r:id="rId61" name="Check Box 420">
              <controlPr defaultSize="0" autoFill="0" autoLine="0" autoPict="0">
                <anchor moveWithCells="1" sizeWithCells="1">
                  <from>
                    <xdr:col>9</xdr:col>
                    <xdr:colOff>161925</xdr:colOff>
                    <xdr:row>636</xdr:row>
                    <xdr:rowOff>142875</xdr:rowOff>
                  </from>
                  <to>
                    <xdr:col>9</xdr:col>
                    <xdr:colOff>161925</xdr:colOff>
                    <xdr:row>636</xdr:row>
                    <xdr:rowOff>142875</xdr:rowOff>
                  </to>
                </anchor>
              </controlPr>
            </control>
          </mc:Choice>
        </mc:AlternateContent>
        <mc:AlternateContent xmlns:mc="http://schemas.openxmlformats.org/markup-compatibility/2006">
          <mc:Choice Requires="x14">
            <control shapeId="65957" r:id="rId62" name="Check Box 421">
              <controlPr defaultSize="0" autoFill="0" autoLine="0" autoPict="0">
                <anchor moveWithCells="1" sizeWithCells="1">
                  <from>
                    <xdr:col>9</xdr:col>
                    <xdr:colOff>152400</xdr:colOff>
                    <xdr:row>636</xdr:row>
                    <xdr:rowOff>142875</xdr:rowOff>
                  </from>
                  <to>
                    <xdr:col>9</xdr:col>
                    <xdr:colOff>152400</xdr:colOff>
                    <xdr:row>636</xdr:row>
                    <xdr:rowOff>142875</xdr:rowOff>
                  </to>
                </anchor>
              </controlPr>
            </control>
          </mc:Choice>
        </mc:AlternateContent>
        <mc:AlternateContent xmlns:mc="http://schemas.openxmlformats.org/markup-compatibility/2006">
          <mc:Choice Requires="x14">
            <control shapeId="65958" r:id="rId63" name="Check Box 422">
              <controlPr defaultSize="0" autoFill="0" autoLine="0" autoPict="0">
                <anchor moveWithCells="1" sizeWithCells="1">
                  <from>
                    <xdr:col>9</xdr:col>
                    <xdr:colOff>161925</xdr:colOff>
                    <xdr:row>636</xdr:row>
                    <xdr:rowOff>142875</xdr:rowOff>
                  </from>
                  <to>
                    <xdr:col>9</xdr:col>
                    <xdr:colOff>161925</xdr:colOff>
                    <xdr:row>636</xdr:row>
                    <xdr:rowOff>142875</xdr:rowOff>
                  </to>
                </anchor>
              </controlPr>
            </control>
          </mc:Choice>
        </mc:AlternateContent>
        <mc:AlternateContent xmlns:mc="http://schemas.openxmlformats.org/markup-compatibility/2006">
          <mc:Choice Requires="x14">
            <control shapeId="65959" r:id="rId64" name="Check Box 423">
              <controlPr defaultSize="0" autoFill="0" autoLine="0" autoPict="0">
                <anchor moveWithCells="1" sizeWithCells="1">
                  <from>
                    <xdr:col>9</xdr:col>
                    <xdr:colOff>161925</xdr:colOff>
                    <xdr:row>636</xdr:row>
                    <xdr:rowOff>142875</xdr:rowOff>
                  </from>
                  <to>
                    <xdr:col>9</xdr:col>
                    <xdr:colOff>161925</xdr:colOff>
                    <xdr:row>636</xdr:row>
                    <xdr:rowOff>142875</xdr:rowOff>
                  </to>
                </anchor>
              </controlPr>
            </control>
          </mc:Choice>
        </mc:AlternateContent>
        <mc:AlternateContent xmlns:mc="http://schemas.openxmlformats.org/markup-compatibility/2006">
          <mc:Choice Requires="x14">
            <control shapeId="65960" r:id="rId65" name="Check Box 424">
              <controlPr defaultSize="0" autoFill="0" autoLine="0" autoPict="0">
                <anchor moveWithCells="1" sizeWithCells="1">
                  <from>
                    <xdr:col>7</xdr:col>
                    <xdr:colOff>228600</xdr:colOff>
                    <xdr:row>19</xdr:row>
                    <xdr:rowOff>123825</xdr:rowOff>
                  </from>
                  <to>
                    <xdr:col>7</xdr:col>
                    <xdr:colOff>228600</xdr:colOff>
                    <xdr:row>19</xdr:row>
                    <xdr:rowOff>123825</xdr:rowOff>
                  </to>
                </anchor>
              </controlPr>
            </control>
          </mc:Choice>
        </mc:AlternateContent>
        <mc:AlternateContent xmlns:mc="http://schemas.openxmlformats.org/markup-compatibility/2006">
          <mc:Choice Requires="x14">
            <control shapeId="65949" r:id="rId66" name="Check Box 413">
              <controlPr defaultSize="0" autoFill="0" autoLine="0" autoPict="0">
                <anchor moveWithCells="1" sizeWithCells="1">
                  <from>
                    <xdr:col>7</xdr:col>
                    <xdr:colOff>57150</xdr:colOff>
                    <xdr:row>636</xdr:row>
                    <xdr:rowOff>142875</xdr:rowOff>
                  </from>
                  <to>
                    <xdr:col>7</xdr:col>
                    <xdr:colOff>57150</xdr:colOff>
                    <xdr:row>636</xdr:row>
                    <xdr:rowOff>142875</xdr:rowOff>
                  </to>
                </anchor>
              </controlPr>
            </control>
          </mc:Choice>
        </mc:AlternateContent>
        <mc:AlternateContent xmlns:mc="http://schemas.openxmlformats.org/markup-compatibility/2006">
          <mc:Choice Requires="x14">
            <control shapeId="65950" r:id="rId67" name="Check Box 414">
              <controlPr defaultSize="0" autoFill="0" autoLine="0" autoPict="0">
                <anchor moveWithCells="1" sizeWithCells="1">
                  <from>
                    <xdr:col>7</xdr:col>
                    <xdr:colOff>76200</xdr:colOff>
                    <xdr:row>636</xdr:row>
                    <xdr:rowOff>142875</xdr:rowOff>
                  </from>
                  <to>
                    <xdr:col>7</xdr:col>
                    <xdr:colOff>76200</xdr:colOff>
                    <xdr:row>636</xdr:row>
                    <xdr:rowOff>142875</xdr:rowOff>
                  </to>
                </anchor>
              </controlPr>
            </control>
          </mc:Choice>
        </mc:AlternateContent>
        <mc:AlternateContent xmlns:mc="http://schemas.openxmlformats.org/markup-compatibility/2006">
          <mc:Choice Requires="x14">
            <control shapeId="65951" r:id="rId68" name="Check Box 415">
              <controlPr defaultSize="0" autoFill="0" autoLine="0" autoPict="0">
                <anchor moveWithCells="1" sizeWithCells="1">
                  <from>
                    <xdr:col>7</xdr:col>
                    <xdr:colOff>57150</xdr:colOff>
                    <xdr:row>636</xdr:row>
                    <xdr:rowOff>142875</xdr:rowOff>
                  </from>
                  <to>
                    <xdr:col>7</xdr:col>
                    <xdr:colOff>57150</xdr:colOff>
                    <xdr:row>636</xdr:row>
                    <xdr:rowOff>142875</xdr:rowOff>
                  </to>
                </anchor>
              </controlPr>
            </control>
          </mc:Choice>
        </mc:AlternateContent>
        <mc:AlternateContent xmlns:mc="http://schemas.openxmlformats.org/markup-compatibility/2006">
          <mc:Choice Requires="x14">
            <control shapeId="65952" r:id="rId69" name="Check Box 416">
              <controlPr defaultSize="0" autoFill="0" autoLine="0" autoPict="0">
                <anchor moveWithCells="1" sizeWithCells="1">
                  <from>
                    <xdr:col>7</xdr:col>
                    <xdr:colOff>76200</xdr:colOff>
                    <xdr:row>636</xdr:row>
                    <xdr:rowOff>142875</xdr:rowOff>
                  </from>
                  <to>
                    <xdr:col>7</xdr:col>
                    <xdr:colOff>85725</xdr:colOff>
                    <xdr:row>636</xdr:row>
                    <xdr:rowOff>142875</xdr:rowOff>
                  </to>
                </anchor>
              </controlPr>
            </control>
          </mc:Choice>
        </mc:AlternateContent>
        <mc:AlternateContent xmlns:mc="http://schemas.openxmlformats.org/markup-compatibility/2006">
          <mc:Choice Requires="x14">
            <control shapeId="65953" r:id="rId70" name="Check Box 417">
              <controlPr defaultSize="0" autoFill="0" autoLine="0" autoPict="0">
                <anchor moveWithCells="1" sizeWithCells="1">
                  <from>
                    <xdr:col>7</xdr:col>
                    <xdr:colOff>76200</xdr:colOff>
                    <xdr:row>636</xdr:row>
                    <xdr:rowOff>142875</xdr:rowOff>
                  </from>
                  <to>
                    <xdr:col>7</xdr:col>
                    <xdr:colOff>76200</xdr:colOff>
                    <xdr:row>636</xdr:row>
                    <xdr:rowOff>142875</xdr:rowOff>
                  </to>
                </anchor>
              </controlPr>
            </control>
          </mc:Choice>
        </mc:AlternateContent>
        <mc:AlternateContent xmlns:mc="http://schemas.openxmlformats.org/markup-compatibility/2006">
          <mc:Choice Requires="x14">
            <control shapeId="65954" r:id="rId71" name="Check Box 418">
              <controlPr defaultSize="0" autoFill="0" autoLine="0" autoPict="0">
                <anchor moveWithCells="1" sizeWithCells="1">
                  <from>
                    <xdr:col>5</xdr:col>
                    <xdr:colOff>200025</xdr:colOff>
                    <xdr:row>19</xdr:row>
                    <xdr:rowOff>123825</xdr:rowOff>
                  </from>
                  <to>
                    <xdr:col>5</xdr:col>
                    <xdr:colOff>200025</xdr:colOff>
                    <xdr:row>19</xdr:row>
                    <xdr:rowOff>123825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I42"/>
  <sheetViews>
    <sheetView showGridLines="0" showZeros="0" view="pageBreakPreview" zoomScale="89" zoomScaleNormal="100" zoomScaleSheetLayoutView="89" workbookViewId="0">
      <selection activeCell="F18" sqref="F18"/>
    </sheetView>
  </sheetViews>
  <sheetFormatPr defaultColWidth="9.140625" defaultRowHeight="15.75"/>
  <cols>
    <col min="1" max="1" width="12.140625" style="70" customWidth="1"/>
    <col min="2" max="2" width="20.5703125" style="70" customWidth="1"/>
    <col min="3" max="3" width="11.42578125" style="70" customWidth="1"/>
    <col min="4" max="4" width="23.85546875" style="70" customWidth="1"/>
    <col min="5" max="5" width="36.85546875" style="70" customWidth="1"/>
    <col min="6" max="6" width="36.7109375" style="189" customWidth="1"/>
    <col min="7" max="7" width="24.28515625" style="189" customWidth="1"/>
    <col min="8" max="9" width="0" style="74" hidden="1" customWidth="1"/>
    <col min="10" max="16384" width="9.140625" style="73"/>
  </cols>
  <sheetData>
    <row r="1" spans="1:8" ht="21" customHeight="1">
      <c r="A1" s="65" t="str">
        <f>'Name of Bidder'!B2</f>
        <v>Specification No: SRTS-II/C&amp;M/WC-3924/2024</v>
      </c>
      <c r="B1" s="66"/>
      <c r="C1" s="66"/>
      <c r="D1" s="66"/>
      <c r="E1" s="97"/>
      <c r="F1" s="193"/>
      <c r="G1" s="67" t="s">
        <v>160</v>
      </c>
    </row>
    <row r="3" spans="1:8" ht="72" customHeight="1">
      <c r="A3" s="796" t="str">
        <f>Cover!B2</f>
        <v xml:space="preserve">Strengthening the existing shed, Installation of staircase and Painting of Outdoor Store Structural steel at Thrissur HVDC station					</v>
      </c>
      <c r="B3" s="796"/>
      <c r="C3" s="796"/>
      <c r="D3" s="796"/>
      <c r="E3" s="796"/>
      <c r="F3" s="796"/>
      <c r="G3" s="796"/>
    </row>
    <row r="4" spans="1:8" ht="9.75" customHeight="1">
      <c r="A4" s="76"/>
      <c r="H4" s="190"/>
    </row>
    <row r="5" spans="1:8" ht="20.100000000000001" customHeight="1">
      <c r="A5" s="646" t="s">
        <v>161</v>
      </c>
      <c r="B5" s="646"/>
      <c r="C5" s="646"/>
      <c r="D5" s="646"/>
      <c r="E5" s="646"/>
      <c r="F5" s="76"/>
      <c r="G5" s="76"/>
      <c r="H5" s="190"/>
    </row>
    <row r="6" spans="1:8" ht="9.75" customHeight="1">
      <c r="A6" s="79"/>
      <c r="H6" s="190"/>
    </row>
    <row r="7" spans="1:8" ht="20.100000000000001" customHeight="1">
      <c r="A7" s="95" t="str">
        <f>'Attach 3(JV)'!A7:D7</f>
        <v>Bidder’s Name and Address :</v>
      </c>
      <c r="E7" s="73"/>
      <c r="F7" s="81" t="str">
        <f>'Attach 3(JV)'!E7</f>
        <v>To:</v>
      </c>
      <c r="H7" s="190"/>
    </row>
    <row r="8" spans="1:8" ht="36" customHeight="1">
      <c r="A8" s="797">
        <f>'Attach 3(JV)'!A8:D8</f>
        <v>0</v>
      </c>
      <c r="B8" s="797"/>
      <c r="C8" s="797"/>
      <c r="D8" s="797"/>
      <c r="E8" s="73"/>
      <c r="F8" s="99" t="str">
        <f>'Attach 3(JV)'!E8</f>
        <v>C&amp;M Department</v>
      </c>
      <c r="H8" s="190"/>
    </row>
    <row r="9" spans="1:8">
      <c r="A9" s="87" t="s">
        <v>31</v>
      </c>
      <c r="B9" s="799">
        <f>'Attach 3(JV)'!B9:D9</f>
        <v>0</v>
      </c>
      <c r="C9" s="799"/>
      <c r="D9" s="799"/>
      <c r="E9" s="73"/>
      <c r="F9" s="99" t="str">
        <f>'Attach 3(JV)'!E9</f>
        <v>Power Grid Corporation of India Ltd.,</v>
      </c>
      <c r="H9" s="190"/>
    </row>
    <row r="10" spans="1:8">
      <c r="A10" s="87" t="s">
        <v>33</v>
      </c>
      <c r="B10" s="799">
        <f>'Attach 3(JV)'!B10:D10</f>
        <v>0</v>
      </c>
      <c r="C10" s="799"/>
      <c r="D10" s="799"/>
      <c r="E10" s="73"/>
      <c r="F10" s="99" t="str">
        <f>'Attach 3(JV)'!E10</f>
        <v>SRTS-II,RHQ,Bangalore</v>
      </c>
      <c r="H10" s="190"/>
    </row>
    <row r="11" spans="1:8">
      <c r="B11" s="799">
        <f>'Attach 3(JV)'!B11:D11</f>
        <v>0</v>
      </c>
      <c r="C11" s="799"/>
      <c r="D11" s="799"/>
      <c r="E11" s="73"/>
      <c r="F11" s="99">
        <f>'Attach 3(JV)'!E11</f>
        <v>0</v>
      </c>
    </row>
    <row r="12" spans="1:8">
      <c r="A12" s="79"/>
      <c r="B12" s="799">
        <f>'Attach 3(JV)'!B12:D12</f>
        <v>0</v>
      </c>
      <c r="C12" s="799"/>
      <c r="D12" s="799"/>
      <c r="E12" s="81"/>
    </row>
    <row r="13" spans="1:8" ht="20.100000000000001" customHeight="1">
      <c r="A13" s="79"/>
      <c r="B13" s="89"/>
      <c r="C13" s="89"/>
      <c r="D13" s="89"/>
      <c r="E13" s="73"/>
      <c r="F13" s="158"/>
      <c r="G13" s="158"/>
    </row>
    <row r="14" spans="1:8" ht="20.100000000000001" customHeight="1">
      <c r="A14" s="79"/>
      <c r="B14" s="89"/>
      <c r="C14" s="89"/>
      <c r="D14" s="89"/>
    </row>
    <row r="15" spans="1:8" ht="20.100000000000001" customHeight="1">
      <c r="A15" s="70" t="s">
        <v>35</v>
      </c>
    </row>
    <row r="16" spans="1:8" ht="20.100000000000001" customHeight="1">
      <c r="A16" s="79"/>
    </row>
    <row r="17" spans="1:9" ht="67.900000000000006" customHeight="1">
      <c r="A17" s="663" t="str">
        <f>"We hereby certify that equipment and materials to be supplied are produced in " &amp;H26 &amp; " eligible source " &amp; F26</f>
        <v>We hereby certify that equipment and materials to be supplied are produced in [Enter the name of country where from equipments &amp; material shall be supplied] eligible source country.</v>
      </c>
      <c r="B17" s="663"/>
      <c r="C17" s="663"/>
      <c r="D17" s="663"/>
      <c r="E17" s="663"/>
      <c r="F17" s="585" t="s">
        <v>162</v>
      </c>
      <c r="G17" s="585" t="s">
        <v>163</v>
      </c>
    </row>
    <row r="18" spans="1:9" ht="45" customHeight="1">
      <c r="A18" s="798" t="str">
        <f>"We hereby certify that our company is incorporated and registered in " &amp;I26 &amp; " eligible source " &amp;G26</f>
        <v>We hereby certify that our company is incorporated and registered in [Enter the name of country where from equipments &amp; material shall be supplied] eligible source country.</v>
      </c>
      <c r="B18" s="798"/>
      <c r="C18" s="798"/>
      <c r="D18" s="798"/>
      <c r="E18" s="798"/>
      <c r="F18" s="586"/>
      <c r="G18" s="586"/>
      <c r="H18" s="69" t="str">
        <f t="shared" ref="H18:I25" si="0">IF(F18 = "", "", F18&amp; ", ")</f>
        <v/>
      </c>
      <c r="I18" s="69" t="str">
        <f t="shared" si="0"/>
        <v/>
      </c>
    </row>
    <row r="19" spans="1:9" ht="33" customHeight="1">
      <c r="A19" s="73"/>
      <c r="B19" s="73"/>
      <c r="C19" s="73"/>
      <c r="D19" s="73"/>
      <c r="E19" s="73"/>
      <c r="F19" s="586"/>
      <c r="G19" s="586"/>
      <c r="H19" s="69" t="str">
        <f t="shared" si="0"/>
        <v/>
      </c>
      <c r="I19" s="69" t="str">
        <f t="shared" si="0"/>
        <v/>
      </c>
    </row>
    <row r="20" spans="1:9" ht="33" customHeight="1">
      <c r="A20" s="73"/>
      <c r="B20" s="73"/>
      <c r="C20" s="73"/>
      <c r="D20" s="93"/>
      <c r="E20" s="73"/>
      <c r="F20" s="586"/>
      <c r="G20" s="586"/>
      <c r="H20" s="69" t="str">
        <f t="shared" si="0"/>
        <v/>
      </c>
      <c r="I20" s="69" t="str">
        <f t="shared" si="0"/>
        <v/>
      </c>
    </row>
    <row r="21" spans="1:9" ht="33" customHeight="1">
      <c r="A21" s="80" t="s">
        <v>38</v>
      </c>
      <c r="B21" s="94">
        <f>'Name of Bidder'!C32</f>
        <v>0</v>
      </c>
      <c r="D21" s="93" t="s">
        <v>39</v>
      </c>
      <c r="E21" s="96">
        <f>'Name of Bidder'!C29</f>
        <v>0</v>
      </c>
      <c r="F21" s="586"/>
      <c r="G21" s="586"/>
      <c r="H21" s="69" t="str">
        <f>IF(F21 = "", "", F21&amp; ", ")</f>
        <v/>
      </c>
      <c r="I21" s="69" t="str">
        <f>IF(G21 = "", "", G21&amp; ", ")</f>
        <v/>
      </c>
    </row>
    <row r="22" spans="1:9" ht="33" customHeight="1">
      <c r="A22" s="80" t="s">
        <v>40</v>
      </c>
      <c r="B22" s="96">
        <f>'Name of Bidder'!C33</f>
        <v>0</v>
      </c>
      <c r="D22" s="93" t="s">
        <v>41</v>
      </c>
      <c r="E22" s="96">
        <f>'Name of Bidder'!C30</f>
        <v>0</v>
      </c>
      <c r="F22" s="586"/>
      <c r="G22" s="586"/>
      <c r="H22" s="69" t="str">
        <f>IF(F22 = "", "", F22&amp; ", ")</f>
        <v/>
      </c>
      <c r="I22" s="69" t="str">
        <f>IF(G22 = "", "", G22&amp; ", ")</f>
        <v/>
      </c>
    </row>
    <row r="23" spans="1:9" ht="33" customHeight="1">
      <c r="D23" s="93"/>
      <c r="F23" s="157"/>
      <c r="G23" s="157"/>
      <c r="H23" s="69" t="str">
        <f t="shared" si="0"/>
        <v/>
      </c>
      <c r="I23" s="69" t="str">
        <f t="shared" si="0"/>
        <v/>
      </c>
    </row>
    <row r="24" spans="1:9" ht="33" customHeight="1">
      <c r="D24" s="93"/>
      <c r="F24" s="157"/>
      <c r="G24" s="157"/>
      <c r="H24" s="69" t="str">
        <f t="shared" si="0"/>
        <v/>
      </c>
      <c r="I24" s="69" t="str">
        <f t="shared" si="0"/>
        <v/>
      </c>
    </row>
    <row r="25" spans="1:9" ht="33" customHeight="1">
      <c r="A25" s="73"/>
      <c r="B25" s="73"/>
      <c r="C25" s="73"/>
      <c r="D25" s="73"/>
      <c r="E25" s="73"/>
      <c r="F25" s="157"/>
      <c r="G25" s="157"/>
      <c r="H25" s="69" t="str">
        <f t="shared" si="0"/>
        <v/>
      </c>
      <c r="I25" s="69" t="str">
        <f t="shared" si="0"/>
        <v/>
      </c>
    </row>
    <row r="26" spans="1:9" ht="57" hidden="1" customHeight="1">
      <c r="A26" s="73"/>
      <c r="B26" s="73"/>
      <c r="C26" s="73"/>
      <c r="D26" s="73"/>
      <c r="E26" s="73"/>
      <c r="F26" s="72" t="str">
        <f>IF((8-COUNTBLANK(F18:F25)) &lt;2, "country.", "countries.")</f>
        <v>country.</v>
      </c>
      <c r="G26" s="72" t="str">
        <f>IF((8-COUNTBLANK(G18:G25)) &lt;2, "country.", "countries.")</f>
        <v>country.</v>
      </c>
      <c r="H26" s="69" t="str">
        <f>IF(COUNTBLANK(F18:F25) =8, "[Enter the name of country where from equipments &amp; material shall be supplied]",CONCATENATE(H18,H19,H20,H21,H22,H23,H24,H25))</f>
        <v>[Enter the name of country where from equipments &amp; material shall be supplied]</v>
      </c>
      <c r="I26" s="69" t="str">
        <f>IF(COUNTBLANK(G18:G25) =8, "[Enter the name of country where from equipments &amp; material shall be supplied]",CONCATENATE(I18,I19,I20,I21,I22,I23,I24,I25))</f>
        <v>[Enter the name of country where from equipments &amp; material shall be supplied]</v>
      </c>
    </row>
    <row r="27" spans="1:9" ht="33" customHeight="1">
      <c r="A27" s="73"/>
      <c r="B27" s="73"/>
      <c r="C27" s="73"/>
      <c r="D27" s="73"/>
      <c r="E27" s="73"/>
    </row>
    <row r="28" spans="1:9" ht="33" customHeight="1">
      <c r="A28" s="73"/>
      <c r="B28" s="73"/>
      <c r="C28" s="73"/>
      <c r="D28" s="73"/>
      <c r="E28" s="73"/>
    </row>
    <row r="29" spans="1:9" ht="33" customHeight="1">
      <c r="A29" s="73"/>
      <c r="B29" s="73"/>
      <c r="C29" s="73"/>
      <c r="D29" s="73"/>
      <c r="E29" s="73"/>
    </row>
    <row r="30" spans="1:9" ht="20.100000000000001" customHeight="1"/>
    <row r="31" spans="1:9" ht="20.100000000000001" customHeight="1">
      <c r="A31" s="92"/>
    </row>
    <row r="32" spans="1:9" ht="20.100000000000001" customHeight="1"/>
    <row r="33" spans="1:1" ht="20.100000000000001" customHeight="1"/>
    <row r="34" spans="1:1" ht="20.100000000000001" customHeight="1">
      <c r="A34" s="92"/>
    </row>
    <row r="35" spans="1:1" ht="20.100000000000001" customHeight="1"/>
    <row r="36" spans="1:1" ht="20.100000000000001" customHeight="1">
      <c r="A36" s="92"/>
    </row>
    <row r="37" spans="1:1" ht="20.100000000000001" customHeight="1"/>
    <row r="38" spans="1:1" ht="20.100000000000001" customHeight="1">
      <c r="A38" s="92"/>
    </row>
    <row r="39" spans="1:1" ht="20.100000000000001" customHeight="1"/>
    <row r="40" spans="1:1" ht="20.100000000000001" customHeight="1"/>
    <row r="41" spans="1:1" ht="20.100000000000001" customHeight="1"/>
    <row r="42" spans="1:1" ht="20.100000000000001" customHeight="1"/>
  </sheetData>
  <sheetProtection sheet="1" objects="1" scenarios="1" formatColumns="0" formatRows="0" selectLockedCells="1"/>
  <customSheetViews>
    <customSheetView guid="{BD24AD9D-D3A0-422F-8577-11BDC23592D2}" scale="89" showPageBreaks="1" showGridLines="0" zeroValues="0" printArea="1" hiddenRows="1" hiddenColumns="1" view="pageBreakPreview">
      <selection activeCell="F18" sqref="F18"/>
      <pageMargins left="0" right="0" top="0" bottom="0" header="0" footer="0"/>
      <pageSetup scale="55" orientation="portrait" r:id="rId1"/>
      <headerFooter alignWithMargins="0">
        <oddFooter>&amp;R&amp;"Book Antiqua,Bold"&amp;8 Page &amp;P of &amp;N</oddFooter>
      </headerFooter>
    </customSheetView>
    <customSheetView guid="{6AB2DF82-E90A-4CF8-B22E-5D001DAE6667}" scale="89" showPageBreaks="1" showGridLines="0" zeroValues="0" printArea="1" hiddenRows="1" hiddenColumns="1" view="pageBreakPreview">
      <selection activeCell="F18" sqref="F18"/>
      <pageMargins left="0" right="0" top="0" bottom="0" header="0" footer="0"/>
      <pageSetup scale="55" orientation="portrait" r:id="rId2"/>
      <headerFooter alignWithMargins="0">
        <oddFooter>&amp;R&amp;"Book Antiqua,Bold"&amp;8 Page &amp;P of &amp;N</oddFooter>
      </headerFooter>
    </customSheetView>
    <customSheetView guid="{938A4A51-D362-4606-B51E-5F7EE488A1EA}" scale="89" showPageBreaks="1" showGridLines="0" zeroValues="0" printArea="1" hiddenRows="1" hiddenColumns="1" view="pageBreakPreview">
      <selection activeCell="F18" sqref="F18"/>
      <pageMargins left="0" right="0" top="0" bottom="0" header="0" footer="0"/>
      <pageSetup scale="55" orientation="portrait" r:id="rId3"/>
      <headerFooter alignWithMargins="0">
        <oddFooter>&amp;R&amp;"Book Antiqua,Bold"&amp;8 Page &amp;P of &amp;N</oddFooter>
      </headerFooter>
    </customSheetView>
    <customSheetView guid="{E8F77A2D-E40A-4668-A8F2-3CE31C4AC520}" scale="89" showPageBreaks="1" showGridLines="0" zeroValues="0" printArea="1" hiddenRows="1" hiddenColumns="1" view="pageBreakPreview">
      <selection activeCell="F18" sqref="F18"/>
      <pageMargins left="0" right="0" top="0" bottom="0" header="0" footer="0"/>
      <pageSetup scale="55" orientation="portrait" r:id="rId4"/>
      <headerFooter alignWithMargins="0">
        <oddFooter>&amp;R&amp;"Book Antiqua,Bold"&amp;8 Page &amp;P of &amp;N</oddFooter>
      </headerFooter>
    </customSheetView>
    <customSheetView guid="{F34FCE55-6D7A-4595-AE80-79F81F8010EA}" scale="89" showPageBreaks="1" showGridLines="0" zeroValues="0" hiddenRows="1" hiddenColumns="1" view="pageBreakPreview">
      <selection activeCell="F18" sqref="F18"/>
      <pageMargins left="0" right="0" top="0" bottom="0" header="0" footer="0"/>
      <pageSetup scale="55" orientation="portrait" r:id="rId5"/>
      <headerFooter alignWithMargins="0">
        <oddFooter>&amp;R&amp;"Book Antiqua,Bold"&amp;8 Page &amp;P of &amp;N</oddFooter>
      </headerFooter>
    </customSheetView>
    <customSheetView guid="{906C1F80-87B7-4777-98E9-010D55358499}" scale="89" showPageBreaks="1" showGridLines="0" zeroValues="0" hiddenRows="1" hiddenColumns="1" view="pageBreakPreview">
      <selection activeCell="F18" sqref="F18"/>
      <pageMargins left="0" right="0" top="0" bottom="0" header="0" footer="0"/>
      <pageSetup scale="55" orientation="portrait" r:id="rId6"/>
      <headerFooter alignWithMargins="0">
        <oddFooter>&amp;R&amp;"Book Antiqua,Bold"&amp;8 Page &amp;P of &amp;N</oddFooter>
      </headerFooter>
    </customSheetView>
    <customSheetView guid="{42E95D05-5FE4-4BDE-99D8-8A5175191762}" scale="89" showPageBreaks="1" showGridLines="0" zeroValues="0" hiddenRows="1" hiddenColumns="1" view="pageBreakPreview" topLeftCell="A7">
      <selection activeCell="F18" sqref="F18"/>
      <pageMargins left="0" right="0" top="0" bottom="0" header="0" footer="0"/>
      <pageSetup scale="55" orientation="portrait" r:id="rId7"/>
      <headerFooter alignWithMargins="0">
        <oddFooter>&amp;R&amp;"Book Antiqua,Bold"&amp;8 Page &amp;P of &amp;N</oddFooter>
      </headerFooter>
    </customSheetView>
    <customSheetView guid="{B07A37BF-D9F4-4586-9D27-CDE2FA2D1222}" scale="89" showPageBreaks="1" showGridLines="0" zeroValues="0" hiddenRows="1" hiddenColumns="1" view="pageBreakPreview" topLeftCell="A16">
      <selection activeCell="F18" sqref="F18"/>
      <pageMargins left="0" right="0" top="0" bottom="0" header="0" footer="0"/>
      <pageSetup scale="55" orientation="portrait" r:id="rId8"/>
      <headerFooter alignWithMargins="0">
        <oddFooter>&amp;R&amp;"Book Antiqua,Bold"&amp;8 Page &amp;P of &amp;N</oddFooter>
      </headerFooter>
    </customSheetView>
    <customSheetView guid="{9EDBA9B2-46ED-415A-B10B-329571C4D4AF}" scale="89" showPageBreaks="1" showGridLines="0" zeroValues="0" hiddenRows="1" hiddenColumns="1" view="pageBreakPreview" topLeftCell="A7">
      <selection activeCell="F19" sqref="F19"/>
      <pageMargins left="0" right="0" top="0" bottom="0" header="0" footer="0"/>
      <pageSetup scale="67" orientation="portrait" r:id="rId9"/>
      <headerFooter alignWithMargins="0">
        <oddFooter>&amp;R&amp;"Book Antiqua,Bold"&amp;8 Page &amp;P of &amp;N</oddFooter>
      </headerFooter>
    </customSheetView>
    <customSheetView guid="{30E57F47-2338-458C-930A-44F048960490}" scale="89" showPageBreaks="1" showGridLines="0" zeroValues="0" printArea="1" hiddenRows="1" hiddenColumns="1" view="pageBreakPreview" topLeftCell="A19">
      <selection activeCell="F18" sqref="F18"/>
      <pageMargins left="0" right="0" top="0" bottom="0" header="0" footer="0"/>
      <pageSetup scale="67" orientation="portrait" r:id="rId10"/>
      <headerFooter alignWithMargins="0">
        <oddFooter>&amp;R&amp;"Book Antiqua,Bold"&amp;8 Page &amp;P of &amp;N</oddFooter>
      </headerFooter>
    </customSheetView>
    <customSheetView guid="{6FD3A41D-DEEE-48F5-96DB-6021F0BEBAF6}" scale="89" showPageBreaks="1" showGridLines="0" zeroValues="0" printArea="1" hiddenRows="1" hiddenColumns="1" view="pageBreakPreview" topLeftCell="A10">
      <selection activeCell="F20" sqref="F20"/>
      <pageMargins left="0" right="0" top="0" bottom="0" header="0" footer="0"/>
      <pageSetup scale="73" orientation="portrait" r:id="rId11"/>
      <headerFooter alignWithMargins="0">
        <oddFooter>&amp;R&amp;"Book Antiqua,Bold"&amp;8 Page &amp;P of &amp;N</oddFooter>
      </headerFooter>
    </customSheetView>
    <customSheetView guid="{564AA8DD-E850-4E6F-BA1D-8F79D1361145}" scale="89" showPageBreaks="1" showGridLines="0" zeroValues="0" printArea="1" hiddenRows="1" hiddenColumns="1" view="pageBreakPreview" topLeftCell="A10">
      <selection activeCell="F18" sqref="F18"/>
      <pageMargins left="0" right="0" top="0" bottom="0" header="0" footer="0"/>
      <pageSetup scale="73" orientation="portrait" r:id="rId12"/>
      <headerFooter alignWithMargins="0">
        <oddFooter>&amp;R&amp;"Book Antiqua,Bold"&amp;8 Page &amp;P of &amp;N</oddFooter>
      </headerFooter>
    </customSheetView>
    <customSheetView guid="{7DC13EB1-5F25-4667-BD87-340DAD4F0E72}" showGridLines="0" zeroValues="0" hiddenRows="1" hiddenColumns="1">
      <selection activeCell="F18" sqref="F18"/>
      <pageMargins left="0" right="0" top="0" bottom="0" header="0" footer="0"/>
      <pageSetup scale="73" orientation="portrait" r:id="rId13"/>
      <headerFooter alignWithMargins="0">
        <oddFooter>&amp;R&amp;"Book Antiqua,Bold"&amp;8 Page &amp;P of &amp;N</oddFooter>
      </headerFooter>
    </customSheetView>
    <customSheetView guid="{AF19F13B-761B-48FB-A70F-9439A4D7530B}" showGridLines="0" zeroValues="0" hiddenRows="1" hiddenColumns="1" topLeftCell="A10">
      <selection activeCell="F18" sqref="F18"/>
      <pageMargins left="0" right="0" top="0" bottom="0" header="0" footer="0"/>
      <pageSetup scale="73" orientation="portrait" r:id="rId14"/>
      <headerFooter alignWithMargins="0">
        <oddFooter>&amp;R&amp;"Book Antiqua,Bold"&amp;8 Page &amp;P of &amp;N</oddFooter>
      </headerFooter>
    </customSheetView>
    <customSheetView guid="{20A53A97-D2BD-4E7F-8ABC-E5DF94CF88E8}" showGridLines="0" zeroValues="0" hiddenRows="1" hiddenColumns="1" topLeftCell="A4">
      <selection activeCell="F18" sqref="F18"/>
      <pageMargins left="0" right="0" top="0" bottom="0" header="0" footer="0"/>
      <pageSetup scale="73" orientation="portrait" r:id="rId15"/>
      <headerFooter alignWithMargins="0">
        <oddFooter>&amp;R&amp;"Book Antiqua,Bold"&amp;8 Page &amp;P of &amp;N</oddFooter>
      </headerFooter>
    </customSheetView>
    <customSheetView guid="{1586E746-E770-4DE8-8EE8-42BC4CF5206B}" scale="89" showPageBreaks="1" showGridLines="0" zeroValues="0" printArea="1" hiddenRows="1" hiddenColumns="1" view="pageBreakPreview" topLeftCell="E10">
      <selection activeCell="F19" sqref="F19"/>
      <pageMargins left="0" right="0" top="0" bottom="0" header="0" footer="0"/>
      <pageSetup scale="73" orientation="portrait" r:id="rId16"/>
      <headerFooter alignWithMargins="0">
        <oddFooter>&amp;R&amp;"Book Antiqua,Bold"&amp;8 Page &amp;P of &amp;N</oddFooter>
      </headerFooter>
    </customSheetView>
    <customSheetView guid="{7FED4A88-DA6B-4AEC-96D2-BAE29634CEBD}" scale="89" showPageBreaks="1" showGridLines="0" zeroValues="0" printArea="1" hiddenRows="1" hiddenColumns="1" view="pageBreakPreview" topLeftCell="A16">
      <selection activeCell="G18" sqref="G18"/>
      <pageMargins left="0" right="0" top="0" bottom="0" header="0" footer="0"/>
      <pageSetup scale="73" orientation="portrait" r:id="rId17"/>
      <headerFooter alignWithMargins="0">
        <oddFooter>&amp;R&amp;"Book Antiqua,Bold"&amp;8 Page &amp;P of &amp;N</oddFooter>
      </headerFooter>
    </customSheetView>
    <customSheetView guid="{57EC2AB3-459C-475C-AFE6-EBB6882FA67E}" scale="89" showPageBreaks="1" showGridLines="0" zeroValues="0" printArea="1" hiddenRows="1" hiddenColumns="1" view="pageBreakPreview" topLeftCell="A16">
      <selection activeCell="G18" sqref="G18"/>
      <pageMargins left="0" right="0" top="0" bottom="0" header="0" footer="0"/>
      <pageSetup scale="73" orientation="portrait" r:id="rId18"/>
      <headerFooter alignWithMargins="0">
        <oddFooter>&amp;R&amp;"Book Antiqua,Bold"&amp;8 Page &amp;P of &amp;N</oddFooter>
      </headerFooter>
    </customSheetView>
    <customSheetView guid="{6B2C1320-5106-401D-86E8-03FFC7419150}" scale="85" showPageBreaks="1" showGridLines="0" zeroValues="0" printArea="1" hiddenRows="1" hiddenColumns="1" view="pageBreakPreview" showRuler="0" topLeftCell="A13">
      <selection activeCell="F18" sqref="F18"/>
      <pageMargins left="0" right="0" top="0" bottom="0" header="0" footer="0"/>
      <pageSetup scale="75" orientation="landscape" r:id="rId19"/>
      <headerFooter alignWithMargins="0">
        <oddFooter>&amp;R&amp;"Book Antiqua,Bold"&amp;8 Page &amp;P of &amp;N</oddFooter>
      </headerFooter>
    </customSheetView>
    <customSheetView guid="{1C70608C-646A-4043-A222-6253B5006A93}" showGridLines="0" zeroValues="0">
      <selection activeCell="F18" sqref="F18:G19"/>
      <pageMargins left="0" right="0" top="0" bottom="0" header="0" footer="0"/>
      <pageSetup scale="80" orientation="portrait" r:id="rId20"/>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2"/>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zeroValues="0" printArea="1" view="pageBreakPreview">
      <selection activeCell="F18" sqref="F18:G25"/>
      <pageMargins left="0" right="0" top="0" bottom="0" header="0" footer="0"/>
      <pageSetup scale="80" orientation="portrait" r:id="rId24"/>
      <headerFooter alignWithMargins="0">
        <oddFooter>&amp;R&amp;"Book Antiqua,Bold"&amp;8 Page &amp;P of &amp;N</oddFooter>
      </headerFooter>
    </customSheetView>
    <customSheetView guid="{CD4CA1A8-824A-452F-BDBA-32A47C1B3013}" showGridLines="0" zeroValues="0">
      <selection activeCell="F21" sqref="F21"/>
      <pageMargins left="0" right="0" top="0" bottom="0" header="0" footer="0"/>
      <pageSetup scale="80" orientation="portrait" r:id="rId25"/>
      <headerFooter alignWithMargins="0">
        <oddFooter>&amp;R&amp;"Book Antiqua,Bold"&amp;8 Page &amp;P of &amp;N</oddFooter>
      </headerFooter>
    </customSheetView>
    <customSheetView guid="{EBAEADC8-DFAF-4DD1-92A4-0349F1C8EBDD}" scale="89" showPageBreaks="1" showGridLines="0" zeroValues="0" printArea="1" hiddenRows="1" hiddenColumns="1" view="pageBreakPreview" topLeftCell="A16">
      <selection activeCell="G18" sqref="G18"/>
      <pageMargins left="0" right="0" top="0" bottom="0" header="0" footer="0"/>
      <pageSetup scale="73" orientation="portrait" r:id="rId26"/>
      <headerFooter alignWithMargins="0">
        <oddFooter>&amp;R&amp;"Book Antiqua,Bold"&amp;8 Page &amp;P of &amp;N</oddFooter>
      </headerFooter>
    </customSheetView>
    <customSheetView guid="{D5994A17-2357-4B78-B667-DDB5D94B6FD1}" scale="89" showPageBreaks="1" showGridLines="0" zeroValues="0" printArea="1" hiddenRows="1" hiddenColumns="1" view="pageBreakPreview">
      <selection activeCell="F19" sqref="F19"/>
      <pageMargins left="0" right="0" top="0" bottom="0" header="0" footer="0"/>
      <pageSetup scale="73" orientation="portrait" r:id="rId27"/>
      <headerFooter alignWithMargins="0">
        <oddFooter>&amp;R&amp;"Book Antiqua,Bold"&amp;8 Page &amp;P of &amp;N</oddFooter>
      </headerFooter>
    </customSheetView>
    <customSheetView guid="{A317F5C2-E44F-4A46-8833-2AE6CAE06F6E}" scale="89" showPageBreaks="1" showGridLines="0" zeroValues="0" printArea="1" hiddenRows="1" hiddenColumns="1" view="pageBreakPreview">
      <selection activeCell="F19" sqref="F19"/>
      <pageMargins left="0" right="0" top="0" bottom="0" header="0" footer="0"/>
      <pageSetup scale="73" orientation="portrait" r:id="rId28"/>
      <headerFooter alignWithMargins="0">
        <oddFooter>&amp;R&amp;"Book Antiqua,Bold"&amp;8 Page &amp;P of &amp;N</oddFooter>
      </headerFooter>
    </customSheetView>
    <customSheetView guid="{280EA05C-4582-4B0F-895F-5C9134A73222}" showGridLines="0" zeroValues="0" hiddenRows="1" hiddenColumns="1">
      <selection activeCell="F18" sqref="F18"/>
      <pageMargins left="0" right="0" top="0" bottom="0" header="0" footer="0"/>
      <pageSetup scale="73" orientation="portrait" r:id="rId29"/>
      <headerFooter alignWithMargins="0">
        <oddFooter>&amp;R&amp;"Book Antiqua,Bold"&amp;8 Page &amp;P of &amp;N</oddFooter>
      </headerFooter>
    </customSheetView>
    <customSheetView guid="{582CF44B-0703-4CA2-AB84-00685031CD39}" scale="89" showPageBreaks="1" showGridLines="0" zeroValues="0" printArea="1" hiddenRows="1" hiddenColumns="1" view="pageBreakPreview">
      <selection activeCell="F18" sqref="F18"/>
      <pageMargins left="0" right="0" top="0" bottom="0" header="0" footer="0"/>
      <pageSetup scale="73" orientation="portrait" r:id="rId30"/>
      <headerFooter alignWithMargins="0">
        <oddFooter>&amp;R&amp;"Book Antiqua,Bold"&amp;8 Page &amp;P of &amp;N</oddFooter>
      </headerFooter>
    </customSheetView>
    <customSheetView guid="{308F00E9-5A71-4486-BCFD-DF8513C1906D}" scale="89" showPageBreaks="1" showGridLines="0" zeroValues="0" printArea="1" hiddenRows="1" hiddenColumns="1" view="pageBreakPreview">
      <selection activeCell="F18" sqref="F18"/>
      <pageMargins left="0" right="0" top="0" bottom="0" header="0" footer="0"/>
      <pageSetup scale="73" orientation="portrait" r:id="rId31"/>
      <headerFooter alignWithMargins="0">
        <oddFooter>&amp;R&amp;"Book Antiqua,Bold"&amp;8 Page &amp;P of &amp;N</oddFooter>
      </headerFooter>
    </customSheetView>
    <customSheetView guid="{9F8CD454-46B1-47B9-9F5F-73ED69AC40D4}" scale="89" showPageBreaks="1" showGridLines="0" zeroValues="0" printArea="1" hiddenRows="1" hiddenColumns="1" view="pageBreakPreview">
      <selection activeCell="F18" sqref="F18"/>
      <pageMargins left="0" right="0" top="0" bottom="0" header="0" footer="0"/>
      <pageSetup scale="73" orientation="portrait" r:id="rId32"/>
      <headerFooter alignWithMargins="0">
        <oddFooter>&amp;R&amp;"Book Antiqua,Bold"&amp;8 Page &amp;P of &amp;N</oddFooter>
      </headerFooter>
    </customSheetView>
    <customSheetView guid="{3365131F-6BE7-432A-859B-F41B794BB9E6}" scale="89" showPageBreaks="1" showGridLines="0" zeroValues="0" printArea="1" hiddenRows="1" hiddenColumns="1" view="pageBreakPreview" topLeftCell="A22">
      <selection activeCell="F18" sqref="F18"/>
      <pageMargins left="0" right="0" top="0" bottom="0" header="0" footer="0"/>
      <pageSetup scale="73" orientation="portrait" r:id="rId33"/>
      <headerFooter alignWithMargins="0">
        <oddFooter>&amp;R&amp;"Book Antiqua,Bold"&amp;8 Page &amp;P of &amp;N</oddFooter>
      </headerFooter>
    </customSheetView>
    <customSheetView guid="{728AEB16-F9CD-4198-B4E9-2E28A5E42262}" scale="89" showPageBreaks="1" showGridLines="0" zeroValues="0" printArea="1" hiddenRows="1" hiddenColumns="1" view="pageBreakPreview" topLeftCell="A10">
      <selection activeCell="F18" sqref="F18"/>
      <pageMargins left="0" right="0" top="0" bottom="0" header="0" footer="0"/>
      <pageSetup scale="73" orientation="portrait" r:id="rId34"/>
      <headerFooter alignWithMargins="0">
        <oddFooter>&amp;R&amp;"Book Antiqua,Bold"&amp;8 Page &amp;P of &amp;N</oddFooter>
      </headerFooter>
    </customSheetView>
    <customSheetView guid="{10C5F276-B641-4058-B015-CD9DBF21498B}" scale="89" showPageBreaks="1" showGridLines="0" zeroValues="0" hiddenRows="1" hiddenColumns="1" view="pageBreakPreview" topLeftCell="A13">
      <selection activeCell="F18" sqref="F18"/>
      <pageMargins left="0" right="0" top="0" bottom="0" header="0" footer="0"/>
      <pageSetup scale="55" orientation="portrait" r:id="rId35"/>
      <headerFooter alignWithMargins="0">
        <oddFooter>&amp;R&amp;"Book Antiqua,Bold"&amp;8 Page &amp;P of &amp;N</oddFooter>
      </headerFooter>
    </customSheetView>
    <customSheetView guid="{0BBA2DF4-A149-40BB-8E82-8CB6DEDB7C04}" scale="89" showPageBreaks="1" showGridLines="0" zeroValues="0" printArea="1" hiddenRows="1" hiddenColumns="1" view="pageBreakPreview" topLeftCell="A16">
      <selection activeCell="F18" sqref="F18"/>
      <pageMargins left="0" right="0" top="0" bottom="0" header="0" footer="0"/>
      <pageSetup scale="55" orientation="portrait" r:id="rId36"/>
      <headerFooter alignWithMargins="0">
        <oddFooter>&amp;R&amp;"Book Antiqua,Bold"&amp;8 Page &amp;P of &amp;N</oddFooter>
      </headerFooter>
    </customSheetView>
  </customSheetViews>
  <mergeCells count="9">
    <mergeCell ref="A3:G3"/>
    <mergeCell ref="A8:D8"/>
    <mergeCell ref="A18:E18"/>
    <mergeCell ref="B9:D9"/>
    <mergeCell ref="A5:E5"/>
    <mergeCell ref="A17:E17"/>
    <mergeCell ref="B10:D10"/>
    <mergeCell ref="B11:D11"/>
    <mergeCell ref="B12:D12"/>
  </mergeCells>
  <phoneticPr fontId="3" type="noConversion"/>
  <pageMargins left="1.01" right="0.34" top="0.4" bottom="0.4" header="0.26" footer="0.22"/>
  <pageSetup scale="55" orientation="portrait" r:id="rId37"/>
  <headerFooter alignWithMargins="0">
    <oddFooter>&amp;R&amp;"Book Antiqua,Bold"&amp;8 Page &amp;P of &amp;N</oddFooter>
  </headerFooter>
  <drawing r:id="rId3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I61"/>
  <sheetViews>
    <sheetView showGridLines="0" showZeros="0" view="pageBreakPreview" zoomScale="90" zoomScaleNormal="100" zoomScaleSheetLayoutView="90" workbookViewId="0">
      <selection activeCell="B16" sqref="B16"/>
    </sheetView>
  </sheetViews>
  <sheetFormatPr defaultColWidth="9.140625" defaultRowHeight="15.75"/>
  <cols>
    <col min="1" max="1" width="12.140625" style="70" customWidth="1"/>
    <col min="2" max="2" width="23.7109375" style="70" customWidth="1"/>
    <col min="3" max="3" width="33" style="70" customWidth="1"/>
    <col min="4" max="4" width="12.28515625" style="70" customWidth="1"/>
    <col min="5" max="5" width="31.140625" style="70" customWidth="1"/>
    <col min="6" max="6" width="9.140625" style="70" hidden="1" customWidth="1"/>
    <col min="7" max="8" width="9.140625" style="70"/>
    <col min="9" max="16384" width="9.140625" style="73"/>
  </cols>
  <sheetData>
    <row r="1" spans="1:9" ht="20.25" customHeight="1">
      <c r="A1" s="65" t="str">
        <f>'Attach 4'!A1</f>
        <v>Specification No: SRTS-II/C&amp;M/WC-3924/2024</v>
      </c>
      <c r="B1" s="66"/>
      <c r="C1" s="66"/>
      <c r="D1" s="66"/>
      <c r="E1" s="67" t="s">
        <v>164</v>
      </c>
    </row>
    <row r="2" spans="1:9" ht="11.1" customHeight="1"/>
    <row r="3" spans="1:9" ht="67.900000000000006" customHeight="1">
      <c r="A3" s="796" t="str">
        <f>Cover!B2</f>
        <v xml:space="preserve">Strengthening the existing shed, Installation of staircase and Painting of Outdoor Store Structural steel at Thrissur HVDC station					</v>
      </c>
      <c r="B3" s="796"/>
      <c r="C3" s="796"/>
      <c r="D3" s="796"/>
      <c r="E3" s="796"/>
      <c r="F3" s="68"/>
      <c r="G3" s="68"/>
      <c r="H3" s="68"/>
    </row>
    <row r="4" spans="1:9" ht="11.1" customHeight="1">
      <c r="A4" s="76"/>
      <c r="H4" s="77"/>
      <c r="I4" s="78"/>
    </row>
    <row r="5" spans="1:9" ht="20.100000000000001" customHeight="1">
      <c r="A5" s="646" t="s">
        <v>165</v>
      </c>
      <c r="B5" s="646"/>
      <c r="C5" s="646"/>
      <c r="D5" s="646"/>
      <c r="E5" s="646"/>
      <c r="F5" s="95"/>
      <c r="H5" s="77"/>
      <c r="I5" s="78"/>
    </row>
    <row r="6" spans="1:9" ht="11.1" customHeight="1">
      <c r="A6" s="79"/>
      <c r="H6" s="77"/>
      <c r="I6" s="78"/>
    </row>
    <row r="7" spans="1:9" ht="20.100000000000001" customHeight="1">
      <c r="A7" s="95" t="str">
        <f>'Attach 3(JV)'!A7:D7</f>
        <v>Bidder’s Name and Address :</v>
      </c>
      <c r="D7" s="81" t="str">
        <f>'Attach 3(JV)'!E7</f>
        <v>To:</v>
      </c>
      <c r="H7" s="77"/>
      <c r="I7" s="78"/>
    </row>
    <row r="8" spans="1:9" s="196" customFormat="1" ht="36" customHeight="1">
      <c r="A8" s="797">
        <f>'Attach 3(JV)'!A8:D8</f>
        <v>0</v>
      </c>
      <c r="B8" s="797"/>
      <c r="C8" s="797"/>
      <c r="D8" s="99" t="str">
        <f>'Attach 3(JV)'!E8</f>
        <v>C&amp;M Department</v>
      </c>
      <c r="E8" s="79"/>
      <c r="F8" s="79"/>
      <c r="G8" s="79"/>
      <c r="H8" s="194"/>
      <c r="I8" s="195"/>
    </row>
    <row r="9" spans="1:9" ht="20.100000000000001" customHeight="1">
      <c r="A9" s="87" t="s">
        <v>31</v>
      </c>
      <c r="B9" s="650">
        <f>'Attach 3(JV)'!B9:D9</f>
        <v>0</v>
      </c>
      <c r="C9" s="650"/>
      <c r="D9" s="99" t="str">
        <f>'Attach 3(JV)'!E9</f>
        <v>Power Grid Corporation of India Ltd.,</v>
      </c>
      <c r="H9" s="77"/>
      <c r="I9" s="78"/>
    </row>
    <row r="10" spans="1:9" ht="20.100000000000001" customHeight="1">
      <c r="A10" s="87" t="s">
        <v>33</v>
      </c>
      <c r="B10" s="651">
        <f>'Attach 3(JV)'!B10:D10</f>
        <v>0</v>
      </c>
      <c r="C10" s="651"/>
      <c r="D10" s="99" t="str">
        <f>'Attach 3(JV)'!E10</f>
        <v>SRTS-II,RHQ,Bangalore</v>
      </c>
      <c r="H10" s="77"/>
      <c r="I10" s="78"/>
    </row>
    <row r="11" spans="1:9" ht="20.100000000000001" customHeight="1">
      <c r="B11" s="651">
        <f>'Attach 3(JV)'!B11:D11</f>
        <v>0</v>
      </c>
      <c r="C11" s="651"/>
      <c r="D11" s="99">
        <f>'Attach 3(JV)'!E11</f>
        <v>0</v>
      </c>
    </row>
    <row r="12" spans="1:9" ht="15" customHeight="1">
      <c r="A12" s="79"/>
      <c r="B12" s="651">
        <f>'Attach 3(JV)'!B12:D12</f>
        <v>0</v>
      </c>
      <c r="C12" s="651"/>
      <c r="D12" s="83"/>
    </row>
    <row r="13" spans="1:9" ht="20.100000000000001" customHeight="1">
      <c r="A13" s="70" t="s">
        <v>35</v>
      </c>
    </row>
    <row r="14" spans="1:9" ht="72" customHeight="1">
      <c r="A14" s="649" t="s">
        <v>166</v>
      </c>
      <c r="B14" s="649"/>
      <c r="C14" s="649"/>
      <c r="D14" s="649"/>
      <c r="E14" s="649"/>
    </row>
    <row r="15" spans="1:9" s="70" customFormat="1" ht="20.100000000000001" customHeight="1">
      <c r="A15" s="167" t="s">
        <v>167</v>
      </c>
      <c r="B15" s="167" t="s">
        <v>168</v>
      </c>
      <c r="C15" s="167" t="s">
        <v>169</v>
      </c>
      <c r="D15" s="167" t="s">
        <v>170</v>
      </c>
      <c r="E15" s="167" t="s">
        <v>171</v>
      </c>
      <c r="I15" s="73"/>
    </row>
    <row r="16" spans="1:9" ht="20.100000000000001" customHeight="1">
      <c r="A16" s="197">
        <v>1</v>
      </c>
      <c r="B16" s="198"/>
      <c r="C16" s="198"/>
      <c r="D16" s="198"/>
      <c r="E16" s="198"/>
    </row>
    <row r="17" spans="1:6" ht="20.100000000000001" customHeight="1">
      <c r="A17" s="197">
        <v>2</v>
      </c>
      <c r="B17" s="198"/>
      <c r="C17" s="198"/>
      <c r="D17" s="198"/>
      <c r="E17" s="198"/>
    </row>
    <row r="18" spans="1:6" ht="20.100000000000001" customHeight="1">
      <c r="A18" s="197">
        <v>3</v>
      </c>
      <c r="B18" s="198"/>
      <c r="C18" s="198"/>
      <c r="D18" s="198"/>
      <c r="E18" s="198"/>
    </row>
    <row r="19" spans="1:6" ht="20.100000000000001" customHeight="1">
      <c r="A19" s="197">
        <v>4</v>
      </c>
      <c r="B19" s="199"/>
      <c r="C19" s="199"/>
      <c r="D19" s="198"/>
      <c r="E19" s="199"/>
    </row>
    <row r="20" spans="1:6" ht="20.100000000000001" customHeight="1">
      <c r="A20" s="197">
        <v>5</v>
      </c>
      <c r="B20" s="199"/>
      <c r="C20" s="199"/>
      <c r="D20" s="199"/>
      <c r="E20" s="199"/>
    </row>
    <row r="21" spans="1:6" ht="11.25" customHeight="1">
      <c r="F21" s="200" t="b">
        <v>0</v>
      </c>
    </row>
    <row r="22" spans="1:6" ht="77.25" customHeight="1">
      <c r="A22" s="649" t="s">
        <v>172</v>
      </c>
      <c r="B22" s="649"/>
      <c r="C22" s="649"/>
      <c r="D22" s="649"/>
      <c r="E22" s="649"/>
    </row>
    <row r="23" spans="1:6" ht="23.1" customHeight="1">
      <c r="C23" s="93"/>
    </row>
    <row r="24" spans="1:6" ht="23.1" customHeight="1">
      <c r="A24" s="80" t="s">
        <v>38</v>
      </c>
      <c r="B24" s="94">
        <f>'Name of Bidder'!C32</f>
        <v>0</v>
      </c>
      <c r="C24" s="93" t="s">
        <v>39</v>
      </c>
      <c r="D24" s="96">
        <f>'Name of Bidder'!C29</f>
        <v>0</v>
      </c>
    </row>
    <row r="25" spans="1:6" ht="23.1" customHeight="1">
      <c r="A25" s="80" t="s">
        <v>40</v>
      </c>
      <c r="B25" s="96">
        <f>'Name of Bidder'!C33</f>
        <v>0</v>
      </c>
      <c r="C25" s="93" t="s">
        <v>41</v>
      </c>
      <c r="D25" s="96">
        <f>'Name of Bidder'!C30</f>
        <v>0</v>
      </c>
    </row>
    <row r="26" spans="1:6" ht="23.1" customHeight="1">
      <c r="C26" s="93"/>
      <c r="D26" s="93"/>
    </row>
    <row r="27" spans="1:6" ht="20.100000000000001" customHeight="1"/>
    <row r="28" spans="1:6" ht="20.100000000000001" customHeight="1">
      <c r="A28" s="92"/>
    </row>
    <row r="29" spans="1:6" ht="20.100000000000001" customHeight="1">
      <c r="A29" s="201" t="str">
        <f>A1</f>
        <v>Specification No: SRTS-II/C&amp;M/WC-3924/2024</v>
      </c>
      <c r="E29" s="202" t="str">
        <f>E1</f>
        <v>ATTACHMENT-4 (A)</v>
      </c>
    </row>
    <row r="30" spans="1:6" ht="20.100000000000001" customHeight="1">
      <c r="A30" s="92"/>
    </row>
    <row r="31" spans="1:6" ht="20.100000000000001" customHeight="1">
      <c r="C31" s="201" t="str">
        <f>A5</f>
        <v>(List of Special Maintenance Tools &amp; Tackles)</v>
      </c>
    </row>
    <row r="32" spans="1:6" ht="20.100000000000001" customHeight="1"/>
    <row r="33" spans="1:5" ht="20.100000000000001" customHeight="1">
      <c r="A33" s="203" t="str">
        <f>A15</f>
        <v xml:space="preserve">S.No.  </v>
      </c>
      <c r="B33" s="203" t="str">
        <f>B15</f>
        <v>For Equipment</v>
      </c>
      <c r="C33" s="203" t="str">
        <f>C15</f>
        <v>Item Description</v>
      </c>
      <c r="D33" s="203" t="str">
        <f>D15</f>
        <v>Unit</v>
      </c>
      <c r="E33" s="203" t="str">
        <f>E15</f>
        <v>Quantity</v>
      </c>
    </row>
    <row r="34" spans="1:5" ht="20.25" customHeight="1">
      <c r="A34" s="204"/>
      <c r="B34" s="204"/>
      <c r="C34" s="204"/>
      <c r="D34" s="204"/>
      <c r="E34" s="204"/>
    </row>
    <row r="35" spans="1:5" ht="20.25" customHeight="1">
      <c r="A35" s="204"/>
      <c r="B35" s="204"/>
      <c r="C35" s="204"/>
      <c r="D35" s="204"/>
      <c r="E35" s="204"/>
    </row>
    <row r="36" spans="1:5" ht="20.25" customHeight="1">
      <c r="A36" s="204"/>
      <c r="B36" s="204"/>
      <c r="C36" s="204"/>
      <c r="D36" s="204"/>
      <c r="E36" s="204"/>
    </row>
    <row r="37" spans="1:5" ht="20.25" customHeight="1">
      <c r="A37" s="204"/>
      <c r="B37" s="204"/>
      <c r="C37" s="204"/>
      <c r="D37" s="204"/>
      <c r="E37" s="204"/>
    </row>
    <row r="38" spans="1:5" ht="20.25" customHeight="1">
      <c r="A38" s="204"/>
      <c r="B38" s="204"/>
      <c r="C38" s="204"/>
      <c r="D38" s="204"/>
      <c r="E38" s="204"/>
    </row>
    <row r="39" spans="1:5" ht="20.25" customHeight="1">
      <c r="A39" s="204"/>
      <c r="B39" s="204"/>
      <c r="C39" s="204"/>
      <c r="D39" s="204"/>
      <c r="E39" s="204"/>
    </row>
    <row r="40" spans="1:5" ht="20.25" customHeight="1">
      <c r="A40" s="204"/>
      <c r="B40" s="204"/>
      <c r="C40" s="204"/>
      <c r="D40" s="204"/>
      <c r="E40" s="204"/>
    </row>
    <row r="41" spans="1:5" ht="20.25" customHeight="1">
      <c r="A41" s="204"/>
      <c r="B41" s="204"/>
      <c r="C41" s="204"/>
      <c r="D41" s="204"/>
      <c r="E41" s="204"/>
    </row>
    <row r="42" spans="1:5" ht="20.25" customHeight="1">
      <c r="A42" s="204"/>
      <c r="B42" s="204"/>
      <c r="C42" s="204"/>
      <c r="D42" s="204"/>
      <c r="E42" s="204"/>
    </row>
    <row r="43" spans="1:5" ht="20.25" customHeight="1">
      <c r="A43" s="204"/>
      <c r="B43" s="204"/>
      <c r="C43" s="204"/>
      <c r="D43" s="204"/>
      <c r="E43" s="204"/>
    </row>
    <row r="44" spans="1:5" ht="20.25" customHeight="1">
      <c r="A44" s="204"/>
      <c r="B44" s="204"/>
      <c r="C44" s="204"/>
      <c r="D44" s="204"/>
      <c r="E44" s="204"/>
    </row>
    <row r="45" spans="1:5" ht="20.25" customHeight="1">
      <c r="A45" s="204"/>
      <c r="B45" s="204"/>
      <c r="C45" s="204"/>
      <c r="D45" s="204"/>
      <c r="E45" s="204"/>
    </row>
    <row r="46" spans="1:5" ht="20.25" customHeight="1">
      <c r="A46" s="204"/>
      <c r="B46" s="204"/>
      <c r="C46" s="204"/>
      <c r="D46" s="204"/>
      <c r="E46" s="204"/>
    </row>
    <row r="47" spans="1:5" ht="20.25" customHeight="1">
      <c r="A47" s="204"/>
      <c r="B47" s="204"/>
      <c r="C47" s="204"/>
      <c r="D47" s="204"/>
      <c r="E47" s="204"/>
    </row>
    <row r="48" spans="1:5" ht="20.25" customHeight="1">
      <c r="A48" s="204"/>
      <c r="B48" s="204"/>
      <c r="C48" s="204"/>
      <c r="D48" s="204"/>
      <c r="E48" s="204"/>
    </row>
    <row r="49" spans="1:5" ht="20.25" customHeight="1">
      <c r="A49" s="204"/>
      <c r="B49" s="204"/>
      <c r="C49" s="204"/>
      <c r="D49" s="204"/>
      <c r="E49" s="204"/>
    </row>
    <row r="50" spans="1:5" ht="20.25" customHeight="1">
      <c r="A50" s="204"/>
      <c r="B50" s="204"/>
      <c r="C50" s="204"/>
      <c r="D50" s="204"/>
      <c r="E50" s="204"/>
    </row>
    <row r="51" spans="1:5" ht="20.25" customHeight="1">
      <c r="A51" s="204"/>
      <c r="B51" s="204"/>
      <c r="C51" s="204"/>
      <c r="D51" s="204"/>
      <c r="E51" s="204"/>
    </row>
    <row r="52" spans="1:5" ht="20.25" customHeight="1">
      <c r="A52" s="204"/>
      <c r="B52" s="204"/>
      <c r="C52" s="204"/>
      <c r="D52" s="204"/>
      <c r="E52" s="204"/>
    </row>
    <row r="53" spans="1:5">
      <c r="A53" s="204"/>
      <c r="B53" s="204"/>
      <c r="C53" s="204"/>
      <c r="D53" s="204"/>
      <c r="E53" s="204"/>
    </row>
    <row r="54" spans="1:5">
      <c r="A54" s="69"/>
      <c r="B54" s="69"/>
      <c r="C54" s="69"/>
      <c r="D54" s="69"/>
      <c r="E54" s="69"/>
    </row>
    <row r="55" spans="1:5">
      <c r="A55" s="69"/>
      <c r="B55" s="69"/>
      <c r="C55" s="69"/>
      <c r="D55" s="69"/>
      <c r="E55" s="69"/>
    </row>
    <row r="56" spans="1:5">
      <c r="A56" s="69"/>
      <c r="B56" s="69"/>
      <c r="C56" s="69"/>
      <c r="D56" s="69"/>
      <c r="E56" s="69"/>
    </row>
    <row r="57" spans="1:5">
      <c r="A57" s="69" t="str">
        <f t="shared" ref="A57:D58" si="0">A24</f>
        <v>Date      :</v>
      </c>
      <c r="B57" s="205">
        <f t="shared" si="0"/>
        <v>0</v>
      </c>
      <c r="C57" s="206" t="str">
        <f t="shared" si="0"/>
        <v>Printed Name :</v>
      </c>
      <c r="D57" s="800">
        <f t="shared" si="0"/>
        <v>0</v>
      </c>
      <c r="E57" s="800"/>
    </row>
    <row r="58" spans="1:5">
      <c r="A58" s="69" t="str">
        <f t="shared" si="0"/>
        <v>Place      :</v>
      </c>
      <c r="B58" s="201">
        <f t="shared" si="0"/>
        <v>0</v>
      </c>
      <c r="C58" s="206" t="str">
        <f t="shared" si="0"/>
        <v>Designation :</v>
      </c>
      <c r="D58" s="800">
        <f t="shared" si="0"/>
        <v>0</v>
      </c>
      <c r="E58" s="800"/>
    </row>
    <row r="59" spans="1:5">
      <c r="A59" s="69"/>
      <c r="B59" s="69"/>
      <c r="C59" s="69"/>
      <c r="D59" s="69"/>
      <c r="E59" s="69"/>
    </row>
    <row r="60" spans="1:5">
      <c r="A60" s="69"/>
      <c r="B60" s="69"/>
      <c r="C60" s="69"/>
      <c r="D60" s="69"/>
      <c r="E60" s="69"/>
    </row>
    <row r="61" spans="1:5">
      <c r="A61" s="69"/>
      <c r="B61" s="69"/>
      <c r="C61" s="69"/>
      <c r="D61" s="69"/>
      <c r="E61" s="69"/>
    </row>
  </sheetData>
  <sheetProtection sheet="1" objects="1" scenarios="1" formatColumns="0" formatRows="0" selectLockedCells="1"/>
  <customSheetViews>
    <customSheetView guid="{BD24AD9D-D3A0-422F-8577-11BDC23592D2}" scale="90" showPageBreaks="1" showGridLines="0" zeroValues="0" printArea="1" hiddenColumns="1" view="pageBreakPreview">
      <selection activeCell="B16" sqref="B16"/>
      <rowBreaks count="1" manualBreakCount="1">
        <brk id="26" max="4" man="1"/>
      </rowBreaks>
      <pageMargins left="0" right="0" top="0" bottom="0" header="0" footer="0"/>
      <pageSetup scale="90" orientation="portrait" r:id="rId1"/>
      <headerFooter alignWithMargins="0">
        <oddFooter>&amp;R&amp;"Book Antiqua,Bold"&amp;8 Page &amp;P of &amp;N</oddFooter>
      </headerFooter>
    </customSheetView>
    <customSheetView guid="{6AB2DF82-E90A-4CF8-B22E-5D001DAE6667}" scale="90" showPageBreaks="1" showGridLines="0" zeroValues="0" printArea="1" hiddenColumns="1" view="pageBreakPreview">
      <selection activeCell="B16" sqref="B16"/>
      <rowBreaks count="1" manualBreakCount="1">
        <brk id="26" max="4" man="1"/>
      </rowBreaks>
      <pageMargins left="0" right="0" top="0" bottom="0" header="0" footer="0"/>
      <pageSetup scale="90" orientation="portrait" r:id="rId2"/>
      <headerFooter alignWithMargins="0">
        <oddFooter>&amp;R&amp;"Book Antiqua,Bold"&amp;8 Page &amp;P of &amp;N</oddFooter>
      </headerFooter>
    </customSheetView>
    <customSheetView guid="{938A4A51-D362-4606-B51E-5F7EE488A1EA}" scale="90" showPageBreaks="1" showGridLines="0" zeroValues="0" printArea="1" hiddenColumns="1" view="pageBreakPreview">
      <selection activeCell="B16" sqref="B16"/>
      <rowBreaks count="1" manualBreakCount="1">
        <brk id="26" max="4" man="1"/>
      </rowBreaks>
      <pageMargins left="0" right="0" top="0" bottom="0" header="0" footer="0"/>
      <pageSetup scale="90" orientation="portrait" r:id="rId3"/>
      <headerFooter alignWithMargins="0">
        <oddFooter>&amp;R&amp;"Book Antiqua,Bold"&amp;8 Page &amp;P of &amp;N</oddFooter>
      </headerFooter>
    </customSheetView>
    <customSheetView guid="{E8F77A2D-E40A-4668-A8F2-3CE31C4AC520}" scale="90" showPageBreaks="1" showGridLines="0" zeroValues="0" printArea="1" hiddenColumns="1" view="pageBreakPreview" topLeftCell="A4">
      <selection activeCell="C17" sqref="C17"/>
      <rowBreaks count="1" manualBreakCount="1">
        <brk id="26" max="4" man="1"/>
      </rowBreaks>
      <pageMargins left="0" right="0" top="0" bottom="0" header="0" footer="0"/>
      <pageSetup scale="90" orientation="portrait" r:id="rId4"/>
      <headerFooter alignWithMargins="0">
        <oddFooter>&amp;R&amp;"Book Antiqua,Bold"&amp;8 Page &amp;P of &amp;N</oddFooter>
      </headerFooter>
    </customSheetView>
    <customSheetView guid="{F34FCE55-6D7A-4595-AE80-79F81F8010EA}" scale="90" showPageBreaks="1" showGridLines="0" zeroValues="0" printArea="1" hiddenColumns="1" view="pageBreakPreview">
      <selection activeCell="E18" sqref="E18"/>
      <rowBreaks count="1" manualBreakCount="1">
        <brk id="26" max="4" man="1"/>
      </rowBreaks>
      <pageMargins left="0" right="0" top="0" bottom="0" header="0" footer="0"/>
      <pageSetup scale="90" orientation="portrait" r:id="rId5"/>
      <headerFooter alignWithMargins="0">
        <oddFooter>&amp;R&amp;"Book Antiqua,Bold"&amp;8 Page &amp;P of &amp;N</oddFooter>
      </headerFooter>
    </customSheetView>
    <customSheetView guid="{906C1F80-87B7-4777-98E9-010D55358499}" scale="90" showPageBreaks="1" showGridLines="0" zeroValues="0" printArea="1" hiddenColumns="1" view="pageBreakPreview">
      <selection activeCell="E18" sqref="E18"/>
      <rowBreaks count="1" manualBreakCount="1">
        <brk id="26" max="4" man="1"/>
      </rowBreaks>
      <pageMargins left="0" right="0" top="0" bottom="0" header="0" footer="0"/>
      <pageSetup scale="90" orientation="portrait" r:id="rId6"/>
      <headerFooter alignWithMargins="0">
        <oddFooter>&amp;R&amp;"Book Antiqua,Bold"&amp;8 Page &amp;P of &amp;N</oddFooter>
      </headerFooter>
    </customSheetView>
    <customSheetView guid="{42E95D05-5FE4-4BDE-99D8-8A5175191762}" scale="90" showPageBreaks="1" showGridLines="0" zeroValues="0" printArea="1" hiddenColumns="1" view="pageBreakPreview" topLeftCell="A13">
      <selection activeCell="E18" sqref="E18"/>
      <rowBreaks count="1" manualBreakCount="1">
        <brk id="26" max="4" man="1"/>
      </rowBreaks>
      <pageMargins left="0" right="0" top="0" bottom="0" header="0" footer="0"/>
      <pageSetup scale="90" orientation="portrait" r:id="rId7"/>
      <headerFooter alignWithMargins="0">
        <oddFooter>&amp;R&amp;"Book Antiqua,Bold"&amp;8 Page &amp;P of &amp;N</oddFooter>
      </headerFooter>
    </customSheetView>
    <customSheetView guid="{B07A37BF-D9F4-4586-9D27-CDE2FA2D1222}" scale="90" showPageBreaks="1" showGridLines="0" zeroValues="0" printArea="1" hiddenColumns="1" view="pageBreakPreview">
      <selection activeCell="A34" sqref="A34"/>
      <rowBreaks count="1" manualBreakCount="1">
        <brk id="26" max="4" man="1"/>
      </rowBreaks>
      <pageMargins left="0" right="0" top="0" bottom="0" header="0" footer="0"/>
      <pageSetup scale="90" orientation="portrait" r:id="rId8"/>
      <headerFooter alignWithMargins="0">
        <oddFooter>&amp;R&amp;"Book Antiqua,Bold"&amp;8 Page &amp;P of &amp;N</oddFooter>
      </headerFooter>
    </customSheetView>
    <customSheetView guid="{9EDBA9B2-46ED-415A-B10B-329571C4D4AF}" scale="90" showPageBreaks="1" showGridLines="0" zeroValues="0" printArea="1" hiddenColumns="1" view="pageBreakPreview" topLeftCell="A10">
      <selection activeCell="C16" sqref="C16"/>
      <rowBreaks count="1" manualBreakCount="1">
        <brk id="26" max="4" man="1"/>
      </rowBreaks>
      <pageMargins left="0" right="0" top="0" bottom="0" header="0" footer="0"/>
      <pageSetup scale="90" orientation="portrait" r:id="rId9"/>
      <headerFooter alignWithMargins="0">
        <oddFooter>&amp;R&amp;"Book Antiqua,Bold"&amp;8 Page &amp;P of &amp;N</oddFooter>
      </headerFooter>
    </customSheetView>
    <customSheetView guid="{30E57F47-2338-458C-930A-44F048960490}" scale="90" showPageBreaks="1" showGridLines="0" zeroValues="0" printArea="1" hiddenColumns="1" view="pageBreakPreview" topLeftCell="A14">
      <selection activeCell="B16" sqref="B16"/>
      <rowBreaks count="1" manualBreakCount="1">
        <brk id="26" max="4" man="1"/>
      </rowBreaks>
      <pageMargins left="0" right="0" top="0" bottom="0" header="0" footer="0"/>
      <pageSetup scale="90" orientation="portrait" r:id="rId10"/>
      <headerFooter alignWithMargins="0">
        <oddFooter>&amp;R&amp;"Book Antiqua,Bold"&amp;8 Page &amp;P of &amp;N</oddFooter>
      </headerFooter>
    </customSheetView>
    <customSheetView guid="{6FD3A41D-DEEE-48F5-96DB-6021F0BEBAF6}" scale="90" showPageBreaks="1" showGridLines="0" zeroValues="0" printArea="1" hiddenColumns="1" view="pageBreakPreview">
      <selection activeCell="B20" sqref="B20"/>
      <rowBreaks count="1" manualBreakCount="1">
        <brk id="26" max="4" man="1"/>
      </rowBreaks>
      <pageMargins left="0" right="0" top="0" bottom="0" header="0" footer="0"/>
      <pageSetup scale="90" orientation="portrait" r:id="rId11"/>
      <headerFooter alignWithMargins="0">
        <oddFooter>&amp;R&amp;"Book Antiqua,Bold"&amp;8 Page &amp;P of &amp;N</oddFooter>
      </headerFooter>
    </customSheetView>
    <customSheetView guid="{564AA8DD-E850-4E6F-BA1D-8F79D1361145}" scale="90" showPageBreaks="1" showGridLines="0" zeroValues="0" printArea="1" hiddenColumns="1" view="pageBreakPreview">
      <selection activeCell="B20" sqref="B20"/>
      <rowBreaks count="1" manualBreakCount="1">
        <brk id="26" max="4" man="1"/>
      </rowBreaks>
      <pageMargins left="0" right="0" top="0" bottom="0" header="0" footer="0"/>
      <pageSetup scale="90" orientation="portrait" r:id="rId12"/>
      <headerFooter alignWithMargins="0">
        <oddFooter>&amp;R&amp;"Book Antiqua,Bold"&amp;8 Page &amp;P of &amp;N</oddFooter>
      </headerFooter>
    </customSheetView>
    <customSheetView guid="{7DC13EB1-5F25-4667-BD87-340DAD4F0E72}" showGridLines="0" zeroValues="0" hiddenColumns="1">
      <selection activeCell="B20" sqref="B20"/>
      <rowBreaks count="1" manualBreakCount="1">
        <brk id="26" max="4" man="1"/>
      </rowBreaks>
      <pageMargins left="0" right="0" top="0" bottom="0" header="0" footer="0"/>
      <pageSetup scale="90" orientation="portrait" r:id="rId13"/>
      <headerFooter alignWithMargins="0">
        <oddFooter>&amp;R&amp;"Book Antiqua,Bold"&amp;8 Page &amp;P of &amp;N</oddFooter>
      </headerFooter>
    </customSheetView>
    <customSheetView guid="{AF19F13B-761B-48FB-A70F-9439A4D7530B}" showGridLines="0" zeroValues="0" hiddenColumns="1">
      <selection activeCell="B16" sqref="B16"/>
      <rowBreaks count="1" manualBreakCount="1">
        <brk id="26" max="4" man="1"/>
      </rowBreaks>
      <pageMargins left="0" right="0" top="0" bottom="0" header="0" footer="0"/>
      <pageSetup scale="94" orientation="portrait" r:id="rId14"/>
      <headerFooter alignWithMargins="0">
        <oddFooter>&amp;R&amp;"Book Antiqua,Bold"&amp;8 Page &amp;P of &amp;N</oddFooter>
      </headerFooter>
    </customSheetView>
    <customSheetView guid="{20A53A97-D2BD-4E7F-8ABC-E5DF94CF88E8}" showGridLines="0" zeroValues="0" hiddenColumns="1" topLeftCell="A7">
      <selection activeCell="B16" sqref="B16"/>
      <rowBreaks count="1" manualBreakCount="1">
        <brk id="26" max="4" man="1"/>
      </rowBreaks>
      <pageMargins left="0" right="0" top="0" bottom="0" header="0" footer="0"/>
      <pageSetup scale="94" orientation="portrait" r:id="rId15"/>
      <headerFooter alignWithMargins="0">
        <oddFooter>&amp;R&amp;"Book Antiqua,Bold"&amp;8 Page &amp;P of &amp;N</oddFooter>
      </headerFooter>
    </customSheetView>
    <customSheetView guid="{1586E746-E770-4DE8-8EE8-42BC4CF5206B}" scale="85" showPageBreaks="1" showGridLines="0" zeroValues="0" printArea="1" hiddenColumns="1" view="pageBreakPreview">
      <selection activeCell="B15" sqref="B15:B16"/>
      <rowBreaks count="1" manualBreakCount="1">
        <brk id="26" max="4" man="1"/>
      </rowBreaks>
      <pageMargins left="0" right="0" top="0" bottom="0" header="0" footer="0"/>
      <pageSetup scale="94" orientation="portrait" r:id="rId16"/>
      <headerFooter alignWithMargins="0">
        <oddFooter>&amp;R&amp;"Book Antiqua,Bold"&amp;8 Page &amp;P of &amp;N</oddFooter>
      </headerFooter>
    </customSheetView>
    <customSheetView guid="{7FED4A88-DA6B-4AEC-96D2-BAE29634CEBD}" scale="85" showPageBreaks="1" showGridLines="0" zeroValues="0" printArea="1" hiddenColumns="1" view="pageBreakPreview" topLeftCell="A31">
      <selection activeCell="B16" sqref="B16"/>
      <rowBreaks count="1" manualBreakCount="1">
        <brk id="26" max="4" man="1"/>
      </rowBreaks>
      <pageMargins left="0" right="0" top="0" bottom="0" header="0" footer="0"/>
      <pageSetup scale="94" orientation="portrait" r:id="rId17"/>
      <headerFooter alignWithMargins="0">
        <oddFooter>&amp;R&amp;"Book Antiqua,Bold"&amp;8 Page &amp;P of &amp;N</oddFooter>
      </headerFooter>
    </customSheetView>
    <customSheetView guid="{57EC2AB3-459C-475C-AFE6-EBB6882FA67E}" scale="85" showPageBreaks="1" showGridLines="0" zeroValues="0" printArea="1" hiddenColumns="1" view="pageBreakPreview" topLeftCell="A31">
      <selection activeCell="B16" sqref="B16"/>
      <rowBreaks count="1" manualBreakCount="1">
        <brk id="26" max="4" man="1"/>
      </rowBreaks>
      <pageMargins left="0" right="0" top="0" bottom="0" header="0" footer="0"/>
      <pageSetup scale="94" orientation="portrait" r:id="rId18"/>
      <headerFooter alignWithMargins="0">
        <oddFooter>&amp;R&amp;"Book Antiqua,Bold"&amp;8 Page &amp;P of &amp;N</oddFooter>
      </headerFooter>
    </customSheetView>
    <customSheetView guid="{6B2C1320-5106-401D-86E8-03FFC7419150}" scale="85" showPageBreaks="1" showGridLines="0" zeroValues="0" printArea="1" hiddenColumns="1" view="pageBreakPreview" showRuler="0">
      <selection activeCell="B16" sqref="B16"/>
      <rowBreaks count="1" manualBreakCount="1">
        <brk id="26" max="4" man="1"/>
      </rowBreaks>
      <pageMargins left="0" right="0" top="0" bottom="0" header="0" footer="0"/>
      <pageSetup scale="94" orientation="portrait" r:id="rId19"/>
      <headerFooter alignWithMargins="0">
        <oddFooter>&amp;R&amp;"Book Antiqua,Bold"&amp;8 Page &amp;P of &amp;N</oddFooter>
      </headerFooter>
    </customSheetView>
    <customSheetView guid="{1C70608C-646A-4043-A222-6253B5006A93}" showGridLines="0" zeroValues="0" state="hidden">
      <selection activeCell="G11" sqref="G11"/>
      <pageMargins left="0" right="0" top="0" bottom="0" header="0" footer="0"/>
      <pageSetup orientation="portrait" r:id="rId20"/>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22"/>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GridLines="0" zeroValues="0" state="hidden">
      <selection activeCell="B15" sqref="B15"/>
      <pageMargins left="0" right="0" top="0" bottom="0" header="0" footer="0"/>
      <pageSetup orientation="portrait" r:id="rId24"/>
      <headerFooter alignWithMargins="0">
        <oddFooter>&amp;R&amp;"Book Antiqua,Bold"&amp;8 Page &amp;P of &amp;N</oddFooter>
      </headerFooter>
    </customSheetView>
    <customSheetView guid="{CD4CA1A8-824A-452F-BDBA-32A47C1B3013}" showGridLines="0" zeroValues="0" state="hidden">
      <selection activeCell="B15" sqref="B15"/>
      <pageMargins left="0" right="0" top="0" bottom="0" header="0" footer="0"/>
      <pageSetup orientation="portrait" r:id="rId25"/>
      <headerFooter alignWithMargins="0">
        <oddFooter>&amp;R&amp;"Book Antiqua,Bold"&amp;8 Page &amp;P of &amp;N</oddFooter>
      </headerFooter>
    </customSheetView>
    <customSheetView guid="{EBAEADC8-DFAF-4DD1-92A4-0349F1C8EBDD}" scale="85" showPageBreaks="1" showGridLines="0" zeroValues="0" printArea="1" hiddenColumns="1" view="pageBreakPreview" topLeftCell="A31">
      <selection activeCell="B16" sqref="B16"/>
      <rowBreaks count="1" manualBreakCount="1">
        <brk id="26" max="4" man="1"/>
      </rowBreaks>
      <pageMargins left="0" right="0" top="0" bottom="0" header="0" footer="0"/>
      <pageSetup scale="94" orientation="portrait" r:id="rId26"/>
      <headerFooter alignWithMargins="0">
        <oddFooter>&amp;R&amp;"Book Antiqua,Bold"&amp;8 Page &amp;P of &amp;N</oddFooter>
      </headerFooter>
    </customSheetView>
    <customSheetView guid="{D5994A17-2357-4B78-B667-DDB5D94B6FD1}" scale="85" showPageBreaks="1" showGridLines="0" zeroValues="0" printArea="1" hiddenColumns="1" view="pageBreakPreview" topLeftCell="A16">
      <selection activeCell="A34" sqref="A34"/>
      <rowBreaks count="1" manualBreakCount="1">
        <brk id="26" max="4" man="1"/>
      </rowBreaks>
      <pageMargins left="0" right="0" top="0" bottom="0" header="0" footer="0"/>
      <pageSetup scale="94" orientation="portrait" r:id="rId27"/>
      <headerFooter alignWithMargins="0">
        <oddFooter>&amp;R&amp;"Book Antiqua,Bold"&amp;8 Page &amp;P of &amp;N</oddFooter>
      </headerFooter>
    </customSheetView>
    <customSheetView guid="{A317F5C2-E44F-4A46-8833-2AE6CAE06F6E}" scale="85" showPageBreaks="1" showGridLines="0" zeroValues="0" printArea="1" hiddenColumns="1" view="pageBreakPreview" topLeftCell="A16">
      <selection activeCell="A34" sqref="A34"/>
      <rowBreaks count="1" manualBreakCount="1">
        <brk id="26" max="4" man="1"/>
      </rowBreaks>
      <pageMargins left="0" right="0" top="0" bottom="0" header="0" footer="0"/>
      <pageSetup scale="94" orientation="portrait" r:id="rId28"/>
      <headerFooter alignWithMargins="0">
        <oddFooter>&amp;R&amp;"Book Antiqua,Bold"&amp;8 Page &amp;P of &amp;N</oddFooter>
      </headerFooter>
    </customSheetView>
    <customSheetView guid="{280EA05C-4582-4B0F-895F-5C9134A73222}" showGridLines="0" zeroValues="0" hiddenColumns="1">
      <selection activeCell="B16" sqref="B16"/>
      <rowBreaks count="1" manualBreakCount="1">
        <brk id="26" max="4" man="1"/>
      </rowBreaks>
      <pageMargins left="0" right="0" top="0" bottom="0" header="0" footer="0"/>
      <pageSetup scale="94" orientation="portrait" r:id="rId29"/>
      <headerFooter alignWithMargins="0">
        <oddFooter>&amp;R&amp;"Book Antiqua,Bold"&amp;8 Page &amp;P of &amp;N</oddFooter>
      </headerFooter>
    </customSheetView>
    <customSheetView guid="{582CF44B-0703-4CA2-AB84-00685031CD39}" scale="90" showPageBreaks="1" showGridLines="0" zeroValues="0" printArea="1" hiddenColumns="1" view="pageBreakPreview">
      <selection activeCell="B20" sqref="B20"/>
      <rowBreaks count="1" manualBreakCount="1">
        <brk id="26" max="4" man="1"/>
      </rowBreaks>
      <pageMargins left="0" right="0" top="0" bottom="0" header="0" footer="0"/>
      <pageSetup scale="90" orientation="portrait" r:id="rId30"/>
      <headerFooter alignWithMargins="0">
        <oddFooter>&amp;R&amp;"Book Antiqua,Bold"&amp;8 Page &amp;P of &amp;N</oddFooter>
      </headerFooter>
    </customSheetView>
    <customSheetView guid="{308F00E9-5A71-4486-BCFD-DF8513C1906D}" scale="90" showPageBreaks="1" showGridLines="0" zeroValues="0" printArea="1" hiddenColumns="1" view="pageBreakPreview" topLeftCell="A19">
      <selection activeCell="B20" sqref="B20"/>
      <rowBreaks count="1" manualBreakCount="1">
        <brk id="26" max="4" man="1"/>
      </rowBreaks>
      <pageMargins left="0" right="0" top="0" bottom="0" header="0" footer="0"/>
      <pageSetup scale="90" orientation="portrait" r:id="rId31"/>
      <headerFooter alignWithMargins="0">
        <oddFooter>&amp;R&amp;"Book Antiqua,Bold"&amp;8 Page &amp;P of &amp;N</oddFooter>
      </headerFooter>
    </customSheetView>
    <customSheetView guid="{9F8CD454-46B1-47B9-9F5F-73ED69AC40D4}" scale="90" showPageBreaks="1" showGridLines="0" zeroValues="0" printArea="1" hiddenColumns="1" view="pageBreakPreview">
      <selection activeCell="B20" sqref="B20"/>
      <rowBreaks count="1" manualBreakCount="1">
        <brk id="26" max="4" man="1"/>
      </rowBreaks>
      <pageMargins left="0" right="0" top="0" bottom="0" header="0" footer="0"/>
      <pageSetup scale="90" orientation="portrait" r:id="rId32"/>
      <headerFooter alignWithMargins="0">
        <oddFooter>&amp;R&amp;"Book Antiqua,Bold"&amp;8 Page &amp;P of &amp;N</oddFooter>
      </headerFooter>
    </customSheetView>
    <customSheetView guid="{3365131F-6BE7-432A-859B-F41B794BB9E6}" scale="90" showPageBreaks="1" showGridLines="0" zeroValues="0" printArea="1" hiddenColumns="1" view="pageBreakPreview">
      <selection activeCell="B20" sqref="B20"/>
      <rowBreaks count="1" manualBreakCount="1">
        <brk id="26" max="4" man="1"/>
      </rowBreaks>
      <pageMargins left="0" right="0" top="0" bottom="0" header="0" footer="0"/>
      <pageSetup scale="90" orientation="portrait" r:id="rId33"/>
      <headerFooter alignWithMargins="0">
        <oddFooter>&amp;R&amp;"Book Antiqua,Bold"&amp;8 Page &amp;P of &amp;N</oddFooter>
      </headerFooter>
    </customSheetView>
    <customSheetView guid="{728AEB16-F9CD-4198-B4E9-2E28A5E42262}" scale="90" showPageBreaks="1" showGridLines="0" zeroValues="0" printArea="1" hiddenColumns="1" view="pageBreakPreview">
      <selection activeCell="B20" sqref="B20"/>
      <rowBreaks count="1" manualBreakCount="1">
        <brk id="26" max="4" man="1"/>
      </rowBreaks>
      <pageMargins left="0" right="0" top="0" bottom="0" header="0" footer="0"/>
      <pageSetup scale="90" orientation="portrait" r:id="rId34"/>
      <headerFooter alignWithMargins="0">
        <oddFooter>&amp;R&amp;"Book Antiqua,Bold"&amp;8 Page &amp;P of &amp;N</oddFooter>
      </headerFooter>
    </customSheetView>
    <customSheetView guid="{10C5F276-B641-4058-B015-CD9DBF21498B}" scale="90" showPageBreaks="1" showGridLines="0" zeroValues="0" printArea="1" hiddenColumns="1" view="pageBreakPreview">
      <selection activeCell="A34" sqref="A34"/>
      <rowBreaks count="1" manualBreakCount="1">
        <brk id="26" max="4" man="1"/>
      </rowBreaks>
      <pageMargins left="0" right="0" top="0" bottom="0" header="0" footer="0"/>
      <pageSetup scale="90" orientation="portrait" r:id="rId35"/>
      <headerFooter alignWithMargins="0">
        <oddFooter>&amp;R&amp;"Book Antiqua,Bold"&amp;8 Page &amp;P of &amp;N</oddFooter>
      </headerFooter>
    </customSheetView>
    <customSheetView guid="{0BBA2DF4-A149-40BB-8E82-8CB6DEDB7C04}" scale="90" showPageBreaks="1" showGridLines="0" zeroValues="0" printArea="1" hiddenColumns="1" view="pageBreakPreview" topLeftCell="A7">
      <selection activeCell="B16" sqref="B16"/>
      <rowBreaks count="1" manualBreakCount="1">
        <brk id="26" max="4" man="1"/>
      </rowBreaks>
      <pageMargins left="0" right="0" top="0" bottom="0" header="0" footer="0"/>
      <pageSetup scale="90" orientation="portrait" r:id="rId36"/>
      <headerFooter alignWithMargins="0">
        <oddFooter>&amp;R&amp;"Book Antiqua,Bold"&amp;8 Page &amp;P of &amp;N</oddFooter>
      </headerFooter>
    </customSheetView>
  </customSheetViews>
  <mergeCells count="11">
    <mergeCell ref="D58:E58"/>
    <mergeCell ref="A3:E3"/>
    <mergeCell ref="A5:E5"/>
    <mergeCell ref="A14:E14"/>
    <mergeCell ref="A22:E22"/>
    <mergeCell ref="B9:C9"/>
    <mergeCell ref="B10:C10"/>
    <mergeCell ref="B11:C11"/>
    <mergeCell ref="B12:C12"/>
    <mergeCell ref="A8:C8"/>
    <mergeCell ref="D57:E57"/>
  </mergeCells>
  <phoneticPr fontId="3" type="noConversion"/>
  <conditionalFormatting sqref="A29 E29 C31 A54:E61">
    <cfRule type="expression" dxfId="31" priority="1" stopIfTrue="1">
      <formula>$F$21=TRUE</formula>
    </cfRule>
  </conditionalFormatting>
  <conditionalFormatting sqref="A33:E33">
    <cfRule type="expression" dxfId="30" priority="2" stopIfTrue="1">
      <formula>$F$21=TRUE</formula>
    </cfRule>
  </conditionalFormatting>
  <conditionalFormatting sqref="A34:E53">
    <cfRule type="expression" dxfId="29" priority="3" stopIfTrue="1">
      <formula>$F$21=TRUE</formula>
    </cfRule>
  </conditionalFormatting>
  <pageMargins left="0.75" right="0.63" top="0.57999999999999996" bottom="0.4" header="0.34" footer="0.2"/>
  <pageSetup scale="90" orientation="portrait" r:id="rId37"/>
  <headerFooter alignWithMargins="0">
    <oddFooter>&amp;R&amp;"Book Antiqua,Bold"&amp;8 Page &amp;P of &amp;N</oddFooter>
  </headerFooter>
  <rowBreaks count="1" manualBreakCount="1">
    <brk id="26"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55393" r:id="rId40" name="Check Box 1121">
              <controlPr defaultSize="0" print="0" autoFill="0" autoLine="0" autoPict="0">
                <anchor moveWithCells="1">
                  <from>
                    <xdr:col>2</xdr:col>
                    <xdr:colOff>1885950</xdr:colOff>
                    <xdr:row>20</xdr:row>
                    <xdr:rowOff>85725</xdr:rowOff>
                  </from>
                  <to>
                    <xdr:col>3</xdr:col>
                    <xdr:colOff>123825</xdr:colOff>
                    <xdr:row>21</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I72"/>
  <sheetViews>
    <sheetView showGridLines="0" showZeros="0" view="pageBreakPreview" zoomScaleNormal="100" zoomScaleSheetLayoutView="100" workbookViewId="0">
      <selection activeCell="B17" sqref="B17"/>
    </sheetView>
  </sheetViews>
  <sheetFormatPr defaultColWidth="9.140625" defaultRowHeight="15.75"/>
  <cols>
    <col min="1" max="1" width="12.140625" style="70" customWidth="1"/>
    <col min="2" max="2" width="30.7109375" style="70" customWidth="1"/>
    <col min="3" max="3" width="25.5703125" style="70" customWidth="1"/>
    <col min="4" max="4" width="18.85546875" style="70" customWidth="1"/>
    <col min="5" max="5" width="25.42578125" style="70" customWidth="1"/>
    <col min="6" max="6" width="9.140625" style="70" hidden="1" customWidth="1"/>
    <col min="7" max="8" width="9.140625" style="70"/>
    <col min="9" max="16384" width="9.140625" style="73"/>
  </cols>
  <sheetData>
    <row r="1" spans="1:9" ht="20.25" customHeight="1">
      <c r="A1" s="65" t="str">
        <f>Cover!B3</f>
        <v>Specification No: SRTS-II/C&amp;M/WC-3924/2024</v>
      </c>
      <c r="B1" s="66"/>
      <c r="C1" s="66"/>
      <c r="D1" s="66"/>
      <c r="E1" s="98" t="s">
        <v>173</v>
      </c>
    </row>
    <row r="2" spans="1:9" ht="11.25" customHeight="1"/>
    <row r="3" spans="1:9" ht="65.45" customHeight="1">
      <c r="A3" s="796" t="str">
        <f>Cover!B2</f>
        <v xml:space="preserve">Strengthening the existing shed, Installation of staircase and Painting of Outdoor Store Structural steel at Thrissur HVDC station					</v>
      </c>
      <c r="B3" s="796"/>
      <c r="C3" s="796"/>
      <c r="D3" s="796"/>
      <c r="E3" s="796"/>
      <c r="F3" s="68"/>
      <c r="G3" s="68"/>
      <c r="H3" s="68"/>
    </row>
    <row r="4" spans="1:9" ht="8.1" customHeight="1">
      <c r="A4" s="76"/>
      <c r="H4" s="77"/>
      <c r="I4" s="78"/>
    </row>
    <row r="5" spans="1:9" ht="20.100000000000001" customHeight="1">
      <c r="A5" s="646" t="s">
        <v>174</v>
      </c>
      <c r="B5" s="646"/>
      <c r="C5" s="646"/>
      <c r="D5" s="646"/>
      <c r="E5" s="646"/>
      <c r="F5" s="95"/>
      <c r="H5" s="77"/>
      <c r="I5" s="78"/>
    </row>
    <row r="6" spans="1:9" ht="8.1" customHeight="1">
      <c r="A6" s="79"/>
      <c r="H6" s="77"/>
      <c r="I6" s="78"/>
    </row>
    <row r="7" spans="1:9" ht="20.100000000000001" customHeight="1">
      <c r="A7" s="95" t="str">
        <f>'Attach 3(JV)'!A7:D7</f>
        <v>Bidder’s Name and Address :</v>
      </c>
      <c r="B7" s="79"/>
      <c r="C7" s="79"/>
      <c r="D7" s="81" t="str">
        <f>'Attach 3(JV)'!E7</f>
        <v>To:</v>
      </c>
      <c r="H7" s="77"/>
      <c r="I7" s="78"/>
    </row>
    <row r="8" spans="1:9" ht="28.5" customHeight="1">
      <c r="A8" s="797">
        <f>'Attach 3(JV)'!A8:D8</f>
        <v>0</v>
      </c>
      <c r="B8" s="797"/>
      <c r="C8" s="797"/>
      <c r="D8" s="99" t="str">
        <f>'Attach 3(JV)'!E8</f>
        <v>C&amp;M Department</v>
      </c>
      <c r="H8" s="77"/>
      <c r="I8" s="78"/>
    </row>
    <row r="9" spans="1:9">
      <c r="A9" s="87" t="s">
        <v>31</v>
      </c>
      <c r="B9" s="801">
        <f>'Attach 3(JV)'!B9:D9</f>
        <v>0</v>
      </c>
      <c r="C9" s="801"/>
      <c r="D9" s="99" t="str">
        <f>'Attach 3(JV)'!E9</f>
        <v>Power Grid Corporation of India Ltd.,</v>
      </c>
      <c r="H9" s="77"/>
      <c r="I9" s="78"/>
    </row>
    <row r="10" spans="1:9">
      <c r="A10" s="87" t="s">
        <v>33</v>
      </c>
      <c r="B10" s="799">
        <f>'Attach 3(JV)'!B10:D10</f>
        <v>0</v>
      </c>
      <c r="C10" s="799"/>
      <c r="D10" s="99" t="str">
        <f>'Attach 3(JV)'!E10</f>
        <v>SRTS-II,RHQ,Bangalore</v>
      </c>
      <c r="H10" s="77"/>
      <c r="I10" s="78"/>
    </row>
    <row r="11" spans="1:9">
      <c r="B11" s="799">
        <f>'Attach 3(JV)'!B11:D11</f>
        <v>0</v>
      </c>
      <c r="C11" s="799"/>
      <c r="D11" s="99">
        <f>'Attach 3(JV)'!E11</f>
        <v>0</v>
      </c>
    </row>
    <row r="12" spans="1:9">
      <c r="A12" s="79"/>
      <c r="B12" s="799">
        <f>'Attach 3(JV)'!B12:D12</f>
        <v>0</v>
      </c>
      <c r="C12" s="799"/>
      <c r="D12" s="83"/>
    </row>
    <row r="13" spans="1:9" ht="20.100000000000001" customHeight="1">
      <c r="A13" s="70" t="s">
        <v>35</v>
      </c>
    </row>
    <row r="14" spans="1:9" ht="66.75" customHeight="1">
      <c r="A14" s="649" t="str">
        <f>"We hereby furnish the details of the all major items of supply or services i.e. items, whose price is more than 10% of the Bid Price, we propose to buy for the purpose of furnishing and installation of the subject " &amp;Cover!F1&amp; " :"</f>
        <v>We hereby furnish the details of the all major items of supply or services i.e. items, whose price is more than 10% of the Bid Price, we propose to buy for the purpose of furnishing and installation of the subject  :</v>
      </c>
      <c r="B14" s="649"/>
      <c r="C14" s="649"/>
      <c r="D14" s="649"/>
      <c r="E14" s="649"/>
    </row>
    <row r="15" spans="1:9" ht="32.1" customHeight="1">
      <c r="A15" s="749" t="s">
        <v>175</v>
      </c>
      <c r="B15" s="749" t="s">
        <v>169</v>
      </c>
      <c r="C15" s="749" t="s">
        <v>176</v>
      </c>
      <c r="D15" s="804" t="s">
        <v>177</v>
      </c>
      <c r="E15" s="805"/>
    </row>
    <row r="16" spans="1:9" ht="19.5" customHeight="1">
      <c r="A16" s="750"/>
      <c r="B16" s="750"/>
      <c r="C16" s="750"/>
      <c r="D16" s="192" t="s">
        <v>178</v>
      </c>
      <c r="E16" s="192" t="s">
        <v>179</v>
      </c>
    </row>
    <row r="17" spans="1:8" ht="21.75" customHeight="1">
      <c r="A17" s="207">
        <v>1</v>
      </c>
      <c r="B17" s="208"/>
      <c r="C17" s="208"/>
      <c r="D17" s="208"/>
      <c r="E17" s="208"/>
    </row>
    <row r="18" spans="1:8" ht="21.95" customHeight="1">
      <c r="A18" s="209">
        <v>2</v>
      </c>
      <c r="B18" s="210"/>
      <c r="C18" s="210"/>
      <c r="D18" s="210"/>
      <c r="E18" s="210"/>
    </row>
    <row r="19" spans="1:8" ht="21.95" customHeight="1">
      <c r="A19" s="209">
        <v>3</v>
      </c>
      <c r="B19" s="210"/>
      <c r="C19" s="210"/>
      <c r="D19" s="210"/>
      <c r="E19" s="210"/>
    </row>
    <row r="20" spans="1:8" ht="21.95" customHeight="1">
      <c r="A20" s="209">
        <v>4</v>
      </c>
      <c r="B20" s="210"/>
      <c r="C20" s="210"/>
      <c r="D20" s="210"/>
      <c r="E20" s="210"/>
      <c r="F20" s="211"/>
      <c r="G20" s="211"/>
      <c r="H20" s="73"/>
    </row>
    <row r="21" spans="1:8" ht="21.95" customHeight="1">
      <c r="A21" s="212">
        <v>5</v>
      </c>
      <c r="B21" s="213"/>
      <c r="C21" s="213"/>
      <c r="D21" s="213"/>
      <c r="E21" s="213"/>
      <c r="F21" s="211"/>
      <c r="G21" s="211"/>
      <c r="H21" s="211"/>
    </row>
    <row r="22" spans="1:8" ht="18" customHeight="1">
      <c r="A22" s="214"/>
      <c r="B22" s="215"/>
      <c r="C22" s="215"/>
      <c r="D22" s="215"/>
      <c r="E22" s="215"/>
      <c r="F22" s="200" t="b">
        <v>0</v>
      </c>
      <c r="G22" s="216"/>
      <c r="H22" s="217"/>
    </row>
    <row r="23" spans="1:8" ht="54.75" hidden="1" customHeight="1">
      <c r="A23" s="811" t="s">
        <v>180</v>
      </c>
      <c r="B23" s="811"/>
      <c r="C23" s="811"/>
      <c r="D23" s="811"/>
      <c r="E23" s="811"/>
      <c r="F23" s="216"/>
      <c r="G23" s="216"/>
      <c r="H23" s="217"/>
    </row>
    <row r="24" spans="1:8" ht="32.1" hidden="1" customHeight="1">
      <c r="A24" s="806" t="s">
        <v>175</v>
      </c>
      <c r="B24" s="806" t="s">
        <v>169</v>
      </c>
      <c r="C24" s="806" t="s">
        <v>181</v>
      </c>
      <c r="D24" s="812" t="s">
        <v>182</v>
      </c>
      <c r="E24" s="813"/>
    </row>
    <row r="25" spans="1:8" ht="22.5" hidden="1" customHeight="1">
      <c r="A25" s="807"/>
      <c r="B25" s="807"/>
      <c r="C25" s="807"/>
      <c r="D25" s="218" t="s">
        <v>183</v>
      </c>
      <c r="E25" s="218" t="s">
        <v>184</v>
      </c>
    </row>
    <row r="26" spans="1:8" ht="21.95" hidden="1" customHeight="1">
      <c r="A26" s="219">
        <v>1</v>
      </c>
      <c r="B26" s="220"/>
      <c r="C26" s="220"/>
      <c r="D26" s="220"/>
      <c r="E26" s="220"/>
    </row>
    <row r="27" spans="1:8" ht="21.95" hidden="1" customHeight="1">
      <c r="A27" s="219">
        <v>2</v>
      </c>
      <c r="B27" s="220"/>
      <c r="C27" s="220"/>
      <c r="D27" s="220"/>
      <c r="E27" s="220"/>
    </row>
    <row r="28" spans="1:8" ht="21.95" hidden="1" customHeight="1">
      <c r="A28" s="212">
        <v>3</v>
      </c>
      <c r="B28" s="221"/>
      <c r="C28" s="221"/>
      <c r="D28" s="221"/>
      <c r="E28" s="221"/>
    </row>
    <row r="29" spans="1:8" ht="40.5" customHeight="1">
      <c r="A29" s="699" t="s">
        <v>185</v>
      </c>
      <c r="B29" s="699"/>
      <c r="C29" s="699"/>
      <c r="D29" s="699"/>
      <c r="E29" s="699"/>
    </row>
    <row r="30" spans="1:8" ht="15.95" customHeight="1">
      <c r="C30" s="93"/>
    </row>
    <row r="31" spans="1:8" ht="15.95" customHeight="1">
      <c r="A31" s="80" t="s">
        <v>38</v>
      </c>
      <c r="B31" s="94">
        <f>'Name of Bidder'!C32</f>
        <v>0</v>
      </c>
      <c r="C31" s="93" t="s">
        <v>39</v>
      </c>
      <c r="D31" s="96">
        <f>'Name of Bidder'!C29</f>
        <v>0</v>
      </c>
    </row>
    <row r="32" spans="1:8" ht="15.95" customHeight="1">
      <c r="A32" s="80" t="s">
        <v>40</v>
      </c>
      <c r="B32" s="96">
        <f>'Name of Bidder'!C33</f>
        <v>0</v>
      </c>
      <c r="C32" s="93" t="s">
        <v>41</v>
      </c>
      <c r="D32" s="96">
        <f>'Name of Bidder'!C30</f>
        <v>0</v>
      </c>
    </row>
    <row r="33" spans="1:5" ht="15.75" customHeight="1">
      <c r="A33" s="73"/>
      <c r="B33" s="73"/>
      <c r="C33" s="93"/>
      <c r="D33" s="73"/>
      <c r="E33" s="73"/>
    </row>
    <row r="34" spans="1:5" ht="20.25" customHeight="1">
      <c r="A34" s="65" t="str">
        <f>A1</f>
        <v>Specification No: SRTS-II/C&amp;M/WC-3924/2024</v>
      </c>
      <c r="B34" s="66"/>
      <c r="C34" s="66"/>
      <c r="D34" s="66"/>
      <c r="E34" s="67" t="str">
        <f>E1</f>
        <v>ATTACHMENT-5</v>
      </c>
    </row>
    <row r="35" spans="1:5" ht="18" customHeight="1">
      <c r="A35" s="92"/>
    </row>
    <row r="36" spans="1:5" ht="30" customHeight="1">
      <c r="A36" s="810" t="s">
        <v>174</v>
      </c>
      <c r="B36" s="810"/>
      <c r="C36" s="810"/>
      <c r="D36" s="810"/>
      <c r="E36" s="810"/>
    </row>
    <row r="37" spans="1:5" ht="18" customHeight="1"/>
    <row r="38" spans="1:5" ht="29.25" customHeight="1">
      <c r="A38" s="808" t="s">
        <v>175</v>
      </c>
      <c r="B38" s="802" t="s">
        <v>169</v>
      </c>
      <c r="C38" s="802" t="s">
        <v>176</v>
      </c>
      <c r="D38" s="802" t="s">
        <v>177</v>
      </c>
      <c r="E38" s="802"/>
    </row>
    <row r="39" spans="1:5" ht="18" customHeight="1">
      <c r="A39" s="809"/>
      <c r="B39" s="803"/>
      <c r="C39" s="802"/>
      <c r="D39" s="222" t="s">
        <v>178</v>
      </c>
      <c r="E39" s="222" t="s">
        <v>179</v>
      </c>
    </row>
    <row r="40" spans="1:5" ht="18" customHeight="1">
      <c r="A40" s="223"/>
      <c r="B40" s="224"/>
      <c r="C40" s="223"/>
      <c r="D40" s="223"/>
      <c r="E40" s="223"/>
    </row>
    <row r="41" spans="1:5" ht="18" customHeight="1">
      <c r="A41" s="225"/>
      <c r="B41" s="226"/>
      <c r="C41" s="225"/>
      <c r="D41" s="225"/>
      <c r="E41" s="225"/>
    </row>
    <row r="42" spans="1:5" ht="18" customHeight="1">
      <c r="A42" s="225"/>
      <c r="B42" s="226"/>
      <c r="C42" s="225"/>
      <c r="D42" s="225"/>
      <c r="E42" s="225"/>
    </row>
    <row r="43" spans="1:5" ht="18" customHeight="1">
      <c r="A43" s="225"/>
      <c r="B43" s="226"/>
      <c r="C43" s="225"/>
      <c r="D43" s="225"/>
      <c r="E43" s="225"/>
    </row>
    <row r="44" spans="1:5" ht="18" customHeight="1">
      <c r="A44" s="225"/>
      <c r="B44" s="226"/>
      <c r="C44" s="225"/>
      <c r="D44" s="225"/>
      <c r="E44" s="225"/>
    </row>
    <row r="45" spans="1:5" ht="18" customHeight="1">
      <c r="A45" s="225"/>
      <c r="B45" s="226"/>
      <c r="C45" s="225"/>
      <c r="D45" s="225"/>
      <c r="E45" s="225"/>
    </row>
    <row r="46" spans="1:5" ht="18" customHeight="1">
      <c r="A46" s="225"/>
      <c r="B46" s="226"/>
      <c r="C46" s="225"/>
      <c r="D46" s="225"/>
      <c r="E46" s="225"/>
    </row>
    <row r="47" spans="1:5" ht="18" customHeight="1">
      <c r="A47" s="225"/>
      <c r="B47" s="226"/>
      <c r="C47" s="225"/>
      <c r="D47" s="225"/>
      <c r="E47" s="225"/>
    </row>
    <row r="48" spans="1:5" ht="18" customHeight="1">
      <c r="A48" s="225"/>
      <c r="B48" s="226"/>
      <c r="C48" s="225"/>
      <c r="D48" s="225"/>
      <c r="E48" s="225"/>
    </row>
    <row r="49" spans="1:5" ht="18" customHeight="1">
      <c r="A49" s="225"/>
      <c r="B49" s="226"/>
      <c r="C49" s="225"/>
      <c r="D49" s="225"/>
      <c r="E49" s="225"/>
    </row>
    <row r="50" spans="1:5" ht="18" customHeight="1">
      <c r="A50" s="225"/>
      <c r="B50" s="226"/>
      <c r="C50" s="225"/>
      <c r="D50" s="225"/>
      <c r="E50" s="225"/>
    </row>
    <row r="51" spans="1:5" ht="18" customHeight="1">
      <c r="A51" s="225"/>
      <c r="B51" s="226"/>
      <c r="C51" s="225"/>
      <c r="D51" s="225"/>
      <c r="E51" s="225"/>
    </row>
    <row r="52" spans="1:5" ht="18" customHeight="1">
      <c r="A52" s="225"/>
      <c r="B52" s="226"/>
      <c r="C52" s="225"/>
      <c r="D52" s="225"/>
      <c r="E52" s="225"/>
    </row>
    <row r="53" spans="1:5" ht="18" customHeight="1">
      <c r="A53" s="225"/>
      <c r="B53" s="226"/>
      <c r="C53" s="225"/>
      <c r="D53" s="225"/>
      <c r="E53" s="225"/>
    </row>
    <row r="54" spans="1:5" ht="18" customHeight="1">
      <c r="A54" s="225"/>
      <c r="B54" s="226"/>
      <c r="C54" s="225"/>
      <c r="D54" s="225"/>
      <c r="E54" s="225"/>
    </row>
    <row r="55" spans="1:5" ht="18" customHeight="1">
      <c r="A55" s="225"/>
      <c r="B55" s="226"/>
      <c r="C55" s="225"/>
      <c r="D55" s="225"/>
      <c r="E55" s="225"/>
    </row>
    <row r="56" spans="1:5" ht="18" customHeight="1">
      <c r="A56" s="225"/>
      <c r="B56" s="226"/>
      <c r="C56" s="225"/>
      <c r="D56" s="225"/>
      <c r="E56" s="225"/>
    </row>
    <row r="57" spans="1:5" ht="18" customHeight="1">
      <c r="A57" s="225"/>
      <c r="B57" s="226"/>
      <c r="C57" s="225"/>
      <c r="D57" s="225"/>
      <c r="E57" s="225"/>
    </row>
    <row r="58" spans="1:5" ht="18" customHeight="1">
      <c r="A58" s="225"/>
      <c r="B58" s="226"/>
      <c r="C58" s="225"/>
      <c r="D58" s="225"/>
      <c r="E58" s="225"/>
    </row>
    <row r="59" spans="1:5" ht="18" customHeight="1">
      <c r="A59" s="225"/>
      <c r="B59" s="226"/>
      <c r="C59" s="225"/>
      <c r="D59" s="225"/>
      <c r="E59" s="225"/>
    </row>
    <row r="60" spans="1:5" ht="18" customHeight="1">
      <c r="A60" s="225"/>
      <c r="B60" s="226"/>
      <c r="C60" s="225"/>
      <c r="D60" s="225"/>
      <c r="E60" s="225"/>
    </row>
    <row r="61" spans="1:5" ht="18" customHeight="1">
      <c r="A61" s="225"/>
      <c r="B61" s="226"/>
      <c r="C61" s="225"/>
      <c r="D61" s="225"/>
      <c r="E61" s="225"/>
    </row>
    <row r="62" spans="1:5" ht="18" customHeight="1">
      <c r="A62" s="225"/>
      <c r="B62" s="226"/>
      <c r="C62" s="225"/>
      <c r="D62" s="225"/>
      <c r="E62" s="225"/>
    </row>
    <row r="63" spans="1:5" ht="18" customHeight="1">
      <c r="A63" s="225"/>
      <c r="B63" s="226"/>
      <c r="C63" s="225"/>
      <c r="D63" s="225"/>
      <c r="E63" s="225"/>
    </row>
    <row r="64" spans="1:5" ht="18" customHeight="1">
      <c r="A64" s="225"/>
      <c r="B64" s="226"/>
      <c r="C64" s="225"/>
      <c r="D64" s="225"/>
      <c r="E64" s="225"/>
    </row>
    <row r="65" spans="1:5" ht="18" customHeight="1">
      <c r="A65" s="225"/>
      <c r="B65" s="226"/>
      <c r="C65" s="225"/>
      <c r="D65" s="225"/>
      <c r="E65" s="225"/>
    </row>
    <row r="66" spans="1:5" ht="18" customHeight="1">
      <c r="A66" s="227"/>
      <c r="B66" s="228"/>
      <c r="C66" s="227"/>
      <c r="D66" s="227"/>
      <c r="E66" s="227"/>
    </row>
    <row r="67" spans="1:5" ht="18" customHeight="1"/>
    <row r="68" spans="1:5" ht="24" customHeight="1">
      <c r="C68" s="93"/>
    </row>
    <row r="69" spans="1:5" ht="24" customHeight="1">
      <c r="A69" s="80" t="s">
        <v>38</v>
      </c>
      <c r="B69" s="94">
        <f>B31</f>
        <v>0</v>
      </c>
      <c r="C69" s="93" t="s">
        <v>39</v>
      </c>
      <c r="D69" s="96">
        <f>D31</f>
        <v>0</v>
      </c>
    </row>
    <row r="70" spans="1:5" ht="24" customHeight="1">
      <c r="A70" s="80" t="s">
        <v>40</v>
      </c>
      <c r="B70" s="94">
        <f>B32</f>
        <v>0</v>
      </c>
      <c r="C70" s="93" t="s">
        <v>41</v>
      </c>
      <c r="D70" s="96">
        <f>D32</f>
        <v>0</v>
      </c>
    </row>
    <row r="71" spans="1:5" ht="24" customHeight="1">
      <c r="A71" s="80"/>
      <c r="B71" s="94"/>
      <c r="C71" s="93"/>
      <c r="D71" s="96"/>
    </row>
    <row r="72" spans="1:5" ht="33" customHeight="1">
      <c r="D72" s="93"/>
    </row>
  </sheetData>
  <sheetProtection sheet="1" objects="1" scenarios="1" formatColumns="0" formatRows="0" selectLockedCells="1"/>
  <customSheetViews>
    <customSheetView guid="{BD24AD9D-D3A0-422F-8577-11BDC23592D2}" showPageBreaks="1" showGridLines="0" zeroValues="0" printArea="1" hiddenRows="1" hiddenColumns="1" view="pageBreakPreview">
      <selection activeCell="B17" sqref="B17"/>
      <rowBreaks count="1" manualBreakCount="1">
        <brk id="33" max="4" man="1"/>
      </rowBreaks>
      <pageMargins left="0" right="0" top="0" bottom="0" header="0" footer="0"/>
      <pageSetup scale="91" orientation="portrait" r:id="rId1"/>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topLeftCell="A7">
      <selection activeCell="B17" sqref="B17"/>
      <rowBreaks count="1" manualBreakCount="1">
        <brk id="33" max="4" man="1"/>
      </rowBreaks>
      <pageMargins left="0" right="0" top="0" bottom="0" header="0" footer="0"/>
      <pageSetup scale="91" orientation="portrait" r:id="rId2"/>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selection activeCell="B17" sqref="B17"/>
      <rowBreaks count="1" manualBreakCount="1">
        <brk id="33" max="4" man="1"/>
      </rowBreaks>
      <pageMargins left="0" right="0" top="0" bottom="0" header="0" footer="0"/>
      <pageSetup scale="91" orientation="portrait" r:id="rId3"/>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0">
      <selection activeCell="B17" sqref="B17:E21"/>
      <rowBreaks count="1" manualBreakCount="1">
        <brk id="33" max="4" man="1"/>
      </rowBreaks>
      <pageMargins left="0" right="0" top="0" bottom="0" header="0" footer="0"/>
      <pageSetup scale="92" orientation="portrait" r:id="rId4"/>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selection activeCell="D18" sqref="D18"/>
      <rowBreaks count="1" manualBreakCount="1">
        <brk id="33" max="4" man="1"/>
      </rowBreaks>
      <pageMargins left="0" right="0" top="0" bottom="0" header="0" footer="0"/>
      <pageSetup scale="92" orientation="portrait" r:id="rId5"/>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10">
      <selection activeCell="D18" sqref="D18"/>
      <rowBreaks count="1" manualBreakCount="1">
        <brk id="33" max="4" man="1"/>
      </rowBreaks>
      <pageMargins left="0" right="0" top="0" bottom="0" header="0" footer="0"/>
      <pageSetup scale="92" orientation="portrait" r:id="rId6"/>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10">
      <selection activeCell="D18" sqref="D18"/>
      <rowBreaks count="1" manualBreakCount="1">
        <brk id="33" max="4" man="1"/>
      </rowBreaks>
      <pageMargins left="0" right="0" top="0" bottom="0" header="0" footer="0"/>
      <pageSetup scale="92" orientation="portrait" r:id="rId7"/>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4" man="1"/>
      </rowBreaks>
      <pageMargins left="0" right="0" top="0" bottom="0" header="0" footer="0"/>
      <pageSetup scale="92" orientation="portrait" r:id="rId8"/>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4">
      <selection activeCell="C20" sqref="C20"/>
      <rowBreaks count="1" manualBreakCount="1">
        <brk id="33" max="4" man="1"/>
      </rowBreaks>
      <pageMargins left="0" right="0" top="0" bottom="0" header="0" footer="0"/>
      <pageSetup scale="92" orientation="portrait" r:id="rId9"/>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37">
      <selection activeCell="B17" sqref="B17"/>
      <rowBreaks count="1" manualBreakCount="1">
        <brk id="33" max="4" man="1"/>
      </rowBreaks>
      <pageMargins left="0" right="0" top="0" bottom="0" header="0" footer="0"/>
      <pageSetup scale="92" orientation="portrait" r:id="rId10"/>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selection activeCell="D19" sqref="D19"/>
      <rowBreaks count="1" manualBreakCount="1">
        <brk id="33" max="4" man="1"/>
      </rowBreaks>
      <pageMargins left="0" right="0" top="0" bottom="0" header="0" footer="0"/>
      <pageSetup scale="92" orientation="portrait" r:id="rId11"/>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22">
      <selection activeCell="D19" sqref="D19"/>
      <rowBreaks count="1" manualBreakCount="1">
        <brk id="33" max="4" man="1"/>
      </rowBreaks>
      <pageMargins left="0" right="0" top="0" bottom="0" header="0" footer="0"/>
      <pageSetup scale="92" orientation="portrait" r:id="rId12"/>
      <headerFooter alignWithMargins="0">
        <oddFooter xml:space="preserve">&amp;R&amp;"Book Antiqua,Bold"&amp;8 Page &amp;P </oddFooter>
      </headerFooter>
    </customSheetView>
    <customSheetView guid="{7DC13EB1-5F25-4667-BD87-340DAD4F0E72}" showGridLines="0" zeroValues="0" hiddenRows="1" hiddenColumns="1">
      <selection activeCell="D18" sqref="D18"/>
      <rowBreaks count="1" manualBreakCount="1">
        <brk id="33" max="4" man="1"/>
      </rowBreaks>
      <pageMargins left="0" right="0" top="0" bottom="0" header="0" footer="0"/>
      <pageSetup scale="92" orientation="portrait" r:id="rId13"/>
      <headerFooter alignWithMargins="0">
        <oddFooter xml:space="preserve">&amp;R&amp;"Book Antiqua,Bold"&amp;8 Page &amp;P </oddFooter>
      </headerFooter>
    </customSheetView>
    <customSheetView guid="{AF19F13B-761B-48FB-A70F-9439A4D7530B}" showGridLines="0" zeroValues="0" hiddenRows="1" hiddenColumns="1" topLeftCell="A10">
      <selection activeCell="A29" sqref="A29:E29"/>
      <rowBreaks count="1" manualBreakCount="1">
        <brk id="33" max="4" man="1"/>
      </rowBreaks>
      <pageMargins left="0" right="0" top="0" bottom="0" header="0" footer="0"/>
      <pageSetup scale="96" orientation="portrait" r:id="rId14"/>
      <headerFooter alignWithMargins="0">
        <oddFooter xml:space="preserve">&amp;R&amp;"Book Antiqua,Bold"&amp;8 Page &amp;P </oddFooter>
      </headerFooter>
    </customSheetView>
    <customSheetView guid="{20A53A97-D2BD-4E7F-8ABC-E5DF94CF88E8}" showGridLines="0" zeroValues="0" hiddenRows="1" hiddenColumns="1" topLeftCell="A17">
      <selection activeCell="B17" sqref="B17"/>
      <rowBreaks count="1" manualBreakCount="1">
        <brk id="33" max="4" man="1"/>
      </rowBreaks>
      <pageMargins left="0" right="0" top="0" bottom="0" header="0" footer="0"/>
      <pageSetup scale="96" orientation="portrait" r:id="rId15"/>
      <headerFooter alignWithMargins="0">
        <oddFooter xml:space="preserve">&amp;R&amp;"Book Antiqua,Bold"&amp;8 Page &amp;P </oddFooter>
      </headerFooter>
    </customSheetView>
    <customSheetView guid="{1586E746-E770-4DE8-8EE8-42BC4CF5206B}" scale="85" showPageBreaks="1" showGridLines="0" zeroValues="0" printArea="1" hiddenRows="1" hiddenColumns="1" view="pageBreakPreview">
      <selection activeCell="B17" sqref="B17"/>
      <rowBreaks count="1" manualBreakCount="1">
        <brk id="33" max="4" man="1"/>
      </rowBreaks>
      <pageMargins left="0" right="0" top="0" bottom="0" header="0" footer="0"/>
      <pageSetup scale="96" orientation="portrait" r:id="rId16"/>
      <headerFooter alignWithMargins="0">
        <oddFooter xml:space="preserve">&amp;R&amp;"Book Antiqua,Bold"&amp;8 Page &amp;P </oddFooter>
      </headerFooter>
    </customSheetView>
    <customSheetView guid="{7FED4A88-DA6B-4AEC-96D2-BAE29634CEBD}" scale="85" showPageBreaks="1" showGridLines="0" zeroValues="0" printArea="1" hiddenRows="1" hiddenColumns="1" view="pageBreakPreview">
      <selection activeCell="A40" sqref="A40"/>
      <rowBreaks count="1" manualBreakCount="1">
        <brk id="33" max="4" man="1"/>
      </rowBreaks>
      <pageMargins left="0" right="0" top="0" bottom="0" header="0" footer="0"/>
      <pageSetup scale="96" orientation="portrait" r:id="rId17"/>
      <headerFooter alignWithMargins="0">
        <oddFooter xml:space="preserve">&amp;R&amp;"Book Antiqua,Bold"&amp;8 Page &amp;P </oddFooter>
      </headerFooter>
    </customSheetView>
    <customSheetView guid="{57EC2AB3-459C-475C-AFE6-EBB6882FA67E}" scale="85" showPageBreaks="1" showGridLines="0" zeroValues="0" printArea="1" hiddenRows="1" hiddenColumns="1" view="pageBreakPreview">
      <selection activeCell="A40" sqref="A40"/>
      <rowBreaks count="1" manualBreakCount="1">
        <brk id="33" max="4" man="1"/>
      </rowBreaks>
      <pageMargins left="0" right="0" top="0" bottom="0" header="0" footer="0"/>
      <pageSetup scale="96" orientation="portrait" r:id="rId18"/>
      <headerFooter alignWithMargins="0">
        <oddFooter xml:space="preserve">&amp;R&amp;"Book Antiqua,Bold"&amp;8 Page &amp;P </oddFooter>
      </headerFooter>
    </customSheetView>
    <customSheetView guid="{6B2C1320-5106-401D-86E8-03FFC7419150}" scale="85" showPageBreaks="1" showGridLines="0" zeroValues="0" printArea="1" hiddenRows="1" hiddenColumns="1" view="pageBreakPreview" showRuler="0">
      <selection activeCell="B17" sqref="B17"/>
      <rowBreaks count="1" manualBreakCount="1">
        <brk id="33" max="4" man="1"/>
      </rowBreaks>
      <pageMargins left="0" right="0" top="0" bottom="0" header="0" footer="0"/>
      <pageSetup scale="96" orientation="portrait" r:id="rId19"/>
      <headerFooter alignWithMargins="0">
        <oddFooter xml:space="preserve">&amp;R&amp;"Book Antiqua,Bold"&amp;8 Page &amp;P </oddFooter>
      </headerFooter>
    </customSheetView>
    <customSheetView guid="{1C70608C-646A-4043-A222-6253B5006A93}" showGridLines="0" hiddenRows="1" hiddenColumns="1">
      <selection activeCell="B17" sqref="B17"/>
      <rowBreaks count="1" manualBreakCount="1">
        <brk id="33" max="4" man="1"/>
      </rowBreaks>
      <pageMargins left="0" right="0" top="0" bottom="0" header="0" footer="0"/>
      <pageSetup scale="96" orientation="portrait" r:id="rId20"/>
      <headerFooter alignWithMargins="0">
        <oddFooter xml:space="preserve">&amp;R&amp;"Book Antiqua,Bold"&amp;8 Page &amp;P </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22"/>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cale="60" showPageBreaks="1" showGridLines="0" printArea="1" hiddenRows="1" hiddenColumns="1" view="pageBreakPreview">
      <selection activeCell="B17" sqref="B17"/>
      <rowBreaks count="1" manualBreakCount="1">
        <brk id="33" max="4" man="1"/>
      </rowBreaks>
      <pageMargins left="0" right="0" top="0" bottom="0" header="0" footer="0"/>
      <pageSetup scale="96" orientation="portrait" r:id="rId24"/>
      <headerFooter alignWithMargins="0">
        <oddFooter xml:space="preserve">&amp;R&amp;"Book Antiqua,Bold"&amp;8 Page &amp;P </oddFooter>
      </headerFooter>
    </customSheetView>
    <customSheetView guid="{CD4CA1A8-824A-452F-BDBA-32A47C1B3013}" showGridLines="0" hiddenRows="1" hiddenColumns="1">
      <selection activeCell="B17" sqref="B17"/>
      <rowBreaks count="1" manualBreakCount="1">
        <brk id="33" max="4" man="1"/>
      </rowBreaks>
      <pageMargins left="0" right="0" top="0" bottom="0" header="0" footer="0"/>
      <pageSetup scale="96" orientation="portrait" r:id="rId25"/>
      <headerFooter alignWithMargins="0">
        <oddFooter xml:space="preserve">&amp;R&amp;"Book Antiqua,Bold"&amp;8 Page &amp;P </oddFooter>
      </headerFooter>
    </customSheetView>
    <customSheetView guid="{EBAEADC8-DFAF-4DD1-92A4-0349F1C8EBDD}" scale="85" showPageBreaks="1" showGridLines="0" zeroValues="0" printArea="1" hiddenRows="1" hiddenColumns="1" view="pageBreakPreview">
      <selection activeCell="A40" sqref="A40"/>
      <rowBreaks count="1" manualBreakCount="1">
        <brk id="33" max="4" man="1"/>
      </rowBreaks>
      <pageMargins left="0" right="0" top="0" bottom="0" header="0" footer="0"/>
      <pageSetup scale="96" orientation="portrait" r:id="rId26"/>
      <headerFooter alignWithMargins="0">
        <oddFooter xml:space="preserve">&amp;R&amp;"Book Antiqua,Bold"&amp;8 Page &amp;P </oddFooter>
      </headerFooter>
    </customSheetView>
    <customSheetView guid="{D5994A17-2357-4B78-B667-DDB5D94B6FD1}" scale="85" showPageBreaks="1" showGridLines="0" zeroValues="0" printArea="1" hiddenRows="1" hiddenColumns="1" view="pageBreakPreview" topLeftCell="A7">
      <selection activeCell="B17" sqref="B17"/>
      <rowBreaks count="1" manualBreakCount="1">
        <brk id="33" max="4" man="1"/>
      </rowBreaks>
      <pageMargins left="0" right="0" top="0" bottom="0" header="0" footer="0"/>
      <pageSetup scale="96" orientation="portrait" r:id="rId27"/>
      <headerFooter alignWithMargins="0">
        <oddFooter xml:space="preserve">&amp;R&amp;"Book Antiqua,Bold"&amp;8 Page &amp;P </oddFooter>
      </headerFooter>
    </customSheetView>
    <customSheetView guid="{A317F5C2-E44F-4A46-8833-2AE6CAE06F6E}" scale="85" showPageBreaks="1" showGridLines="0" zeroValues="0" printArea="1" hiddenRows="1" hiddenColumns="1" view="pageBreakPreview" topLeftCell="A7">
      <selection activeCell="B17" sqref="B17"/>
      <rowBreaks count="1" manualBreakCount="1">
        <brk id="33" max="4" man="1"/>
      </rowBreaks>
      <pageMargins left="0" right="0" top="0" bottom="0" header="0" footer="0"/>
      <pageSetup scale="96" orientation="portrait" r:id="rId28"/>
      <headerFooter alignWithMargins="0">
        <oddFooter xml:space="preserve">&amp;R&amp;"Book Antiqua,Bold"&amp;8 Page &amp;P </oddFooter>
      </headerFooter>
    </customSheetView>
    <customSheetView guid="{280EA05C-4582-4B0F-895F-5C9134A73222}" showGridLines="0" zeroValues="0" hiddenRows="1" hiddenColumns="1">
      <selection activeCell="B17" sqref="B17"/>
      <rowBreaks count="1" manualBreakCount="1">
        <brk id="33" max="4" man="1"/>
      </rowBreaks>
      <pageMargins left="0" right="0" top="0" bottom="0" header="0" footer="0"/>
      <pageSetup scale="96" orientation="portrait" r:id="rId29"/>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4">
      <selection activeCell="B17" sqref="B17"/>
      <rowBreaks count="1" manualBreakCount="1">
        <brk id="33" max="4" man="1"/>
      </rowBreaks>
      <pageMargins left="0" right="0" top="0" bottom="0" header="0" footer="0"/>
      <pageSetup scale="92" orientation="portrait" r:id="rId30"/>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4" man="1"/>
      </rowBreaks>
      <pageMargins left="0" right="0" top="0" bottom="0" header="0" footer="0"/>
      <pageSetup scale="92" orientation="portrait" r:id="rId31"/>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selection activeCell="E20" sqref="E20"/>
      <rowBreaks count="1" manualBreakCount="1">
        <brk id="33" max="4" man="1"/>
      </rowBreaks>
      <pageMargins left="0" right="0" top="0" bottom="0" header="0" footer="0"/>
      <pageSetup scale="92" orientation="portrait" r:id="rId32"/>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topLeftCell="A38">
      <selection activeCell="D18" sqref="D18"/>
      <rowBreaks count="1" manualBreakCount="1">
        <brk id="33" max="4" man="1"/>
      </rowBreaks>
      <pageMargins left="0" right="0" top="0" bottom="0" header="0" footer="0"/>
      <pageSetup scale="92" orientation="portrait" r:id="rId33"/>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6">
      <selection activeCell="D18" sqref="D18"/>
      <rowBreaks count="1" manualBreakCount="1">
        <brk id="33" max="4" man="1"/>
      </rowBreaks>
      <pageMargins left="0" right="0" top="0" bottom="0" header="0" footer="0"/>
      <pageSetup scale="92" orientation="portrait" r:id="rId34"/>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selection activeCell="A40" sqref="A40"/>
      <rowBreaks count="1" manualBreakCount="1">
        <brk id="33" max="4" man="1"/>
      </rowBreaks>
      <pageMargins left="0" right="0" top="0" bottom="0" header="0" footer="0"/>
      <pageSetup scale="92" orientation="portrait" r:id="rId35"/>
      <headerFooter alignWithMargins="0">
        <oddFooter xml:space="preserve">&amp;R&amp;"Book Antiqua,Bold"&amp;8 Page &amp;P </oddFooter>
      </headerFooter>
    </customSheetView>
    <customSheetView guid="{0BBA2DF4-A149-40BB-8E82-8CB6DEDB7C04}" showPageBreaks="1" showGridLines="0" zeroValues="0" printArea="1" hiddenRows="1" hiddenColumns="1" view="pageBreakPreview" topLeftCell="A7">
      <selection activeCell="B17" sqref="B17"/>
      <rowBreaks count="1" manualBreakCount="1">
        <brk id="33" max="4" man="1"/>
      </rowBreaks>
      <pageMargins left="0" right="0" top="0" bottom="0" header="0" footer="0"/>
      <pageSetup scale="91" orientation="portrait" r:id="rId36"/>
      <headerFooter alignWithMargins="0">
        <oddFooter xml:space="preserve">&amp;R&amp;"Book Antiqua,Bold"&amp;8 Page &amp;P </oddFooter>
      </headerFooter>
    </customSheetView>
  </customSheetViews>
  <mergeCells count="23">
    <mergeCell ref="B38:B39"/>
    <mergeCell ref="D15:E15"/>
    <mergeCell ref="A29:E29"/>
    <mergeCell ref="A15:A16"/>
    <mergeCell ref="C24:C25"/>
    <mergeCell ref="A38:A39"/>
    <mergeCell ref="B15:B16"/>
    <mergeCell ref="A36:E36"/>
    <mergeCell ref="C38:C39"/>
    <mergeCell ref="D38:E38"/>
    <mergeCell ref="B24:B25"/>
    <mergeCell ref="A23:E23"/>
    <mergeCell ref="A24:A25"/>
    <mergeCell ref="D24:E24"/>
    <mergeCell ref="C15:C16"/>
    <mergeCell ref="B11:C11"/>
    <mergeCell ref="B12:C12"/>
    <mergeCell ref="A14:E14"/>
    <mergeCell ref="A3:E3"/>
    <mergeCell ref="A5:E5"/>
    <mergeCell ref="B9:C9"/>
    <mergeCell ref="B10:C10"/>
    <mergeCell ref="A8:C8"/>
  </mergeCells>
  <phoneticPr fontId="3" type="noConversion"/>
  <conditionalFormatting sqref="A34:E37 A40:E71">
    <cfRule type="expression" dxfId="28" priority="6" stopIfTrue="1">
      <formula>$F$22=FALSE</formula>
    </cfRule>
  </conditionalFormatting>
  <conditionalFormatting sqref="A38:E39">
    <cfRule type="expression" dxfId="27" priority="10" stopIfTrue="1">
      <formula>$F$22=TRUE</formula>
    </cfRule>
  </conditionalFormatting>
  <conditionalFormatting sqref="A72:E72">
    <cfRule type="expression" dxfId="26" priority="5" stopIfTrue="1">
      <formula>$F$22="No"</formula>
    </cfRule>
  </conditionalFormatting>
  <conditionalFormatting sqref="F38:IV39">
    <cfRule type="expression" dxfId="25" priority="3" stopIfTrue="1">
      <formula>$F$22=FALSE</formula>
    </cfRule>
  </conditionalFormatting>
  <pageMargins left="0.75" right="0.46" top="0.72" bottom="0.47" header="0.53" footer="0.28999999999999998"/>
  <pageSetup scale="91" orientation="portrait" r:id="rId37"/>
  <headerFooter alignWithMargins="0">
    <oddFooter xml:space="preserve">&amp;R&amp;"Book Antiqua,Bold"&amp;8 Page &amp;P </oddFooter>
  </headerFooter>
  <rowBreaks count="1" manualBreakCount="1">
    <brk id="33"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9235" r:id="rId40" name="Check Box 19">
              <controlPr defaultSize="0" print="0" autoFill="0" autoLine="0" autoPict="0">
                <anchor moveWithCells="1">
                  <from>
                    <xdr:col>2</xdr:col>
                    <xdr:colOff>1609725</xdr:colOff>
                    <xdr:row>21</xdr:row>
                    <xdr:rowOff>19050</xdr:rowOff>
                  </from>
                  <to>
                    <xdr:col>3</xdr:col>
                    <xdr:colOff>361950</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N72"/>
  <sheetViews>
    <sheetView showGridLines="0" showZeros="0" view="pageBreakPreview" topLeftCell="A4" zoomScaleNormal="100" zoomScaleSheetLayoutView="100" workbookViewId="0">
      <selection activeCell="D18" sqref="D18"/>
    </sheetView>
  </sheetViews>
  <sheetFormatPr defaultColWidth="9.140625" defaultRowHeight="15.75"/>
  <cols>
    <col min="1" max="1" width="12.140625" style="339" customWidth="1"/>
    <col min="2" max="2" width="30.7109375" style="339" customWidth="1"/>
    <col min="3" max="3" width="25.5703125" style="339" customWidth="1"/>
    <col min="4" max="4" width="18.85546875" style="339" customWidth="1"/>
    <col min="5" max="5" width="23.7109375" style="339" customWidth="1"/>
    <col min="6" max="6" width="9.140625" style="339" hidden="1" customWidth="1"/>
    <col min="7" max="8" width="9.140625" style="339"/>
    <col min="9" max="9" width="0" style="346" hidden="1" customWidth="1"/>
    <col min="10" max="16384" width="9.140625" style="346"/>
  </cols>
  <sheetData>
    <row r="1" spans="1:14" ht="20.25" customHeight="1">
      <c r="A1" s="338" t="str">
        <f>'Attach 3(JV)'!A1</f>
        <v>Specification No: SRTS-II/C&amp;M/WC-3924/2024</v>
      </c>
      <c r="B1" s="340"/>
      <c r="C1" s="340"/>
      <c r="D1" s="340"/>
      <c r="E1" s="341" t="s">
        <v>186</v>
      </c>
    </row>
    <row r="2" spans="1:14" ht="11.25" customHeight="1"/>
    <row r="3" spans="1:14" ht="61.9" customHeight="1">
      <c r="A3" s="814" t="str">
        <f>'Attach 3(JV)'!A3</f>
        <v xml:space="preserve">Strengthening the existing shed, Installation of staircase and Painting of Outdoor Store Structural steel at Thrissur HVDC station					</v>
      </c>
      <c r="B3" s="814"/>
      <c r="C3" s="814"/>
      <c r="D3" s="814"/>
      <c r="E3" s="814"/>
      <c r="F3" s="347"/>
      <c r="G3" s="347"/>
      <c r="H3" s="347"/>
    </row>
    <row r="4" spans="1:14" ht="8.1" customHeight="1">
      <c r="A4" s="348"/>
      <c r="H4" s="77"/>
      <c r="I4" s="78"/>
    </row>
    <row r="5" spans="1:14" ht="33.75" customHeight="1">
      <c r="A5" s="815" t="s">
        <v>187</v>
      </c>
      <c r="B5" s="815"/>
      <c r="C5" s="815"/>
      <c r="D5" s="815"/>
      <c r="E5" s="815"/>
      <c r="F5" s="349"/>
      <c r="H5" s="77"/>
      <c r="I5" s="78"/>
    </row>
    <row r="6" spans="1:14" ht="8.1" customHeight="1">
      <c r="A6" s="350"/>
      <c r="H6" s="77"/>
      <c r="I6" s="78"/>
    </row>
    <row r="7" spans="1:14" ht="20.100000000000001" customHeight="1">
      <c r="A7" s="349" t="str">
        <f>'[3]Attach 3(JV)'!A7:D7</f>
        <v>Bidder’s Name and Address :</v>
      </c>
      <c r="B7" s="350"/>
      <c r="C7" s="350"/>
      <c r="D7" s="81" t="str">
        <f>'[3]Attach 3(JV)'!E7</f>
        <v>To:</v>
      </c>
      <c r="H7" s="77"/>
      <c r="I7" s="78"/>
    </row>
    <row r="8" spans="1:14" ht="28.5" customHeight="1">
      <c r="A8" s="816">
        <f>'Attach 5'!A8:C8</f>
        <v>0</v>
      </c>
      <c r="B8" s="816"/>
      <c r="C8" s="816"/>
      <c r="D8" s="99" t="str">
        <f>'[3]Attach 3(JV)'!E8</f>
        <v>Contract Services</v>
      </c>
      <c r="H8" s="77"/>
      <c r="I8" s="78"/>
    </row>
    <row r="9" spans="1:14">
      <c r="A9" s="87" t="s">
        <v>31</v>
      </c>
      <c r="B9" s="801">
        <f>'Attach 5'!B9:C9</f>
        <v>0</v>
      </c>
      <c r="C9" s="801"/>
      <c r="D9" s="99" t="str">
        <f>'[3]Attach 3(JV)'!E9</f>
        <v>Power Grid Corporation of India Ltd.,</v>
      </c>
      <c r="H9" s="77"/>
      <c r="I9" s="78"/>
    </row>
    <row r="10" spans="1:14">
      <c r="A10" s="87" t="s">
        <v>33</v>
      </c>
      <c r="B10" s="799">
        <f>'Attach 5'!B10:C10</f>
        <v>0</v>
      </c>
      <c r="C10" s="799"/>
      <c r="D10" s="99" t="str">
        <f>'[3]Attach 3(JV)'!E10</f>
        <v>"Saudamini", Plot No. 2, Sector 29</v>
      </c>
      <c r="H10" s="77"/>
      <c r="I10" s="78"/>
    </row>
    <row r="11" spans="1:14">
      <c r="B11" s="799">
        <f>'Attach 5'!B11:C11</f>
        <v>0</v>
      </c>
      <c r="C11" s="799"/>
      <c r="D11" s="99" t="str">
        <f>'[3]Attach 3(JV)'!E11</f>
        <v>Gurgaon (Haryana) - 122001</v>
      </c>
    </row>
    <row r="12" spans="1:14">
      <c r="A12" s="350"/>
      <c r="B12" s="799">
        <f>'Attach 5'!B12:C12</f>
        <v>0</v>
      </c>
      <c r="C12" s="799"/>
      <c r="D12" s="83"/>
      <c r="J12" s="645"/>
      <c r="K12" s="645"/>
      <c r="L12" s="645"/>
      <c r="M12" s="645"/>
      <c r="N12" s="645"/>
    </row>
    <row r="13" spans="1:14" ht="20.100000000000001" customHeight="1">
      <c r="A13" s="339" t="s">
        <v>35</v>
      </c>
    </row>
    <row r="14" spans="1:14" ht="141.75" customHeight="1">
      <c r="A14" s="820" t="str">
        <f>"1. We hereby furnish the details of the items, components, raw material, services which we propose to buy/avail from Micro and Small Enterprises (MSEs) for the purpose of completion of works under the package. i.e.," &amp;I14</f>
        <v xml:space="preserve">1. We hereby furnish the details of the items, components, raw material, services which we propose to buy/avail from Micro and Small Enterprises (MSEs) for the purpose of completion of works under the package. i.e.,Strengthening the existing shed, Installation of staircase and Painting of Outdoor Store Structural steel at Thrissur HVDC station					</v>
      </c>
      <c r="B14" s="821"/>
      <c r="C14" s="821"/>
      <c r="D14" s="821"/>
      <c r="E14" s="821"/>
      <c r="F14" s="351"/>
      <c r="G14" s="351"/>
      <c r="I14" s="386" t="str">
        <f>Cover!B2</f>
        <v xml:space="preserve">Strengthening the existing shed, Installation of staircase and Painting of Outdoor Store Structural steel at Thrissur HVDC station					</v>
      </c>
    </row>
    <row r="15" spans="1:14" ht="32.1" customHeight="1">
      <c r="A15" s="822" t="s">
        <v>175</v>
      </c>
      <c r="B15" s="822" t="s">
        <v>169</v>
      </c>
      <c r="C15" s="822" t="s">
        <v>176</v>
      </c>
      <c r="D15" s="824" t="s">
        <v>188</v>
      </c>
      <c r="E15" s="825"/>
    </row>
    <row r="16" spans="1:14" ht="39" customHeight="1">
      <c r="A16" s="823"/>
      <c r="B16" s="823"/>
      <c r="C16" s="823"/>
      <c r="D16" s="352" t="s">
        <v>178</v>
      </c>
      <c r="E16" s="352" t="s">
        <v>189</v>
      </c>
    </row>
    <row r="17" spans="1:8" ht="21.75" customHeight="1">
      <c r="A17" s="353">
        <v>1</v>
      </c>
      <c r="B17" s="354"/>
      <c r="C17" s="354"/>
      <c r="D17" s="354"/>
      <c r="E17" s="354"/>
    </row>
    <row r="18" spans="1:8" ht="21.95" customHeight="1">
      <c r="A18" s="355">
        <v>2</v>
      </c>
      <c r="B18" s="356"/>
      <c r="C18" s="356"/>
      <c r="D18" s="356"/>
      <c r="E18" s="356"/>
    </row>
    <row r="19" spans="1:8" ht="21.95" customHeight="1">
      <c r="A19" s="355">
        <v>3</v>
      </c>
      <c r="B19" s="356"/>
      <c r="C19" s="356"/>
      <c r="D19" s="356"/>
      <c r="E19" s="356"/>
    </row>
    <row r="20" spans="1:8" ht="21.95" customHeight="1">
      <c r="A20" s="355">
        <v>4</v>
      </c>
      <c r="B20" s="356"/>
      <c r="C20" s="356"/>
      <c r="D20" s="356"/>
      <c r="E20" s="356"/>
      <c r="F20" s="357"/>
      <c r="G20" s="357"/>
      <c r="H20" s="346"/>
    </row>
    <row r="21" spans="1:8" ht="21.95" customHeight="1">
      <c r="A21" s="358">
        <v>5</v>
      </c>
      <c r="B21" s="359"/>
      <c r="C21" s="359"/>
      <c r="D21" s="359"/>
      <c r="E21" s="359"/>
      <c r="F21" s="357"/>
      <c r="G21" s="357"/>
      <c r="H21" s="357"/>
    </row>
    <row r="22" spans="1:8" ht="18" customHeight="1">
      <c r="A22" s="360"/>
      <c r="B22" s="361"/>
      <c r="C22" s="361"/>
      <c r="D22" s="361"/>
      <c r="E22" s="361"/>
      <c r="F22" s="362" t="b">
        <v>0</v>
      </c>
      <c r="G22" s="363"/>
      <c r="H22" s="364"/>
    </row>
    <row r="23" spans="1:8" ht="54.75" hidden="1" customHeight="1">
      <c r="A23" s="831" t="s">
        <v>180</v>
      </c>
      <c r="B23" s="831"/>
      <c r="C23" s="831"/>
      <c r="D23" s="831"/>
      <c r="E23" s="831"/>
      <c r="F23" s="363"/>
      <c r="G23" s="363"/>
      <c r="H23" s="364"/>
    </row>
    <row r="24" spans="1:8" ht="32.1" hidden="1" customHeight="1">
      <c r="A24" s="832" t="s">
        <v>175</v>
      </c>
      <c r="B24" s="832" t="s">
        <v>169</v>
      </c>
      <c r="C24" s="832" t="s">
        <v>181</v>
      </c>
      <c r="D24" s="817" t="s">
        <v>182</v>
      </c>
      <c r="E24" s="818"/>
    </row>
    <row r="25" spans="1:8" ht="22.5" hidden="1" customHeight="1">
      <c r="A25" s="833"/>
      <c r="B25" s="833"/>
      <c r="C25" s="833"/>
      <c r="D25" s="365" t="s">
        <v>183</v>
      </c>
      <c r="E25" s="365" t="s">
        <v>184</v>
      </c>
    </row>
    <row r="26" spans="1:8" ht="21.95" hidden="1" customHeight="1">
      <c r="A26" s="366">
        <v>1</v>
      </c>
      <c r="B26" s="367"/>
      <c r="C26" s="367"/>
      <c r="D26" s="367"/>
      <c r="E26" s="367"/>
    </row>
    <row r="27" spans="1:8" ht="21.95" hidden="1" customHeight="1">
      <c r="A27" s="366">
        <v>2</v>
      </c>
      <c r="B27" s="367"/>
      <c r="C27" s="367"/>
      <c r="D27" s="367"/>
      <c r="E27" s="367"/>
    </row>
    <row r="28" spans="1:8" ht="21.95" hidden="1" customHeight="1">
      <c r="A28" s="358">
        <v>3</v>
      </c>
      <c r="B28" s="368"/>
      <c r="C28" s="368"/>
      <c r="D28" s="368"/>
      <c r="E28" s="368"/>
    </row>
    <row r="29" spans="1:8" ht="93" customHeight="1">
      <c r="A29" s="819" t="s">
        <v>190</v>
      </c>
      <c r="B29" s="819"/>
      <c r="C29" s="819"/>
      <c r="D29" s="819"/>
      <c r="E29" s="819"/>
    </row>
    <row r="30" spans="1:8" ht="15.95" customHeight="1">
      <c r="C30" s="369"/>
    </row>
    <row r="31" spans="1:8" ht="15.95" customHeight="1">
      <c r="A31" s="370" t="s">
        <v>191</v>
      </c>
      <c r="B31" s="371">
        <f>'Attach 3(JV)'!B24</f>
        <v>0</v>
      </c>
      <c r="C31" s="369" t="s">
        <v>39</v>
      </c>
      <c r="D31" s="372">
        <f>'Attach 3(JV)'!E24</f>
        <v>0</v>
      </c>
    </row>
    <row r="32" spans="1:8" ht="15.95" customHeight="1">
      <c r="A32" s="370" t="s">
        <v>192</v>
      </c>
      <c r="B32" s="372">
        <f>'Attach 3(JV)'!B25</f>
        <v>0</v>
      </c>
      <c r="C32" s="369" t="s">
        <v>41</v>
      </c>
      <c r="D32" s="372">
        <f>'Attach 3(JV)'!E25</f>
        <v>0</v>
      </c>
    </row>
    <row r="33" spans="1:5" ht="15.75" customHeight="1">
      <c r="A33" s="346"/>
      <c r="B33" s="346"/>
      <c r="C33" s="369"/>
      <c r="D33" s="346"/>
      <c r="E33" s="346"/>
    </row>
    <row r="34" spans="1:5" ht="20.25" customHeight="1">
      <c r="A34" s="338" t="str">
        <f>A1</f>
        <v>Specification No: SRTS-II/C&amp;M/WC-3924/2024</v>
      </c>
      <c r="B34" s="340"/>
      <c r="C34" s="340"/>
      <c r="D34" s="340"/>
      <c r="E34" s="373" t="str">
        <f>E1</f>
        <v>ATTACHMENT-5A</v>
      </c>
    </row>
    <row r="35" spans="1:5" ht="18" customHeight="1">
      <c r="A35" s="374"/>
    </row>
    <row r="36" spans="1:5" ht="43.5" customHeight="1">
      <c r="A36" s="826" t="s">
        <v>187</v>
      </c>
      <c r="B36" s="826"/>
      <c r="C36" s="826"/>
      <c r="D36" s="826"/>
      <c r="E36" s="826"/>
    </row>
    <row r="37" spans="1:5" ht="18" customHeight="1"/>
    <row r="38" spans="1:5" ht="29.25" customHeight="1">
      <c r="A38" s="827" t="s">
        <v>175</v>
      </c>
      <c r="B38" s="829" t="s">
        <v>169</v>
      </c>
      <c r="C38" s="829" t="s">
        <v>176</v>
      </c>
      <c r="D38" s="829" t="s">
        <v>188</v>
      </c>
      <c r="E38" s="829"/>
    </row>
    <row r="39" spans="1:5" ht="33" customHeight="1">
      <c r="A39" s="828"/>
      <c r="B39" s="830"/>
      <c r="C39" s="829"/>
      <c r="D39" s="375" t="s">
        <v>178</v>
      </c>
      <c r="E39" s="375" t="s">
        <v>189</v>
      </c>
    </row>
    <row r="40" spans="1:5" ht="18" customHeight="1">
      <c r="A40" s="376"/>
      <c r="B40" s="377"/>
      <c r="C40" s="376"/>
      <c r="D40" s="376"/>
      <c r="E40" s="376"/>
    </row>
    <row r="41" spans="1:5" ht="18" customHeight="1">
      <c r="A41" s="378"/>
      <c r="B41" s="379"/>
      <c r="C41" s="378"/>
      <c r="D41" s="378"/>
      <c r="E41" s="378"/>
    </row>
    <row r="42" spans="1:5" ht="18" customHeight="1">
      <c r="A42" s="378"/>
      <c r="B42" s="379"/>
      <c r="C42" s="378"/>
      <c r="D42" s="378"/>
      <c r="E42" s="378"/>
    </row>
    <row r="43" spans="1:5" ht="18" customHeight="1">
      <c r="A43" s="378"/>
      <c r="B43" s="379"/>
      <c r="C43" s="378"/>
      <c r="D43" s="378"/>
      <c r="E43" s="378"/>
    </row>
    <row r="44" spans="1:5" ht="18" customHeight="1">
      <c r="A44" s="378"/>
      <c r="B44" s="379"/>
      <c r="C44" s="378"/>
      <c r="D44" s="378"/>
      <c r="E44" s="378"/>
    </row>
    <row r="45" spans="1:5" ht="18" customHeight="1">
      <c r="A45" s="378"/>
      <c r="B45" s="379"/>
      <c r="C45" s="378"/>
      <c r="D45" s="378"/>
      <c r="E45" s="378"/>
    </row>
    <row r="46" spans="1:5" ht="18" customHeight="1">
      <c r="A46" s="378"/>
      <c r="B46" s="379"/>
      <c r="C46" s="378"/>
      <c r="D46" s="378"/>
      <c r="E46" s="378"/>
    </row>
    <row r="47" spans="1:5" ht="18" customHeight="1">
      <c r="A47" s="378"/>
      <c r="B47" s="379"/>
      <c r="C47" s="378"/>
      <c r="D47" s="378"/>
      <c r="E47" s="378"/>
    </row>
    <row r="48" spans="1:5" ht="18" customHeight="1">
      <c r="A48" s="378"/>
      <c r="B48" s="379"/>
      <c r="C48" s="378"/>
      <c r="D48" s="378"/>
      <c r="E48" s="378"/>
    </row>
    <row r="49" spans="1:5" ht="18" customHeight="1">
      <c r="A49" s="378"/>
      <c r="B49" s="379"/>
      <c r="C49" s="378"/>
      <c r="D49" s="378"/>
      <c r="E49" s="378"/>
    </row>
    <row r="50" spans="1:5" ht="18" customHeight="1">
      <c r="A50" s="378"/>
      <c r="B50" s="379"/>
      <c r="C50" s="378"/>
      <c r="D50" s="378"/>
      <c r="E50" s="378"/>
    </row>
    <row r="51" spans="1:5" ht="18" customHeight="1">
      <c r="A51" s="378"/>
      <c r="B51" s="379"/>
      <c r="C51" s="378"/>
      <c r="D51" s="378"/>
      <c r="E51" s="378"/>
    </row>
    <row r="52" spans="1:5" ht="18" customHeight="1">
      <c r="A52" s="378"/>
      <c r="B52" s="379"/>
      <c r="C52" s="378"/>
      <c r="D52" s="378"/>
      <c r="E52" s="378"/>
    </row>
    <row r="53" spans="1:5" ht="18" customHeight="1">
      <c r="A53" s="378"/>
      <c r="B53" s="379"/>
      <c r="C53" s="378"/>
      <c r="D53" s="378"/>
      <c r="E53" s="378"/>
    </row>
    <row r="54" spans="1:5" ht="18" customHeight="1">
      <c r="A54" s="378"/>
      <c r="B54" s="379"/>
      <c r="C54" s="378"/>
      <c r="D54" s="378"/>
      <c r="E54" s="378"/>
    </row>
    <row r="55" spans="1:5" ht="18" customHeight="1">
      <c r="A55" s="378"/>
      <c r="B55" s="379"/>
      <c r="C55" s="378"/>
      <c r="D55" s="378"/>
      <c r="E55" s="378"/>
    </row>
    <row r="56" spans="1:5" ht="18" customHeight="1">
      <c r="A56" s="378"/>
      <c r="B56" s="379"/>
      <c r="C56" s="378"/>
      <c r="D56" s="378"/>
      <c r="E56" s="378"/>
    </row>
    <row r="57" spans="1:5" ht="18" customHeight="1">
      <c r="A57" s="378"/>
      <c r="B57" s="379"/>
      <c r="C57" s="378"/>
      <c r="D57" s="378"/>
      <c r="E57" s="378"/>
    </row>
    <row r="58" spans="1:5" ht="18" customHeight="1">
      <c r="A58" s="378"/>
      <c r="B58" s="379"/>
      <c r="C58" s="378"/>
      <c r="D58" s="378"/>
      <c r="E58" s="378"/>
    </row>
    <row r="59" spans="1:5" ht="18" customHeight="1">
      <c r="A59" s="378"/>
      <c r="B59" s="379"/>
      <c r="C59" s="378"/>
      <c r="D59" s="378"/>
      <c r="E59" s="378"/>
    </row>
    <row r="60" spans="1:5" ht="18" customHeight="1">
      <c r="A60" s="378"/>
      <c r="B60" s="379"/>
      <c r="C60" s="378"/>
      <c r="D60" s="378"/>
      <c r="E60" s="378"/>
    </row>
    <row r="61" spans="1:5" ht="18" customHeight="1">
      <c r="A61" s="378"/>
      <c r="B61" s="379"/>
      <c r="C61" s="378"/>
      <c r="D61" s="378"/>
      <c r="E61" s="378"/>
    </row>
    <row r="62" spans="1:5" ht="18" customHeight="1">
      <c r="A62" s="378"/>
      <c r="B62" s="379"/>
      <c r="C62" s="378"/>
      <c r="D62" s="378"/>
      <c r="E62" s="378"/>
    </row>
    <row r="63" spans="1:5" ht="18" customHeight="1">
      <c r="A63" s="378"/>
      <c r="B63" s="379"/>
      <c r="C63" s="378"/>
      <c r="D63" s="378"/>
      <c r="E63" s="378"/>
    </row>
    <row r="64" spans="1:5" ht="18" customHeight="1">
      <c r="A64" s="378"/>
      <c r="B64" s="379"/>
      <c r="C64" s="378"/>
      <c r="D64" s="378"/>
      <c r="E64" s="378"/>
    </row>
    <row r="65" spans="1:5" ht="18" customHeight="1">
      <c r="A65" s="378"/>
      <c r="B65" s="379"/>
      <c r="C65" s="378"/>
      <c r="D65" s="378"/>
      <c r="E65" s="378"/>
    </row>
    <row r="66" spans="1:5" ht="18" customHeight="1">
      <c r="A66" s="380"/>
      <c r="B66" s="381"/>
      <c r="C66" s="380"/>
      <c r="D66" s="380"/>
      <c r="E66" s="380"/>
    </row>
    <row r="67" spans="1:5" ht="18" customHeight="1"/>
    <row r="68" spans="1:5" ht="24" customHeight="1">
      <c r="C68" s="369"/>
    </row>
    <row r="69" spans="1:5" ht="24" customHeight="1">
      <c r="A69" s="370" t="s">
        <v>38</v>
      </c>
      <c r="B69" s="371">
        <f>B31</f>
        <v>0</v>
      </c>
      <c r="C69" s="369" t="s">
        <v>39</v>
      </c>
      <c r="D69" s="372">
        <f>D31</f>
        <v>0</v>
      </c>
    </row>
    <row r="70" spans="1:5" ht="24" customHeight="1">
      <c r="A70" s="370" t="s">
        <v>40</v>
      </c>
      <c r="B70" s="371">
        <f>B32</f>
        <v>0</v>
      </c>
      <c r="C70" s="369" t="s">
        <v>41</v>
      </c>
      <c r="D70" s="372">
        <f>D32</f>
        <v>0</v>
      </c>
    </row>
    <row r="71" spans="1:5" ht="24" customHeight="1">
      <c r="A71" s="370"/>
      <c r="B71" s="371"/>
      <c r="C71" s="369"/>
      <c r="D71" s="372"/>
    </row>
    <row r="72" spans="1:5" ht="33" customHeight="1">
      <c r="D72" s="369"/>
    </row>
  </sheetData>
  <sheetProtection algorithmName="SHA-512" hashValue="9VW3PnJYKrZoHMiCK2A2Rz3yTLGxGo7y3U6/MulM22N9VUWYR0fhelby/ee/XAIrkIG6PFjDGS8zKbxRhS4Row==" saltValue="S19644ZRsg1v6D1rV+VGjA==" spinCount="100000" sheet="1" objects="1" scenarios="1" selectLockedCells="1"/>
  <customSheetViews>
    <customSheetView guid="{BD24AD9D-D3A0-422F-8577-11BDC23592D2}" showPageBreaks="1" showGridLines="0" zeroValues="0" printArea="1" hiddenRows="1" hiddenColumns="1" view="pageBreakPreview">
      <selection activeCell="D18" sqref="D18"/>
      <rowBreaks count="1" manualBreakCount="1">
        <brk id="33" max="5" man="1"/>
      </rowBreaks>
      <pageMargins left="0" right="0" top="0" bottom="0" header="0" footer="0"/>
      <pageSetup scale="87" orientation="portrait" r:id="rId1"/>
      <headerFooter alignWithMargins="0">
        <oddFooter xml:space="preserve">&amp;R&amp;"Book Antiqua,Bold"&amp;8 Page &amp;P </oddFooter>
      </headerFooter>
    </customSheetView>
    <customSheetView guid="{6AB2DF82-E90A-4CF8-B22E-5D001DAE6667}" showPageBreaks="1" showGridLines="0" zeroValues="0" printArea="1" hiddenRows="1" hiddenColumns="1" view="pageBreakPreview">
      <selection activeCell="D18" sqref="D18"/>
      <rowBreaks count="1" manualBreakCount="1">
        <brk id="33" max="5" man="1"/>
      </rowBreaks>
      <pageMargins left="0" right="0" top="0" bottom="0" header="0" footer="0"/>
      <pageSetup scale="87" orientation="portrait" r:id="rId2"/>
      <headerFooter alignWithMargins="0">
        <oddFooter xml:space="preserve">&amp;R&amp;"Book Antiqua,Bold"&amp;8 Page &amp;P </oddFooter>
      </headerFooter>
    </customSheetView>
    <customSheetView guid="{938A4A51-D362-4606-B51E-5F7EE488A1EA}" showPageBreaks="1" showGridLines="0" zeroValues="0" printArea="1" hiddenRows="1" hiddenColumns="1" view="pageBreakPreview" topLeftCell="A13">
      <selection activeCell="D18" sqref="D18"/>
      <rowBreaks count="1" manualBreakCount="1">
        <brk id="33" max="5" man="1"/>
      </rowBreaks>
      <pageMargins left="0" right="0" top="0" bottom="0" header="0" footer="0"/>
      <pageSetup scale="87" orientation="portrait" r:id="rId3"/>
      <headerFooter alignWithMargins="0">
        <oddFooter xml:space="preserve">&amp;R&amp;"Book Antiqua,Bold"&amp;8 Page &amp;P </oddFooter>
      </headerFooter>
    </customSheetView>
    <customSheetView guid="{E8F77A2D-E40A-4668-A8F2-3CE31C4AC520}" showPageBreaks="1" showGridLines="0" zeroValues="0" printArea="1" hiddenRows="1" hiddenColumns="1" view="pageBreakPreview" topLeftCell="A16">
      <selection activeCell="B17" sqref="B17:E21"/>
      <rowBreaks count="1" manualBreakCount="1">
        <brk id="33" max="5" man="1"/>
      </rowBreaks>
      <pageMargins left="0" right="0" top="0" bottom="0" header="0" footer="0"/>
      <pageSetup scale="87" orientation="portrait" r:id="rId4"/>
      <headerFooter alignWithMargins="0">
        <oddFooter xml:space="preserve">&amp;R&amp;"Book Antiqua,Bold"&amp;8 Page &amp;P </oddFooter>
      </headerFooter>
    </customSheetView>
    <customSheetView guid="{F34FCE55-6D7A-4595-AE80-79F81F8010EA}" showPageBreaks="1" showGridLines="0" zeroValues="0" printArea="1" hiddenRows="1" hiddenColumns="1" view="pageBreakPreview" topLeftCell="A4">
      <selection activeCell="B17" sqref="B17"/>
      <rowBreaks count="1" manualBreakCount="1">
        <brk id="33" max="5" man="1"/>
      </rowBreaks>
      <pageMargins left="0" right="0" top="0" bottom="0" header="0" footer="0"/>
      <pageSetup scale="87" orientation="portrait" r:id="rId5"/>
      <headerFooter alignWithMargins="0">
        <oddFooter xml:space="preserve">&amp;R&amp;"Book Antiqua,Bold"&amp;8 Page &amp;P </oddFooter>
      </headerFooter>
    </customSheetView>
    <customSheetView guid="{906C1F80-87B7-4777-98E9-010D55358499}" showPageBreaks="1" showGridLines="0" zeroValues="0" printArea="1" hiddenRows="1" hiddenColumns="1" view="pageBreakPreview" topLeftCell="A4">
      <selection activeCell="B17" sqref="B17"/>
      <rowBreaks count="1" manualBreakCount="1">
        <brk id="33" max="5" man="1"/>
      </rowBreaks>
      <pageMargins left="0" right="0" top="0" bottom="0" header="0" footer="0"/>
      <pageSetup scale="87" orientation="portrait" r:id="rId6"/>
      <headerFooter alignWithMargins="0">
        <oddFooter xml:space="preserve">&amp;R&amp;"Book Antiqua,Bold"&amp;8 Page &amp;P </oddFooter>
      </headerFooter>
    </customSheetView>
    <customSheetView guid="{42E95D05-5FE4-4BDE-99D8-8A5175191762}" showPageBreaks="1" showGridLines="0" zeroValues="0" printArea="1" hiddenRows="1" hiddenColumns="1" view="pageBreakPreview" topLeftCell="A4">
      <selection activeCell="B17" sqref="B17"/>
      <rowBreaks count="1" manualBreakCount="1">
        <brk id="33" max="5" man="1"/>
      </rowBreaks>
      <pageMargins left="0" right="0" top="0" bottom="0" header="0" footer="0"/>
      <pageSetup scale="87" orientation="portrait" r:id="rId7"/>
      <headerFooter alignWithMargins="0">
        <oddFooter xml:space="preserve">&amp;R&amp;"Book Antiqua,Bold"&amp;8 Page &amp;P </oddFooter>
      </headerFooter>
    </customSheetView>
    <customSheetView guid="{B07A37BF-D9F4-4586-9D27-CDE2FA2D1222}" showPageBreaks="1" showGridLines="0" zeroValues="0" printArea="1" hiddenRows="1" hiddenColumns="1" view="pageBreakPreview">
      <selection activeCell="B17" sqref="B17"/>
      <rowBreaks count="1" manualBreakCount="1">
        <brk id="33" max="5" man="1"/>
      </rowBreaks>
      <pageMargins left="0" right="0" top="0" bottom="0" header="0" footer="0"/>
      <pageSetup scale="87" orientation="portrait" r:id="rId8"/>
      <headerFooter alignWithMargins="0">
        <oddFooter xml:space="preserve">&amp;R&amp;"Book Antiqua,Bold"&amp;8 Page &amp;P </oddFooter>
      </headerFooter>
    </customSheetView>
    <customSheetView guid="{9EDBA9B2-46ED-415A-B10B-329571C4D4AF}" showPageBreaks="1" showGridLines="0" zeroValues="0" printArea="1" hiddenRows="1" hiddenColumns="1" view="pageBreakPreview" topLeftCell="A10">
      <selection activeCell="D17" sqref="D17"/>
      <rowBreaks count="1" manualBreakCount="1">
        <brk id="33" max="5" man="1"/>
      </rowBreaks>
      <pageMargins left="0" right="0" top="0" bottom="0" header="0" footer="0"/>
      <pageSetup scale="87" orientation="portrait" r:id="rId9"/>
      <headerFooter alignWithMargins="0">
        <oddFooter xml:space="preserve">&amp;R&amp;"Book Antiqua,Bold"&amp;8 Page &amp;P </oddFooter>
      </headerFooter>
    </customSheetView>
    <customSheetView guid="{30E57F47-2338-458C-930A-44F048960490}" showPageBreaks="1" showGridLines="0" zeroValues="0" printArea="1" hiddenRows="1" hiddenColumns="1" view="pageBreakPreview" topLeftCell="A17">
      <selection activeCell="B17" sqref="B17"/>
      <rowBreaks count="1" manualBreakCount="1">
        <brk id="33" max="5" man="1"/>
      </rowBreaks>
      <pageMargins left="0" right="0" top="0" bottom="0" header="0" footer="0"/>
      <pageSetup scale="87" orientation="portrait" r:id="rId10"/>
      <headerFooter alignWithMargins="0">
        <oddFooter xml:space="preserve">&amp;R&amp;"Book Antiqua,Bold"&amp;8 Page &amp;P </oddFooter>
      </headerFooter>
    </customSheetView>
    <customSheetView guid="{6FD3A41D-DEEE-48F5-96DB-6021F0BEBAF6}" showPageBreaks="1" showGridLines="0" zeroValues="0" printArea="1" hiddenRows="1" hiddenColumns="1" view="pageBreakPreview" topLeftCell="A13">
      <selection activeCell="B17" sqref="B17"/>
      <rowBreaks count="1" manualBreakCount="1">
        <brk id="33" max="5" man="1"/>
      </rowBreaks>
      <pageMargins left="0" right="0" top="0" bottom="0" header="0" footer="0"/>
      <pageSetup scale="92" orientation="portrait" r:id="rId11"/>
      <headerFooter alignWithMargins="0">
        <oddFooter xml:space="preserve">&amp;R&amp;"Book Antiqua,Bold"&amp;8 Page &amp;P </oddFooter>
      </headerFooter>
    </customSheetView>
    <customSheetView guid="{564AA8DD-E850-4E6F-BA1D-8F79D1361145}" showPageBreaks="1" showGridLines="0" zeroValues="0" printArea="1" hiddenRows="1" hiddenColumns="1" view="pageBreakPreview" topLeftCell="A4">
      <selection activeCell="B17" sqref="B17"/>
      <rowBreaks count="1" manualBreakCount="1">
        <brk id="33" max="5" man="1"/>
      </rowBreaks>
      <pageMargins left="0" right="0" top="0" bottom="0" header="0" footer="0"/>
      <pageSetup scale="92" orientation="portrait" r:id="rId12"/>
      <headerFooter alignWithMargins="0">
        <oddFooter xml:space="preserve">&amp;R&amp;"Book Antiqua,Bold"&amp;8 Page &amp;P </oddFooter>
      </headerFooter>
    </customSheetView>
    <customSheetView guid="{7DC13EB1-5F25-4667-BD87-340DAD4F0E72}" showGridLines="0" zeroValues="0" hiddenRows="1" hiddenColumns="1" topLeftCell="A10">
      <selection activeCell="B17" sqref="B17"/>
      <rowBreaks count="1" manualBreakCount="1">
        <brk id="33" max="5" man="1"/>
      </rowBreaks>
      <pageMargins left="0" right="0" top="0" bottom="0" header="0" footer="0"/>
      <pageSetup scale="92" orientation="portrait" r:id="rId13"/>
      <headerFooter alignWithMargins="0">
        <oddFooter xml:space="preserve">&amp;R&amp;"Book Antiqua,Bold"&amp;8 Page &amp;P </oddFooter>
      </headerFooter>
    </customSheetView>
    <customSheetView guid="{582CF44B-0703-4CA2-AB84-00685031CD39}" showPageBreaks="1" showGridLines="0" zeroValues="0" printArea="1" hiddenRows="1" hiddenColumns="1" view="pageBreakPreview" topLeftCell="A7">
      <selection activeCell="B17" sqref="B17"/>
      <rowBreaks count="1" manualBreakCount="1">
        <brk id="33" max="5" man="1"/>
      </rowBreaks>
      <pageMargins left="0" right="0" top="0" bottom="0" header="0" footer="0"/>
      <pageSetup scale="92" orientation="portrait" r:id="rId14"/>
      <headerFooter alignWithMargins="0">
        <oddFooter xml:space="preserve">&amp;R&amp;"Book Antiqua,Bold"&amp;8 Page &amp;P </oddFooter>
      </headerFooter>
    </customSheetView>
    <customSheetView guid="{308F00E9-5A71-4486-BCFD-DF8513C1906D}" showPageBreaks="1" showGridLines="0" zeroValues="0" printArea="1" hiddenRows="1" hiddenColumns="1" view="pageBreakPreview" topLeftCell="A4">
      <selection activeCell="B17" sqref="B17"/>
      <rowBreaks count="1" manualBreakCount="1">
        <brk id="33" max="5" man="1"/>
      </rowBreaks>
      <pageMargins left="0" right="0" top="0" bottom="0" header="0" footer="0"/>
      <pageSetup scale="92" orientation="portrait" r:id="rId15"/>
      <headerFooter alignWithMargins="0">
        <oddFooter xml:space="preserve">&amp;R&amp;"Book Antiqua,Bold"&amp;8 Page &amp;P </oddFooter>
      </headerFooter>
    </customSheetView>
    <customSheetView guid="{9F8CD454-46B1-47B9-9F5F-73ED69AC40D4}" showPageBreaks="1" showGridLines="0" zeroValues="0" printArea="1" hiddenRows="1" hiddenColumns="1" view="pageBreakPreview" topLeftCell="A10">
      <selection activeCell="B17" sqref="B17"/>
      <rowBreaks count="1" manualBreakCount="1">
        <brk id="33" max="5" man="1"/>
      </rowBreaks>
      <pageMargins left="0" right="0" top="0" bottom="0" header="0" footer="0"/>
      <pageSetup scale="92" orientation="portrait" r:id="rId16"/>
      <headerFooter alignWithMargins="0">
        <oddFooter xml:space="preserve">&amp;R&amp;"Book Antiqua,Bold"&amp;8 Page &amp;P </oddFooter>
      </headerFooter>
    </customSheetView>
    <customSheetView guid="{3365131F-6BE7-432A-859B-F41B794BB9E6}" showPageBreaks="1" showGridLines="0" zeroValues="0" printArea="1" hiddenRows="1" hiddenColumns="1" view="pageBreakPreview">
      <selection activeCell="B17" sqref="B17"/>
      <rowBreaks count="1" manualBreakCount="1">
        <brk id="33" max="5" man="1"/>
      </rowBreaks>
      <pageMargins left="0" right="0" top="0" bottom="0" header="0" footer="0"/>
      <pageSetup scale="92" orientation="portrait" r:id="rId17"/>
      <headerFooter alignWithMargins="0">
        <oddFooter xml:space="preserve">&amp;R&amp;"Book Antiqua,Bold"&amp;8 Page &amp;P </oddFooter>
      </headerFooter>
    </customSheetView>
    <customSheetView guid="{728AEB16-F9CD-4198-B4E9-2E28A5E42262}" showPageBreaks="1" showGridLines="0" zeroValues="0" printArea="1" hiddenRows="1" hiddenColumns="1" view="pageBreakPreview" topLeftCell="A19">
      <selection activeCell="B17" sqref="B17"/>
      <rowBreaks count="1" manualBreakCount="1">
        <brk id="33" max="5" man="1"/>
      </rowBreaks>
      <pageMargins left="0" right="0" top="0" bottom="0" header="0" footer="0"/>
      <pageSetup scale="92" orientation="portrait" r:id="rId18"/>
      <headerFooter alignWithMargins="0">
        <oddFooter xml:space="preserve">&amp;R&amp;"Book Antiqua,Bold"&amp;8 Page &amp;P </oddFooter>
      </headerFooter>
    </customSheetView>
    <customSheetView guid="{10C5F276-B641-4058-B015-CD9DBF21498B}" showPageBreaks="1" showGridLines="0" zeroValues="0" printArea="1" hiddenRows="1" hiddenColumns="1" view="pageBreakPreview" topLeftCell="A4">
      <selection activeCell="B17" sqref="B17"/>
      <rowBreaks count="1" manualBreakCount="1">
        <brk id="33" max="5" man="1"/>
      </rowBreaks>
      <pageMargins left="0" right="0" top="0" bottom="0" header="0" footer="0"/>
      <pageSetup scale="87" orientation="portrait" r:id="rId19"/>
      <headerFooter alignWithMargins="0">
        <oddFooter xml:space="preserve">&amp;R&amp;"Book Antiqua,Bold"&amp;8 Page &amp;P </oddFooter>
      </headerFooter>
    </customSheetView>
    <customSheetView guid="{0BBA2DF4-A149-40BB-8E82-8CB6DEDB7C04}" showPageBreaks="1" showGridLines="0" zeroValues="0" printArea="1" hiddenRows="1" hiddenColumns="1" view="pageBreakPreview">
      <selection activeCell="D18" sqref="D18"/>
      <rowBreaks count="1" manualBreakCount="1">
        <brk id="33" max="5" man="1"/>
      </rowBreaks>
      <pageMargins left="0" right="0" top="0" bottom="0" header="0" footer="0"/>
      <pageSetup scale="87" orientation="portrait" r:id="rId20"/>
      <headerFooter alignWithMargins="0">
        <oddFooter xml:space="preserve">&amp;R&amp;"Book Antiqua,Bold"&amp;8 Page &amp;P </oddFooter>
      </headerFooter>
    </customSheetView>
  </customSheetViews>
  <mergeCells count="24">
    <mergeCell ref="J12:N12"/>
    <mergeCell ref="A23:E23"/>
    <mergeCell ref="A24:A25"/>
    <mergeCell ref="B24:B25"/>
    <mergeCell ref="C24:C25"/>
    <mergeCell ref="A36:E36"/>
    <mergeCell ref="A38:A39"/>
    <mergeCell ref="B38:B39"/>
    <mergeCell ref="C38:C39"/>
    <mergeCell ref="D38:E38"/>
    <mergeCell ref="B11:C11"/>
    <mergeCell ref="D24:E24"/>
    <mergeCell ref="A29:E29"/>
    <mergeCell ref="B12:C12"/>
    <mergeCell ref="A14:E14"/>
    <mergeCell ref="A15:A16"/>
    <mergeCell ref="B15:B16"/>
    <mergeCell ref="C15:C16"/>
    <mergeCell ref="D15:E15"/>
    <mergeCell ref="A3:E3"/>
    <mergeCell ref="A5:E5"/>
    <mergeCell ref="A8:C8"/>
    <mergeCell ref="B9:C9"/>
    <mergeCell ref="B10:C10"/>
  </mergeCells>
  <conditionalFormatting sqref="A34:E37 A40:E71">
    <cfRule type="expression" dxfId="24" priority="3" stopIfTrue="1">
      <formula>$F$22=FALSE</formula>
    </cfRule>
  </conditionalFormatting>
  <conditionalFormatting sqref="A38:E39">
    <cfRule type="expression" dxfId="23" priority="1" stopIfTrue="1">
      <formula>$F$22=TRUE</formula>
    </cfRule>
  </conditionalFormatting>
  <conditionalFormatting sqref="A72:E72">
    <cfRule type="expression" dxfId="22" priority="4" stopIfTrue="1">
      <formula>$F$22="No"</formula>
    </cfRule>
  </conditionalFormatting>
  <conditionalFormatting sqref="F38:IV39">
    <cfRule type="expression" dxfId="21" priority="2" stopIfTrue="1">
      <formula>$F$22=FALSE</formula>
    </cfRule>
  </conditionalFormatting>
  <pageMargins left="0.75" right="0.46" top="0.72" bottom="0.47" header="0.53" footer="0.28999999999999998"/>
  <pageSetup scale="87" orientation="portrait" r:id="rId21"/>
  <headerFooter alignWithMargins="0">
    <oddFooter xml:space="preserve">&amp;R&amp;"Book Antiqua,Bold"&amp;8 Page &amp;P </oddFooter>
  </headerFooter>
  <rowBreaks count="1" manualBreakCount="1">
    <brk id="33" max="5" man="1"/>
  </rowBreaks>
  <drawing r:id="rId22"/>
  <legacyDrawing r:id="rId23"/>
  <mc:AlternateContent xmlns:mc="http://schemas.openxmlformats.org/markup-compatibility/2006">
    <mc:Choice Requires="x14">
      <controls>
        <mc:AlternateContent xmlns:mc="http://schemas.openxmlformats.org/markup-compatibility/2006">
          <mc:Choice Requires="x14">
            <control shapeId="262145" r:id="rId24" name="Check Box 1">
              <controlPr defaultSize="0" print="0" autoFill="0" autoLine="0" autoPict="0">
                <anchor moveWithCells="1">
                  <from>
                    <xdr:col>2</xdr:col>
                    <xdr:colOff>1619250</xdr:colOff>
                    <xdr:row>21</xdr:row>
                    <xdr:rowOff>28575</xdr:rowOff>
                  </from>
                  <to>
                    <xdr:col>3</xdr:col>
                    <xdr:colOff>161925</xdr:colOff>
                    <xdr:row>21</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Z51"/>
  <sheetViews>
    <sheetView showGridLines="0" showZeros="0" view="pageBreakPreview" zoomScaleNormal="100" zoomScaleSheetLayoutView="100" workbookViewId="0">
      <selection activeCell="D21" sqref="D21"/>
    </sheetView>
  </sheetViews>
  <sheetFormatPr defaultColWidth="9.140625" defaultRowHeight="15.75"/>
  <cols>
    <col min="1" max="1" width="11.5703125" style="70" customWidth="1"/>
    <col min="2" max="2" width="20.5703125" style="70" customWidth="1"/>
    <col min="3" max="3" width="11.42578125" style="70" customWidth="1"/>
    <col min="4" max="4" width="24.7109375" style="70" customWidth="1"/>
    <col min="5" max="5" width="44.42578125" style="70" customWidth="1"/>
    <col min="6" max="6" width="9.140625" style="70" hidden="1" customWidth="1"/>
    <col min="7" max="8" width="9.140625" style="70"/>
    <col min="9" max="16384" width="9.140625" style="73"/>
  </cols>
  <sheetData>
    <row r="1" spans="1:26" ht="21" customHeight="1">
      <c r="A1" s="65" t="str">
        <f>Cover!B3</f>
        <v>Specification No: SRTS-II/C&amp;M/WC-3924/2024</v>
      </c>
      <c r="B1" s="66"/>
      <c r="C1" s="66"/>
      <c r="D1" s="66"/>
      <c r="E1" s="98" t="s">
        <v>193</v>
      </c>
      <c r="Z1" s="229"/>
    </row>
    <row r="2" spans="1:26" ht="10.5" customHeight="1">
      <c r="Z2" s="229"/>
    </row>
    <row r="3" spans="1:26" ht="95.25" customHeight="1">
      <c r="A3" s="796" t="str">
        <f>Cover!B2</f>
        <v xml:space="preserve">Strengthening the existing shed, Installation of staircase and Painting of Outdoor Store Structural steel at Thrissur HVDC station					</v>
      </c>
      <c r="B3" s="796"/>
      <c r="C3" s="796"/>
      <c r="D3" s="796"/>
      <c r="E3" s="796"/>
      <c r="F3" s="68"/>
      <c r="G3" s="68"/>
      <c r="H3" s="68"/>
    </row>
    <row r="4" spans="1:26" ht="10.5" customHeight="1">
      <c r="A4" s="76"/>
      <c r="H4" s="77"/>
      <c r="I4" s="78"/>
    </row>
    <row r="5" spans="1:26" ht="20.100000000000001" customHeight="1">
      <c r="A5" s="646" t="s">
        <v>194</v>
      </c>
      <c r="B5" s="646"/>
      <c r="C5" s="646"/>
      <c r="D5" s="646"/>
      <c r="E5" s="646"/>
      <c r="F5" s="95"/>
      <c r="H5" s="77"/>
      <c r="I5" s="78"/>
    </row>
    <row r="6" spans="1:26" ht="10.5" customHeight="1">
      <c r="A6" s="79"/>
      <c r="H6" s="77"/>
      <c r="I6" s="78"/>
    </row>
    <row r="7" spans="1:26" ht="20.100000000000001" customHeight="1">
      <c r="A7" s="95" t="str">
        <f>'Attach 3(JV)'!A7:D7</f>
        <v>Bidder’s Name and Address :</v>
      </c>
      <c r="E7" s="81" t="str">
        <f>'Attach 3(JV)'!E7</f>
        <v>To:</v>
      </c>
      <c r="H7" s="77"/>
      <c r="I7" s="78"/>
    </row>
    <row r="8" spans="1:26" ht="36" customHeight="1">
      <c r="A8" s="797">
        <f>'Attach 3(JV)'!A8:D8</f>
        <v>0</v>
      </c>
      <c r="B8" s="797"/>
      <c r="C8" s="797"/>
      <c r="D8" s="797"/>
      <c r="E8" s="99" t="str">
        <f>'Attach 3(JV)'!E8</f>
        <v>C&amp;M Department</v>
      </c>
      <c r="H8" s="77"/>
      <c r="I8" s="78"/>
    </row>
    <row r="9" spans="1:26">
      <c r="A9" s="87" t="s">
        <v>31</v>
      </c>
      <c r="B9" s="801">
        <f>'Attach 3(JV)'!B9:D9</f>
        <v>0</v>
      </c>
      <c r="C9" s="801"/>
      <c r="D9" s="801"/>
      <c r="E9" s="99" t="str">
        <f>'Attach 3(JV)'!E9</f>
        <v>Power Grid Corporation of India Ltd.,</v>
      </c>
      <c r="H9" s="77"/>
      <c r="I9" s="78"/>
    </row>
    <row r="10" spans="1:26">
      <c r="A10" s="87" t="s">
        <v>33</v>
      </c>
      <c r="B10" s="799">
        <f>'Attach 3(JV)'!B10:D10</f>
        <v>0</v>
      </c>
      <c r="C10" s="799"/>
      <c r="D10" s="799"/>
      <c r="E10" s="99" t="str">
        <f>'Attach 3(JV)'!E10</f>
        <v>SRTS-II,RHQ,Bangalore</v>
      </c>
      <c r="H10" s="77"/>
      <c r="I10" s="78"/>
    </row>
    <row r="11" spans="1:26">
      <c r="B11" s="799">
        <f>'Attach 3(JV)'!B11:D11</f>
        <v>0</v>
      </c>
      <c r="C11" s="799"/>
      <c r="D11" s="799"/>
      <c r="E11" s="99">
        <f>'Attach 3(JV)'!E11</f>
        <v>0</v>
      </c>
    </row>
    <row r="12" spans="1:26">
      <c r="A12" s="79"/>
      <c r="B12" s="799">
        <f>'Attach 3(JV)'!B12:D12</f>
        <v>0</v>
      </c>
      <c r="C12" s="799"/>
      <c r="D12" s="799"/>
      <c r="E12" s="83"/>
    </row>
    <row r="13" spans="1:26" ht="21" customHeight="1">
      <c r="A13" s="70" t="s">
        <v>35</v>
      </c>
    </row>
    <row r="14" spans="1:26" ht="55.5" customHeight="1">
      <c r="A14" s="649" t="s">
        <v>195</v>
      </c>
      <c r="B14" s="649"/>
      <c r="C14" s="649"/>
      <c r="D14" s="649"/>
      <c r="E14" s="649"/>
    </row>
    <row r="15" spans="1:26" ht="12" customHeight="1">
      <c r="A15" s="79"/>
      <c r="B15" s="79"/>
      <c r="C15" s="79"/>
      <c r="D15" s="79"/>
      <c r="E15" s="79"/>
    </row>
    <row r="16" spans="1:26" ht="54.75" customHeight="1">
      <c r="A16" s="234" t="s">
        <v>175</v>
      </c>
      <c r="B16" s="234" t="s">
        <v>196</v>
      </c>
      <c r="C16" s="235" t="s">
        <v>197</v>
      </c>
      <c r="D16" s="234" t="s">
        <v>198</v>
      </c>
      <c r="E16" s="234" t="s">
        <v>199</v>
      </c>
    </row>
    <row r="17" spans="1:8" ht="21" customHeight="1">
      <c r="A17" s="230"/>
      <c r="B17" s="230"/>
      <c r="C17" s="231"/>
      <c r="D17" s="231"/>
      <c r="E17" s="231"/>
    </row>
    <row r="18" spans="1:8" ht="21" customHeight="1">
      <c r="A18" s="230"/>
      <c r="B18" s="230"/>
      <c r="C18" s="231"/>
      <c r="D18" s="231"/>
      <c r="E18" s="231"/>
    </row>
    <row r="19" spans="1:8" ht="21" customHeight="1">
      <c r="A19" s="230"/>
      <c r="B19" s="230"/>
      <c r="C19" s="231"/>
      <c r="D19" s="231"/>
      <c r="E19" s="231"/>
    </row>
    <row r="20" spans="1:8" ht="21" customHeight="1">
      <c r="A20" s="230"/>
      <c r="B20" s="230"/>
      <c r="C20" s="231"/>
      <c r="D20" s="231"/>
      <c r="E20" s="231"/>
      <c r="F20" s="232"/>
      <c r="G20" s="232"/>
      <c r="H20" s="73"/>
    </row>
    <row r="21" spans="1:8" ht="21" customHeight="1">
      <c r="A21" s="230"/>
      <c r="B21" s="230"/>
      <c r="C21" s="231"/>
      <c r="D21" s="231"/>
      <c r="E21" s="231"/>
      <c r="F21" s="232"/>
      <c r="G21" s="232"/>
      <c r="H21" s="211"/>
    </row>
    <row r="22" spans="1:8" ht="23.25" customHeight="1">
      <c r="D22" s="79"/>
      <c r="E22" s="79"/>
      <c r="F22" s="200" t="b">
        <v>0</v>
      </c>
    </row>
    <row r="23" spans="1:8" ht="73.5" customHeight="1">
      <c r="A23" s="834" t="s">
        <v>200</v>
      </c>
      <c r="B23" s="834"/>
      <c r="C23" s="834"/>
      <c r="D23" s="834"/>
      <c r="E23" s="834"/>
    </row>
    <row r="24" spans="1:8" s="70" customFormat="1" ht="51.75" customHeight="1">
      <c r="A24" s="649" t="s">
        <v>201</v>
      </c>
      <c r="B24" s="649"/>
      <c r="C24" s="649"/>
      <c r="D24" s="649"/>
      <c r="E24" s="649"/>
    </row>
    <row r="25" spans="1:8" s="70" customFormat="1" ht="96.75" customHeight="1">
      <c r="A25" s="649" t="s">
        <v>202</v>
      </c>
      <c r="B25" s="649"/>
      <c r="C25" s="649"/>
      <c r="D25" s="649"/>
      <c r="E25" s="649"/>
    </row>
    <row r="26" spans="1:8" s="70" customFormat="1" ht="24" customHeight="1">
      <c r="A26" s="79"/>
      <c r="B26" s="79"/>
      <c r="C26" s="79"/>
      <c r="D26" s="93"/>
      <c r="E26" s="79"/>
    </row>
    <row r="27" spans="1:8" ht="24" customHeight="1">
      <c r="A27" s="80" t="s">
        <v>38</v>
      </c>
      <c r="B27" s="94">
        <f>'Name of Bidder'!C32</f>
        <v>0</v>
      </c>
      <c r="C27" s="233"/>
      <c r="D27" s="93" t="s">
        <v>39</v>
      </c>
      <c r="E27" s="96">
        <f>'Name of Bidder'!C29</f>
        <v>0</v>
      </c>
    </row>
    <row r="28" spans="1:8" ht="24" customHeight="1">
      <c r="A28" s="80" t="s">
        <v>40</v>
      </c>
      <c r="B28" s="96">
        <f>'Name of Bidder'!C33</f>
        <v>0</v>
      </c>
      <c r="C28" s="233"/>
      <c r="D28" s="93" t="s">
        <v>41</v>
      </c>
      <c r="E28" s="96">
        <f>'Name of Bidder'!C30</f>
        <v>0</v>
      </c>
    </row>
    <row r="29" spans="1:8" ht="24" customHeight="1">
      <c r="D29" s="93"/>
    </row>
    <row r="30" spans="1:8" ht="24" customHeight="1">
      <c r="A30" s="80" t="str">
        <f>A1</f>
        <v>Specification No: SRTS-II/C&amp;M/WC-3924/2024</v>
      </c>
      <c r="B30" s="76"/>
      <c r="C30" s="76"/>
      <c r="D30" s="76"/>
      <c r="E30" s="76" t="str">
        <f>E1</f>
        <v>ATTACHMENT-6</v>
      </c>
    </row>
    <row r="31" spans="1:8" ht="24" customHeight="1">
      <c r="A31" s="80"/>
      <c r="B31" s="76"/>
      <c r="C31" s="76"/>
      <c r="D31" s="76"/>
      <c r="E31" s="76"/>
    </row>
    <row r="32" spans="1:8" ht="20.100000000000001" customHeight="1">
      <c r="A32" s="646" t="str">
        <f>A5</f>
        <v>(Alternative, Deviations and Exceptions to the Provisions)</v>
      </c>
      <c r="B32" s="646"/>
      <c r="C32" s="646"/>
      <c r="D32" s="646"/>
      <c r="E32" s="646"/>
    </row>
    <row r="33" spans="1:5" ht="20.100000000000001" customHeight="1">
      <c r="A33" s="646"/>
      <c r="B33" s="646"/>
      <c r="C33" s="646"/>
      <c r="D33" s="646"/>
      <c r="E33" s="646"/>
    </row>
    <row r="34" spans="1:5" ht="20.100000000000001" customHeight="1"/>
    <row r="35" spans="1:5" ht="56.25" customHeight="1">
      <c r="A35" s="218" t="s">
        <v>175</v>
      </c>
      <c r="B35" s="218" t="s">
        <v>196</v>
      </c>
      <c r="C35" s="835" t="s">
        <v>197</v>
      </c>
      <c r="D35" s="835"/>
      <c r="E35" s="218" t="s">
        <v>203</v>
      </c>
    </row>
    <row r="36" spans="1:5" ht="22.5" customHeight="1">
      <c r="A36" s="230"/>
      <c r="B36" s="230"/>
      <c r="C36" s="695"/>
      <c r="D36" s="694"/>
      <c r="E36" s="231"/>
    </row>
    <row r="37" spans="1:5" ht="22.5" customHeight="1">
      <c r="A37" s="230"/>
      <c r="B37" s="230"/>
      <c r="C37" s="695"/>
      <c r="D37" s="694"/>
      <c r="E37" s="231"/>
    </row>
    <row r="38" spans="1:5" ht="22.5" customHeight="1">
      <c r="A38" s="230"/>
      <c r="B38" s="230"/>
      <c r="C38" s="695"/>
      <c r="D38" s="694"/>
      <c r="E38" s="231"/>
    </row>
    <row r="39" spans="1:5" ht="22.5" customHeight="1">
      <c r="A39" s="230"/>
      <c r="B39" s="230"/>
      <c r="C39" s="695"/>
      <c r="D39" s="694"/>
      <c r="E39" s="231"/>
    </row>
    <row r="40" spans="1:5" ht="22.5" customHeight="1">
      <c r="A40" s="230"/>
      <c r="B40" s="230"/>
      <c r="C40" s="695"/>
      <c r="D40" s="694"/>
      <c r="E40" s="231"/>
    </row>
    <row r="41" spans="1:5" ht="22.5" customHeight="1">
      <c r="A41" s="230"/>
      <c r="B41" s="230"/>
      <c r="C41" s="695"/>
      <c r="D41" s="694"/>
      <c r="E41" s="231"/>
    </row>
    <row r="42" spans="1:5" ht="22.5" customHeight="1">
      <c r="A42" s="230"/>
      <c r="B42" s="230"/>
      <c r="C42" s="695"/>
      <c r="D42" s="694"/>
      <c r="E42" s="231"/>
    </row>
    <row r="43" spans="1:5" ht="22.5" customHeight="1">
      <c r="A43" s="230"/>
      <c r="B43" s="230"/>
      <c r="C43" s="695"/>
      <c r="D43" s="694"/>
      <c r="E43" s="231"/>
    </row>
    <row r="44" spans="1:5" ht="22.5" customHeight="1">
      <c r="A44" s="230"/>
      <c r="B44" s="230"/>
      <c r="C44" s="695"/>
      <c r="D44" s="694"/>
      <c r="E44" s="231"/>
    </row>
    <row r="45" spans="1:5" ht="22.5" customHeight="1">
      <c r="A45" s="230"/>
      <c r="B45" s="230"/>
      <c r="C45" s="695"/>
      <c r="D45" s="694"/>
      <c r="E45" s="231"/>
    </row>
    <row r="46" spans="1:5" ht="20.100000000000001" customHeight="1"/>
    <row r="47" spans="1:5" ht="25.5" customHeight="1"/>
    <row r="48" spans="1:5" ht="25.5" customHeight="1">
      <c r="A48" s="73"/>
      <c r="B48" s="73"/>
      <c r="C48" s="73"/>
      <c r="D48" s="93"/>
      <c r="E48" s="73"/>
    </row>
    <row r="49" spans="1:5" ht="25.5" customHeight="1">
      <c r="A49" s="80" t="s">
        <v>38</v>
      </c>
      <c r="B49" s="94">
        <f>B27</f>
        <v>0</v>
      </c>
      <c r="C49" s="233"/>
      <c r="D49" s="93" t="s">
        <v>39</v>
      </c>
      <c r="E49" s="96">
        <f>E27</f>
        <v>0</v>
      </c>
    </row>
    <row r="50" spans="1:5" ht="25.5" customHeight="1">
      <c r="A50" s="80" t="s">
        <v>40</v>
      </c>
      <c r="B50" s="94">
        <f>B28</f>
        <v>0</v>
      </c>
      <c r="C50" s="233"/>
      <c r="D50" s="93" t="s">
        <v>41</v>
      </c>
      <c r="E50" s="96">
        <f>E28</f>
        <v>0</v>
      </c>
    </row>
    <row r="51" spans="1:5" ht="25.5" customHeight="1">
      <c r="D51" s="93"/>
    </row>
  </sheetData>
  <sheetProtection algorithmName="SHA-512" hashValue="cwyX7pzmX+y8e2n4ZB2NymQKD4zy/y5WpxeeF0xb9SzPvBY22NohNNRuO+zXBr04qfTXSEPcHv2ZA0piFVtNwQ==" saltValue="vZoG6xiN64Lj7aSZoUShMQ==" spinCount="100000" sheet="1" objects="1" scenarios="1" formatColumns="0" formatRows="0" selectLockedCells="1"/>
  <customSheetViews>
    <customSheetView guid="{BD24AD9D-D3A0-422F-8577-11BDC23592D2}" showPageBreaks="1" showGridLines="0" zeroValues="0" printArea="1" hiddenColumns="1" view="pageBreakPreview">
      <selection activeCell="B20" sqref="B20"/>
      <rowBreaks count="1" manualBreakCount="1">
        <brk id="29" max="4" man="1"/>
      </rowBreaks>
      <pageMargins left="0" right="0" top="0" bottom="0" header="0" footer="0"/>
      <pageSetup scale="81" orientation="portrait" r:id="rId1"/>
      <headerFooter alignWithMargins="0">
        <oddFooter>&amp;R&amp;"Book Antiqua,Bold"&amp;8 Page &amp;P</oddFooter>
      </headerFooter>
    </customSheetView>
    <customSheetView guid="{6AB2DF82-E90A-4CF8-B22E-5D001DAE6667}" showPageBreaks="1" showGridLines="0" zeroValues="0" printArea="1" hiddenColumns="1" view="pageBreakPreview">
      <selection activeCell="B20" sqref="B20"/>
      <rowBreaks count="1" manualBreakCount="1">
        <brk id="29" max="4" man="1"/>
      </rowBreaks>
      <pageMargins left="0" right="0" top="0" bottom="0" header="0" footer="0"/>
      <pageSetup scale="81" orientation="portrait" r:id="rId2"/>
      <headerFooter alignWithMargins="0">
        <oddFooter>&amp;R&amp;"Book Antiqua,Bold"&amp;8 Page &amp;P</oddFooter>
      </headerFooter>
    </customSheetView>
    <customSheetView guid="{938A4A51-D362-4606-B51E-5F7EE488A1EA}" showPageBreaks="1" showGridLines="0" zeroValues="0" printArea="1" hiddenColumns="1" view="pageBreakPreview">
      <selection activeCell="B20" sqref="B20"/>
      <rowBreaks count="1" manualBreakCount="1">
        <brk id="29" max="4" man="1"/>
      </rowBreaks>
      <pageMargins left="0" right="0" top="0" bottom="0" header="0" footer="0"/>
      <pageSetup scale="81" orientation="portrait" r:id="rId3"/>
      <headerFooter alignWithMargins="0">
        <oddFooter>&amp;R&amp;"Book Antiqua,Bold"&amp;8 Page &amp;P</oddFooter>
      </headerFooter>
    </customSheetView>
    <customSheetView guid="{E8F77A2D-E40A-4668-A8F2-3CE31C4AC520}" showPageBreaks="1" showGridLines="0" zeroValues="0" printArea="1" hiddenColumns="1" view="pageBreakPreview" topLeftCell="A10">
      <selection activeCell="E18" sqref="E18"/>
      <rowBreaks count="1" manualBreakCount="1">
        <brk id="29" max="4" man="1"/>
      </rowBreaks>
      <pageMargins left="0" right="0" top="0" bottom="0" header="0" footer="0"/>
      <pageSetup scale="81" orientation="portrait" r:id="rId4"/>
      <headerFooter alignWithMargins="0">
        <oddFooter>&amp;R&amp;"Book Antiqua,Bold"&amp;8 Page &amp;P</oddFooter>
      </headerFooter>
    </customSheetView>
    <customSheetView guid="{F34FCE55-6D7A-4595-AE80-79F81F8010EA}" showPageBreaks="1" showGridLines="0" zeroValues="0" printArea="1" hiddenColumns="1" view="pageBreakPreview" topLeftCell="A10">
      <selection activeCell="A21" sqref="A21"/>
      <rowBreaks count="1" manualBreakCount="1">
        <brk id="29" max="4" man="1"/>
      </rowBreaks>
      <pageMargins left="0" right="0" top="0" bottom="0" header="0" footer="0"/>
      <pageSetup scale="81" orientation="portrait" r:id="rId5"/>
      <headerFooter alignWithMargins="0">
        <oddFooter>&amp;R&amp;"Book Antiqua,Bold"&amp;8 Page &amp;P</oddFooter>
      </headerFooter>
    </customSheetView>
    <customSheetView guid="{906C1F80-87B7-4777-98E9-010D55358499}" showPageBreaks="1" showGridLines="0" zeroValues="0" printArea="1" hiddenColumns="1" view="pageBreakPreview" topLeftCell="A7">
      <selection activeCell="A21" sqref="A21"/>
      <rowBreaks count="1" manualBreakCount="1">
        <brk id="29" max="4" man="1"/>
      </rowBreaks>
      <pageMargins left="0" right="0" top="0" bottom="0" header="0" footer="0"/>
      <pageSetup scale="81" orientation="portrait" r:id="rId6"/>
      <headerFooter alignWithMargins="0">
        <oddFooter>&amp;R&amp;"Book Antiqua,Bold"&amp;8 Page &amp;P</oddFooter>
      </headerFooter>
    </customSheetView>
    <customSheetView guid="{42E95D05-5FE4-4BDE-99D8-8A5175191762}" showPageBreaks="1" showGridLines="0" zeroValues="0" printArea="1" hiddenColumns="1" view="pageBreakPreview" topLeftCell="A7">
      <selection activeCell="A21" sqref="A21"/>
      <rowBreaks count="1" manualBreakCount="1">
        <brk id="29" max="4" man="1"/>
      </rowBreaks>
      <pageMargins left="0" right="0" top="0" bottom="0" header="0" footer="0"/>
      <pageSetup scale="81" orientation="portrait" r:id="rId7"/>
      <headerFooter alignWithMargins="0">
        <oddFooter>&amp;R&amp;"Book Antiqua,Bold"&amp;8 Page &amp;P</oddFooter>
      </headerFooter>
    </customSheetView>
    <customSheetView guid="{B07A37BF-D9F4-4586-9D27-CDE2FA2D1222}" showPageBreaks="1" showGridLines="0" zeroValues="0" printArea="1" hiddenColumns="1" view="pageBreakPreview" topLeftCell="A7">
      <selection activeCell="A20" sqref="A20"/>
      <rowBreaks count="1" manualBreakCount="1">
        <brk id="29" max="4" man="1"/>
      </rowBreaks>
      <pageMargins left="0" right="0" top="0" bottom="0" header="0" footer="0"/>
      <pageSetup scale="81" orientation="portrait" r:id="rId8"/>
      <headerFooter alignWithMargins="0">
        <oddFooter>&amp;R&amp;"Book Antiqua,Bold"&amp;8 Page &amp;P</oddFooter>
      </headerFooter>
    </customSheetView>
    <customSheetView guid="{9EDBA9B2-46ED-415A-B10B-329571C4D4AF}" showPageBreaks="1" showGridLines="0" zeroValues="0" printArea="1" hiddenColumns="1" view="pageBreakPreview" topLeftCell="A22">
      <selection activeCell="E18" sqref="E18"/>
      <rowBreaks count="1" manualBreakCount="1">
        <brk id="29" max="4" man="1"/>
      </rowBreaks>
      <pageMargins left="0" right="0" top="0" bottom="0" header="0" footer="0"/>
      <pageSetup scale="81" orientation="portrait" r:id="rId9"/>
      <headerFooter alignWithMargins="0">
        <oddFooter>&amp;R&amp;"Book Antiqua,Bold"&amp;8 Page &amp;P</oddFooter>
      </headerFooter>
    </customSheetView>
    <customSheetView guid="{30E57F47-2338-458C-930A-44F048960490}" showPageBreaks="1" showGridLines="0" zeroValues="0" printArea="1" hiddenColumns="1" view="pageBreakPreview">
      <selection activeCell="E44" sqref="E44"/>
      <rowBreaks count="1" manualBreakCount="1">
        <brk id="29" max="4" man="1"/>
      </rowBreaks>
      <pageMargins left="0" right="0" top="0" bottom="0" header="0" footer="0"/>
      <pageSetup scale="81" orientation="portrait" r:id="rId10"/>
      <headerFooter alignWithMargins="0">
        <oddFooter>&amp;R&amp;"Book Antiqua,Bold"&amp;8 Page &amp;P</oddFooter>
      </headerFooter>
    </customSheetView>
    <customSheetView guid="{6FD3A41D-DEEE-48F5-96DB-6021F0BEBAF6}" showPageBreaks="1" showGridLines="0" zeroValues="0" printArea="1" hiddenColumns="1" view="pageBreakPreview" topLeftCell="A34">
      <selection activeCell="E44" sqref="E44"/>
      <rowBreaks count="1" manualBreakCount="1">
        <brk id="29" max="4" man="1"/>
      </rowBreaks>
      <pageMargins left="0" right="0" top="0" bottom="0" header="0" footer="0"/>
      <pageSetup scale="81" orientation="portrait" r:id="rId11"/>
      <headerFooter alignWithMargins="0">
        <oddFooter>&amp;R&amp;"Book Antiqua,Bold"&amp;8 Page &amp;P</oddFooter>
      </headerFooter>
    </customSheetView>
    <customSheetView guid="{564AA8DD-E850-4E6F-BA1D-8F79D1361145}" showPageBreaks="1" showGridLines="0" zeroValues="0" printArea="1" hiddenColumns="1" view="pageBreakPreview" topLeftCell="A34">
      <selection activeCell="E44" sqref="E44"/>
      <rowBreaks count="1" manualBreakCount="1">
        <brk id="29" max="4" man="1"/>
      </rowBreaks>
      <pageMargins left="0" right="0" top="0" bottom="0" header="0" footer="0"/>
      <pageSetup scale="81" orientation="portrait" r:id="rId12"/>
      <headerFooter alignWithMargins="0">
        <oddFooter>&amp;R&amp;"Book Antiqua,Bold"&amp;8 Page &amp;P</oddFooter>
      </headerFooter>
    </customSheetView>
    <customSheetView guid="{7DC13EB1-5F25-4667-BD87-340DAD4F0E72}" showGridLines="0" zeroValues="0" hiddenColumns="1">
      <selection activeCell="D19" sqref="D19"/>
      <rowBreaks count="1" manualBreakCount="1">
        <brk id="29" max="4" man="1"/>
      </rowBreaks>
      <pageMargins left="0" right="0" top="0" bottom="0" header="0" footer="0"/>
      <pageSetup scale="81" orientation="portrait" r:id="rId13"/>
      <headerFooter alignWithMargins="0">
        <oddFooter>&amp;R&amp;"Book Antiqua,Bold"&amp;8 Page &amp;P</oddFooter>
      </headerFooter>
    </customSheetView>
    <customSheetView guid="{AF19F13B-761B-48FB-A70F-9439A4D7530B}" showGridLines="0" zeroValues="0" hiddenColumns="1" topLeftCell="A46">
      <selection activeCell="A17" sqref="A17"/>
      <rowBreaks count="1" manualBreakCount="1">
        <brk id="29" max="4" man="1"/>
      </rowBreaks>
      <pageMargins left="0" right="0" top="0" bottom="0" header="0" footer="0"/>
      <pageSetup scale="81" orientation="portrait" r:id="rId14"/>
      <headerFooter alignWithMargins="0">
        <oddFooter>&amp;R&amp;"Book Antiqua,Bold"&amp;8 Page &amp;P</oddFooter>
      </headerFooter>
    </customSheetView>
    <customSheetView guid="{20A53A97-D2BD-4E7F-8ABC-E5DF94CF88E8}" showGridLines="0" zeroValues="0" hiddenColumns="1" topLeftCell="A17">
      <selection activeCell="A17" sqref="A17"/>
      <rowBreaks count="1" manualBreakCount="1">
        <brk id="29" max="4" man="1"/>
      </rowBreaks>
      <pageMargins left="0" right="0" top="0" bottom="0" header="0" footer="0"/>
      <pageSetup scale="81" orientation="portrait" r:id="rId15"/>
      <headerFooter alignWithMargins="0">
        <oddFooter>&amp;R&amp;"Book Antiqua,Bold"&amp;8 Page &amp;P</oddFooter>
      </headerFooter>
    </customSheetView>
    <customSheetView guid="{1586E746-E770-4DE8-8EE8-42BC4CF5206B}" scale="85" showPageBreaks="1" showGridLines="0" zeroValues="0" printArea="1" hiddenColumns="1" view="pageBreakPreview" topLeftCell="A16">
      <selection activeCell="A17" sqref="A17"/>
      <rowBreaks count="1" manualBreakCount="1">
        <brk id="29" max="4" man="1"/>
      </rowBreaks>
      <pageMargins left="0" right="0" top="0" bottom="0" header="0" footer="0"/>
      <pageSetup scale="81" orientation="portrait" r:id="rId16"/>
      <headerFooter alignWithMargins="0">
        <oddFooter>&amp;R&amp;"Book Antiqua,Bold"&amp;8 Page &amp;P</oddFooter>
      </headerFooter>
    </customSheetView>
    <customSheetView guid="{7FED4A88-DA6B-4AEC-96D2-BAE29634CEBD}" scale="85" showPageBreaks="1" showGridLines="0" zeroValues="0" printArea="1" hiddenColumns="1" view="pageBreakPreview">
      <selection activeCell="A17" sqref="A17"/>
      <rowBreaks count="1" manualBreakCount="1">
        <brk id="29" max="4" man="1"/>
      </rowBreaks>
      <pageMargins left="0" right="0" top="0" bottom="0" header="0" footer="0"/>
      <pageSetup scale="81" orientation="portrait" r:id="rId17"/>
      <headerFooter alignWithMargins="0">
        <oddFooter>&amp;R&amp;"Book Antiqua,Bold"&amp;8 Page &amp;P</oddFooter>
      </headerFooter>
    </customSheetView>
    <customSheetView guid="{57EC2AB3-459C-475C-AFE6-EBB6882FA67E}" scale="85" showPageBreaks="1" showGridLines="0" zeroValues="0" printArea="1" hiddenColumns="1" view="pageBreakPreview">
      <selection activeCell="A17" sqref="A17"/>
      <rowBreaks count="1" manualBreakCount="1">
        <brk id="29" max="4" man="1"/>
      </rowBreaks>
      <pageMargins left="0" right="0" top="0" bottom="0" header="0" footer="0"/>
      <pageSetup scale="81" orientation="portrait" r:id="rId18"/>
      <headerFooter alignWithMargins="0">
        <oddFooter>&amp;R&amp;"Book Antiqua,Bold"&amp;8 Page &amp;P</oddFooter>
      </headerFooter>
    </customSheetView>
    <customSheetView guid="{6B2C1320-5106-401D-86E8-03FFC7419150}" scale="85" showPageBreaks="1" showGridLines="0" zeroValues="0" printArea="1" hiddenColumns="1" view="pageBreakPreview" showRuler="0" topLeftCell="A13">
      <selection activeCell="A17" sqref="A17"/>
      <rowBreaks count="1" manualBreakCount="1">
        <brk id="29" max="4" man="1"/>
      </rowBreaks>
      <pageMargins left="0" right="0" top="0" bottom="0" header="0" footer="0"/>
      <pageSetup scale="81" orientation="portrait" r:id="rId19"/>
      <headerFooter alignWithMargins="0">
        <oddFooter>&amp;R&amp;"Book Antiqua,Bold"&amp;8 Page &amp;P</oddFooter>
      </headerFooter>
    </customSheetView>
    <customSheetView guid="{1C70608C-646A-4043-A222-6253B5006A93}" showPageBreaks="1" showGridLines="0" printArea="1" hiddenColumns="1">
      <selection activeCell="A17" sqref="A17:E21"/>
      <rowBreaks count="1" manualBreakCount="1">
        <brk id="28" max="4" man="1"/>
      </rowBreaks>
      <pageMargins left="0" right="0" top="0" bottom="0" header="0" footer="0"/>
      <pageSetup scale="96" orientation="portrait" r:id="rId20"/>
      <headerFooter alignWithMargins="0">
        <oddFooter>&amp;R&amp;"Book Antiqua,Bold"&amp;8 Page &amp;P</oddFooter>
      </headerFooter>
    </customSheetView>
    <customSheetView guid="{8E7B022F-1113-4BA2-B2BA-8EDBE02A2557}" showPageBreaks="1" showGridLines="0" printArea="1" showRuler="0">
      <selection activeCell="B17" sqref="B17"/>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22"/>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237D8718-39ED-4FFE-B3B2-D1192F8D2E87}" showPageBreaks="1" showGridLines="0" printArea="1" hiddenColumns="1" view="pageBreakPreview">
      <selection activeCell="A17" sqref="A17:E21"/>
      <rowBreaks count="1" manualBreakCount="1">
        <brk id="28" max="4" man="1"/>
      </rowBreaks>
      <pageMargins left="0" right="0" top="0" bottom="0" header="0" footer="0"/>
      <pageSetup scale="96" orientation="portrait" r:id="rId24"/>
      <headerFooter alignWithMargins="0">
        <oddFooter>&amp;R&amp;"Book Antiqua,Bold"&amp;8 Page &amp;P</oddFooter>
      </headerFooter>
    </customSheetView>
    <customSheetView guid="{CD4CA1A8-824A-452F-BDBA-32A47C1B3013}" showPageBreaks="1" showGridLines="0" printArea="1" hiddenColumns="1" view="pageBreakPreview">
      <selection activeCell="A17" sqref="A17:E21"/>
      <rowBreaks count="1" manualBreakCount="1">
        <brk id="28" max="4" man="1"/>
      </rowBreaks>
      <pageMargins left="0" right="0" top="0" bottom="0" header="0" footer="0"/>
      <pageSetup scale="96" orientation="portrait" r:id="rId25"/>
      <headerFooter alignWithMargins="0">
        <oddFooter>&amp;R&amp;"Book Antiqua,Bold"&amp;8 Page &amp;P</oddFooter>
      </headerFooter>
    </customSheetView>
    <customSheetView guid="{EBAEADC8-DFAF-4DD1-92A4-0349F1C8EBDD}" scale="85" showPageBreaks="1" showGridLines="0" zeroValues="0" printArea="1" hiddenColumns="1" view="pageBreakPreview">
      <selection activeCell="A17" sqref="A17"/>
      <rowBreaks count="1" manualBreakCount="1">
        <brk id="29" max="4" man="1"/>
      </rowBreaks>
      <pageMargins left="0" right="0" top="0" bottom="0" header="0" footer="0"/>
      <pageSetup scale="81" orientation="portrait" r:id="rId26"/>
      <headerFooter alignWithMargins="0">
        <oddFooter>&amp;R&amp;"Book Antiqua,Bold"&amp;8 Page &amp;P</oddFooter>
      </headerFooter>
    </customSheetView>
    <customSheetView guid="{D5994A17-2357-4B78-B667-DDB5D94B6FD1}" scale="85" showPageBreaks="1" showGridLines="0" zeroValues="0" printArea="1" hiddenColumns="1" view="pageBreakPreview" topLeftCell="A7">
      <selection activeCell="A17" sqref="A17"/>
      <rowBreaks count="1" manualBreakCount="1">
        <brk id="29" max="4" man="1"/>
      </rowBreaks>
      <pageMargins left="0" right="0" top="0" bottom="0" header="0" footer="0"/>
      <pageSetup scale="81" orientation="portrait" r:id="rId27"/>
      <headerFooter alignWithMargins="0">
        <oddFooter>&amp;R&amp;"Book Antiqua,Bold"&amp;8 Page &amp;P</oddFooter>
      </headerFooter>
    </customSheetView>
    <customSheetView guid="{A317F5C2-E44F-4A46-8833-2AE6CAE06F6E}" scale="85" showPageBreaks="1" showGridLines="0" zeroValues="0" printArea="1" hiddenColumns="1" view="pageBreakPreview" topLeftCell="A7">
      <selection activeCell="A17" sqref="A17"/>
      <rowBreaks count="1" manualBreakCount="1">
        <brk id="29" max="4" man="1"/>
      </rowBreaks>
      <pageMargins left="0" right="0" top="0" bottom="0" header="0" footer="0"/>
      <pageSetup scale="81" orientation="portrait" r:id="rId28"/>
      <headerFooter alignWithMargins="0">
        <oddFooter>&amp;R&amp;"Book Antiqua,Bold"&amp;8 Page &amp;P</oddFooter>
      </headerFooter>
    </customSheetView>
    <customSheetView guid="{280EA05C-4582-4B0F-895F-5C9134A73222}" showGridLines="0" zeroValues="0" hiddenColumns="1">
      <selection activeCell="A17" sqref="A17"/>
      <rowBreaks count="1" manualBreakCount="1">
        <brk id="29" max="4" man="1"/>
      </rowBreaks>
      <pageMargins left="0" right="0" top="0" bottom="0" header="0" footer="0"/>
      <pageSetup scale="81" orientation="portrait" r:id="rId29"/>
      <headerFooter alignWithMargins="0">
        <oddFooter>&amp;R&amp;"Book Antiqua,Bold"&amp;8 Page &amp;P</oddFooter>
      </headerFooter>
    </customSheetView>
    <customSheetView guid="{582CF44B-0703-4CA2-AB84-00685031CD39}" showPageBreaks="1" showGridLines="0" zeroValues="0" printArea="1" hiddenColumns="1" view="pageBreakPreview" topLeftCell="A13">
      <selection activeCell="A17" sqref="A17"/>
      <rowBreaks count="1" manualBreakCount="1">
        <brk id="29" max="4" man="1"/>
      </rowBreaks>
      <pageMargins left="0" right="0" top="0" bottom="0" header="0" footer="0"/>
      <pageSetup scale="81" orientation="portrait" r:id="rId30"/>
      <headerFooter alignWithMargins="0">
        <oddFooter>&amp;R&amp;"Book Antiqua,Bold"&amp;8 Page &amp;P</oddFooter>
      </headerFooter>
    </customSheetView>
    <customSheetView guid="{308F00E9-5A71-4486-BCFD-DF8513C1906D}" showPageBreaks="1" showGridLines="0" zeroValues="0" printArea="1" hiddenColumns="1" view="pageBreakPreview">
      <selection activeCell="A17" sqref="A17"/>
      <rowBreaks count="1" manualBreakCount="1">
        <brk id="29" max="4" man="1"/>
      </rowBreaks>
      <pageMargins left="0" right="0" top="0" bottom="0" header="0" footer="0"/>
      <pageSetup scale="81" orientation="portrait" r:id="rId31"/>
      <headerFooter alignWithMargins="0">
        <oddFooter>&amp;R&amp;"Book Antiqua,Bold"&amp;8 Page &amp;P</oddFooter>
      </headerFooter>
    </customSheetView>
    <customSheetView guid="{9F8CD454-46B1-47B9-9F5F-73ED69AC40D4}" showPageBreaks="1" showGridLines="0" zeroValues="0" printArea="1" hiddenColumns="1" view="pageBreakPreview">
      <selection activeCell="D19" sqref="D19"/>
      <rowBreaks count="1" manualBreakCount="1">
        <brk id="29" max="4" man="1"/>
      </rowBreaks>
      <pageMargins left="0" right="0" top="0" bottom="0" header="0" footer="0"/>
      <pageSetup scale="81" orientation="portrait" r:id="rId32"/>
      <headerFooter alignWithMargins="0">
        <oddFooter>&amp;R&amp;"Book Antiqua,Bold"&amp;8 Page &amp;P</oddFooter>
      </headerFooter>
    </customSheetView>
    <customSheetView guid="{3365131F-6BE7-432A-859B-F41B794BB9E6}" showPageBreaks="1" showGridLines="0" zeroValues="0" printArea="1" hiddenColumns="1" view="pageBreakPreview">
      <selection activeCell="D19" sqref="D19"/>
      <rowBreaks count="1" manualBreakCount="1">
        <brk id="29" max="4" man="1"/>
      </rowBreaks>
      <pageMargins left="0" right="0" top="0" bottom="0" header="0" footer="0"/>
      <pageSetup scale="81" orientation="portrait" r:id="rId33"/>
      <headerFooter alignWithMargins="0">
        <oddFooter>&amp;R&amp;"Book Antiqua,Bold"&amp;8 Page &amp;P</oddFooter>
      </headerFooter>
    </customSheetView>
    <customSheetView guid="{728AEB16-F9CD-4198-B4E9-2E28A5E42262}" showPageBreaks="1" showGridLines="0" zeroValues="0" printArea="1" hiddenColumns="1" view="pageBreakPreview" topLeftCell="A22">
      <selection activeCell="D19" sqref="D19"/>
      <rowBreaks count="1" manualBreakCount="1">
        <brk id="29" max="4" man="1"/>
      </rowBreaks>
      <pageMargins left="0" right="0" top="0" bottom="0" header="0" footer="0"/>
      <pageSetup scale="81" orientation="portrait" r:id="rId34"/>
      <headerFooter alignWithMargins="0">
        <oddFooter>&amp;R&amp;"Book Antiqua,Bold"&amp;8 Page &amp;P</oddFooter>
      </headerFooter>
    </customSheetView>
    <customSheetView guid="{10C5F276-B641-4058-B015-CD9DBF21498B}" showPageBreaks="1" showGridLines="0" zeroValues="0" printArea="1" hiddenColumns="1" view="pageBreakPreview" topLeftCell="A4">
      <selection activeCell="A20" sqref="A20"/>
      <rowBreaks count="1" manualBreakCount="1">
        <brk id="29" max="4" man="1"/>
      </rowBreaks>
      <pageMargins left="0" right="0" top="0" bottom="0" header="0" footer="0"/>
      <pageSetup scale="81" orientation="portrait" r:id="rId35"/>
      <headerFooter alignWithMargins="0">
        <oddFooter>&amp;R&amp;"Book Antiqua,Bold"&amp;8 Page &amp;P</oddFooter>
      </headerFooter>
    </customSheetView>
    <customSheetView guid="{0BBA2DF4-A149-40BB-8E82-8CB6DEDB7C04}" showPageBreaks="1" showGridLines="0" zeroValues="0" printArea="1" hiddenColumns="1" view="pageBreakPreview">
      <selection activeCell="B20" sqref="B20"/>
      <rowBreaks count="1" manualBreakCount="1">
        <brk id="29" max="4" man="1"/>
      </rowBreaks>
      <pageMargins left="0" right="0" top="0" bottom="0" header="0" footer="0"/>
      <pageSetup scale="81" orientation="portrait" r:id="rId36"/>
      <headerFooter alignWithMargins="0">
        <oddFooter>&amp;R&amp;"Book Antiqua,Bold"&amp;8 Page &amp;P</oddFooter>
      </headerFooter>
    </customSheetView>
  </customSheetViews>
  <mergeCells count="24">
    <mergeCell ref="C40:D40"/>
    <mergeCell ref="C43:D43"/>
    <mergeCell ref="C44:D44"/>
    <mergeCell ref="C45:D45"/>
    <mergeCell ref="C41:D41"/>
    <mergeCell ref="C42:D42"/>
    <mergeCell ref="C39:D39"/>
    <mergeCell ref="A24:E24"/>
    <mergeCell ref="A25:E25"/>
    <mergeCell ref="A33:E33"/>
    <mergeCell ref="C35:D35"/>
    <mergeCell ref="C36:D36"/>
    <mergeCell ref="C37:D37"/>
    <mergeCell ref="C38:D38"/>
    <mergeCell ref="A32:E32"/>
    <mergeCell ref="A23:E23"/>
    <mergeCell ref="A8:D8"/>
    <mergeCell ref="A3:E3"/>
    <mergeCell ref="A5:E5"/>
    <mergeCell ref="A14:E14"/>
    <mergeCell ref="B9:D9"/>
    <mergeCell ref="B10:D10"/>
    <mergeCell ref="B11:D11"/>
    <mergeCell ref="B12:D12"/>
  </mergeCells>
  <phoneticPr fontId="3" type="noConversion"/>
  <conditionalFormatting sqref="A30:E51">
    <cfRule type="expression" dxfId="20" priority="2" stopIfTrue="1">
      <formula>$F$22=FALSE</formula>
    </cfRule>
  </conditionalFormatting>
  <conditionalFormatting sqref="A52:E52">
    <cfRule type="expression" dxfId="19" priority="1" stopIfTrue="1">
      <formula>$F$22="No"</formula>
    </cfRule>
  </conditionalFormatting>
  <pageMargins left="0.75" right="0.43" top="0.57999999999999996" bottom="0.4" header="0.34" footer="0.2"/>
  <pageSetup scale="81" orientation="portrait" r:id="rId37"/>
  <headerFooter alignWithMargins="0">
    <oddFooter>&amp;R&amp;"Book Antiqua,Bold"&amp;8 Page &amp;P</oddFooter>
  </headerFooter>
  <rowBreaks count="1" manualBreakCount="1">
    <brk id="29" max="4" man="1"/>
  </rowBreaks>
  <drawing r:id="rId38"/>
  <legacyDrawing r:id="rId39"/>
  <mc:AlternateContent xmlns:mc="http://schemas.openxmlformats.org/markup-compatibility/2006">
    <mc:Choice Requires="x14">
      <controls>
        <mc:AlternateContent xmlns:mc="http://schemas.openxmlformats.org/markup-compatibility/2006">
          <mc:Choice Requires="x14">
            <control shapeId="10254" r:id="rId40" name="Check Box 14">
              <controlPr defaultSize="0" print="0" autoFill="0" autoLine="0" autoPict="0">
                <anchor moveWithCells="1">
                  <from>
                    <xdr:col>4</xdr:col>
                    <xdr:colOff>2247900</xdr:colOff>
                    <xdr:row>21</xdr:row>
                    <xdr:rowOff>85725</xdr:rowOff>
                  </from>
                  <to>
                    <xdr:col>4</xdr:col>
                    <xdr:colOff>2495550</xdr:colOff>
                    <xdr:row>21</xdr:row>
                    <xdr:rowOff>266700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48</vt:i4>
      </vt:variant>
    </vt:vector>
  </HeadingPairs>
  <TitlesOfParts>
    <vt:vector size="76" baseType="lpstr">
      <vt:lpstr>Cover</vt:lpstr>
      <vt:lpstr>Name of Bidder</vt:lpstr>
      <vt:lpstr>Attach 3(JV)</vt:lpstr>
      <vt:lpstr>Attach-3 (QR)</vt:lpstr>
      <vt:lpstr>Attach 4</vt:lpstr>
      <vt:lpstr>Attach 4 (A)</vt:lpstr>
      <vt:lpstr>Attach 5</vt:lpstr>
      <vt:lpstr>Attach 5A</vt:lpstr>
      <vt:lpstr>Attach 6</vt:lpstr>
      <vt:lpstr>Attach 7</vt:lpstr>
      <vt:lpstr>Attach 7a</vt:lpstr>
      <vt:lpstr>Attach 9</vt:lpstr>
      <vt:lpstr>Attach 10</vt:lpstr>
      <vt:lpstr>Attach 11</vt:lpstr>
      <vt:lpstr>Attach 12</vt:lpstr>
      <vt:lpstr>Attach 13</vt:lpstr>
      <vt:lpstr>Attach 14</vt:lpstr>
      <vt:lpstr>Attach 14 IP</vt:lpstr>
      <vt:lpstr>Attach 15</vt:lpstr>
      <vt:lpstr>Attach 16</vt:lpstr>
      <vt:lpstr>Attach 17</vt:lpstr>
      <vt:lpstr>Attach 19</vt:lpstr>
      <vt:lpstr>Attach 18A</vt:lpstr>
      <vt:lpstr>Attach 23-A</vt:lpstr>
      <vt:lpstr>Attach 23-B</vt:lpstr>
      <vt:lpstr>Bid Form 1st Env.</vt:lpstr>
      <vt:lpstr>N-W (Cr.)</vt:lpstr>
      <vt:lpstr>N-W(cr.)-2</vt:lpstr>
      <vt:lpstr>BL2A</vt:lpstr>
      <vt:lpstr>BL2AA</vt:lpstr>
      <vt:lpstr>BL2B</vt:lpstr>
      <vt:lpstr>BL2C</vt:lpstr>
      <vt:lpstr>BL3A</vt:lpstr>
      <vt:lpstr>BL3B</vt:lpstr>
      <vt:lpstr>BL3C</vt:lpstr>
      <vt:lpstr>BL4A</vt:lpstr>
      <vt:lpstr>BL4B</vt:lpstr>
      <vt:lpstr>BL4C</vt:lpstr>
      <vt:lpstr>BL5A</vt:lpstr>
      <vt:lpstr>BL5B</vt:lpstr>
      <vt:lpstr>BL5C</vt:lpstr>
      <vt:lpstr>PATHAR1</vt:lpstr>
      <vt:lpstr>PATHAR2</vt:lpstr>
      <vt:lpstr>PATHAR3</vt:lpstr>
      <vt:lpstr>PATHJVPR1</vt:lpstr>
      <vt:lpstr>PATHJVPR2</vt:lpstr>
      <vt:lpstr>PATHLP1</vt:lpstr>
      <vt:lpstr>PATHPR1</vt:lpstr>
      <vt:lpstr>'Attach 10'!Print_Area</vt:lpstr>
      <vt:lpstr>'Attach 11'!Print_Area</vt:lpstr>
      <vt:lpstr>'Attach 12'!Print_Area</vt:lpstr>
      <vt:lpstr>'Attach 13'!Print_Area</vt:lpstr>
      <vt:lpstr>'Attach 14'!Print_Area</vt:lpstr>
      <vt:lpstr>'Attach 14 IP'!Print_Area</vt:lpstr>
      <vt:lpstr>'Attach 15'!Print_Area</vt:lpstr>
      <vt:lpstr>'Attach 16'!Print_Area</vt:lpstr>
      <vt:lpstr>'Attach 17'!Print_Area</vt:lpstr>
      <vt:lpstr>'Attach 18A'!Print_Area</vt:lpstr>
      <vt:lpstr>'Attach 19'!Print_Area</vt:lpstr>
      <vt:lpstr>'Attach 23-A'!Print_Area</vt:lpstr>
      <vt:lpstr>'Attach 23-B'!Print_Area</vt:lpstr>
      <vt:lpstr>'Attach 3(JV)'!Print_Area</vt:lpstr>
      <vt:lpstr>'Attach 4'!Print_Area</vt:lpstr>
      <vt:lpstr>'Attach 4 (A)'!Print_Area</vt:lpstr>
      <vt:lpstr>'Attach 5'!Print_Area</vt:lpstr>
      <vt:lpstr>'Attach 5A'!Print_Area</vt:lpstr>
      <vt:lpstr>'Attach 6'!Print_Area</vt:lpstr>
      <vt:lpstr>'Attach 7'!Print_Area</vt:lpstr>
      <vt:lpstr>'Attach 7a'!Print_Area</vt:lpstr>
      <vt:lpstr>'Attach 9'!Print_Area</vt:lpstr>
      <vt:lpstr>'Attach-3 (QR)'!Print_Area</vt:lpstr>
      <vt:lpstr>'Bid Form 1st Env.'!Print_Area</vt:lpstr>
      <vt:lpstr>Cover!Print_Area</vt:lpstr>
      <vt:lpstr>'Name of Bidder'!Print_Area</vt:lpstr>
      <vt:lpstr>'Attach 7a'!Print_Titles</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Amriti Rani {अमृती रानी}</cp:lastModifiedBy>
  <cp:revision/>
  <dcterms:created xsi:type="dcterms:W3CDTF">2010-09-27T08:09:01Z</dcterms:created>
  <dcterms:modified xsi:type="dcterms:W3CDTF">2024-05-29T06:04:34Z</dcterms:modified>
  <cp:category/>
  <cp:contentStatus/>
</cp:coreProperties>
</file>