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4.xml" ContentType="application/vnd.ms-excel.controlproperties+xml"/>
  <Override PartName="/xl/drawings/drawing11.xml" ContentType="application/vnd.openxmlformats-officedocument.drawing+xml"/>
  <Override PartName="/xl/ctrlProps/ctrlProp105.xml" ContentType="application/vnd.ms-excel.controlproperties+xml"/>
  <Override PartName="/xl/drawings/drawing12.xml" ContentType="application/vnd.openxmlformats-officedocument.drawing+xml"/>
  <Override PartName="/xl/ctrlProps/ctrlProp10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7.xml" ContentType="application/vnd.ms-excel.controlproperties+xml"/>
  <Override PartName="/xl/ctrlProps/ctrlProp10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updateLinks="never" codeName="ThisWorkbook" defaultThemeVersion="124226"/>
  <mc:AlternateContent xmlns:mc="http://schemas.openxmlformats.org/markup-compatibility/2006">
    <mc:Choice Requires="x15">
      <x15ac:absPath xmlns:x15ac="http://schemas.microsoft.com/office/spreadsheetml/2010/11/ac" url="C:\Users\Kapil\Desktop\SS76-G3\TR40\Bidding Doc\to be uploaded\"/>
    </mc:Choice>
  </mc:AlternateContent>
  <xr:revisionPtr revIDLastSave="0" documentId="13_ncr:1_{38726F23-A680-46F0-807A-357DFF6CC2F7}" xr6:coauthVersionLast="47" xr6:coauthVersionMax="47" xr10:uidLastSave="{00000000-0000-0000-0000-000000000000}"/>
  <workbookProtection workbookAlgorithmName="SHA-512" workbookHashValue="31YNwues0Vdp3PfVivzs5+R/NuMSpmT8XInlMO6S+bkyN8l5OFJTs5RRShHfhiHc2Z8HS5CICj5taic0ngX9vw==" workbookSaltValue="BqltzFRfCIEcGTU1wYL6Sw==" workbookSpinCount="100000" lockStructure="1"/>
  <bookViews>
    <workbookView xWindow="-120" yWindow="-120" windowWidth="19440" windowHeight="10440" tabRatio="942" firstSheet="17" activeTab="2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(QR)'!$I$343</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(QR)'!$I$343</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(QR)'!$J$343</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(QR)'!$K$343</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(QR)'!$I$344</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(QR)'!$J$344</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(QR)'!$K$344</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(QR)'!$I$345</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(QR)'!$J$345</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(QR)'!$K$345</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(QR)'!$I$346</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(QR)'!$J$346</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(QR)'!$K$346</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(QR)'!$AN$298</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(QR)'!$AN$299</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(QR)'!$AN$300</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(QR)'!$J$342</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(QR)'!$K$342</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(QR)'!$I$342</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(QR)'!$J$342</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15'!$A$1:$E$91</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(QR)'!$A$1:$I$352</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15'!$A$1:$E$91</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(QR)'!$A$1:$H$352</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(QR)'!$154:$160,'Attach-3 (QR)'!#REF!,'Attach-3 (QR)'!#REF!,'Attach-3 (QR)'!#REF!,'Attach-3 (QR)'!$168:$168,'Attach-3 (QR)'!$217:$219,'Attach-3 (QR)'!$278:$292</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15'!$A$1:$E$91</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(QR)'!$A$1:$I$352</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(QR)'!$97:$97,'Attach-3 (QR)'!$132:$132,'Attach-3 (QR)'!$154:$160,'Attach-3 (QR)'!$168:$168,'Attach-3 (QR)'!$204:$330</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(QR)'!$A$1:$H$352</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15'!$A$1:$E$91</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(QR)'!$A$1:$I$352</definedName>
    <definedName name="Z_176A4F7E_17B2_43CD_BA12_35A58E9B73EF_.wvu.Rows" localSheetId="6" hidden="1">'Attach-3 (QR)'!$19:$23,'Attach-3 (QR)'!$25:$25,'Attach-3 (QR)'!$35:$35,'Attach-3 (QR)'!$97:$97,'Attach-3 (QR)'!$132:$132,'Attach-3 (QR)'!$154:$160,'Attach-3 (QR)'!$168:$168,'Attach-3 (QR)'!$204:$330</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(QR)'!$A$1:$H$352</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(QR)'!$A$1:$H$352</definedName>
    <definedName name="Z_20A53A97_D2BD_4E7F_8ABC_E5DF94CF88E8_.wvu.PrintArea" localSheetId="4" hidden="1">'Attach-3 (QR)_old'!$A$1:$H$407</definedName>
    <definedName name="Z_20A53A97_D2BD_4E7F_8ABC_E5DF94CF88E8_.wvu.Rows" localSheetId="6" hidden="1">'Attach-3 (QR)'!#REF!,'Attach-3 (QR)'!#REF!,'Attach-3 (QR)'!#REF!,'Attach-3 (QR)'!$217:$219,'Attach-3 (QR)'!$241:$272,'Attach-3 (QR)'!$283:$292</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15'!$A$1:$E$91</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15'!$A$1:$E$91</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(QR)'!$A$1:$I$352</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(QR)'!$97:$97,'Attach-3 (QR)'!$132:$132,'Attach-3 (QR)'!$154:$160,'Attach-3 (QR)'!$168:$168,'Attach-3 (QR)'!$204:$330</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15'!$A$1:$E$91</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(QR)'!$A$1:$I$352</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(QR)'!$97:$97,'Attach-3 (QR)'!$132:$132,'Attach-3 (QR)'!$154:$160,'Attach-3 (QR)'!$168:$168,'Attach-3 (QR)'!$204:$330</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(QR)'!$A$1:$H$352</definedName>
    <definedName name="Z_280EA05C_4582_4B0F_895F_5C9134A73222_.wvu.PrintArea" localSheetId="4" hidden="1">'Attach-3 (QR)_old'!$A$1:$H$407</definedName>
    <definedName name="Z_280EA05C_4582_4B0F_895F_5C9134A73222_.wvu.Rows" localSheetId="6" hidden="1">'Attach-3 (QR)'!$154:$160,'Attach-3 (QR)'!#REF!,'Attach-3 (QR)'!#REF!,'Attach-3 (QR)'!$217:$219,'Attach-3 (QR)'!$241:$272,'Attach-3 (QR)'!$283:$292</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15'!$A$1:$E$91</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(QR)'!$A$1:$H$352</definedName>
    <definedName name="Z_308F00E9_5A71_4486_BCFD_DF8513C1906D_.wvu.PrintArea" localSheetId="4" hidden="1">'Attach-3 (QR)_old'!$A$1:$H$407</definedName>
    <definedName name="Z_308F00E9_5A71_4486_BCFD_DF8513C1906D_.wvu.Rows" localSheetId="6" hidden="1">'Attach-3 (QR)'!#REF!,'Attach-3 (QR)'!$154:$160,'Attach-3 (QR)'!#REF!,'Attach-3 (QR)'!#REF!,'Attach-3 (QR)'!#REF!,'Attach-3 (QR)'!$168:$168,'Attach-3 (QR)'!$217:$219,'Attach-3 (QR)'!$241:$272,'Attach-3 (QR)'!$278:$292</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(QR)'!$A$1:$H$352</definedName>
    <definedName name="Z_3365131F_6BE7_432A_859B_F41B794BB9E6_.wvu.PrintArea" localSheetId="4" hidden="1">'Attach-3 (QR)_old'!$A$1:$H$407</definedName>
    <definedName name="Z_3365131F_6BE7_432A_859B_F41B794BB9E6_.wvu.Rows" localSheetId="6" hidden="1">'Attach-3 (QR)'!#REF!,'Attach-3 (QR)'!$154:$160,'Attach-3 (QR)'!#REF!,'Attach-3 (QR)'!#REF!,'Attach-3 (QR)'!#REF!,'Attach-3 (QR)'!$168:$168,'Attach-3 (QR)'!$217:$219,'Attach-3 (QR)'!$233:$273,'Attach-3 (QR)'!$278:$292,'Attach-3 (QR)'!$310:$331</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15'!$A$1:$E$91</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15'!$A$1:$E$91</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15'!$A$1:$E$91</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15'!$A$1:$E$92</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15'!$A$1:$E$91</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15'!$A$1:$E$91</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(QR)'!$A$1:$H$352</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15'!$A$1:$E$91</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(QR)'!$A$1:$I$352</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(QR)'!$97:$97,'Attach-3 (QR)'!$132:$132,'Attach-3 (QR)'!$154:$160,'Attach-3 (QR)'!$168:$168,'Attach-3 (QR)'!$204:$330</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(QR)'!$A$1:$H$352</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(QR)'!$A$1:$I$352</definedName>
    <definedName name="Z_5802F788_6BC6_4DD2_9B34_FB4B8F376754_.wvu.Rows" localSheetId="6" hidden="1">'Attach-3 (QR)'!$19:$23,'Attach-3 (QR)'!$25:$25,'Attach-3 (QR)'!$35:$35,'Attach-3 (QR)'!$97:$97,'Attach-3 (QR)'!$132:$132,'Attach-3 (QR)'!$154:$160,'Attach-3 (QR)'!$168:$168,'Attach-3 (QR)'!$204:$330</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(QR)'!$A$1:$H$352</definedName>
    <definedName name="Z_582CF44B_0703_4CA2_AB84_00685031CD39_.wvu.PrintArea" localSheetId="4" hidden="1">'Attach-3 (QR)_old'!$A$1:$H$407</definedName>
    <definedName name="Z_582CF44B_0703_4CA2_AB84_00685031CD39_.wvu.Rows" localSheetId="6" hidden="1">'Attach-3 (QR)'!#REF!,'Attach-3 (QR)'!$154:$160,'Attach-3 (QR)'!#REF!,'Attach-3 (QR)'!#REF!,'Attach-3 (QR)'!#REF!,'Attach-3 (QR)'!$168:$168,'Attach-3 (QR)'!$217:$219,'Attach-3 (QR)'!$241:$272,'Attach-3 (QR)'!$278:$292</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15'!$A$1:$E$91</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(QR)'!$A$1:$I$352</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(QR)'!$97:$97,'Attach-3 (QR)'!$132:$132,'Attach-3 (QR)'!$154:$160,'Attach-3 (QR)'!$168:$168,'Attach-3 (QR)'!$204:$330</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15'!$A$1:$E$91</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(QR)'!$A$1:$I$352</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(QR)'!$97:$97,'Attach-3 (QR)'!$132:$132,'Attach-3 (QR)'!$154:$160,'Attach-3 (QR)'!$168:$168,'Attach-3 (QR)'!$204:$330</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(QR)'!$A$1:$H$352</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(QR)'!$A$1:$I$352</definedName>
    <definedName name="Z_6DC6C963_9F04_44DD_BC90_C1641F014E55_.wvu.Rows" localSheetId="6" hidden="1">'Attach-3 (QR)'!$19:$23,'Attach-3 (QR)'!$25:$25,'Attach-3 (QR)'!$35:$35,'Attach-3 (QR)'!$97:$97,'Attach-3 (QR)'!$132:$132,'Attach-3 (QR)'!$154:$160,'Attach-3 (QR)'!$168:$168,'Attach-3 (QR)'!$204:$330</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(QR)'!$A$1:$H$352</definedName>
    <definedName name="Z_6FD3A41D_DEEE_48F5_96DB_6021F0BEBAF6_.wvu.PrintArea" localSheetId="4" hidden="1">'Attach-3 (QR)_old'!$A$1:$H$407</definedName>
    <definedName name="Z_6FD3A41D_DEEE_48F5_96DB_6021F0BEBAF6_.wvu.Rows" localSheetId="6" hidden="1">'Attach-3 (QR)'!#REF!,'Attach-3 (QR)'!$154:$160,'Attach-3 (QR)'!#REF!,'Attach-3 (QR)'!#REF!,'Attach-3 (QR)'!#REF!,'Attach-3 (QR)'!$168:$168,'Attach-3 (QR)'!$217:$219,'Attach-3 (QR)'!$233:$273,'Attach-3 (QR)'!$278:$292,'Attach-3 (QR)'!$310:$331</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(QR)'!$A$1:$I$352</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(QR)'!$97:$97,'Attach-3 (QR)'!$154:$160,'Attach-3 (QR)'!$168:$168,'Attach-3 (QR)'!$204:$330</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(QR)'!$A$1:$H$352</definedName>
    <definedName name="Z_728AEB16_F9CD_4198_B4E9_2E28A5E42262_.wvu.PrintArea" localSheetId="4" hidden="1">'Attach-3 (QR)_old'!$A$1:$H$407</definedName>
    <definedName name="Z_728AEB16_F9CD_4198_B4E9_2E28A5E42262_.wvu.Rows" localSheetId="6" hidden="1">'Attach-3 (QR)'!#REF!,'Attach-3 (QR)'!$154:$160,'Attach-3 (QR)'!#REF!,'Attach-3 (QR)'!#REF!,'Attach-3 (QR)'!#REF!,'Attach-3 (QR)'!$168:$168,'Attach-3 (QR)'!$217:$219,'Attach-3 (QR)'!$233:$273,'Attach-3 (QR)'!$278:$292,'Attach-3 (QR)'!$310:$331</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15'!$A$1:$E$91</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(QR)'!$A$1:$I$352</definedName>
    <definedName name="Z_757C3C2F_C668_4CD7_806B_CA71CC57DCC1_.wvu.PrintArea" localSheetId="4" hidden="1">'Attach-3 (QR)_old'!$A$1:$J$407</definedName>
    <definedName name="Z_757C3C2F_C668_4CD7_806B_CA71CC57DCC1_.wvu.PrintArea" localSheetId="27" hidden="1">'Bid Form 1st Envelope '!$A$1:$J$118</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(QR)'!$97:$97,'Attach-3 (QR)'!$132:$132,'Attach-3 (QR)'!$154:$160,'Attach-3 (QR)'!$168:$168,'Attach-3 (QR)'!$204:$330</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15'!$A$1:$E$91</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0A14A8_F7D2_402C_9203_97C9651691AA_.wvu.Cols" localSheetId="17" hidden="1">'Attach 12'!$F:$H</definedName>
    <definedName name="Z_7D0A14A8_F7D2_402C_9203_97C9651691AA_.wvu.Cols" localSheetId="21" hidden="1">'Attach 15'!$H:$H,'Attach 15'!$L:$N</definedName>
    <definedName name="Z_7D0A14A8_F7D2_402C_9203_97C9651691AA_.wvu.Cols" localSheetId="25" hidden="1">'Attach 18 SP'!$J:$AO</definedName>
    <definedName name="Z_7D0A14A8_F7D2_402C_9203_97C9651691AA_.wvu.Cols" localSheetId="3" hidden="1">'Attach 3(JV)'!$G:$H</definedName>
    <definedName name="Z_7D0A14A8_F7D2_402C_9203_97C9651691AA_.wvu.Cols" localSheetId="7" hidden="1">'Attach 4'!$H:$O</definedName>
    <definedName name="Z_7D0A14A8_F7D2_402C_9203_97C9651691AA_.wvu.Cols" localSheetId="10" hidden="1">'Attach 5'!$H:$H</definedName>
    <definedName name="Z_7D0A14A8_F7D2_402C_9203_97C9651691AA_.wvu.Cols" localSheetId="11" hidden="1">'Attach 5A'!$H:$H</definedName>
    <definedName name="Z_7D0A14A8_F7D2_402C_9203_97C9651691AA_.wvu.Cols" localSheetId="12" hidden="1">'Attach 6'!$H:$H</definedName>
    <definedName name="Z_7D0A14A8_F7D2_402C_9203_97C9651691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D0A14A8_F7D2_402C_9203_97C9651691AA_.wvu.Cols" localSheetId="4" hidden="1">'Attach-3 (QR)_old'!$J:$AB</definedName>
    <definedName name="Z_7D0A14A8_F7D2_402C_9203_97C9651691AA_.wvu.Cols" localSheetId="27" hidden="1">'Bid Form 1st Envelope '!$K:$K,'Bid Form 1st Envelope '!$AA:$AI</definedName>
    <definedName name="Z_7D0A14A8_F7D2_402C_9203_97C9651691AA_.wvu.Cols" localSheetId="2" hidden="1">'Names of Bidder'!$H:$M,'Names of Bidder'!$O:$O,'Names of Bidder'!$AA:$AB</definedName>
    <definedName name="Z_7D0A14A8_F7D2_402C_9203_97C9651691AA_.wvu.FilterData" localSheetId="2" hidden="1">'Names of Bidder'!$B$6:$G$19</definedName>
    <definedName name="Z_7D0A14A8_F7D2_402C_9203_97C9651691AA_.wvu.PrintArea" localSheetId="15" hidden="1">'Attach 10'!$A$1:$F$18</definedName>
    <definedName name="Z_7D0A14A8_F7D2_402C_9203_97C9651691AA_.wvu.PrintArea" localSheetId="16" hidden="1">'Attach 11'!$A$1:$E$86</definedName>
    <definedName name="Z_7D0A14A8_F7D2_402C_9203_97C9651691AA_.wvu.PrintArea" localSheetId="17" hidden="1">'Attach 12'!$A$1:$F$37</definedName>
    <definedName name="Z_7D0A14A8_F7D2_402C_9203_97C9651691AA_.wvu.PrintArea" localSheetId="18" hidden="1">'Attach 13'!$A$1:$E$26</definedName>
    <definedName name="Z_7D0A14A8_F7D2_402C_9203_97C9651691AA_.wvu.PrintArea" localSheetId="19" hidden="1">'Attach 14'!$A$1:$E$26</definedName>
    <definedName name="Z_7D0A14A8_F7D2_402C_9203_97C9651691AA_.wvu.PrintArea" localSheetId="20" hidden="1">'Attach 14-IP'!$A$8:$I$225</definedName>
    <definedName name="Z_7D0A14A8_F7D2_402C_9203_97C9651691AA_.wvu.PrintArea" localSheetId="21" hidden="1">'Attach 15'!$A$1:$E$91</definedName>
    <definedName name="Z_7D0A14A8_F7D2_402C_9203_97C9651691AA_.wvu.PrintArea" localSheetId="22" hidden="1">'Attach 16 '!$A$1:$L$96</definedName>
    <definedName name="Z_7D0A14A8_F7D2_402C_9203_97C9651691AA_.wvu.PrintArea" localSheetId="23" hidden="1">'Attach 17'!$A$1:$E$33</definedName>
    <definedName name="Z_7D0A14A8_F7D2_402C_9203_97C9651691AA_.wvu.PrintArea" localSheetId="24" hidden="1">'Attach 18'!$A$1:$E$21</definedName>
    <definedName name="Z_7D0A14A8_F7D2_402C_9203_97C9651691AA_.wvu.PrintArea" localSheetId="25" hidden="1">'Attach 18 SP'!$A$7:$I$157</definedName>
    <definedName name="Z_7D0A14A8_F7D2_402C_9203_97C9651691AA_.wvu.PrintArea" localSheetId="26" hidden="1">'Attach 19'!$A$1:$E$31</definedName>
    <definedName name="Z_7D0A14A8_F7D2_402C_9203_97C9651691AA_.wvu.PrintArea" localSheetId="3" hidden="1">'Attach 3(JV)'!$A$1:$E$26</definedName>
    <definedName name="Z_7D0A14A8_F7D2_402C_9203_97C9651691AA_.wvu.PrintArea" localSheetId="5" hidden="1">'Attach 3(QR)'!$A$1:$E$28</definedName>
    <definedName name="Z_7D0A14A8_F7D2_402C_9203_97C9651691AA_.wvu.PrintArea" localSheetId="7" hidden="1">'Attach 4'!$A$1:$G$25</definedName>
    <definedName name="Z_7D0A14A8_F7D2_402C_9203_97C9651691AA_.wvu.PrintArea" localSheetId="8" hidden="1">'Attach 4 (A)'!$A$1:$E$27</definedName>
    <definedName name="Z_7D0A14A8_F7D2_402C_9203_97C9651691AA_.wvu.PrintArea" localSheetId="9" hidden="1">'Attach 4 (B)'!$A$1:$E$26</definedName>
    <definedName name="Z_7D0A14A8_F7D2_402C_9203_97C9651691AA_.wvu.PrintArea" localSheetId="10" hidden="1">'Attach 5'!$A$1:$E$35</definedName>
    <definedName name="Z_7D0A14A8_F7D2_402C_9203_97C9651691AA_.wvu.PrintArea" localSheetId="11" hidden="1">'Attach 5A'!$A$1:$E$68</definedName>
    <definedName name="Z_7D0A14A8_F7D2_402C_9203_97C9651691AA_.wvu.PrintArea" localSheetId="12" hidden="1">'Attach 6'!$A$1:$E$31</definedName>
    <definedName name="Z_7D0A14A8_F7D2_402C_9203_97C9651691AA_.wvu.PrintArea" localSheetId="13" hidden="1">'Attach 7'!$A$1:$E$24</definedName>
    <definedName name="Z_7D0A14A8_F7D2_402C_9203_97C9651691AA_.wvu.PrintArea" localSheetId="14" hidden="1">'Attach 9'!$A$1:$F$51</definedName>
    <definedName name="Z_7D0A14A8_F7D2_402C_9203_97C9651691AA_.wvu.PrintArea" localSheetId="6" hidden="1">'Attach-3 (QR)'!$A$1:$I$352</definedName>
    <definedName name="Z_7D0A14A8_F7D2_402C_9203_97C9651691AA_.wvu.PrintArea" localSheetId="4" hidden="1">'Attach-3 (QR)_old'!$A$1:$J$407</definedName>
    <definedName name="Z_7D0A14A8_F7D2_402C_9203_97C9651691AA_.wvu.PrintArea" localSheetId="27" hidden="1">'Bid Form 1st Envelope '!$A$1:$J$118</definedName>
    <definedName name="Z_7D0A14A8_F7D2_402C_9203_97C9651691AA_.wvu.PrintArea" localSheetId="1" hidden="1">Cover!$A$1:$F$28</definedName>
    <definedName name="Z_7D0A14A8_F7D2_402C_9203_97C9651691AA_.wvu.PrintArea" localSheetId="2" hidden="1">'Names of Bidder'!$B$1:$G$38</definedName>
    <definedName name="Z_7D0A14A8_F7D2_402C_9203_97C9651691AA_.wvu.PrintTitles" localSheetId="14" hidden="1">'Attach 9'!$18:$18</definedName>
    <definedName name="Z_7D0A14A8_F7D2_402C_9203_97C9651691AA_.wvu.Rows" localSheetId="17" hidden="1">'Attach 12'!$4:$4</definedName>
    <definedName name="Z_7D0A14A8_F7D2_402C_9203_97C9651691AA_.wvu.Rows" localSheetId="21" hidden="1">'Attach 15'!$16:$16</definedName>
    <definedName name="Z_7D0A14A8_F7D2_402C_9203_97C9651691AA_.wvu.Rows" localSheetId="23" hidden="1">'Attach 17'!$26:$26,'Attach 17'!$32:$209</definedName>
    <definedName name="Z_7D0A14A8_F7D2_402C_9203_97C9651691AA_.wvu.Rows" localSheetId="25" hidden="1">'Attach 18 SP'!$149:$153</definedName>
    <definedName name="Z_7D0A14A8_F7D2_402C_9203_97C9651691AA_.wvu.Rows" localSheetId="26" hidden="1">'Attach 19'!$13:$13,'Attach 19'!$20:$28</definedName>
    <definedName name="Z_7D0A14A8_F7D2_402C_9203_97C9651691AA_.wvu.Rows" localSheetId="10" hidden="1">'Attach 5'!$4:$4</definedName>
    <definedName name="Z_7D0A14A8_F7D2_402C_9203_97C9651691AA_.wvu.Rows" localSheetId="11" hidden="1">'Attach 5A'!$25:$30</definedName>
    <definedName name="Z_7D0A14A8_F7D2_402C_9203_97C9651691AA_.wvu.Rows" localSheetId="14" hidden="1">'Attach 9'!$26:$28</definedName>
    <definedName name="Z_7D0A14A8_F7D2_402C_9203_97C9651691AA_.wvu.Rows" localSheetId="6" hidden="1">'Attach-3 (QR)'!$19:$23,'Attach-3 (QR)'!$25:$25,'Attach-3 (QR)'!$35:$35,'Attach-3 (QR)'!$97:$97,'Attach-3 (QR)'!$132:$132,'Attach-3 (QR)'!$154:$160,'Attach-3 (QR)'!$168:$168,'Attach-3 (QR)'!$204:$330</definedName>
    <definedName name="Z_7D0A14A8_F7D2_402C_9203_97C9651691AA_.wvu.Rows" localSheetId="4" hidden="1">'Attach-3 (QR)_old'!$19:$23,'Attach-3 (QR)_old'!$25:$25,'Attach-3 (QR)_old'!$34:$34,'Attach-3 (QR)_old'!$91:$91,'Attach-3 (QR)_old'!$117:$117,'Attach-3 (QR)_old'!$204:$204,'Attach-3 (QR)_old'!$235:$235,'Attach-3 (QR)_old'!$260:$386</definedName>
    <definedName name="Z_7D0A14A8_F7D2_402C_9203_97C9651691AA_.wvu.Rows" localSheetId="27" hidden="1">'Bid Form 1st Envelope '!$22:$23,'Bid Form 1st Envelope '!$30:$31,'Bid Form 1st Envelope '!$102:$102,'Bid Form 1st Envelope '!$105:$106</definedName>
    <definedName name="Z_7D0A14A8_F7D2_402C_9203_97C9651691AA_.wvu.Rows" localSheetId="2" hidden="1">'Names of Bidder'!$6:$7,'Names of Bidder'!$23:$26,'Names of Bidder'!$28:$31</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(QR)'!$A$1:$H$352</definedName>
    <definedName name="Z_7DC13EB1_5F25_4667_BD87_340DAD4F0E72_.wvu.PrintArea" localSheetId="4" hidden="1">'Attach-3 (QR)_old'!$A$1:$H$407</definedName>
    <definedName name="Z_7DC13EB1_5F25_4667_BD87_340DAD4F0E72_.wvu.Rows" localSheetId="6" hidden="1">'Attach-3 (QR)'!#REF!,'Attach-3 (QR)'!$154:$160,'Attach-3 (QR)'!#REF!,'Attach-3 (QR)'!#REF!,'Attach-3 (QR)'!#REF!,'Attach-3 (QR)'!$168:$168,'Attach-3 (QR)'!$217:$219,'Attach-3 (QR)'!$241:$272,'Attach-3 (QR)'!$278:$292</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(QR)'!$A$1:$H$352</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15'!$A$1:$E$91</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15'!$A$1:$E$91</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(QR)'!$A$1:$I$352</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(QR)'!$97:$97,'Attach-3 (QR)'!$132:$132,'Attach-3 (QR)'!$154:$160,'Attach-3 (QR)'!$168:$168,'Attach-3 (QR)'!$204:$330</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15'!$A$1:$E$91</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15'!$A$1:$E$92</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15'!$A$1:$E$91</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15'!$A$1:$E$91</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(QR)'!$A$1:$I$352</definedName>
    <definedName name="Z_9CD72AD0_8BDA_437F_A784_A667464C809C_.wvu.PrintArea" localSheetId="4" hidden="1">'Attach-3 (QR)_old'!$A$1:$J$407</definedName>
    <definedName name="Z_9CD72AD0_8BDA_437F_A784_A667464C809C_.wvu.PrintArea" localSheetId="27" hidden="1">'Bid Form 1st Envelope '!$A$1:$J$118</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(QR)'!$97:$97,'Attach-3 (QR)'!$132:$132,'Attach-3 (QR)'!$154:$160,'Attach-3 (QR)'!$168:$168,'Attach-3 (QR)'!$204:$330</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(QR)'!$A$1:$H$352</definedName>
    <definedName name="Z_9F8CD454_46B1_47B9_9F5F_73ED69AC40D4_.wvu.PrintArea" localSheetId="4" hidden="1">'Attach-3 (QR)_old'!$A$1:$H$407</definedName>
    <definedName name="Z_9F8CD454_46B1_47B9_9F5F_73ED69AC40D4_.wvu.Rows" localSheetId="6" hidden="1">'Attach-3 (QR)'!#REF!,'Attach-3 (QR)'!$154:$160,'Attach-3 (QR)'!#REF!,'Attach-3 (QR)'!#REF!,'Attach-3 (QR)'!#REF!,'Attach-3 (QR)'!$168:$168,'Attach-3 (QR)'!$217:$219,'Attach-3 (QR)'!$241:$272,'Attach-3 (QR)'!$278:$292</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(QR)'!$A$1:$H$352</definedName>
    <definedName name="Z_A317F5C2_E44F_4A46_8833_2AE6CAE06F6E_.wvu.PrintArea" localSheetId="4" hidden="1">'Attach-3 (QR)_old'!$A$1:$H$407</definedName>
    <definedName name="Z_A317F5C2_E44F_4A46_8833_2AE6CAE06F6E_.wvu.Rows" localSheetId="6" hidden="1">'Attach-3 (QR)'!#REF!,'Attach-3 (QR)'!#REF!,'Attach-3 (QR)'!#REF!,'Attach-3 (QR)'!$217:$219</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15'!$A$1:$E$93</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15'!$A$1:$E$91</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(QR)'!$A$1:$H$352</definedName>
    <definedName name="Z_AF19F13B_761B_48FB_A70F_9439A4D7530B_.wvu.PrintArea" localSheetId="4" hidden="1">'Attach-3 (QR)_old'!$A$1:$H$407</definedName>
    <definedName name="Z_AF19F13B_761B_48FB_A70F_9439A4D7530B_.wvu.Rows" localSheetId="6" hidden="1">'Attach-3 (QR)'!$154:$160,'Attach-3 (QR)'!#REF!,'Attach-3 (QR)'!#REF!,'Attach-3 (QR)'!#REF!,'Attach-3 (QR)'!$217:$219,'Attach-3 (QR)'!$241:$272,'Attach-3 (QR)'!$283:$292</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15'!$A$1:$E$91</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(QR)'!$A$1:$I$352</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(QR)'!$97:$97,'Attach-3 (QR)'!$132:$132,'Attach-3 (QR)'!$154:$160,'Attach-3 (QR)'!$168:$168,'Attach-3 (QR)'!$204:$330</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15'!$A$1:$E$91</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(QR)'!$A$1:$H$352</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15'!$A$1:$E$91</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15'!$A$1:$E$92</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15'!$A$1:$E$91</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(QR)'!$A$1:$I$352</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(QR)'!$97:$97,'Attach-3 (QR)'!$132:$132,'Attach-3 (QR)'!$154:$160,'Attach-3 (QR)'!$168:$168,'Attach-3 (QR)'!$204:$330</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(QR)'!$A$1:$H$352</definedName>
    <definedName name="Z_D5994A17_2357_4B78_B667_DDB5D94B6FD1_.wvu.PrintArea" localSheetId="4" hidden="1">'Attach-3 (QR)_old'!$A$1:$H$407</definedName>
    <definedName name="Z_D5994A17_2357_4B78_B667_DDB5D94B6FD1_.wvu.Rows" localSheetId="6" hidden="1">'Attach-3 (QR)'!#REF!,'Attach-3 (QR)'!#REF!,'Attach-3 (QR)'!#REF!,'Attach-3 (QR)'!$217:$219</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15'!$A$1:$E$91</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15'!$A$1:$E$91</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(QR)'!$A$1:$I$352</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(QR)'!$97:$97,'Attach-3 (QR)'!$154:$160,'Attach-3 (QR)'!$168:$168,'Attach-3 (QR)'!$204:$330</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(QR)'!$A$1:$H$352</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15'!$A$1:$E$92</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15'!$A$1:$E$91</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(QR)'!$A$1:$I$352</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(QR)'!$97:$97,'Attach-3 (QR)'!$132:$132,'Attach-3 (QR)'!$154:$160,'Attach-3 (QR)'!$168:$168,'Attach-3 (QR)'!$204:$330</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15'!$A$1:$E$91</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(QR)'!$A$1:$I$352</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(QR)'!$97:$97,'Attach-3 (QR)'!$132:$132,'Attach-3 (QR)'!$154:$160,'Attach-3 (QR)'!$168:$168,'Attach-3 (QR)'!$204:$330</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15'!$A$1:$E$91</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15'!$A$1:$E$91</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Kapil Mandil {कपिल मंडिल} - Personal View" guid="{7D0A14A8-F7D2-402C-9203-97C9651691AA}" mergeInterval="0" personalView="1" maximized="1" xWindow="-9" yWindow="-9" windowWidth="1938" windowHeight="1048" tabRatio="942" activeSheetId="3"/>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45" i="15" l="1"/>
  <c r="F1" i="15" l="1"/>
  <c r="F1" i="16"/>
  <c r="A26" i="18" l="1"/>
  <c r="A48" i="26" l="1"/>
  <c r="A43" i="26" l="1"/>
  <c r="A42" i="26"/>
  <c r="A40" i="26"/>
  <c r="A39" i="26"/>
  <c r="B90" i="28" l="1"/>
  <c r="B56" i="28" l="1"/>
  <c r="B55" i="28" l="1"/>
  <c r="B54" i="28" l="1"/>
  <c r="B53" i="28"/>
  <c r="B52" i="28"/>
  <c r="B51" i="28"/>
  <c r="E171" i="7" l="1"/>
  <c r="D43" i="7"/>
  <c r="A50" i="21" l="1"/>
  <c r="A7" i="4" l="1"/>
  <c r="A7" i="7" s="1"/>
  <c r="B20" i="23" l="1"/>
  <c r="G11" i="23"/>
  <c r="G10" i="23"/>
  <c r="G9" i="23"/>
  <c r="G8" i="23"/>
  <c r="A8" i="23"/>
  <c r="G7" i="23"/>
  <c r="Z2" i="23"/>
  <c r="E240" i="7" l="1"/>
  <c r="E204" i="7"/>
  <c r="N77" i="7"/>
  <c r="N76" i="7"/>
  <c r="N75" i="7"/>
  <c r="B22" i="7"/>
  <c r="M21" i="7"/>
  <c r="M170" i="7" s="1"/>
  <c r="B21" i="7"/>
  <c r="M20" i="7"/>
  <c r="M168" i="7" s="1"/>
  <c r="B20" i="7"/>
  <c r="H11" i="7"/>
  <c r="H10" i="7"/>
  <c r="H9" i="7"/>
  <c r="H8" i="7"/>
  <c r="A8" i="7"/>
  <c r="H7" i="7"/>
  <c r="I1" i="7"/>
  <c r="B240" i="7" l="1"/>
  <c r="B320" i="7" s="1"/>
  <c r="B171" i="7"/>
  <c r="B296" i="7" s="1"/>
  <c r="B204" i="7"/>
  <c r="B308" i="7" s="1"/>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9" i="22"/>
  <c r="E75"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51" i="7" s="1"/>
  <c r="E25" i="4"/>
  <c r="AA25" i="4"/>
  <c r="B1" i="3"/>
  <c r="B2" i="3"/>
  <c r="I6" i="3"/>
  <c r="J6" i="3" s="1"/>
  <c r="K89" i="28" s="1"/>
  <c r="AA6" i="3"/>
  <c r="B7" i="3"/>
  <c r="I15" i="3"/>
  <c r="J15" i="3" s="1"/>
  <c r="L15" i="3"/>
  <c r="J21" i="3"/>
  <c r="B23" i="3"/>
  <c r="B24" i="3"/>
  <c r="H36" i="3"/>
  <c r="F1" i="2"/>
  <c r="B3" i="2"/>
  <c r="A1" i="7" l="1"/>
  <c r="A1" i="15"/>
  <c r="A1" i="16"/>
  <c r="A1" i="28"/>
  <c r="G351" i="7"/>
  <c r="F48" i="15"/>
  <c r="G350" i="7"/>
  <c r="F47" i="15"/>
  <c r="A3" i="7"/>
  <c r="A3" i="15"/>
  <c r="E18" i="15" s="1"/>
  <c r="C350"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1" i="22"/>
  <c r="B96" i="23" s="1"/>
  <c r="B30" i="24"/>
  <c r="B58" i="24" s="1"/>
  <c r="B86" i="24" s="1"/>
  <c r="B19" i="25"/>
  <c r="E30" i="27"/>
  <c r="B11" i="27"/>
  <c r="B9" i="27"/>
  <c r="C98" i="28"/>
  <c r="A9" i="29"/>
  <c r="B9" i="29" s="1"/>
  <c r="D9" i="29" s="1"/>
  <c r="A6" i="29"/>
  <c r="B6" i="29" s="1"/>
  <c r="A4" i="29" s="1"/>
  <c r="D21" i="28"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0" i="22"/>
  <c r="H95" i="23" s="1"/>
  <c r="B12" i="22"/>
  <c r="B11" i="23" s="1"/>
  <c r="B10" i="22"/>
  <c r="D29" i="24"/>
  <c r="D57" i="24" s="1"/>
  <c r="D85" i="24" s="1"/>
  <c r="B11" i="24"/>
  <c r="B9" i="24"/>
  <c r="E20" i="25"/>
  <c r="B12" i="25"/>
  <c r="B10" i="25"/>
  <c r="A8" i="25"/>
  <c r="B30" i="27"/>
  <c r="F99" i="28"/>
  <c r="F96"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36" i="18"/>
  <c r="A1" i="18"/>
  <c r="B24" i="19"/>
  <c r="B24" i="20"/>
  <c r="A3" i="20"/>
  <c r="B90"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B27" i="17"/>
  <c r="B55" i="17" s="1"/>
  <c r="B83" i="17" s="1"/>
  <c r="B36" i="18"/>
  <c r="B12" i="18"/>
  <c r="B10" i="18"/>
  <c r="A8" i="18"/>
  <c r="E25" i="19"/>
  <c r="B12" i="19"/>
  <c r="B10" i="19"/>
  <c r="A8" i="19"/>
  <c r="E25" i="20"/>
  <c r="B12" i="20"/>
  <c r="B10" i="20"/>
  <c r="A8" i="20"/>
  <c r="E91" i="22"/>
  <c r="H96" i="23" s="1"/>
  <c r="B13" i="22"/>
  <c r="B12" i="23" s="1"/>
  <c r="B11" i="22"/>
  <c r="B10" i="23" s="1"/>
  <c r="E19" i="25"/>
  <c r="A1" i="20"/>
  <c r="A1" i="22"/>
  <c r="A1" i="23" s="1"/>
  <c r="A1" i="27"/>
  <c r="A1" i="11"/>
  <c r="A1" i="19"/>
  <c r="A1" i="24"/>
  <c r="A32" i="24" s="1"/>
  <c r="A60" i="24" s="1"/>
  <c r="A1" i="8"/>
  <c r="A3" i="9"/>
  <c r="A3" i="11"/>
  <c r="A3" i="12"/>
  <c r="A3" i="13"/>
  <c r="A3" i="16"/>
  <c r="A3" i="25"/>
  <c r="A3" i="6"/>
  <c r="A3" i="17" s="1"/>
  <c r="A32" i="17" s="1"/>
  <c r="A60" i="17" s="1"/>
  <c r="A3" i="8"/>
  <c r="A3" i="10"/>
  <c r="A3" i="14"/>
  <c r="A3" i="18"/>
  <c r="A3" i="19"/>
  <c r="E26" i="22" l="1"/>
  <c r="B9" i="23"/>
  <c r="H20" i="23" s="1"/>
  <c r="AI9" i="28"/>
  <c r="AI7" i="28"/>
  <c r="AI8" i="28" s="1"/>
  <c r="A73" i="11"/>
  <c r="A36" i="11"/>
  <c r="B92" i="28" l="1"/>
</calcChain>
</file>

<file path=xl/sharedStrings.xml><?xml version="1.0" encoding="utf-8"?>
<sst xmlns="http://schemas.openxmlformats.org/spreadsheetml/2006/main" count="1985" uniqueCount="1011">
  <si>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</si>
  <si>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</si>
  <si>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</si>
  <si>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</si>
  <si>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</si>
  <si>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</si>
  <si>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</si>
  <si>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</si>
  <si>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</si>
  <si>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</si>
  <si>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</si>
  <si>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</si>
  <si>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</si>
  <si>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</si>
  <si>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</si>
  <si>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</si>
  <si>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</si>
  <si>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</si>
  <si>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</si>
  <si>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</si>
  <si>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</si>
  <si>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</si>
  <si>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</si>
  <si>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</si>
  <si>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</si>
  <si>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</si>
  <si>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</si>
  <si>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</si>
  <si>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</si>
  <si>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</si>
  <si>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</si>
  <si>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</si>
  <si>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</si>
  <si>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</si>
  <si>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</si>
  <si>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</si>
  <si>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</si>
  <si>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</si>
  <si>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</si>
  <si>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</si>
  <si>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</si>
  <si>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</si>
  <si>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</si>
  <si>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</si>
  <si>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</si>
  <si>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</si>
  <si>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</si>
  <si>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</si>
  <si>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</si>
  <si>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</si>
  <si>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</si>
  <si>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</si>
  <si>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</si>
  <si>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</si>
  <si>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</si>
  <si>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</si>
  <si>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</si>
  <si>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</si>
  <si>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</si>
  <si>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</si>
  <si>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</si>
  <si>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</si>
  <si>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</si>
  <si>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</si>
  <si>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</si>
  <si>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</si>
  <si>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</si>
  <si>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</si>
  <si>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</si>
  <si>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</si>
  <si>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</si>
  <si>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</si>
  <si>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</si>
  <si>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</si>
  <si>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</si>
  <si>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</si>
  <si>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</si>
  <si>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</si>
  <si>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</si>
  <si>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</si>
  <si>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</si>
  <si>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</si>
  <si>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</si>
  <si>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</si>
  <si>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</si>
  <si>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</si>
  <si>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</si>
  <si>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</si>
  <si>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</si>
  <si>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</si>
  <si>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</si>
  <si>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</si>
  <si>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</si>
  <si>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</si>
  <si>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</si>
  <si>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</si>
  <si>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</si>
  <si>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</si>
  <si>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</si>
  <si>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</si>
  <si>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</si>
  <si>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</si>
  <si>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</si>
  <si>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</si>
  <si>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</si>
  <si>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</si>
  <si>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</si>
  <si>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</si>
  <si>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</si>
  <si>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</si>
  <si>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</si>
  <si>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</si>
  <si>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</si>
  <si>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</si>
  <si>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</si>
  <si>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</si>
  <si>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</si>
  <si>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</si>
  <si>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</si>
  <si>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</si>
  <si>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</si>
  <si>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</si>
  <si>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</si>
  <si>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</si>
  <si>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</si>
  <si>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</si>
  <si>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</si>
  <si>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</si>
  <si>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</si>
  <si>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</si>
  <si>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</si>
  <si>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</si>
  <si>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</si>
  <si>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</si>
  <si>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</si>
  <si>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</si>
  <si>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</si>
  <si>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</si>
  <si>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</si>
  <si>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</si>
  <si>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</si>
  <si>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</si>
  <si>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</si>
  <si>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</si>
  <si>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</si>
  <si>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</si>
  <si>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</si>
  <si>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</si>
  <si>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</si>
  <si>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</si>
  <si>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</si>
  <si>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</si>
  <si>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</si>
  <si>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</si>
  <si>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</si>
  <si>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</si>
  <si>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</si>
  <si>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</si>
  <si>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</si>
  <si>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</si>
  <si>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</si>
  <si>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</si>
  <si>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</si>
  <si>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</si>
  <si>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</si>
  <si>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</si>
  <si>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</si>
  <si>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</si>
  <si>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</si>
  <si>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</si>
  <si>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</si>
  <si>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</si>
  <si>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</si>
  <si>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</si>
  <si>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</si>
  <si>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</si>
  <si>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</si>
  <si>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</si>
  <si>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</si>
  <si>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</si>
  <si>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</si>
  <si>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</si>
  <si>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</si>
  <si>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</si>
  <si>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</si>
  <si>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</si>
  <si>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</si>
  <si>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</si>
  <si>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</si>
  <si>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</si>
  <si>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</si>
  <si>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</si>
  <si>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</si>
  <si>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</si>
  <si>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</si>
  <si>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</si>
  <si>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</si>
  <si>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</si>
  <si>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</si>
  <si>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</si>
  <si>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</si>
  <si>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</si>
  <si>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</si>
  <si>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</si>
  <si>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</si>
  <si>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</si>
  <si>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</si>
  <si>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</si>
  <si>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</si>
  <si>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</si>
  <si>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</si>
  <si>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</si>
  <si>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</si>
  <si>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</si>
  <si>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</si>
  <si>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</si>
  <si>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</si>
  <si>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</si>
  <si>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</si>
  <si>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</si>
  <si>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</si>
  <si>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</si>
  <si>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</si>
  <si>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</si>
  <si>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</si>
  <si>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</si>
  <si>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</si>
  <si>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</si>
  <si>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</si>
  <si>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</si>
  <si>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</si>
  <si>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</si>
  <si>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</si>
  <si>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</si>
  <si>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</si>
  <si>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</si>
  <si>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</si>
  <si>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</si>
  <si>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</si>
  <si>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</si>
  <si>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</si>
  <si>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</si>
  <si>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</si>
  <si>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</si>
  <si>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</si>
  <si>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</si>
  <si>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</si>
  <si>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</si>
  <si>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</si>
  <si>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</si>
  <si>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</si>
  <si>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</si>
  <si>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</si>
  <si>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</si>
  <si>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</si>
  <si>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</si>
  <si>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</si>
  <si>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</si>
  <si>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</si>
  <si>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</si>
  <si>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</si>
  <si>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</si>
  <si>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</si>
  <si>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</si>
  <si>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</si>
  <si>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</si>
  <si>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</si>
  <si>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</si>
  <si>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</si>
  <si>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</si>
  <si>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</si>
  <si>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</si>
  <si>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</si>
  <si>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</si>
  <si>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</si>
  <si>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</si>
  <si>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</si>
  <si>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</si>
  <si>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</si>
  <si>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</si>
  <si>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</si>
  <si>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</si>
  <si>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</si>
  <si>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</si>
  <si>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</si>
  <si>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</si>
  <si>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</si>
  <si>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</si>
  <si>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</si>
  <si>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</si>
  <si>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</si>
  <si>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</si>
  <si>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</si>
  <si>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</si>
  <si>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</si>
  <si>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</si>
  <si>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</si>
  <si>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</si>
  <si>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</si>
  <si>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</si>
  <si>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</si>
  <si>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</si>
  <si>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</si>
  <si>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</si>
  <si>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</si>
  <si>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</si>
  <si>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</si>
  <si>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</si>
  <si>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</si>
  <si>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</si>
  <si>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</si>
  <si>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</si>
  <si>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</si>
  <si>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</si>
  <si>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</si>
  <si>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</si>
  <si>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</si>
  <si>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</si>
  <si>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</si>
  <si>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</si>
  <si>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</si>
  <si>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</si>
  <si>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</si>
  <si>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</si>
  <si>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</si>
  <si>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</si>
  <si>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</si>
  <si>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</si>
  <si>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</si>
  <si>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</si>
  <si>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</si>
  <si>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</si>
  <si>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</si>
  <si>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</si>
  <si>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</si>
  <si>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</si>
  <si>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</si>
  <si>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</si>
  <si>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</si>
  <si>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</si>
  <si>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</si>
  <si>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</si>
  <si>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</si>
  <si>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</si>
  <si>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</si>
  <si>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</si>
  <si>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</si>
  <si>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</si>
  <si>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</si>
  <si>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</si>
  <si>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</si>
  <si>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</si>
  <si>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</si>
  <si>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</si>
  <si>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</si>
  <si>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</si>
  <si>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</si>
  <si>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</si>
  <si>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</si>
  <si>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</si>
  <si>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</si>
  <si>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</si>
  <si>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</si>
  <si>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</si>
  <si>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</si>
  <si>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</si>
  <si>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</si>
  <si>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</si>
  <si>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</si>
  <si>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</si>
  <si>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</si>
  <si>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</si>
  <si>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</si>
  <si>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</si>
  <si>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</si>
  <si>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</si>
  <si>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</si>
  <si>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</si>
  <si>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</si>
  <si>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</si>
  <si>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</si>
  <si>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</si>
  <si>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</si>
  <si>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</si>
  <si>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</si>
  <si>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</si>
  <si>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</si>
  <si>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</si>
  <si>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</si>
  <si>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</si>
  <si>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</si>
  <si>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</si>
  <si>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</si>
  <si>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</si>
  <si>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</si>
  <si>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</si>
  <si>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</si>
  <si>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</si>
  <si>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</si>
  <si>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</si>
  <si>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</si>
  <si>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</si>
  <si>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</si>
  <si>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</si>
  <si>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</si>
  <si>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</si>
  <si>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</si>
  <si>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</si>
  <si>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</si>
  <si>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</si>
  <si>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</si>
  <si>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</si>
  <si>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</si>
  <si>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</si>
  <si>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</si>
  <si>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</si>
  <si>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</si>
  <si>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</si>
  <si>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</si>
  <si>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</si>
  <si>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</si>
  <si>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</si>
  <si>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</si>
  <si>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</si>
  <si>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</si>
  <si>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</si>
  <si>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</si>
  <si>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</si>
  <si>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</si>
  <si>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</si>
  <si>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</si>
  <si>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</si>
  <si>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</si>
  <si>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</si>
  <si>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</si>
  <si>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</si>
  <si>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</si>
  <si>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</si>
  <si>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</si>
  <si>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</si>
  <si>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</si>
  <si>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</si>
  <si>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</si>
  <si>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</si>
  <si>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</si>
  <si>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</si>
  <si>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</si>
  <si>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</si>
  <si>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</si>
  <si>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</si>
  <si>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</si>
  <si>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</si>
  <si>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</si>
  <si>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</si>
  <si>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</si>
  <si>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</si>
  <si>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</si>
  <si>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</si>
  <si>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</si>
  <si>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</si>
  <si>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</si>
  <si>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</si>
  <si>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</si>
  <si>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</si>
  <si>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</si>
  <si>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</si>
  <si>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</si>
  <si>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</si>
  <si>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</si>
  <si>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</si>
  <si>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</si>
  <si>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</si>
  <si>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</si>
  <si>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</si>
  <si>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</si>
  <si>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</si>
  <si>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</si>
  <si>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</si>
  <si>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</si>
  <si>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</si>
  <si>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</si>
  <si>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</si>
  <si>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</si>
  <si>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</si>
  <si>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</si>
  <si>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</si>
  <si>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</si>
  <si>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</si>
  <si>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</si>
  <si>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</si>
  <si>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</si>
  <si>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</si>
  <si>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</si>
  <si>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</si>
  <si>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</si>
  <si>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</si>
  <si>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</si>
  <si>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</si>
  <si>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</si>
  <si>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</si>
  <si>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</si>
  <si>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</si>
  <si>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</si>
  <si>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</si>
  <si>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</si>
  <si>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</si>
  <si>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</si>
  <si>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</si>
  <si>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</si>
  <si>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</si>
  <si>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</si>
  <si>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</si>
  <si>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</si>
  <si>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</si>
  <si>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</si>
  <si>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</si>
  <si>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</si>
  <si>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</si>
  <si>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</si>
  <si>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</si>
  <si>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</si>
  <si>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</si>
  <si>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</si>
  <si>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</si>
  <si>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</si>
  <si>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</si>
  <si>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</si>
  <si>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</si>
  <si>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</si>
  <si>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</si>
  <si>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</si>
  <si>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</si>
  <si>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</si>
  <si>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</si>
  <si>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</si>
  <si>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</si>
  <si>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</si>
  <si>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</si>
  <si>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</si>
  <si>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</si>
  <si>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</si>
  <si>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</si>
  <si>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</si>
  <si>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</si>
  <si>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</si>
  <si>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</si>
  <si>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</si>
  <si>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</si>
  <si>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</si>
  <si>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</si>
  <si>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</si>
  <si>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</si>
  <si>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</si>
  <si>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</si>
  <si>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</si>
  <si>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</si>
  <si>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</si>
  <si>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</si>
  <si>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</si>
  <si>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</si>
  <si>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</si>
  <si>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</si>
  <si>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</si>
  <si>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</si>
  <si>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</si>
  <si>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</si>
  <si>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</si>
  <si>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</si>
  <si>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</si>
  <si>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</si>
  <si>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</si>
  <si>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</si>
  <si>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</si>
  <si>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</si>
  <si>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</si>
  <si>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</si>
  <si>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</si>
  <si>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</si>
  <si>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</si>
  <si>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</si>
  <si>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</si>
  <si>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</si>
  <si>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</si>
  <si>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</si>
  <si>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</si>
  <si>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</si>
  <si>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</si>
  <si>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</si>
  <si>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</si>
  <si>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</si>
  <si>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</si>
  <si>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</si>
  <si>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</si>
  <si>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</si>
  <si>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</si>
  <si>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</si>
  <si>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</si>
  <si>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</si>
  <si>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</si>
  <si>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</si>
  <si>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</si>
  <si>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</si>
  <si>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</si>
  <si>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</si>
  <si>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</si>
  <si>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</si>
  <si>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</si>
  <si>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</si>
  <si>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</si>
  <si>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</si>
  <si>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</si>
  <si>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</si>
  <si>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</si>
  <si>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</si>
  <si>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</si>
  <si>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</si>
  <si>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</si>
  <si>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</si>
  <si>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</si>
  <si>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</si>
  <si>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</si>
  <si>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</si>
  <si>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</si>
  <si>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</si>
  <si>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</si>
  <si>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</si>
  <si>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</si>
  <si>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</si>
  <si>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</si>
  <si>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</si>
  <si>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</si>
  <si>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</si>
  <si>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</si>
  <si>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</si>
  <si>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</si>
  <si>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</si>
  <si>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</si>
  <si>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</si>
  <si>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</si>
  <si>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</si>
  <si>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</si>
  <si>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</si>
  <si>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</si>
  <si>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</si>
  <si>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</si>
  <si>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</si>
  <si>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</si>
  <si>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</si>
  <si>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</si>
  <si>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</si>
  <si>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</si>
  <si>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</si>
  <si>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</si>
  <si>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</si>
  <si>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</si>
  <si>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</si>
  <si>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</si>
  <si>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</si>
  <si>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</si>
  <si>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</si>
  <si>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</si>
  <si>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</si>
  <si>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</si>
  <si>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</si>
  <si>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</si>
  <si>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</si>
  <si>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</si>
  <si>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</si>
  <si>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</si>
  <si>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</si>
  <si>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</si>
  <si>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</si>
  <si>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</si>
  <si>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</si>
  <si>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</si>
  <si>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</si>
  <si>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</si>
  <si>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</si>
  <si>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</si>
  <si>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</si>
  <si>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</si>
  <si>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</si>
  <si>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</si>
  <si>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</si>
  <si>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</si>
  <si>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</si>
  <si>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</si>
  <si>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</si>
  <si>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</si>
  <si>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</si>
  <si>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</si>
  <si>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</si>
  <si>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</si>
  <si>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</si>
  <si>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</si>
  <si>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</si>
  <si>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</si>
  <si>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</si>
  <si>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</si>
  <si>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</si>
  <si>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</si>
  <si>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</si>
  <si>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</si>
  <si>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</si>
  <si>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</si>
  <si>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</si>
  <si>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</si>
  <si>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</si>
  <si>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</si>
  <si>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</si>
  <si>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</si>
  <si>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</si>
  <si>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</si>
  <si>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</si>
  <si>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</si>
  <si>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</si>
  <si>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</si>
  <si>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</si>
  <si>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</si>
  <si>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</si>
  <si>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</si>
  <si>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</si>
  <si>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</si>
  <si>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</si>
  <si>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</si>
  <si>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</si>
  <si>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</si>
  <si>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</si>
  <si>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</si>
  <si>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</si>
  <si>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</si>
  <si>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</si>
  <si>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</si>
  <si>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</si>
  <si>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</si>
  <si>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</si>
  <si>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</si>
  <si>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</si>
  <si>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</si>
  <si>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</si>
  <si>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</si>
  <si>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</si>
  <si>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</si>
  <si>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</si>
  <si>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</si>
  <si>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</si>
  <si>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</si>
  <si>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</si>
  <si>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</si>
  <si>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</si>
  <si>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</si>
  <si>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</si>
  <si>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</si>
  <si>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</si>
  <si>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</si>
  <si>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</si>
  <si>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</si>
  <si>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</si>
  <si>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</si>
  <si>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</si>
  <si>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</si>
  <si>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</si>
  <si>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</si>
  <si>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</si>
  <si>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</si>
  <si>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</si>
  <si>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</si>
  <si>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</si>
  <si>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</si>
  <si>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</si>
  <si>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</si>
  <si>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</si>
  <si>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</si>
  <si>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</si>
  <si>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</si>
  <si>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</si>
  <si>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</si>
  <si>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</si>
  <si>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</si>
  <si>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</si>
  <si>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</si>
  <si>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</si>
  <si>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</si>
  <si>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</si>
  <si>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</si>
  <si>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</si>
  <si>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</si>
  <si>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</si>
  <si>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</si>
  <si>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</si>
  <si>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</si>
  <si>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</si>
  <si>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</si>
  <si>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</si>
  <si>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</si>
  <si>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</si>
  <si>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</si>
  <si>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</si>
  <si>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</si>
  <si>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</si>
  <si>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</si>
  <si>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</si>
  <si>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</si>
  <si>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</si>
  <si>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</si>
  <si>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</si>
  <si>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</si>
  <si>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</si>
  <si>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</si>
  <si>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</si>
  <si>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</si>
  <si>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</si>
  <si>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</si>
  <si>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</si>
  <si>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</si>
  <si>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</si>
  <si>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</si>
  <si>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</si>
  <si>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</si>
  <si>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</si>
  <si>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</si>
  <si>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</si>
  <si>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</si>
  <si>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</si>
  <si>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</si>
  <si>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</si>
  <si>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</si>
  <si>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</si>
  <si>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</si>
  <si>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</si>
  <si>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</si>
  <si>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</si>
  <si>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</si>
  <si>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</si>
  <si>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</si>
  <si>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</si>
  <si>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</si>
  <si>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</si>
  <si>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</si>
  <si>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</si>
  <si>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</si>
  <si>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</si>
  <si>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</si>
  <si>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</si>
  <si>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</si>
  <si>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</si>
  <si>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</si>
  <si>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</si>
  <si>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</si>
  <si>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</si>
  <si>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</si>
  <si>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</si>
  <si>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</si>
  <si>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</si>
  <si>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</si>
  <si>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</si>
  <si>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</si>
  <si>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</si>
  <si>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</si>
  <si>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</si>
  <si>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</si>
  <si>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</si>
  <si>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</si>
  <si>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*Satisfactory operation means certificate issued by the Employer certifying the operation without any adverse remark.</t>
  </si>
  <si>
    <t>Format-A:</t>
  </si>
  <si>
    <t>Bidder’s Name     :</t>
  </si>
  <si>
    <t>Single Firm:</t>
  </si>
  <si>
    <t>4(a)(i)</t>
  </si>
  <si>
    <t>(a)(ii)</t>
  </si>
  <si>
    <t>Format-B:</t>
  </si>
  <si>
    <t>Format for the Bidder  in support of meeting the requirement of para 1.1.2, Annexure-A to BDS, Section-III, Volume-I of the Bidding Documents)</t>
  </si>
  <si>
    <t xml:space="preserve">Name of the Bidder </t>
  </si>
  <si>
    <t>4(b)(i)</t>
  </si>
  <si>
    <t>(b)(ii)</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</si>
  <si>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</si>
  <si>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a legally enforceable undertaking (jointly with the parent company or collaborator) to guarantee quality, timely supply, performance and warranty obligations as specified for the equipment(s);
</t>
    </r>
    <r>
      <rPr>
        <i/>
        <sz val="11"/>
        <rFont val="Book Antiqua"/>
        <family val="1"/>
      </rPr>
      <t>(Choose whichever is applicable from the drop down menu)</t>
    </r>
  </si>
  <si>
    <t>5.0</t>
  </si>
  <si>
    <r>
      <t xml:space="preserve">Voltage Level of Transformer erected under the Contract
</t>
    </r>
    <r>
      <rPr>
        <i/>
        <sz val="11"/>
        <rFont val="Book Antiqua"/>
        <family val="1"/>
      </rPr>
      <t>[Indicate 345kVor above class 3-phase Transformer of at least 200 MVA capacity or at least three (3) nos. 1-phase Transformers, each having capacity of at least 66.7 MVA)]</t>
    </r>
  </si>
  <si>
    <t>No. of years, the above class  Transformers are in operation as on the date of bid opening.</t>
  </si>
  <si>
    <t xml:space="preserve">         of  Transformer</t>
  </si>
  <si>
    <r>
      <t xml:space="preserve">Name of the Parent Company/Collaborator for the 345kV  class Transformer
</t>
    </r>
    <r>
      <rPr>
        <i/>
        <sz val="11"/>
        <rFont val="Book Antiqua"/>
        <family val="1"/>
      </rPr>
      <t>{The qualifying data for the parent company or collaborator for the equipment is furnished in Format-A above)</t>
    </r>
  </si>
  <si>
    <r>
      <t xml:space="preserve">Voltage Level of  220kV class Transformer or above erected under the Contract </t>
    </r>
    <r>
      <rPr>
        <i/>
        <sz val="11"/>
        <rFont val="Book Antiqua"/>
        <family val="1"/>
      </rPr>
      <t>(By Bidder</t>
    </r>
    <r>
      <rPr>
        <sz val="11"/>
        <rFont val="Book Antiqua"/>
        <family val="1"/>
      </rPr>
      <t xml:space="preserve">)
</t>
    </r>
  </si>
  <si>
    <t>Details of  Transformer(s) under the contract</t>
  </si>
  <si>
    <t xml:space="preserve">Date of commissioning of the above  Transformers </t>
  </si>
  <si>
    <t>2018-2019</t>
  </si>
  <si>
    <t>As per para BDS/ITB clause 9.3q, Bidder shall furnish the details of their Provident Fund Code Number</t>
  </si>
  <si>
    <t>Name of Bidders/JV Partners</t>
  </si>
  <si>
    <t>Provident Fund Code Number</t>
  </si>
  <si>
    <t>v)</t>
  </si>
  <si>
    <t>Format for the Bidder OR Parent Company / Collaborator(s)  (meeting para 1.1.1, Annexure-A to BDS)  in support of meeting the requirement of para 1.1.1, Annexure-A to BDS, Section-III, Volume-I of the Bidding Documents)</t>
  </si>
  <si>
    <t>No. of  Transformer (s) under the contract(Indicate nos. of 345kV or above voltage class Transformer )</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</si>
  <si>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</si>
  <si>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</si>
  <si>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</si>
  <si>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</si>
  <si>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</si>
  <si>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</si>
  <si>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</si>
  <si>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</si>
  <si>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</si>
  <si>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</si>
  <si>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</si>
  <si>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</si>
  <si>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</si>
  <si>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</si>
  <si>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</si>
  <si>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Certification by the Bidder per DoE Order in line with ITB Clause 2.1(In case of a Joint Venture bid, the declaration/ certification shall be given by all partners of the Joint Venture)</t>
  </si>
  <si>
    <r>
      <t xml:space="preserve">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t>
    </r>
    <r>
      <rPr>
        <i/>
        <sz val="11"/>
        <rFont val="Book Antiqua"/>
        <family val="1"/>
      </rPr>
      <t>(Choose whichever is applicable from the drop down menu)</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</si>
  <si>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</si>
  <si>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</si>
  <si>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Attachment 28:Bid Securing Declaration to be submitted by the Bidder</t>
  </si>
  <si>
    <t>Attachment 29: Undertaking regarding submission of original/Hard copy part of the bid</t>
  </si>
  <si>
    <r>
      <t xml:space="preserve">MVA Capacity of Transformer erected under the Contract
</t>
    </r>
    <r>
      <rPr>
        <i/>
        <sz val="11"/>
        <rFont val="Book Antiqua"/>
        <family val="1"/>
      </rPr>
      <t>[Indicate 345kV or above class 3-phase Transformer of at least 200 MVA capacity or at least three (3) nos. 1-phase Transformers, each having capacity of at least 66.7 MVA)]</t>
    </r>
  </si>
  <si>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</si>
  <si>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</si>
  <si>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</si>
  <si>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</si>
  <si>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</si>
  <si>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</si>
  <si>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</si>
  <si>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</si>
  <si>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</si>
  <si>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</si>
  <si>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</si>
  <si>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</si>
  <si>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</si>
  <si>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</si>
  <si>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</si>
  <si>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</si>
  <si>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</si>
  <si>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</si>
  <si>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</si>
  <si>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</si>
  <si>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</si>
  <si>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</si>
  <si>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</si>
  <si>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</si>
  <si>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</si>
  <si>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</si>
  <si>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</si>
  <si>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</si>
  <si>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</si>
  <si>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</si>
  <si>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</si>
  <si>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</si>
  <si>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</si>
  <si>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</si>
  <si>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</si>
  <si>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</si>
  <si>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</si>
  <si>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</si>
  <si>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</si>
  <si>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</si>
  <si>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</si>
  <si>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</si>
  <si>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</si>
  <si>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</si>
  <si>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</si>
  <si>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</si>
  <si>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</si>
  <si>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</si>
  <si>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</si>
  <si>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</si>
  <si>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</si>
  <si>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</si>
  <si>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</si>
  <si>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</si>
  <si>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</si>
  <si>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</si>
  <si>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</si>
  <si>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</si>
  <si>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</si>
  <si>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</si>
  <si>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</si>
  <si>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</si>
  <si>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</si>
  <si>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</si>
  <si>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</si>
  <si>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</si>
  <si>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</si>
  <si>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</si>
  <si>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</si>
  <si>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</si>
  <si>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</si>
  <si>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</si>
  <si>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</si>
  <si>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</si>
  <si>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</si>
  <si>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</si>
  <si>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</si>
  <si>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</si>
  <si>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</si>
  <si>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</si>
  <si>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</si>
  <si>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</si>
  <si>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</si>
  <si>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</si>
  <si>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2.1.1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This performance guarantee  shall be in addition to Contract Performance Guarantee to be submitted by the Bidder.
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</si>
  <si>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Transformer (excluding Insulating Oil) (ratings above 10MVA or voltage above 33kV up to 400kV)</t>
  </si>
  <si>
    <t>Labour l=</t>
  </si>
  <si>
    <t>Or
Online Payment Acknowledgement towards Bid Security for a sum of ................................................ (name of currency and amount in words and figures)</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</si>
  <si>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</si>
  <si>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Or
documentary evidence in support of exemption of Bid Security, in separate envelope in accordance with clause 13.1 of ITB, Section-II</t>
  </si>
  <si>
    <t xml:space="preserve">Value of index </t>
  </si>
  <si>
    <t>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t>
  </si>
  <si>
    <t>TR40</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</si>
  <si>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400/220/33kV 3- phase 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</si>
  <si>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TR40</t>
    </r>
    <r>
      <rPr>
        <sz val="11"/>
        <rFont val="Book Antiqua"/>
        <family val="1"/>
      </rPr>
      <t>. The necessary documentary evidence is enclosed.</t>
    </r>
  </si>
  <si>
    <r>
      <t xml:space="preserve">a)	 Net Worth for last 3 financial years should be positive
b)	Minimum Average Annual Turnover* (MAAT) for best   three years i.e. 36 months out of last five financial years of the bidder should be </t>
    </r>
    <r>
      <rPr>
        <b/>
        <i/>
        <sz val="12"/>
        <color rgb="FFFF0000"/>
        <rFont val="Book Antiqua"/>
        <family val="1"/>
      </rPr>
      <t xml:space="preserve">Rs. 1196.97 million . </t>
    </r>
    <r>
      <rPr>
        <i/>
        <sz val="12"/>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2"/>
        <color rgb="FFFF0000"/>
        <rFont val="Book Antiqua"/>
        <family val="1"/>
      </rPr>
      <t xml:space="preserve">Rs. 199.50  million. 
</t>
    </r>
    <r>
      <rPr>
        <i/>
        <sz val="12"/>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</si>
  <si>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t>5002002080/TRANSFORMER/DOM/A02-CC CS -3</t>
  </si>
  <si>
    <r>
      <t xml:space="preserve">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t>
    </r>
    <r>
      <rPr>
        <i/>
        <sz val="12"/>
        <color rgb="FFFF0000"/>
        <rFont val="Book Antiqua"/>
        <family val="1"/>
      </rPr>
      <t>10.02.2022</t>
    </r>
    <r>
      <rPr>
        <i/>
        <sz val="12"/>
        <rFont val="Book Antiqua"/>
        <family val="1"/>
      </rPr>
      <t>.</t>
    </r>
    <r>
      <rPr>
        <b/>
        <i/>
        <sz val="12"/>
        <color rgb="FFFF0000"/>
        <rFont val="Book Antiqu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</si>
</sst>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i/>
      <sz val="12"/>
      <color rgb="FFFF0000"/>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0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0"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center" wrapText="1"/>
      <protection locked="0"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9" fillId="0" borderId="0" xfId="35" applyFont="1" applyAlignment="1" applyProtection="1">
      <alignment horizontal="left" vertical="center" indent="5"/>
      <protection hidden="1"/>
    </xf>
    <xf numFmtId="0" fontId="9" fillId="0" borderId="0" xfId="35" applyFont="1" applyFill="1" applyAlignment="1" applyProtection="1">
      <alignment horizontal="left"/>
      <protection hidden="1"/>
    </xf>
    <xf numFmtId="0" fontId="9" fillId="0" borderId="0" xfId="35" applyFont="1" applyFill="1" applyBorder="1" applyAlignment="1" applyProtection="1">
      <alignment horizontal="left" vertical="center" wrapText="1"/>
      <protection hidden="1"/>
    </xf>
    <xf numFmtId="0" fontId="9" fillId="0" borderId="0" xfId="35" applyFont="1" applyFill="1" applyAlignment="1" applyProtection="1">
      <alignment horizontal="left" vertical="center" wrapText="1"/>
      <protection hidden="1"/>
    </xf>
    <xf numFmtId="0" fontId="9" fillId="0" borderId="0" xfId="35" applyFont="1" applyBorder="1" applyAlignment="1" applyProtection="1">
      <alignment vertical="top"/>
      <protection hidden="1"/>
    </xf>
    <xf numFmtId="0" fontId="9" fillId="0" borderId="0" xfId="35" applyFont="1" applyFill="1" applyBorder="1" applyAlignment="1" applyProtection="1">
      <alignment vertical="top"/>
      <protection hidden="1"/>
    </xf>
    <xf numFmtId="0" fontId="9" fillId="0" borderId="0" xfId="35" applyFont="1" applyFill="1" applyBorder="1" applyAlignment="1" applyProtection="1">
      <alignment horizontal="right" vertical="center"/>
      <protection hidden="1"/>
    </xf>
    <xf numFmtId="0" fontId="7" fillId="0" borderId="0" xfId="35" applyFont="1" applyFill="1" applyBorder="1" applyAlignment="1" applyProtection="1">
      <alignment horizontal="left" vertical="top" wrapText="1"/>
      <protection hidden="1"/>
    </xf>
    <xf numFmtId="0" fontId="4" fillId="0" borderId="0" xfId="35" applyFont="1" applyFill="1" applyBorder="1" applyAlignment="1" applyProtection="1">
      <alignment horizontal="center" vertical="center" wrapText="1"/>
      <protection hidden="1"/>
    </xf>
    <xf numFmtId="0" fontId="9" fillId="0" borderId="0" xfId="35" applyFont="1" applyFill="1" applyBorder="1" applyAlignment="1" applyProtection="1">
      <alignment horizontal="center" vertical="center" wrapText="1"/>
      <protection hidden="1"/>
    </xf>
    <xf numFmtId="0" fontId="9" fillId="0" borderId="9" xfId="35" applyFont="1" applyBorder="1" applyProtection="1">
      <protection hidden="1"/>
    </xf>
    <xf numFmtId="0" fontId="9" fillId="0" borderId="12" xfId="35" applyFont="1" applyBorder="1" applyAlignment="1" applyProtection="1">
      <alignment vertical="top"/>
      <protection hidden="1"/>
    </xf>
    <xf numFmtId="0" fontId="9" fillId="0" borderId="9" xfId="35" applyFont="1" applyFill="1" applyBorder="1" applyAlignment="1" applyProtection="1">
      <alignment vertical="center" wrapText="1"/>
      <protection hidden="1"/>
    </xf>
    <xf numFmtId="0" fontId="9" fillId="0" borderId="12" xfId="35" applyFont="1" applyBorder="1" applyAlignment="1" applyProtection="1">
      <alignment vertical="top" wrapText="1"/>
      <protection hidden="1"/>
    </xf>
    <xf numFmtId="0" fontId="9" fillId="0" borderId="0" xfId="35" applyFont="1" applyBorder="1" applyAlignment="1" applyProtection="1">
      <alignment vertical="top" wrapText="1"/>
      <protection hidden="1"/>
    </xf>
    <xf numFmtId="0" fontId="9" fillId="0" borderId="12" xfId="35" applyFont="1" applyBorder="1" applyAlignment="1" applyProtection="1">
      <alignment horizontal="left" vertical="top" wrapText="1"/>
      <protection hidden="1"/>
    </xf>
    <xf numFmtId="0" fontId="9" fillId="2" borderId="63" xfId="35" applyFont="1" applyFill="1" applyBorder="1" applyAlignment="1" applyProtection="1">
      <alignment horizontal="left" vertical="center" wrapText="1"/>
      <protection locked="0" hidden="1"/>
    </xf>
    <xf numFmtId="0" fontId="9" fillId="2" borderId="0" xfId="35" applyFont="1" applyFill="1" applyBorder="1" applyAlignment="1" applyProtection="1">
      <alignment horizontal="left" vertical="center" wrapText="1"/>
      <protection locked="0" hidden="1"/>
    </xf>
    <xf numFmtId="0" fontId="9" fillId="2" borderId="9" xfId="35" applyFont="1" applyFill="1" applyBorder="1" applyAlignment="1" applyProtection="1">
      <alignment horizontal="left" vertical="center" wrapText="1"/>
      <protection locked="0" hidden="1"/>
    </xf>
    <xf numFmtId="0" fontId="9" fillId="0" borderId="9" xfId="35"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6"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8" borderId="26" xfId="0" applyFont="1" applyFill="1" applyBorder="1" applyAlignment="1" applyProtection="1">
      <alignment vertical="center"/>
      <protection hidden="1"/>
    </xf>
    <xf numFmtId="0" fontId="45" fillId="18" borderId="3" xfId="0" applyFont="1" applyFill="1" applyBorder="1" applyAlignment="1" applyProtection="1">
      <alignment vertical="center"/>
      <protection hidden="1"/>
    </xf>
    <xf numFmtId="0" fontId="0" fillId="18" borderId="0" xfId="0" applyFill="1" applyAlignment="1" applyProtection="1">
      <alignment vertical="center"/>
      <protection hidden="1"/>
    </xf>
    <xf numFmtId="0" fontId="0" fillId="18"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8" borderId="0" xfId="35" applyFont="1" applyFill="1" applyAlignment="1" applyProtection="1">
      <alignment horizontal="right" vertical="top" wrapText="1"/>
      <protection hidden="1"/>
    </xf>
    <xf numFmtId="0" fontId="22" fillId="18" borderId="0" xfId="35" applyFont="1" applyFill="1" applyAlignment="1" applyProtection="1">
      <alignment horizontal="right" vertical="top" indent="1"/>
      <protection hidden="1"/>
    </xf>
    <xf numFmtId="172" fontId="8" fillId="18" borderId="0" xfId="35" applyNumberFormat="1" applyFont="1" applyFill="1" applyAlignment="1" applyProtection="1">
      <alignment horizontal="right" vertical="center" wrapText="1"/>
      <protection hidden="1"/>
    </xf>
    <xf numFmtId="0" fontId="9" fillId="18" borderId="0" xfId="35" applyFont="1" applyFill="1" applyAlignment="1" applyProtection="1">
      <alignment vertical="top"/>
      <protection hidden="1"/>
    </xf>
    <xf numFmtId="49" fontId="10" fillId="18" borderId="0" xfId="35" applyNumberFormat="1" applyFont="1" applyFill="1" applyAlignment="1" applyProtection="1">
      <alignment horizontal="right" vertical="top"/>
      <protection hidden="1"/>
    </xf>
    <xf numFmtId="49" fontId="8" fillId="18" borderId="0" xfId="35" applyNumberFormat="1" applyFont="1" applyFill="1" applyAlignment="1" applyProtection="1">
      <alignment horizontal="right" vertical="top"/>
      <protection hidden="1"/>
    </xf>
    <xf numFmtId="0" fontId="5" fillId="18" borderId="0" xfId="35" applyFont="1" applyFill="1" applyAlignment="1" applyProtection="1">
      <alignment vertical="top"/>
      <protection hidden="1"/>
    </xf>
    <xf numFmtId="0" fontId="5" fillId="18" borderId="0" xfId="35" applyFont="1" applyFill="1" applyAlignment="1" applyProtection="1">
      <alignment horizontal="center" vertical="top"/>
      <protection hidden="1"/>
    </xf>
    <xf numFmtId="0" fontId="8" fillId="18" borderId="0" xfId="35" applyFont="1" applyFill="1" applyAlignment="1" applyProtection="1">
      <alignment horizontal="right" vertical="center"/>
      <protection hidden="1"/>
    </xf>
    <xf numFmtId="0" fontId="5" fillId="18" borderId="0" xfId="35" applyFont="1" applyFill="1" applyProtection="1">
      <protection hidden="1"/>
    </xf>
    <xf numFmtId="0" fontId="49" fillId="18" borderId="0" xfId="35" applyFont="1" applyFill="1" applyAlignment="1" applyProtection="1">
      <alignment horizontal="right" vertical="top"/>
      <protection hidden="1"/>
    </xf>
    <xf numFmtId="0" fontId="9" fillId="0" borderId="0" xfId="0" applyFont="1" applyAlignment="1" applyProtection="1">
      <alignment horizontal="left" vertical="top" wrapText="1"/>
      <protection hidden="1"/>
    </xf>
    <xf numFmtId="0" fontId="82"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4" borderId="34" xfId="52" applyFont="1" applyFill="1" applyBorder="1" applyAlignment="1" applyProtection="1">
      <alignment horizontal="center" vertical="center" wrapText="1"/>
      <protection hidden="1"/>
    </xf>
    <xf numFmtId="0" fontId="11" fillId="14" borderId="24" xfId="52" applyFont="1" applyFill="1" applyBorder="1" applyAlignment="1" applyProtection="1">
      <alignment horizontal="center" vertical="center" wrapText="1"/>
      <protection hidden="1"/>
    </xf>
    <xf numFmtId="0" fontId="11" fillId="14"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5"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6" borderId="26" xfId="0" applyFont="1" applyFill="1" applyBorder="1" applyAlignment="1" applyProtection="1">
      <alignment horizontal="left" vertical="center" wrapText="1"/>
      <protection hidden="1"/>
    </xf>
    <xf numFmtId="0" fontId="9" fillId="16" borderId="3" xfId="0" applyFont="1" applyFill="1" applyBorder="1" applyAlignment="1" applyProtection="1">
      <alignment horizontal="left" vertical="center" wrapText="1"/>
      <protection hidden="1"/>
    </xf>
    <xf numFmtId="0" fontId="9" fillId="16"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4"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4" borderId="34" xfId="52" applyFont="1" applyFill="1" applyBorder="1" applyAlignment="1" applyProtection="1">
      <alignment horizontal="center" vertical="center" wrapText="1"/>
      <protection hidden="1"/>
    </xf>
    <xf numFmtId="0" fontId="68" fillId="14"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8" fillId="14" borderId="0" xfId="35" applyFont="1" applyFill="1" applyAlignment="1" applyProtection="1">
      <alignment horizontal="center" vertical="center" wrapText="1"/>
      <protection hidden="1"/>
    </xf>
    <xf numFmtId="0" fontId="89" fillId="18" borderId="0" xfId="35" applyFont="1" applyFill="1" applyAlignment="1" applyProtection="1">
      <alignment horizontal="justify" vertical="top" wrapText="1"/>
      <protection hidden="1"/>
    </xf>
    <xf numFmtId="0" fontId="89" fillId="18"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8" borderId="0" xfId="35" applyFont="1" applyFill="1" applyAlignment="1" applyProtection="1">
      <alignment vertical="center" wrapText="1"/>
      <protection hidden="1"/>
    </xf>
    <xf numFmtId="0" fontId="10" fillId="18" borderId="0" xfId="35" applyFont="1" applyFill="1" applyAlignment="1" applyProtection="1">
      <alignment vertical="top"/>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1" xfId="35" applyFont="1" applyFill="1" applyBorder="1" applyAlignment="1" applyProtection="1">
      <alignment horizontal="center" vertical="top" wrapText="1"/>
      <protection locked="0" hidden="1"/>
    </xf>
    <xf numFmtId="0" fontId="9" fillId="2" borderId="33"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center" wrapText="1"/>
      <protection hidden="1"/>
    </xf>
    <xf numFmtId="0" fontId="9" fillId="0" borderId="45" xfId="35" applyFont="1" applyFill="1" applyBorder="1" applyAlignment="1" applyProtection="1">
      <alignment vertical="center" wrapText="1"/>
      <protection hidden="1"/>
    </xf>
    <xf numFmtId="0" fontId="9" fillId="0" borderId="62" xfId="35" applyFont="1" applyFill="1" applyBorder="1" applyAlignment="1" applyProtection="1">
      <alignment horizontal="left" vertical="center" wrapText="1"/>
      <protection hidden="1"/>
    </xf>
    <xf numFmtId="0" fontId="9" fillId="0" borderId="39" xfId="35" applyFont="1" applyFill="1" applyBorder="1" applyAlignment="1" applyProtection="1">
      <alignment horizontal="left" vertical="center" wrapText="1"/>
      <protection hidden="1"/>
    </xf>
    <xf numFmtId="0" fontId="9" fillId="2" borderId="61" xfId="35" applyFont="1" applyFill="1" applyBorder="1" applyAlignment="1" applyProtection="1">
      <alignment horizontal="center" vertical="center" wrapText="1"/>
      <protection locked="0" hidden="1"/>
    </xf>
    <xf numFmtId="0" fontId="9" fillId="2" borderId="33" xfId="35" applyFont="1" applyFill="1" applyBorder="1" applyAlignment="1" applyProtection="1">
      <alignment horizontal="center" vertical="center" wrapText="1"/>
      <protection locked="0" hidden="1"/>
    </xf>
    <xf numFmtId="0" fontId="9" fillId="2" borderId="16" xfId="35" applyFont="1" applyFill="1" applyBorder="1" applyAlignment="1" applyProtection="1">
      <alignment horizontal="center" vertical="center" wrapText="1"/>
      <protection locked="0" hidden="1"/>
    </xf>
    <xf numFmtId="0" fontId="9" fillId="0" borderId="12"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12" xfId="35" applyFont="1" applyBorder="1" applyAlignment="1" applyProtection="1">
      <alignment vertical="top" wrapText="1"/>
      <protection hidden="1"/>
    </xf>
    <xf numFmtId="0" fontId="9" fillId="0" borderId="0" xfId="35" applyFont="1" applyBorder="1" applyAlignment="1" applyProtection="1">
      <alignmen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Fill="1" applyBorder="1" applyAlignment="1" applyProtection="1">
      <alignment horizontal="left" vertical="top"/>
      <protection hidden="1"/>
    </xf>
    <xf numFmtId="0" fontId="9" fillId="0" borderId="0" xfId="35" applyFont="1" applyFill="1" applyBorder="1" applyAlignment="1" applyProtection="1">
      <alignment horizontal="left" vertical="top"/>
      <protection hidden="1"/>
    </xf>
    <xf numFmtId="0" fontId="22" fillId="0" borderId="12"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7" fillId="2" borderId="26" xfId="35" applyFont="1" applyFill="1" applyBorder="1" applyAlignment="1" applyProtection="1">
      <alignment horizontal="left" vertical="top" wrapText="1"/>
      <protection locked="0" hidden="1"/>
    </xf>
    <xf numFmtId="0" fontId="7" fillId="2" borderId="3" xfId="35" applyFont="1" applyFill="1" applyBorder="1" applyAlignment="1" applyProtection="1">
      <alignment horizontal="left" vertical="top" wrapText="1"/>
      <protection locked="0" hidden="1"/>
    </xf>
    <xf numFmtId="0" fontId="7" fillId="2" borderId="11" xfId="35" applyFont="1" applyFill="1" applyBorder="1" applyAlignment="1" applyProtection="1">
      <alignment horizontal="left" vertical="top" wrapText="1"/>
      <protection locked="0" hidden="1"/>
    </xf>
    <xf numFmtId="0" fontId="9" fillId="2" borderId="34" xfId="35" applyFont="1" applyFill="1" applyBorder="1" applyAlignment="1" applyProtection="1">
      <alignment horizontal="center" vertical="center" wrapText="1"/>
      <protection hidden="1"/>
    </xf>
    <xf numFmtId="0" fontId="9" fillId="2" borderId="24" xfId="35" applyFont="1" applyFill="1" applyBorder="1" applyAlignment="1" applyProtection="1">
      <alignment horizontal="center" vertical="center" wrapText="1"/>
      <protection hidden="1"/>
    </xf>
    <xf numFmtId="0" fontId="9" fillId="2" borderId="35" xfId="35" applyFont="1" applyFill="1" applyBorder="1" applyAlignment="1" applyProtection="1">
      <alignment horizontal="center"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61" xfId="35" applyFont="1" applyFill="1" applyBorder="1" applyAlignment="1" applyProtection="1">
      <alignment horizontal="left" vertical="center" wrapText="1"/>
      <protection locked="0" hidden="1"/>
    </xf>
    <xf numFmtId="0" fontId="9" fillId="2" borderId="33" xfId="35" applyFont="1" applyFill="1" applyBorder="1" applyAlignment="1" applyProtection="1">
      <alignment horizontal="left" vertical="center" wrapText="1"/>
      <protection locked="0" hidden="1"/>
    </xf>
    <xf numFmtId="0" fontId="9" fillId="2" borderId="16" xfId="35" applyFont="1" applyFill="1" applyBorder="1" applyAlignment="1" applyProtection="1">
      <alignment horizontal="left" vertical="center" wrapText="1"/>
      <protection locked="0" hidden="1"/>
    </xf>
    <xf numFmtId="0" fontId="9" fillId="2" borderId="48" xfId="35" applyFont="1" applyFill="1" applyBorder="1" applyAlignment="1" applyProtection="1">
      <alignment horizontal="left" vertical="center" wrapText="1"/>
      <protection locked="0" hidden="1"/>
    </xf>
    <xf numFmtId="0" fontId="9" fillId="2" borderId="5" xfId="35" applyFont="1" applyFill="1" applyBorder="1" applyAlignment="1" applyProtection="1">
      <alignment horizontal="left" vertical="center" wrapText="1"/>
      <protection locked="0" hidden="1"/>
    </xf>
    <xf numFmtId="0" fontId="9" fillId="2" borderId="30" xfId="35" applyFont="1" applyFill="1" applyBorder="1" applyAlignment="1" applyProtection="1">
      <alignment horizontal="left" vertical="center" wrapText="1"/>
      <protection locked="0" hidden="1"/>
    </xf>
    <xf numFmtId="0" fontId="10" fillId="0" borderId="0" xfId="35" applyFont="1" applyAlignment="1" applyProtection="1">
      <alignment horizontal="left" vertical="top" wrapText="1"/>
      <protection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62" xfId="35" applyFont="1" applyFill="1" applyBorder="1" applyAlignment="1" applyProtection="1">
      <alignment horizontal="left" vertical="center" wrapText="1"/>
      <protection locked="0" hidden="1"/>
    </xf>
    <xf numFmtId="0" fontId="9" fillId="2" borderId="45" xfId="35" applyFont="1" applyFill="1" applyBorder="1" applyAlignment="1" applyProtection="1">
      <alignment horizontal="left" vertical="center" wrapText="1"/>
      <protection locked="0" hidden="1"/>
    </xf>
    <xf numFmtId="0" fontId="9" fillId="2" borderId="39" xfId="35" applyFont="1" applyFill="1" applyBorder="1" applyAlignment="1" applyProtection="1">
      <alignment horizontal="left" vertical="center" wrapText="1"/>
      <protection locked="0" hidden="1"/>
    </xf>
    <xf numFmtId="0" fontId="9" fillId="0" borderId="12" xfId="35" applyFont="1" applyBorder="1" applyAlignment="1" applyProtection="1">
      <alignment horizontal="left" vertical="top"/>
      <protection hidden="1"/>
    </xf>
    <xf numFmtId="0" fontId="9" fillId="0" borderId="0" xfId="35" applyFont="1" applyBorder="1" applyAlignment="1" applyProtection="1">
      <alignment horizontal="left" vertical="top"/>
      <protection hidden="1"/>
    </xf>
    <xf numFmtId="0" fontId="9" fillId="2" borderId="26" xfId="35" applyFont="1" applyFill="1" applyBorder="1" applyAlignment="1" applyProtection="1">
      <alignment horizontal="center" vertical="center" wrapText="1"/>
      <protection hidden="1"/>
    </xf>
    <xf numFmtId="0" fontId="9" fillId="2" borderId="3" xfId="35" applyFont="1" applyFill="1" applyBorder="1" applyAlignment="1" applyProtection="1">
      <alignment horizontal="center" vertical="center" wrapText="1"/>
      <protection hidden="1"/>
    </xf>
    <xf numFmtId="0" fontId="9" fillId="2" borderId="11" xfId="35" applyFont="1" applyFill="1" applyBorder="1" applyAlignment="1" applyProtection="1">
      <alignment horizontal="center" vertical="center"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left" vertical="center" wrapText="1"/>
      <protection locked="0" hidden="1"/>
    </xf>
    <xf numFmtId="0" fontId="8" fillId="18" borderId="0" xfId="35" applyFont="1" applyFill="1" applyAlignment="1" applyProtection="1">
      <alignment vertical="top"/>
      <protection hidden="1"/>
    </xf>
    <xf numFmtId="0" fontId="9" fillId="0" borderId="9" xfId="35" applyFont="1" applyBorder="1" applyAlignment="1" applyProtection="1">
      <alignment horizontal="left" vertical="top" wrapText="1"/>
      <protection hidden="1"/>
    </xf>
    <xf numFmtId="0" fontId="9" fillId="2" borderId="12" xfId="35" applyFont="1" applyFill="1" applyBorder="1" applyAlignment="1" applyProtection="1">
      <alignment horizontal="center" vertical="center" wrapText="1"/>
      <protection hidden="1"/>
    </xf>
    <xf numFmtId="0" fontId="9" fillId="2" borderId="0" xfId="35" applyFont="1" applyFill="1" applyBorder="1" applyAlignment="1" applyProtection="1">
      <alignment horizontal="center" vertical="center" wrapText="1"/>
      <protection hidden="1"/>
    </xf>
    <xf numFmtId="0" fontId="9" fillId="2" borderId="9" xfId="35" applyFont="1" applyFill="1" applyBorder="1" applyAlignment="1" applyProtection="1">
      <alignment horizontal="center" vertical="center" wrapText="1"/>
      <protection hidden="1"/>
    </xf>
    <xf numFmtId="0" fontId="7" fillId="2" borderId="13" xfId="35" applyFont="1" applyFill="1" applyBorder="1" applyAlignment="1" applyProtection="1">
      <alignment horizontal="left" vertical="top" wrapText="1"/>
      <protection hidden="1"/>
    </xf>
    <xf numFmtId="0" fontId="7" fillId="2" borderId="4" xfId="35" applyFont="1" applyFill="1" applyBorder="1" applyAlignment="1" applyProtection="1">
      <alignment horizontal="left" vertical="top" wrapText="1"/>
      <protection hidden="1"/>
    </xf>
    <xf numFmtId="0" fontId="4" fillId="2" borderId="12" xfId="35" applyFont="1" applyFill="1" applyBorder="1" applyAlignment="1" applyProtection="1">
      <alignment horizontal="center" vertical="center" wrapText="1"/>
      <protection hidden="1"/>
    </xf>
    <xf numFmtId="0" fontId="4" fillId="2" borderId="0" xfId="35" applyFont="1" applyFill="1" applyBorder="1" applyAlignment="1" applyProtection="1">
      <alignment horizontal="center" vertical="center" wrapText="1"/>
      <protection hidden="1"/>
    </xf>
    <xf numFmtId="0" fontId="4" fillId="2" borderId="9" xfId="35" applyFont="1" applyFill="1" applyBorder="1" applyAlignment="1" applyProtection="1">
      <alignment horizontal="center" vertical="center" wrapText="1"/>
      <protection hidden="1"/>
    </xf>
    <xf numFmtId="0" fontId="7" fillId="2" borderId="12" xfId="35" applyFont="1" applyFill="1" applyBorder="1" applyAlignment="1" applyProtection="1">
      <alignment horizontal="left" vertical="top" wrapText="1"/>
      <protection hidden="1"/>
    </xf>
    <xf numFmtId="0" fontId="7" fillId="2" borderId="0" xfId="35" applyFont="1" applyFill="1" applyBorder="1" applyAlignment="1" applyProtection="1">
      <alignment horizontal="left" vertical="top" wrapText="1"/>
      <protection hidden="1"/>
    </xf>
    <xf numFmtId="0" fontId="7" fillId="2" borderId="9" xfId="35" applyFont="1" applyFill="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 fillId="18"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9" fillId="2" borderId="29" xfId="35" applyFont="1" applyFill="1" applyBorder="1" applyAlignment="1" applyProtection="1">
      <alignment horizontal="center" vertical="top" wrapText="1"/>
      <protection locked="0"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5"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4" borderId="12" xfId="52" applyFont="1" applyFill="1" applyBorder="1" applyAlignment="1" applyProtection="1">
      <alignment horizontal="center" vertical="center" wrapText="1"/>
      <protection hidden="1"/>
    </xf>
    <xf numFmtId="0" fontId="11" fillId="14"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94" fillId="13" borderId="34" xfId="0" applyFont="1" applyFill="1" applyBorder="1" applyAlignment="1" applyProtection="1">
      <alignment horizontal="center" vertical="center" wrapText="1"/>
      <protection hidden="1"/>
    </xf>
    <xf numFmtId="0" fontId="94" fillId="13" borderId="35" xfId="0" applyFont="1" applyFill="1" applyBorder="1" applyAlignment="1" applyProtection="1">
      <alignment horizontal="center" vertical="center" wrapText="1"/>
      <protection hidden="1"/>
    </xf>
    <xf numFmtId="0" fontId="94" fillId="13" borderId="13" xfId="0" applyFont="1" applyFill="1" applyBorder="1" applyAlignment="1" applyProtection="1">
      <alignment horizontal="center" vertical="center" wrapText="1"/>
      <protection hidden="1"/>
    </xf>
    <xf numFmtId="0" fontId="94" fillId="13" borderId="10"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5"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5"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5"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5"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9" fillId="14" borderId="12" xfId="52" applyFont="1" applyFill="1" applyBorder="1" applyAlignment="1" applyProtection="1">
      <alignment horizontal="center" vertical="center" wrapText="1"/>
      <protection hidden="1"/>
    </xf>
    <xf numFmtId="0" fontId="79" fillId="14"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4"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6" borderId="4"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62" applyFont="1" applyFill="1" applyAlignment="1" applyProtection="1">
      <alignment horizontal="left" vertical="center" wrapText="1"/>
      <protection locked="0"/>
    </xf>
    <xf numFmtId="0" fontId="9" fillId="16" borderId="0" xfId="63" applyFont="1" applyFill="1" applyBorder="1" applyAlignment="1" applyProtection="1">
      <alignment horizontal="left" vertical="top" wrapText="1"/>
      <protection hidden="1"/>
    </xf>
    <xf numFmtId="172" fontId="10" fillId="0" borderId="0" xfId="0" applyNumberFormat="1" applyFont="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xf numFmtId="0" fontId="2" fillId="2" borderId="11"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H$20" lockText="1" noThreeD="1"/>
</file>

<file path=xl/ctrlProps/ctrlProp105.xml><?xml version="1.0" encoding="utf-8"?>
<formControlPr xmlns="http://schemas.microsoft.com/office/spreadsheetml/2009/9/main" objectType="CheckBox" fmlaLink="$H$21"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Radio" firstButton="1" fmlaLink="$H$72" lockText="1" noThreeD="1"/>
</file>

<file path=xl/ctrlProps/ctrlProp108.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87478" y="47625"/>
          <a:ext cx="0" cy="1353378"/>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1073" y="57150"/>
          <a:ext cx="1206776" cy="931793"/>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219293" y="209550"/>
          <a:ext cx="0" cy="69466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1631" y="57150"/>
          <a:ext cx="1328738" cy="850106"/>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149125</xdr:rowOff>
    </xdr:from>
    <xdr:to>
      <xdr:col>6</xdr:col>
      <xdr:colOff>771679</xdr:colOff>
      <xdr:row>20</xdr:row>
      <xdr:rowOff>349150</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140842</xdr:rowOff>
    </xdr:from>
    <xdr:to>
      <xdr:col>7</xdr:col>
      <xdr:colOff>473731</xdr:colOff>
      <xdr:row>20</xdr:row>
      <xdr:rowOff>428546</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123698</xdr:rowOff>
    </xdr:from>
    <xdr:to>
      <xdr:col>5</xdr:col>
      <xdr:colOff>1003739</xdr:colOff>
      <xdr:row>20</xdr:row>
      <xdr:rowOff>341009</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115414</xdr:rowOff>
    </xdr:from>
    <xdr:to>
      <xdr:col>6</xdr:col>
      <xdr:colOff>3012</xdr:colOff>
      <xdr:row>20</xdr:row>
      <xdr:rowOff>323132</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9642"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18"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7"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83"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71"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23"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8"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44"/>
              <a:chExt cx="1619250" cy="69444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297" y="35845911"/>
              <a:chExt cx="1523220" cy="70794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1"/>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51"/>
              <a:chExt cx="1524002" cy="70794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1"/>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528"/>
              <a:chExt cx="1619250" cy="694123"/>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28"/>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480"/>
              <a:chExt cx="1619248" cy="69436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48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480"/>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9181"/>
                <a:ext cx="983668"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62"/>
              <a:chExt cx="1619253" cy="69476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2"/>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26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71"/>
              <a:chExt cx="1619250" cy="69470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1" y="35863171"/>
              <a:chExt cx="1619262" cy="69470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5"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1"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71"/>
              <a:chExt cx="1619252" cy="69470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1"/>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564"/>
              <a:chExt cx="1619250" cy="69411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19"/>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72" y="35863564"/>
              <a:chExt cx="1619255" cy="69411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19"/>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564"/>
              <a:chExt cx="1619252" cy="69411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19"/>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86"/>
              <a:chExt cx="1619250" cy="69454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6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86"/>
              <a:chExt cx="1619248" cy="69454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166"/>
                <a:ext cx="983668"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72" y="35863286"/>
              <a:chExt cx="1619271" cy="69454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2" y="36219166"/>
                <a:ext cx="98368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6478" y="200025"/>
          <a:ext cx="0" cy="87671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151</xdr:row>
          <xdr:rowOff>114300</xdr:rowOff>
        </xdr:from>
        <xdr:to>
          <xdr:col>8</xdr:col>
          <xdr:colOff>1095375</xdr:colOff>
          <xdr:row>151</xdr:row>
          <xdr:rowOff>381000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600-00000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151</xdr:row>
          <xdr:rowOff>666750</xdr:rowOff>
        </xdr:from>
        <xdr:to>
          <xdr:col>5</xdr:col>
          <xdr:colOff>1000125</xdr:colOff>
          <xdr:row>151</xdr:row>
          <xdr:rowOff>942975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600-00000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151</xdr:row>
          <xdr:rowOff>57150</xdr:rowOff>
        </xdr:from>
        <xdr:to>
          <xdr:col>6</xdr:col>
          <xdr:colOff>752475</xdr:colOff>
          <xdr:row>151</xdr:row>
          <xdr:rowOff>333375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600-00000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151</xdr:row>
          <xdr:rowOff>9525</xdr:rowOff>
        </xdr:from>
        <xdr:to>
          <xdr:col>5</xdr:col>
          <xdr:colOff>1057275</xdr:colOff>
          <xdr:row>151</xdr:row>
          <xdr:rowOff>361950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600-00000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151</xdr:row>
          <xdr:rowOff>695325</xdr:rowOff>
        </xdr:from>
        <xdr:to>
          <xdr:col>6</xdr:col>
          <xdr:colOff>1228725</xdr:colOff>
          <xdr:row>151</xdr:row>
          <xdr:rowOff>885825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600-00000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151</xdr:row>
          <xdr:rowOff>85725</xdr:rowOff>
        </xdr:from>
        <xdr:to>
          <xdr:col>7</xdr:col>
          <xdr:colOff>571500</xdr:colOff>
          <xdr:row>151</xdr:row>
          <xdr:rowOff>419100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600-00000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11511" y="31501773"/>
              <a:ext cx="2250498" cy="0"/>
              <a:chOff x="426" y="0"/>
              <a:chExt cx="7752994" cy="31059783"/>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7753289" y="31059783"/>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7753277" y="31059783"/>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7753284" y="31059783"/>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7753271" y="31059783"/>
                <a:ext cx="1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7753225" y="31059783"/>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6"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8230466" y="31501773"/>
              <a:ext cx="2697307" cy="0"/>
              <a:chOff x="422" y="0"/>
              <a:chExt cx="10916128" cy="31059783"/>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0916422" y="31059783"/>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0916406" y="31059783"/>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0916414" y="31059783"/>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0916405" y="31059783"/>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0916362" y="31059783"/>
                <a:ext cx="1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2"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103</xdr:row>
          <xdr:rowOff>38100</xdr:rowOff>
        </xdr:from>
        <xdr:to>
          <xdr:col>6</xdr:col>
          <xdr:colOff>895350</xdr:colOff>
          <xdr:row>107</xdr:row>
          <xdr:rowOff>0</xdr:rowOff>
        </xdr:to>
        <xdr:grpSp>
          <xdr:nvGrpSpPr>
            <xdr:cNvPr id="25" name="Group 1">
              <a:extLst>
                <a:ext uri="{FF2B5EF4-FFF2-40B4-BE49-F238E27FC236}">
                  <a16:creationId xmlns:a16="http://schemas.microsoft.com/office/drawing/2014/main" id="{00000000-0008-0000-0600-000019000000}"/>
                </a:ext>
              </a:extLst>
            </xdr:cNvPr>
            <xdr:cNvGrpSpPr>
              <a:grpSpLocks/>
            </xdr:cNvGrpSpPr>
          </xdr:nvGrpSpPr>
          <xdr:grpSpPr bwMode="auto">
            <a:xfrm>
              <a:off x="5511511" y="35964668"/>
              <a:ext cx="2250498" cy="1139537"/>
              <a:chOff x="4375673" y="38675982"/>
              <a:chExt cx="2077576" cy="1136402"/>
            </a:xfrm>
          </xdr:grpSpPr>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0600-000013280200}"/>
                  </a:ext>
                </a:extLst>
              </xdr:cNvPr>
              <xdr:cNvSpPr/>
            </xdr:nvSpPr>
            <xdr:spPr bwMode="auto">
              <a:xfrm>
                <a:off x="4375673" y="38675982"/>
                <a:ext cx="685601"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600-00001428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600-00001528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600-00001628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600-000017280200}"/>
                  </a:ext>
                </a:extLst>
              </xdr:cNvPr>
              <xdr:cNvSpPr/>
            </xdr:nvSpPr>
            <xdr:spPr bwMode="auto">
              <a:xfrm>
                <a:off x="4406840" y="39585129"/>
                <a:ext cx="2046409"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600-00001828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138</xdr:row>
          <xdr:rowOff>38100</xdr:rowOff>
        </xdr:from>
        <xdr:to>
          <xdr:col>6</xdr:col>
          <xdr:colOff>895350</xdr:colOff>
          <xdr:row>142</xdr:row>
          <xdr:rowOff>0</xdr:rowOff>
        </xdr:to>
        <xdr:grpSp>
          <xdr:nvGrpSpPr>
            <xdr:cNvPr id="32" name="Group 1">
              <a:extLst>
                <a:ext uri="{FF2B5EF4-FFF2-40B4-BE49-F238E27FC236}">
                  <a16:creationId xmlns:a16="http://schemas.microsoft.com/office/drawing/2014/main" id="{00000000-0008-0000-0600-000020000000}"/>
                </a:ext>
              </a:extLst>
            </xdr:cNvPr>
            <xdr:cNvGrpSpPr>
              <a:grpSpLocks/>
            </xdr:cNvGrpSpPr>
          </xdr:nvGrpSpPr>
          <xdr:grpSpPr bwMode="auto">
            <a:xfrm>
              <a:off x="5511511" y="47152214"/>
              <a:ext cx="2250498" cy="1139536"/>
              <a:chOff x="4375673" y="38675982"/>
              <a:chExt cx="2077576" cy="1136346"/>
            </a:xfrm>
          </xdr:grpSpPr>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4375673" y="38675982"/>
                <a:ext cx="685601"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4406840" y="39585071"/>
                <a:ext cx="2046409" cy="2272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151</xdr:row>
          <xdr:rowOff>609600</xdr:rowOff>
        </xdr:from>
        <xdr:to>
          <xdr:col>7</xdr:col>
          <xdr:colOff>1181100</xdr:colOff>
          <xdr:row>151</xdr:row>
          <xdr:rowOff>942975</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00.bin"/><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9" Type="http://schemas.openxmlformats.org/officeDocument/2006/relationships/printerSettings" Target="../printerSettings/printerSettings331.bin"/><Relationship Id="rId3" Type="http://schemas.openxmlformats.org/officeDocument/2006/relationships/printerSettings" Target="../printerSettings/printerSettings295.bin"/><Relationship Id="rId21" Type="http://schemas.openxmlformats.org/officeDocument/2006/relationships/printerSettings" Target="../printerSettings/printerSettings313.bin"/><Relationship Id="rId34" Type="http://schemas.openxmlformats.org/officeDocument/2006/relationships/printerSettings" Target="../printerSettings/printerSettings326.bin"/><Relationship Id="rId7" Type="http://schemas.openxmlformats.org/officeDocument/2006/relationships/printerSettings" Target="../printerSettings/printerSettings299.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33" Type="http://schemas.openxmlformats.org/officeDocument/2006/relationships/printerSettings" Target="../printerSettings/printerSettings325.bin"/><Relationship Id="rId38" Type="http://schemas.openxmlformats.org/officeDocument/2006/relationships/printerSettings" Target="../printerSettings/printerSettings330.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0" Type="http://schemas.openxmlformats.org/officeDocument/2006/relationships/printerSettings" Target="../printerSettings/printerSettings312.bin"/><Relationship Id="rId29" Type="http://schemas.openxmlformats.org/officeDocument/2006/relationships/printerSettings" Target="../printerSettings/printerSettings321.bin"/><Relationship Id="rId41" Type="http://schemas.openxmlformats.org/officeDocument/2006/relationships/drawing" Target="../drawings/drawing9.xml"/><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32" Type="http://schemas.openxmlformats.org/officeDocument/2006/relationships/printerSettings" Target="../printerSettings/printerSettings324.bin"/><Relationship Id="rId37" Type="http://schemas.openxmlformats.org/officeDocument/2006/relationships/printerSettings" Target="../printerSettings/printerSettings329.bin"/><Relationship Id="rId40" Type="http://schemas.openxmlformats.org/officeDocument/2006/relationships/printerSettings" Target="../printerSettings/printerSettings332.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36" Type="http://schemas.openxmlformats.org/officeDocument/2006/relationships/printerSettings" Target="../printerSettings/printerSettings328.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31" Type="http://schemas.openxmlformats.org/officeDocument/2006/relationships/printerSettings" Target="../printerSettings/printerSettings323.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 Id="rId30" Type="http://schemas.openxmlformats.org/officeDocument/2006/relationships/printerSettings" Target="../printerSettings/printerSettings322.bin"/><Relationship Id="rId35" Type="http://schemas.openxmlformats.org/officeDocument/2006/relationships/printerSettings" Target="../printerSettings/printerSettings32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printerSettings" Target="../printerSettings/printerSettings358.bin"/><Relationship Id="rId39" Type="http://schemas.openxmlformats.org/officeDocument/2006/relationships/printerSettings" Target="../printerSettings/printerSettings371.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34" Type="http://schemas.openxmlformats.org/officeDocument/2006/relationships/printerSettings" Target="../printerSettings/printerSettings366.bin"/><Relationship Id="rId42" Type="http://schemas.openxmlformats.org/officeDocument/2006/relationships/vmlDrawing" Target="../drawings/vmlDrawing3.vml"/><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33" Type="http://schemas.openxmlformats.org/officeDocument/2006/relationships/printerSettings" Target="../printerSettings/printerSettings365.bin"/><Relationship Id="rId38" Type="http://schemas.openxmlformats.org/officeDocument/2006/relationships/printerSettings" Target="../printerSettings/printerSettings370.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29" Type="http://schemas.openxmlformats.org/officeDocument/2006/relationships/printerSettings" Target="../printerSettings/printerSettings361.bin"/><Relationship Id="rId41" Type="http://schemas.openxmlformats.org/officeDocument/2006/relationships/drawing" Target="../drawings/drawing10.xml"/><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32" Type="http://schemas.openxmlformats.org/officeDocument/2006/relationships/printerSettings" Target="../printerSettings/printerSettings364.bin"/><Relationship Id="rId37" Type="http://schemas.openxmlformats.org/officeDocument/2006/relationships/printerSettings" Target="../printerSettings/printerSettings369.bin"/><Relationship Id="rId40" Type="http://schemas.openxmlformats.org/officeDocument/2006/relationships/printerSettings" Target="../printerSettings/printerSettings372.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28" Type="http://schemas.openxmlformats.org/officeDocument/2006/relationships/printerSettings" Target="../printerSettings/printerSettings360.bin"/><Relationship Id="rId36" Type="http://schemas.openxmlformats.org/officeDocument/2006/relationships/printerSettings" Target="../printerSettings/printerSettings368.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31" Type="http://schemas.openxmlformats.org/officeDocument/2006/relationships/printerSettings" Target="../printerSettings/printerSettings363.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 Id="rId27" Type="http://schemas.openxmlformats.org/officeDocument/2006/relationships/printerSettings" Target="../printerSettings/printerSettings359.bin"/><Relationship Id="rId30" Type="http://schemas.openxmlformats.org/officeDocument/2006/relationships/printerSettings" Target="../printerSettings/printerSettings362.bin"/><Relationship Id="rId35" Type="http://schemas.openxmlformats.org/officeDocument/2006/relationships/printerSettings" Target="../printerSettings/printerSettings367.bin"/><Relationship Id="rId43" Type="http://schemas.openxmlformats.org/officeDocument/2006/relationships/ctrlProp" Target="../ctrlProps/ctrlProp104.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80.bin"/><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3" Type="http://schemas.openxmlformats.org/officeDocument/2006/relationships/printerSettings" Target="../printerSettings/printerSettings375.bin"/><Relationship Id="rId21" Type="http://schemas.openxmlformats.org/officeDocument/2006/relationships/vmlDrawing" Target="../drawings/vmlDrawing4.vml"/><Relationship Id="rId7" Type="http://schemas.openxmlformats.org/officeDocument/2006/relationships/printerSettings" Target="../printerSettings/printerSettings379.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0" Type="http://schemas.openxmlformats.org/officeDocument/2006/relationships/drawing" Target="../drawings/drawing11.xml"/><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ctrlProp" Target="../ctrlProps/ctrlProp10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18" Type="http://schemas.openxmlformats.org/officeDocument/2006/relationships/printerSettings" Target="../printerSettings/printerSettings409.bin"/><Relationship Id="rId26" Type="http://schemas.openxmlformats.org/officeDocument/2006/relationships/printerSettings" Target="../printerSettings/printerSettings417.bin"/><Relationship Id="rId39" Type="http://schemas.openxmlformats.org/officeDocument/2006/relationships/printerSettings" Target="../printerSettings/printerSettings430.bin"/><Relationship Id="rId3" Type="http://schemas.openxmlformats.org/officeDocument/2006/relationships/printerSettings" Target="../printerSettings/printerSettings394.bin"/><Relationship Id="rId21" Type="http://schemas.openxmlformats.org/officeDocument/2006/relationships/printerSettings" Target="../printerSettings/printerSettings412.bin"/><Relationship Id="rId34" Type="http://schemas.openxmlformats.org/officeDocument/2006/relationships/printerSettings" Target="../printerSettings/printerSettings425.bin"/><Relationship Id="rId42" Type="http://schemas.openxmlformats.org/officeDocument/2006/relationships/vmlDrawing" Target="../drawings/vmlDrawing5.vml"/><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17" Type="http://schemas.openxmlformats.org/officeDocument/2006/relationships/printerSettings" Target="../printerSettings/printerSettings408.bin"/><Relationship Id="rId25" Type="http://schemas.openxmlformats.org/officeDocument/2006/relationships/printerSettings" Target="../printerSettings/printerSettings416.bin"/><Relationship Id="rId33" Type="http://schemas.openxmlformats.org/officeDocument/2006/relationships/printerSettings" Target="../printerSettings/printerSettings424.bin"/><Relationship Id="rId38" Type="http://schemas.openxmlformats.org/officeDocument/2006/relationships/printerSettings" Target="../printerSettings/printerSettings429.bin"/><Relationship Id="rId2" Type="http://schemas.openxmlformats.org/officeDocument/2006/relationships/printerSettings" Target="../printerSettings/printerSettings393.bin"/><Relationship Id="rId16" Type="http://schemas.openxmlformats.org/officeDocument/2006/relationships/printerSettings" Target="../printerSettings/printerSettings407.bin"/><Relationship Id="rId20" Type="http://schemas.openxmlformats.org/officeDocument/2006/relationships/printerSettings" Target="../printerSettings/printerSettings411.bin"/><Relationship Id="rId29" Type="http://schemas.openxmlformats.org/officeDocument/2006/relationships/printerSettings" Target="../printerSettings/printerSettings420.bin"/><Relationship Id="rId41" Type="http://schemas.openxmlformats.org/officeDocument/2006/relationships/drawing" Target="../drawings/drawing12.xml"/><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24" Type="http://schemas.openxmlformats.org/officeDocument/2006/relationships/printerSettings" Target="../printerSettings/printerSettings415.bin"/><Relationship Id="rId32" Type="http://schemas.openxmlformats.org/officeDocument/2006/relationships/printerSettings" Target="../printerSettings/printerSettings423.bin"/><Relationship Id="rId37" Type="http://schemas.openxmlformats.org/officeDocument/2006/relationships/printerSettings" Target="../printerSettings/printerSettings428.bin"/><Relationship Id="rId40" Type="http://schemas.openxmlformats.org/officeDocument/2006/relationships/printerSettings" Target="../printerSettings/printerSettings431.bin"/><Relationship Id="rId5" Type="http://schemas.openxmlformats.org/officeDocument/2006/relationships/printerSettings" Target="../printerSettings/printerSettings396.bin"/><Relationship Id="rId15" Type="http://schemas.openxmlformats.org/officeDocument/2006/relationships/printerSettings" Target="../printerSettings/printerSettings406.bin"/><Relationship Id="rId23" Type="http://schemas.openxmlformats.org/officeDocument/2006/relationships/printerSettings" Target="../printerSettings/printerSettings414.bin"/><Relationship Id="rId28" Type="http://schemas.openxmlformats.org/officeDocument/2006/relationships/printerSettings" Target="../printerSettings/printerSettings419.bin"/><Relationship Id="rId36" Type="http://schemas.openxmlformats.org/officeDocument/2006/relationships/printerSettings" Target="../printerSettings/printerSettings427.bin"/><Relationship Id="rId10" Type="http://schemas.openxmlformats.org/officeDocument/2006/relationships/printerSettings" Target="../printerSettings/printerSettings401.bin"/><Relationship Id="rId19" Type="http://schemas.openxmlformats.org/officeDocument/2006/relationships/printerSettings" Target="../printerSettings/printerSettings410.bin"/><Relationship Id="rId31" Type="http://schemas.openxmlformats.org/officeDocument/2006/relationships/printerSettings" Target="../printerSettings/printerSettings422.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 Id="rId14" Type="http://schemas.openxmlformats.org/officeDocument/2006/relationships/printerSettings" Target="../printerSettings/printerSettings405.bin"/><Relationship Id="rId22" Type="http://schemas.openxmlformats.org/officeDocument/2006/relationships/printerSettings" Target="../printerSettings/printerSettings413.bin"/><Relationship Id="rId27" Type="http://schemas.openxmlformats.org/officeDocument/2006/relationships/printerSettings" Target="../printerSettings/printerSettings418.bin"/><Relationship Id="rId30" Type="http://schemas.openxmlformats.org/officeDocument/2006/relationships/printerSettings" Target="../printerSettings/printerSettings421.bin"/><Relationship Id="rId35" Type="http://schemas.openxmlformats.org/officeDocument/2006/relationships/printerSettings" Target="../printerSettings/printerSettings426.bin"/><Relationship Id="rId43" Type="http://schemas.openxmlformats.org/officeDocument/2006/relationships/ctrlProp" Target="../ctrlProps/ctrlProp106.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26" Type="http://schemas.openxmlformats.org/officeDocument/2006/relationships/printerSettings" Target="../printerSettings/printerSettings457.bin"/><Relationship Id="rId39" Type="http://schemas.openxmlformats.org/officeDocument/2006/relationships/printerSettings" Target="../printerSettings/printerSettings470.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34" Type="http://schemas.openxmlformats.org/officeDocument/2006/relationships/printerSettings" Target="../printerSettings/printerSettings465.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5" Type="http://schemas.openxmlformats.org/officeDocument/2006/relationships/printerSettings" Target="../printerSettings/printerSettings456.bin"/><Relationship Id="rId33" Type="http://schemas.openxmlformats.org/officeDocument/2006/relationships/printerSettings" Target="../printerSettings/printerSettings464.bin"/><Relationship Id="rId38" Type="http://schemas.openxmlformats.org/officeDocument/2006/relationships/printerSettings" Target="../printerSettings/printerSettings469.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29" Type="http://schemas.openxmlformats.org/officeDocument/2006/relationships/printerSettings" Target="../printerSettings/printerSettings460.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24" Type="http://schemas.openxmlformats.org/officeDocument/2006/relationships/printerSettings" Target="../printerSettings/printerSettings455.bin"/><Relationship Id="rId32" Type="http://schemas.openxmlformats.org/officeDocument/2006/relationships/printerSettings" Target="../printerSettings/printerSettings463.bin"/><Relationship Id="rId37" Type="http://schemas.openxmlformats.org/officeDocument/2006/relationships/printerSettings" Target="../printerSettings/printerSettings468.bin"/><Relationship Id="rId40" Type="http://schemas.openxmlformats.org/officeDocument/2006/relationships/drawing" Target="../drawings/drawing13.xml"/><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printerSettings" Target="../printerSettings/printerSettings454.bin"/><Relationship Id="rId28" Type="http://schemas.openxmlformats.org/officeDocument/2006/relationships/printerSettings" Target="../printerSettings/printerSettings459.bin"/><Relationship Id="rId36" Type="http://schemas.openxmlformats.org/officeDocument/2006/relationships/printerSettings" Target="../printerSettings/printerSettings467.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31" Type="http://schemas.openxmlformats.org/officeDocument/2006/relationships/printerSettings" Target="../printerSettings/printerSettings462.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 Id="rId27" Type="http://schemas.openxmlformats.org/officeDocument/2006/relationships/printerSettings" Target="../printerSettings/printerSettings458.bin"/><Relationship Id="rId30" Type="http://schemas.openxmlformats.org/officeDocument/2006/relationships/printerSettings" Target="../printerSettings/printerSettings461.bin"/><Relationship Id="rId35" Type="http://schemas.openxmlformats.org/officeDocument/2006/relationships/printerSettings" Target="../printerSettings/printerSettings46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26" Type="http://schemas.openxmlformats.org/officeDocument/2006/relationships/printerSettings" Target="../printerSettings/printerSettings496.bin"/><Relationship Id="rId39" Type="http://schemas.openxmlformats.org/officeDocument/2006/relationships/printerSettings" Target="../printerSettings/printerSettings509.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34" Type="http://schemas.openxmlformats.org/officeDocument/2006/relationships/printerSettings" Target="../printerSettings/printerSettings504.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printerSettings" Target="../printerSettings/printerSettings495.bin"/><Relationship Id="rId33" Type="http://schemas.openxmlformats.org/officeDocument/2006/relationships/printerSettings" Target="../printerSettings/printerSettings503.bin"/><Relationship Id="rId38" Type="http://schemas.openxmlformats.org/officeDocument/2006/relationships/printerSettings" Target="../printerSettings/printerSettings508.bin"/><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29" Type="http://schemas.openxmlformats.org/officeDocument/2006/relationships/printerSettings" Target="../printerSettings/printerSettings499.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32" Type="http://schemas.openxmlformats.org/officeDocument/2006/relationships/printerSettings" Target="../printerSettings/printerSettings502.bin"/><Relationship Id="rId37" Type="http://schemas.openxmlformats.org/officeDocument/2006/relationships/printerSettings" Target="../printerSettings/printerSettings507.bin"/><Relationship Id="rId40" Type="http://schemas.openxmlformats.org/officeDocument/2006/relationships/printerSettings" Target="../printerSettings/printerSettings510.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28" Type="http://schemas.openxmlformats.org/officeDocument/2006/relationships/printerSettings" Target="../printerSettings/printerSettings498.bin"/><Relationship Id="rId36" Type="http://schemas.openxmlformats.org/officeDocument/2006/relationships/printerSettings" Target="../printerSettings/printerSettings506.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31" Type="http://schemas.openxmlformats.org/officeDocument/2006/relationships/printerSettings" Target="../printerSettings/printerSettings501.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 Id="rId27" Type="http://schemas.openxmlformats.org/officeDocument/2006/relationships/printerSettings" Target="../printerSettings/printerSettings497.bin"/><Relationship Id="rId30" Type="http://schemas.openxmlformats.org/officeDocument/2006/relationships/printerSettings" Target="../printerSettings/printerSettings500.bin"/><Relationship Id="rId35" Type="http://schemas.openxmlformats.org/officeDocument/2006/relationships/printerSettings" Target="../printerSettings/printerSettings5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29" Type="http://schemas.openxmlformats.org/officeDocument/2006/relationships/printerSettings" Target="../printerSettings/printerSettings539.bin"/><Relationship Id="rId41" Type="http://schemas.openxmlformats.org/officeDocument/2006/relationships/drawing" Target="../drawings/drawing14.xml"/><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26" Type="http://schemas.openxmlformats.org/officeDocument/2006/relationships/printerSettings" Target="../printerSettings/printerSettings576.bin"/><Relationship Id="rId39" Type="http://schemas.openxmlformats.org/officeDocument/2006/relationships/printerSettings" Target="../printerSettings/printerSettings589.bin"/><Relationship Id="rId3" Type="http://schemas.openxmlformats.org/officeDocument/2006/relationships/printerSettings" Target="../printerSettings/printerSettings553.bin"/><Relationship Id="rId21" Type="http://schemas.openxmlformats.org/officeDocument/2006/relationships/printerSettings" Target="../printerSettings/printerSettings571.bin"/><Relationship Id="rId34" Type="http://schemas.openxmlformats.org/officeDocument/2006/relationships/printerSettings" Target="../printerSettings/printerSettings584.bin"/><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5" Type="http://schemas.openxmlformats.org/officeDocument/2006/relationships/printerSettings" Target="../printerSettings/printerSettings575.bin"/><Relationship Id="rId33" Type="http://schemas.openxmlformats.org/officeDocument/2006/relationships/printerSettings" Target="../printerSettings/printerSettings583.bin"/><Relationship Id="rId38" Type="http://schemas.openxmlformats.org/officeDocument/2006/relationships/printerSettings" Target="../printerSettings/printerSettings588.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29" Type="http://schemas.openxmlformats.org/officeDocument/2006/relationships/printerSettings" Target="../printerSettings/printerSettings579.bin"/><Relationship Id="rId41" Type="http://schemas.openxmlformats.org/officeDocument/2006/relationships/drawing" Target="../drawings/drawing15.xml"/><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24" Type="http://schemas.openxmlformats.org/officeDocument/2006/relationships/printerSettings" Target="../printerSettings/printerSettings574.bin"/><Relationship Id="rId32" Type="http://schemas.openxmlformats.org/officeDocument/2006/relationships/printerSettings" Target="../printerSettings/printerSettings582.bin"/><Relationship Id="rId37" Type="http://schemas.openxmlformats.org/officeDocument/2006/relationships/printerSettings" Target="../printerSettings/printerSettings587.bin"/><Relationship Id="rId40" Type="http://schemas.openxmlformats.org/officeDocument/2006/relationships/printerSettings" Target="../printerSettings/printerSettings590.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printerSettings" Target="../printerSettings/printerSettings573.bin"/><Relationship Id="rId28" Type="http://schemas.openxmlformats.org/officeDocument/2006/relationships/printerSettings" Target="../printerSettings/printerSettings578.bin"/><Relationship Id="rId36" Type="http://schemas.openxmlformats.org/officeDocument/2006/relationships/printerSettings" Target="../printerSettings/printerSettings586.bin"/><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31" Type="http://schemas.openxmlformats.org/officeDocument/2006/relationships/printerSettings" Target="../printerSettings/printerSettings581.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2.bin"/><Relationship Id="rId27" Type="http://schemas.openxmlformats.org/officeDocument/2006/relationships/printerSettings" Target="../printerSettings/printerSettings577.bin"/><Relationship Id="rId30" Type="http://schemas.openxmlformats.org/officeDocument/2006/relationships/printerSettings" Target="../printerSettings/printerSettings580.bin"/><Relationship Id="rId35" Type="http://schemas.openxmlformats.org/officeDocument/2006/relationships/printerSettings" Target="../printerSettings/printerSettings58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drawing" Target="../drawings/drawing16.xml"/><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printerSettings" Target="../printerSettings/printerSettings635.bin"/><Relationship Id="rId39" Type="http://schemas.openxmlformats.org/officeDocument/2006/relationships/printerSettings" Target="../printerSettings/printerSettings648.bin"/><Relationship Id="rId3" Type="http://schemas.openxmlformats.org/officeDocument/2006/relationships/printerSettings" Target="../printerSettings/printerSettings612.bin"/><Relationship Id="rId21" Type="http://schemas.openxmlformats.org/officeDocument/2006/relationships/printerSettings" Target="../printerSettings/printerSettings630.bin"/><Relationship Id="rId34" Type="http://schemas.openxmlformats.org/officeDocument/2006/relationships/printerSettings" Target="../printerSettings/printerSettings643.bin"/><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printerSettings" Target="../printerSettings/printerSettings634.bin"/><Relationship Id="rId33" Type="http://schemas.openxmlformats.org/officeDocument/2006/relationships/printerSettings" Target="../printerSettings/printerSettings642.bin"/><Relationship Id="rId38" Type="http://schemas.openxmlformats.org/officeDocument/2006/relationships/printerSettings" Target="../printerSettings/printerSettings647.bin"/><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29" Type="http://schemas.openxmlformats.org/officeDocument/2006/relationships/printerSettings" Target="../printerSettings/printerSettings638.bin"/><Relationship Id="rId41" Type="http://schemas.openxmlformats.org/officeDocument/2006/relationships/drawing" Target="../drawings/drawing17.xml"/><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printerSettings" Target="../printerSettings/printerSettings633.bin"/><Relationship Id="rId32" Type="http://schemas.openxmlformats.org/officeDocument/2006/relationships/printerSettings" Target="../printerSettings/printerSettings641.bin"/><Relationship Id="rId37" Type="http://schemas.openxmlformats.org/officeDocument/2006/relationships/printerSettings" Target="../printerSettings/printerSettings646.bin"/><Relationship Id="rId40" Type="http://schemas.openxmlformats.org/officeDocument/2006/relationships/printerSettings" Target="../printerSettings/printerSettings649.bin"/><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2.bin"/><Relationship Id="rId28" Type="http://schemas.openxmlformats.org/officeDocument/2006/relationships/printerSettings" Target="../printerSettings/printerSettings637.bin"/><Relationship Id="rId36" Type="http://schemas.openxmlformats.org/officeDocument/2006/relationships/printerSettings" Target="../printerSettings/printerSettings645.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31" Type="http://schemas.openxmlformats.org/officeDocument/2006/relationships/printerSettings" Target="../printerSettings/printerSettings640.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printerSettings" Target="../printerSettings/printerSettings631.bin"/><Relationship Id="rId27" Type="http://schemas.openxmlformats.org/officeDocument/2006/relationships/printerSettings" Target="../printerSettings/printerSettings636.bin"/><Relationship Id="rId30" Type="http://schemas.openxmlformats.org/officeDocument/2006/relationships/printerSettings" Target="../printerSettings/printerSettings639.bin"/><Relationship Id="rId35" Type="http://schemas.openxmlformats.org/officeDocument/2006/relationships/printerSettings" Target="../printerSettings/printerSettings64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39" Type="http://schemas.openxmlformats.org/officeDocument/2006/relationships/printerSettings" Target="../printerSettings/printerSettings79.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34" Type="http://schemas.openxmlformats.org/officeDocument/2006/relationships/printerSettings" Target="../printerSettings/printerSettings74.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printerSettings" Target="../printerSettings/printerSettings73.bin"/><Relationship Id="rId38" Type="http://schemas.openxmlformats.org/officeDocument/2006/relationships/printerSettings" Target="../printerSettings/printerSettings78.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41" Type="http://schemas.openxmlformats.org/officeDocument/2006/relationships/drawing" Target="../drawings/drawing1.xml"/><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printerSettings" Target="../printerSettings/printerSettings72.bin"/><Relationship Id="rId37" Type="http://schemas.openxmlformats.org/officeDocument/2006/relationships/printerSettings" Target="../printerSettings/printerSettings77.bin"/><Relationship Id="rId40" Type="http://schemas.openxmlformats.org/officeDocument/2006/relationships/printerSettings" Target="../printerSettings/printerSettings80.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36" Type="http://schemas.openxmlformats.org/officeDocument/2006/relationships/printerSettings" Target="../printerSettings/printerSettings76.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 Id="rId35" Type="http://schemas.openxmlformats.org/officeDocument/2006/relationships/printerSettings" Target="../printerSettings/printerSettings7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printerSettings" Target="../printerSettings/printerSettings675.bin"/><Relationship Id="rId3" Type="http://schemas.openxmlformats.org/officeDocument/2006/relationships/printerSettings" Target="../printerSettings/printerSettings652.bin"/><Relationship Id="rId21" Type="http://schemas.openxmlformats.org/officeDocument/2006/relationships/printerSettings" Target="../printerSettings/printerSettings670.bin"/><Relationship Id="rId34" Type="http://schemas.openxmlformats.org/officeDocument/2006/relationships/printerSettings" Target="../printerSettings/printerSettings683.bin"/><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printerSettings" Target="../printerSettings/printerSettings674.bin"/><Relationship Id="rId33" Type="http://schemas.openxmlformats.org/officeDocument/2006/relationships/printerSettings" Target="../printerSettings/printerSettings682.bin"/><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printerSettings" Target="../printerSettings/printerSettings678.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printerSettings" Target="../printerSettings/printerSettings673.bin"/><Relationship Id="rId32" Type="http://schemas.openxmlformats.org/officeDocument/2006/relationships/printerSettings" Target="../printerSettings/printerSettings681.bin"/><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2.bin"/><Relationship Id="rId28" Type="http://schemas.openxmlformats.org/officeDocument/2006/relationships/printerSettings" Target="../printerSettings/printerSettings677.bin"/><Relationship Id="rId36" Type="http://schemas.openxmlformats.org/officeDocument/2006/relationships/drawing" Target="../drawings/drawing18.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31" Type="http://schemas.openxmlformats.org/officeDocument/2006/relationships/printerSettings" Target="../printerSettings/printerSettings680.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printerSettings" Target="../printerSettings/printerSettings671.bin"/><Relationship Id="rId27" Type="http://schemas.openxmlformats.org/officeDocument/2006/relationships/printerSettings" Target="../printerSettings/printerSettings676.bin"/><Relationship Id="rId30" Type="http://schemas.openxmlformats.org/officeDocument/2006/relationships/printerSettings" Target="../printerSettings/printerSettings679.bin"/><Relationship Id="rId35" Type="http://schemas.openxmlformats.org/officeDocument/2006/relationships/printerSettings" Target="../printerSettings/printerSettings68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26" Type="http://schemas.openxmlformats.org/officeDocument/2006/relationships/printerSettings" Target="../printerSettings/printerSettings710.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34" Type="http://schemas.openxmlformats.org/officeDocument/2006/relationships/printerSettings" Target="../printerSettings/printerSettings718.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5" Type="http://schemas.openxmlformats.org/officeDocument/2006/relationships/printerSettings" Target="../printerSettings/printerSettings709.bin"/><Relationship Id="rId33" Type="http://schemas.openxmlformats.org/officeDocument/2006/relationships/printerSettings" Target="../printerSettings/printerSettings717.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29" Type="http://schemas.openxmlformats.org/officeDocument/2006/relationships/printerSettings" Target="../printerSettings/printerSettings713.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24" Type="http://schemas.openxmlformats.org/officeDocument/2006/relationships/printerSettings" Target="../printerSettings/printerSettings708.bin"/><Relationship Id="rId32" Type="http://schemas.openxmlformats.org/officeDocument/2006/relationships/printerSettings" Target="../printerSettings/printerSettings716.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23" Type="http://schemas.openxmlformats.org/officeDocument/2006/relationships/printerSettings" Target="../printerSettings/printerSettings707.bin"/><Relationship Id="rId28" Type="http://schemas.openxmlformats.org/officeDocument/2006/relationships/printerSettings" Target="../printerSettings/printerSettings712.bin"/><Relationship Id="rId36" Type="http://schemas.openxmlformats.org/officeDocument/2006/relationships/drawing" Target="../drawings/drawing19.xml"/><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31" Type="http://schemas.openxmlformats.org/officeDocument/2006/relationships/printerSettings" Target="../printerSettings/printerSettings715.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printerSettings" Target="../printerSettings/printerSettings706.bin"/><Relationship Id="rId27" Type="http://schemas.openxmlformats.org/officeDocument/2006/relationships/printerSettings" Target="../printerSettings/printerSettings711.bin"/><Relationship Id="rId30" Type="http://schemas.openxmlformats.org/officeDocument/2006/relationships/printerSettings" Target="../printerSettings/printerSettings714.bin"/><Relationship Id="rId35" Type="http://schemas.openxmlformats.org/officeDocument/2006/relationships/printerSettings" Target="../printerSettings/printerSettings71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727.bin"/><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vmlDrawing" Target="../drawings/vmlDrawing6.vml"/><Relationship Id="rId3" Type="http://schemas.openxmlformats.org/officeDocument/2006/relationships/printerSettings" Target="../printerSettings/printerSettings722.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7" Type="http://schemas.openxmlformats.org/officeDocument/2006/relationships/printerSettings" Target="../printerSettings/printerSettings726.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drawing" Target="../drawings/drawing20.xml"/><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41" Type="http://schemas.openxmlformats.org/officeDocument/2006/relationships/ctrlProp" Target="../ctrlProps/ctrlProp108.xml"/><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ctrlProp" Target="../ctrlProps/ctrlProp107.xml"/><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64.bin"/><Relationship Id="rId13" Type="http://schemas.openxmlformats.org/officeDocument/2006/relationships/printerSettings" Target="../printerSettings/printerSettings769.bin"/><Relationship Id="rId3" Type="http://schemas.openxmlformats.org/officeDocument/2006/relationships/printerSettings" Target="../printerSettings/printerSettings759.bin"/><Relationship Id="rId7" Type="http://schemas.openxmlformats.org/officeDocument/2006/relationships/printerSettings" Target="../printerSettings/printerSettings763.bin"/><Relationship Id="rId12" Type="http://schemas.openxmlformats.org/officeDocument/2006/relationships/printerSettings" Target="../printerSettings/printerSettings768.bin"/><Relationship Id="rId2" Type="http://schemas.openxmlformats.org/officeDocument/2006/relationships/printerSettings" Target="../printerSettings/printerSettings758.bin"/><Relationship Id="rId16" Type="http://schemas.openxmlformats.org/officeDocument/2006/relationships/drawing" Target="../drawings/drawing21.xml"/><Relationship Id="rId1" Type="http://schemas.openxmlformats.org/officeDocument/2006/relationships/printerSettings" Target="../printerSettings/printerSettings757.bin"/><Relationship Id="rId6" Type="http://schemas.openxmlformats.org/officeDocument/2006/relationships/printerSettings" Target="../printerSettings/printerSettings762.bin"/><Relationship Id="rId11" Type="http://schemas.openxmlformats.org/officeDocument/2006/relationships/printerSettings" Target="../printerSettings/printerSettings767.bin"/><Relationship Id="rId5" Type="http://schemas.openxmlformats.org/officeDocument/2006/relationships/printerSettings" Target="../printerSettings/printerSettings761.bin"/><Relationship Id="rId15" Type="http://schemas.openxmlformats.org/officeDocument/2006/relationships/printerSettings" Target="../printerSettings/printerSettings771.bin"/><Relationship Id="rId10" Type="http://schemas.openxmlformats.org/officeDocument/2006/relationships/printerSettings" Target="../printerSettings/printerSettings766.bin"/><Relationship Id="rId4" Type="http://schemas.openxmlformats.org/officeDocument/2006/relationships/printerSettings" Target="../printerSettings/printerSettings760.bin"/><Relationship Id="rId9" Type="http://schemas.openxmlformats.org/officeDocument/2006/relationships/printerSettings" Target="../printerSettings/printerSettings765.bin"/><Relationship Id="rId14" Type="http://schemas.openxmlformats.org/officeDocument/2006/relationships/printerSettings" Target="../printerSettings/printerSettings77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79.bin"/><Relationship Id="rId13" Type="http://schemas.openxmlformats.org/officeDocument/2006/relationships/printerSettings" Target="../printerSettings/printerSettings784.bin"/><Relationship Id="rId18" Type="http://schemas.openxmlformats.org/officeDocument/2006/relationships/printerSettings" Target="../printerSettings/printerSettings789.bin"/><Relationship Id="rId26" Type="http://schemas.openxmlformats.org/officeDocument/2006/relationships/printerSettings" Target="../printerSettings/printerSettings797.bin"/><Relationship Id="rId3" Type="http://schemas.openxmlformats.org/officeDocument/2006/relationships/printerSettings" Target="../printerSettings/printerSettings774.bin"/><Relationship Id="rId21" Type="http://schemas.openxmlformats.org/officeDocument/2006/relationships/printerSettings" Target="../printerSettings/printerSettings792.bin"/><Relationship Id="rId34" Type="http://schemas.openxmlformats.org/officeDocument/2006/relationships/printerSettings" Target="../printerSettings/printerSettings805.bin"/><Relationship Id="rId7" Type="http://schemas.openxmlformats.org/officeDocument/2006/relationships/printerSettings" Target="../printerSettings/printerSettings778.bin"/><Relationship Id="rId12" Type="http://schemas.openxmlformats.org/officeDocument/2006/relationships/printerSettings" Target="../printerSettings/printerSettings783.bin"/><Relationship Id="rId17" Type="http://schemas.openxmlformats.org/officeDocument/2006/relationships/printerSettings" Target="../printerSettings/printerSettings788.bin"/><Relationship Id="rId25" Type="http://schemas.openxmlformats.org/officeDocument/2006/relationships/printerSettings" Target="../printerSettings/printerSettings796.bin"/><Relationship Id="rId33" Type="http://schemas.openxmlformats.org/officeDocument/2006/relationships/printerSettings" Target="../printerSettings/printerSettings804.bin"/><Relationship Id="rId2" Type="http://schemas.openxmlformats.org/officeDocument/2006/relationships/printerSettings" Target="../printerSettings/printerSettings773.bin"/><Relationship Id="rId16" Type="http://schemas.openxmlformats.org/officeDocument/2006/relationships/printerSettings" Target="../printerSettings/printerSettings787.bin"/><Relationship Id="rId20" Type="http://schemas.openxmlformats.org/officeDocument/2006/relationships/printerSettings" Target="../printerSettings/printerSettings791.bin"/><Relationship Id="rId29" Type="http://schemas.openxmlformats.org/officeDocument/2006/relationships/printerSettings" Target="../printerSettings/printerSettings800.bin"/><Relationship Id="rId1" Type="http://schemas.openxmlformats.org/officeDocument/2006/relationships/printerSettings" Target="../printerSettings/printerSettings772.bin"/><Relationship Id="rId6" Type="http://schemas.openxmlformats.org/officeDocument/2006/relationships/printerSettings" Target="../printerSettings/printerSettings777.bin"/><Relationship Id="rId11" Type="http://schemas.openxmlformats.org/officeDocument/2006/relationships/printerSettings" Target="../printerSettings/printerSettings782.bin"/><Relationship Id="rId24" Type="http://schemas.openxmlformats.org/officeDocument/2006/relationships/printerSettings" Target="../printerSettings/printerSettings795.bin"/><Relationship Id="rId32" Type="http://schemas.openxmlformats.org/officeDocument/2006/relationships/printerSettings" Target="../printerSettings/printerSettings803.bin"/><Relationship Id="rId5" Type="http://schemas.openxmlformats.org/officeDocument/2006/relationships/printerSettings" Target="../printerSettings/printerSettings776.bin"/><Relationship Id="rId15" Type="http://schemas.openxmlformats.org/officeDocument/2006/relationships/printerSettings" Target="../printerSettings/printerSettings786.bin"/><Relationship Id="rId23" Type="http://schemas.openxmlformats.org/officeDocument/2006/relationships/printerSettings" Target="../printerSettings/printerSettings794.bin"/><Relationship Id="rId28" Type="http://schemas.openxmlformats.org/officeDocument/2006/relationships/printerSettings" Target="../printerSettings/printerSettings799.bin"/><Relationship Id="rId10" Type="http://schemas.openxmlformats.org/officeDocument/2006/relationships/printerSettings" Target="../printerSettings/printerSettings781.bin"/><Relationship Id="rId19" Type="http://schemas.openxmlformats.org/officeDocument/2006/relationships/printerSettings" Target="../printerSettings/printerSettings790.bin"/><Relationship Id="rId31" Type="http://schemas.openxmlformats.org/officeDocument/2006/relationships/printerSettings" Target="../printerSettings/printerSettings802.bin"/><Relationship Id="rId4" Type="http://schemas.openxmlformats.org/officeDocument/2006/relationships/printerSettings" Target="../printerSettings/printerSettings775.bin"/><Relationship Id="rId9" Type="http://schemas.openxmlformats.org/officeDocument/2006/relationships/printerSettings" Target="../printerSettings/printerSettings780.bin"/><Relationship Id="rId14" Type="http://schemas.openxmlformats.org/officeDocument/2006/relationships/printerSettings" Target="../printerSettings/printerSettings785.bin"/><Relationship Id="rId22" Type="http://schemas.openxmlformats.org/officeDocument/2006/relationships/printerSettings" Target="../printerSettings/printerSettings793.bin"/><Relationship Id="rId27" Type="http://schemas.openxmlformats.org/officeDocument/2006/relationships/printerSettings" Target="../printerSettings/printerSettings798.bin"/><Relationship Id="rId30" Type="http://schemas.openxmlformats.org/officeDocument/2006/relationships/printerSettings" Target="../printerSettings/printerSettings801.bin"/><Relationship Id="rId35"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13.bin"/><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drawing" Target="../drawings/drawing23.xml"/><Relationship Id="rId3" Type="http://schemas.openxmlformats.org/officeDocument/2006/relationships/printerSettings" Target="../printerSettings/printerSettings808.bin"/><Relationship Id="rId21" Type="http://schemas.openxmlformats.org/officeDocument/2006/relationships/printerSettings" Target="../printerSettings/printerSettings826.bin"/><Relationship Id="rId7" Type="http://schemas.openxmlformats.org/officeDocument/2006/relationships/printerSettings" Target="../printerSettings/printerSettings812.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printerSettings" Target="../printerSettings/printerSettings833.bin"/><Relationship Id="rId7" Type="http://schemas.openxmlformats.org/officeDocument/2006/relationships/printerSettings" Target="../printerSettings/printerSettings837.bin"/><Relationship Id="rId2" Type="http://schemas.openxmlformats.org/officeDocument/2006/relationships/printerSettings" Target="../printerSettings/printerSettings832.bin"/><Relationship Id="rId1" Type="http://schemas.openxmlformats.org/officeDocument/2006/relationships/printerSettings" Target="../printerSettings/printerSettings831.bin"/><Relationship Id="rId6" Type="http://schemas.openxmlformats.org/officeDocument/2006/relationships/printerSettings" Target="../printerSettings/printerSettings836.bin"/><Relationship Id="rId5" Type="http://schemas.openxmlformats.org/officeDocument/2006/relationships/printerSettings" Target="../printerSettings/printerSettings835.bin"/><Relationship Id="rId4" Type="http://schemas.openxmlformats.org/officeDocument/2006/relationships/printerSettings" Target="../printerSettings/printerSettings8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45.bin"/><Relationship Id="rId13" Type="http://schemas.openxmlformats.org/officeDocument/2006/relationships/printerSettings" Target="../printerSettings/printerSettings850.bin"/><Relationship Id="rId18" Type="http://schemas.openxmlformats.org/officeDocument/2006/relationships/printerSettings" Target="../printerSettings/printerSettings855.bin"/><Relationship Id="rId26" Type="http://schemas.openxmlformats.org/officeDocument/2006/relationships/printerSettings" Target="../printerSettings/printerSettings863.bin"/><Relationship Id="rId39" Type="http://schemas.openxmlformats.org/officeDocument/2006/relationships/printerSettings" Target="../printerSettings/printerSettings876.bin"/><Relationship Id="rId3" Type="http://schemas.openxmlformats.org/officeDocument/2006/relationships/printerSettings" Target="../printerSettings/printerSettings840.bin"/><Relationship Id="rId21" Type="http://schemas.openxmlformats.org/officeDocument/2006/relationships/printerSettings" Target="../printerSettings/printerSettings858.bin"/><Relationship Id="rId34" Type="http://schemas.openxmlformats.org/officeDocument/2006/relationships/printerSettings" Target="../printerSettings/printerSettings871.bin"/><Relationship Id="rId7" Type="http://schemas.openxmlformats.org/officeDocument/2006/relationships/printerSettings" Target="../printerSettings/printerSettings844.bin"/><Relationship Id="rId12" Type="http://schemas.openxmlformats.org/officeDocument/2006/relationships/printerSettings" Target="../printerSettings/printerSettings849.bin"/><Relationship Id="rId17" Type="http://schemas.openxmlformats.org/officeDocument/2006/relationships/printerSettings" Target="../printerSettings/printerSettings854.bin"/><Relationship Id="rId25" Type="http://schemas.openxmlformats.org/officeDocument/2006/relationships/printerSettings" Target="../printerSettings/printerSettings862.bin"/><Relationship Id="rId33" Type="http://schemas.openxmlformats.org/officeDocument/2006/relationships/printerSettings" Target="../printerSettings/printerSettings870.bin"/><Relationship Id="rId38" Type="http://schemas.openxmlformats.org/officeDocument/2006/relationships/printerSettings" Target="../printerSettings/printerSettings875.bin"/><Relationship Id="rId2" Type="http://schemas.openxmlformats.org/officeDocument/2006/relationships/printerSettings" Target="../printerSettings/printerSettings839.bin"/><Relationship Id="rId16" Type="http://schemas.openxmlformats.org/officeDocument/2006/relationships/printerSettings" Target="../printerSettings/printerSettings853.bin"/><Relationship Id="rId20" Type="http://schemas.openxmlformats.org/officeDocument/2006/relationships/printerSettings" Target="../printerSettings/printerSettings857.bin"/><Relationship Id="rId29" Type="http://schemas.openxmlformats.org/officeDocument/2006/relationships/printerSettings" Target="../printerSettings/printerSettings866.bin"/><Relationship Id="rId41" Type="http://schemas.openxmlformats.org/officeDocument/2006/relationships/drawing" Target="../drawings/drawing25.xml"/><Relationship Id="rId1" Type="http://schemas.openxmlformats.org/officeDocument/2006/relationships/printerSettings" Target="../printerSettings/printerSettings838.bin"/><Relationship Id="rId6" Type="http://schemas.openxmlformats.org/officeDocument/2006/relationships/printerSettings" Target="../printerSettings/printerSettings843.bin"/><Relationship Id="rId11" Type="http://schemas.openxmlformats.org/officeDocument/2006/relationships/printerSettings" Target="../printerSettings/printerSettings848.bin"/><Relationship Id="rId24" Type="http://schemas.openxmlformats.org/officeDocument/2006/relationships/printerSettings" Target="../printerSettings/printerSettings861.bin"/><Relationship Id="rId32" Type="http://schemas.openxmlformats.org/officeDocument/2006/relationships/printerSettings" Target="../printerSettings/printerSettings869.bin"/><Relationship Id="rId37" Type="http://schemas.openxmlformats.org/officeDocument/2006/relationships/printerSettings" Target="../printerSettings/printerSettings874.bin"/><Relationship Id="rId40" Type="http://schemas.openxmlformats.org/officeDocument/2006/relationships/printerSettings" Target="../printerSettings/printerSettings877.bin"/><Relationship Id="rId5" Type="http://schemas.openxmlformats.org/officeDocument/2006/relationships/printerSettings" Target="../printerSettings/printerSettings842.bin"/><Relationship Id="rId15" Type="http://schemas.openxmlformats.org/officeDocument/2006/relationships/printerSettings" Target="../printerSettings/printerSettings852.bin"/><Relationship Id="rId23" Type="http://schemas.openxmlformats.org/officeDocument/2006/relationships/printerSettings" Target="../printerSettings/printerSettings860.bin"/><Relationship Id="rId28" Type="http://schemas.openxmlformats.org/officeDocument/2006/relationships/printerSettings" Target="../printerSettings/printerSettings865.bin"/><Relationship Id="rId36" Type="http://schemas.openxmlformats.org/officeDocument/2006/relationships/printerSettings" Target="../printerSettings/printerSettings873.bin"/><Relationship Id="rId10" Type="http://schemas.openxmlformats.org/officeDocument/2006/relationships/printerSettings" Target="../printerSettings/printerSettings847.bin"/><Relationship Id="rId19" Type="http://schemas.openxmlformats.org/officeDocument/2006/relationships/printerSettings" Target="../printerSettings/printerSettings856.bin"/><Relationship Id="rId31" Type="http://schemas.openxmlformats.org/officeDocument/2006/relationships/printerSettings" Target="../printerSettings/printerSettings868.bin"/><Relationship Id="rId4" Type="http://schemas.openxmlformats.org/officeDocument/2006/relationships/printerSettings" Target="../printerSettings/printerSettings841.bin"/><Relationship Id="rId9" Type="http://schemas.openxmlformats.org/officeDocument/2006/relationships/printerSettings" Target="../printerSettings/printerSettings846.bin"/><Relationship Id="rId14" Type="http://schemas.openxmlformats.org/officeDocument/2006/relationships/printerSettings" Target="../printerSettings/printerSettings851.bin"/><Relationship Id="rId22" Type="http://schemas.openxmlformats.org/officeDocument/2006/relationships/printerSettings" Target="../printerSettings/printerSettings859.bin"/><Relationship Id="rId27" Type="http://schemas.openxmlformats.org/officeDocument/2006/relationships/printerSettings" Target="../printerSettings/printerSettings864.bin"/><Relationship Id="rId30" Type="http://schemas.openxmlformats.org/officeDocument/2006/relationships/printerSettings" Target="../printerSettings/printerSettings867.bin"/><Relationship Id="rId35" Type="http://schemas.openxmlformats.org/officeDocument/2006/relationships/printerSettings" Target="../printerSettings/printerSettings87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885.bin"/><Relationship Id="rId13" Type="http://schemas.openxmlformats.org/officeDocument/2006/relationships/printerSettings" Target="../printerSettings/printerSettings890.bin"/><Relationship Id="rId18" Type="http://schemas.openxmlformats.org/officeDocument/2006/relationships/printerSettings" Target="../printerSettings/printerSettings895.bin"/><Relationship Id="rId26" Type="http://schemas.openxmlformats.org/officeDocument/2006/relationships/printerSettings" Target="../printerSettings/printerSettings903.bin"/><Relationship Id="rId3" Type="http://schemas.openxmlformats.org/officeDocument/2006/relationships/printerSettings" Target="../printerSettings/printerSettings880.bin"/><Relationship Id="rId21" Type="http://schemas.openxmlformats.org/officeDocument/2006/relationships/printerSettings" Target="../printerSettings/printerSettings898.bin"/><Relationship Id="rId34" Type="http://schemas.openxmlformats.org/officeDocument/2006/relationships/printerSettings" Target="../printerSettings/printerSettings911.bin"/><Relationship Id="rId7" Type="http://schemas.openxmlformats.org/officeDocument/2006/relationships/printerSettings" Target="../printerSettings/printerSettings884.bin"/><Relationship Id="rId12" Type="http://schemas.openxmlformats.org/officeDocument/2006/relationships/printerSettings" Target="../printerSettings/printerSettings889.bin"/><Relationship Id="rId17" Type="http://schemas.openxmlformats.org/officeDocument/2006/relationships/printerSettings" Target="../printerSettings/printerSettings894.bin"/><Relationship Id="rId25" Type="http://schemas.openxmlformats.org/officeDocument/2006/relationships/printerSettings" Target="../printerSettings/printerSettings902.bin"/><Relationship Id="rId33" Type="http://schemas.openxmlformats.org/officeDocument/2006/relationships/printerSettings" Target="../printerSettings/printerSettings910.bin"/><Relationship Id="rId2" Type="http://schemas.openxmlformats.org/officeDocument/2006/relationships/printerSettings" Target="../printerSettings/printerSettings879.bin"/><Relationship Id="rId16" Type="http://schemas.openxmlformats.org/officeDocument/2006/relationships/printerSettings" Target="../printerSettings/printerSettings893.bin"/><Relationship Id="rId20" Type="http://schemas.openxmlformats.org/officeDocument/2006/relationships/printerSettings" Target="../printerSettings/printerSettings897.bin"/><Relationship Id="rId29" Type="http://schemas.openxmlformats.org/officeDocument/2006/relationships/printerSettings" Target="../printerSettings/printerSettings906.bin"/><Relationship Id="rId1" Type="http://schemas.openxmlformats.org/officeDocument/2006/relationships/printerSettings" Target="../printerSettings/printerSettings878.bin"/><Relationship Id="rId6" Type="http://schemas.openxmlformats.org/officeDocument/2006/relationships/printerSettings" Target="../printerSettings/printerSettings883.bin"/><Relationship Id="rId11" Type="http://schemas.openxmlformats.org/officeDocument/2006/relationships/printerSettings" Target="../printerSettings/printerSettings888.bin"/><Relationship Id="rId24" Type="http://schemas.openxmlformats.org/officeDocument/2006/relationships/printerSettings" Target="../printerSettings/printerSettings901.bin"/><Relationship Id="rId32" Type="http://schemas.openxmlformats.org/officeDocument/2006/relationships/printerSettings" Target="../printerSettings/printerSettings909.bin"/><Relationship Id="rId37" Type="http://schemas.openxmlformats.org/officeDocument/2006/relationships/drawing" Target="../drawings/drawing26.xml"/><Relationship Id="rId5" Type="http://schemas.openxmlformats.org/officeDocument/2006/relationships/printerSettings" Target="../printerSettings/printerSettings882.bin"/><Relationship Id="rId15" Type="http://schemas.openxmlformats.org/officeDocument/2006/relationships/printerSettings" Target="../printerSettings/printerSettings892.bin"/><Relationship Id="rId23" Type="http://schemas.openxmlformats.org/officeDocument/2006/relationships/printerSettings" Target="../printerSettings/printerSettings900.bin"/><Relationship Id="rId28" Type="http://schemas.openxmlformats.org/officeDocument/2006/relationships/printerSettings" Target="../printerSettings/printerSettings905.bin"/><Relationship Id="rId36" Type="http://schemas.openxmlformats.org/officeDocument/2006/relationships/printerSettings" Target="../printerSettings/printerSettings913.bin"/><Relationship Id="rId10" Type="http://schemas.openxmlformats.org/officeDocument/2006/relationships/printerSettings" Target="../printerSettings/printerSettings887.bin"/><Relationship Id="rId19" Type="http://schemas.openxmlformats.org/officeDocument/2006/relationships/printerSettings" Target="../printerSettings/printerSettings896.bin"/><Relationship Id="rId31" Type="http://schemas.openxmlformats.org/officeDocument/2006/relationships/printerSettings" Target="../printerSettings/printerSettings908.bin"/><Relationship Id="rId4" Type="http://schemas.openxmlformats.org/officeDocument/2006/relationships/printerSettings" Target="../printerSettings/printerSettings881.bin"/><Relationship Id="rId9" Type="http://schemas.openxmlformats.org/officeDocument/2006/relationships/printerSettings" Target="../printerSettings/printerSettings886.bin"/><Relationship Id="rId14" Type="http://schemas.openxmlformats.org/officeDocument/2006/relationships/printerSettings" Target="../printerSettings/printerSettings891.bin"/><Relationship Id="rId22" Type="http://schemas.openxmlformats.org/officeDocument/2006/relationships/printerSettings" Target="../printerSettings/printerSettings899.bin"/><Relationship Id="rId27" Type="http://schemas.openxmlformats.org/officeDocument/2006/relationships/printerSettings" Target="../printerSettings/printerSettings904.bin"/><Relationship Id="rId30" Type="http://schemas.openxmlformats.org/officeDocument/2006/relationships/printerSettings" Target="../printerSettings/printerSettings907.bin"/><Relationship Id="rId35" Type="http://schemas.openxmlformats.org/officeDocument/2006/relationships/printerSettings" Target="../printerSettings/printerSettings9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921.bin"/><Relationship Id="rId13" Type="http://schemas.openxmlformats.org/officeDocument/2006/relationships/printerSettings" Target="../printerSettings/printerSettings926.bin"/><Relationship Id="rId18" Type="http://schemas.openxmlformats.org/officeDocument/2006/relationships/printerSettings" Target="../printerSettings/printerSettings931.bin"/><Relationship Id="rId26" Type="http://schemas.openxmlformats.org/officeDocument/2006/relationships/printerSettings" Target="../printerSettings/printerSettings939.bin"/><Relationship Id="rId3" Type="http://schemas.openxmlformats.org/officeDocument/2006/relationships/printerSettings" Target="../printerSettings/printerSettings916.bin"/><Relationship Id="rId21" Type="http://schemas.openxmlformats.org/officeDocument/2006/relationships/printerSettings" Target="../printerSettings/printerSettings934.bin"/><Relationship Id="rId34" Type="http://schemas.openxmlformats.org/officeDocument/2006/relationships/printerSettings" Target="../printerSettings/printerSettings947.bin"/><Relationship Id="rId7" Type="http://schemas.openxmlformats.org/officeDocument/2006/relationships/printerSettings" Target="../printerSettings/printerSettings920.bin"/><Relationship Id="rId12" Type="http://schemas.openxmlformats.org/officeDocument/2006/relationships/printerSettings" Target="../printerSettings/printerSettings925.bin"/><Relationship Id="rId17" Type="http://schemas.openxmlformats.org/officeDocument/2006/relationships/printerSettings" Target="../printerSettings/printerSettings930.bin"/><Relationship Id="rId25" Type="http://schemas.openxmlformats.org/officeDocument/2006/relationships/printerSettings" Target="../printerSettings/printerSettings938.bin"/><Relationship Id="rId33" Type="http://schemas.openxmlformats.org/officeDocument/2006/relationships/printerSettings" Target="../printerSettings/printerSettings946.bin"/><Relationship Id="rId2" Type="http://schemas.openxmlformats.org/officeDocument/2006/relationships/printerSettings" Target="../printerSettings/printerSettings915.bin"/><Relationship Id="rId16" Type="http://schemas.openxmlformats.org/officeDocument/2006/relationships/printerSettings" Target="../printerSettings/printerSettings929.bin"/><Relationship Id="rId20" Type="http://schemas.openxmlformats.org/officeDocument/2006/relationships/printerSettings" Target="../printerSettings/printerSettings933.bin"/><Relationship Id="rId29" Type="http://schemas.openxmlformats.org/officeDocument/2006/relationships/printerSettings" Target="../printerSettings/printerSettings942.bin"/><Relationship Id="rId1" Type="http://schemas.openxmlformats.org/officeDocument/2006/relationships/printerSettings" Target="../printerSettings/printerSettings914.bin"/><Relationship Id="rId6" Type="http://schemas.openxmlformats.org/officeDocument/2006/relationships/printerSettings" Target="../printerSettings/printerSettings919.bin"/><Relationship Id="rId11" Type="http://schemas.openxmlformats.org/officeDocument/2006/relationships/printerSettings" Target="../printerSettings/printerSettings924.bin"/><Relationship Id="rId24" Type="http://schemas.openxmlformats.org/officeDocument/2006/relationships/printerSettings" Target="../printerSettings/printerSettings937.bin"/><Relationship Id="rId32" Type="http://schemas.openxmlformats.org/officeDocument/2006/relationships/printerSettings" Target="../printerSettings/printerSettings945.bin"/><Relationship Id="rId5" Type="http://schemas.openxmlformats.org/officeDocument/2006/relationships/printerSettings" Target="../printerSettings/printerSettings918.bin"/><Relationship Id="rId15" Type="http://schemas.openxmlformats.org/officeDocument/2006/relationships/printerSettings" Target="../printerSettings/printerSettings928.bin"/><Relationship Id="rId23" Type="http://schemas.openxmlformats.org/officeDocument/2006/relationships/printerSettings" Target="../printerSettings/printerSettings936.bin"/><Relationship Id="rId28" Type="http://schemas.openxmlformats.org/officeDocument/2006/relationships/printerSettings" Target="../printerSettings/printerSettings941.bin"/><Relationship Id="rId36" Type="http://schemas.openxmlformats.org/officeDocument/2006/relationships/printerSettings" Target="../printerSettings/printerSettings949.bin"/><Relationship Id="rId10" Type="http://schemas.openxmlformats.org/officeDocument/2006/relationships/printerSettings" Target="../printerSettings/printerSettings923.bin"/><Relationship Id="rId19" Type="http://schemas.openxmlformats.org/officeDocument/2006/relationships/printerSettings" Target="../printerSettings/printerSettings932.bin"/><Relationship Id="rId31" Type="http://schemas.openxmlformats.org/officeDocument/2006/relationships/printerSettings" Target="../printerSettings/printerSettings944.bin"/><Relationship Id="rId4" Type="http://schemas.openxmlformats.org/officeDocument/2006/relationships/printerSettings" Target="../printerSettings/printerSettings917.bin"/><Relationship Id="rId9" Type="http://schemas.openxmlformats.org/officeDocument/2006/relationships/printerSettings" Target="../printerSettings/printerSettings922.bin"/><Relationship Id="rId14" Type="http://schemas.openxmlformats.org/officeDocument/2006/relationships/printerSettings" Target="../printerSettings/printerSettings927.bin"/><Relationship Id="rId22" Type="http://schemas.openxmlformats.org/officeDocument/2006/relationships/printerSettings" Target="../printerSettings/printerSettings935.bin"/><Relationship Id="rId27" Type="http://schemas.openxmlformats.org/officeDocument/2006/relationships/printerSettings" Target="../printerSettings/printerSettings940.bin"/><Relationship Id="rId30" Type="http://schemas.openxmlformats.org/officeDocument/2006/relationships/printerSettings" Target="../printerSettings/printerSettings943.bin"/><Relationship Id="rId35" Type="http://schemas.openxmlformats.org/officeDocument/2006/relationships/printerSettings" Target="../printerSettings/printerSettings94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drawing" Target="../drawings/drawing2.xml"/><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9" Type="http://schemas.openxmlformats.org/officeDocument/2006/relationships/printerSettings" Target="../printerSettings/printerSettings138.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34" Type="http://schemas.openxmlformats.org/officeDocument/2006/relationships/printerSettings" Target="../printerSettings/printerSettings133.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printerSettings" Target="../printerSettings/printerSettings132.bin"/><Relationship Id="rId38" Type="http://schemas.openxmlformats.org/officeDocument/2006/relationships/printerSettings" Target="../printerSettings/printerSettings137.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41" Type="http://schemas.openxmlformats.org/officeDocument/2006/relationships/drawing" Target="../drawings/drawing3.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printerSettings" Target="../printerSettings/printerSettings131.bin"/><Relationship Id="rId37" Type="http://schemas.openxmlformats.org/officeDocument/2006/relationships/printerSettings" Target="../printerSettings/printerSettings136.bin"/><Relationship Id="rId40" Type="http://schemas.openxmlformats.org/officeDocument/2006/relationships/printerSettings" Target="../printerSettings/printerSettings139.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printerSettings" Target="../printerSettings/printerSettings135.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printerSettings" Target="../printerSettings/printerSettings130.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printerSettings" Target="../printerSettings/printerSettings134.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2.bin"/><Relationship Id="rId18" Type="http://schemas.openxmlformats.org/officeDocument/2006/relationships/printerSettings" Target="../printerSettings/printerSettings157.bin"/><Relationship Id="rId26" Type="http://schemas.openxmlformats.org/officeDocument/2006/relationships/ctrlProp" Target="../ctrlProps/ctrlProp6.xml"/><Relationship Id="rId39" Type="http://schemas.openxmlformats.org/officeDocument/2006/relationships/ctrlProp" Target="../ctrlProps/ctrlProp19.xml"/><Relationship Id="rId21" Type="http://schemas.openxmlformats.org/officeDocument/2006/relationships/ctrlProp" Target="../ctrlProps/ctrlProp1.xml"/><Relationship Id="rId34" Type="http://schemas.openxmlformats.org/officeDocument/2006/relationships/ctrlProp" Target="../ctrlProps/ctrlProp14.xml"/><Relationship Id="rId42" Type="http://schemas.openxmlformats.org/officeDocument/2006/relationships/ctrlProp" Target="../ctrlProps/ctrlProp22.xml"/><Relationship Id="rId47" Type="http://schemas.openxmlformats.org/officeDocument/2006/relationships/ctrlProp" Target="../ctrlProps/ctrlProp27.xml"/><Relationship Id="rId50" Type="http://schemas.openxmlformats.org/officeDocument/2006/relationships/ctrlProp" Target="../ctrlProps/ctrlProp30.xml"/><Relationship Id="rId55" Type="http://schemas.openxmlformats.org/officeDocument/2006/relationships/ctrlProp" Target="../ctrlProps/ctrlProp35.xml"/><Relationship Id="rId63" Type="http://schemas.openxmlformats.org/officeDocument/2006/relationships/ctrlProp" Target="../ctrlProps/ctrlProp43.xml"/><Relationship Id="rId68" Type="http://schemas.openxmlformats.org/officeDocument/2006/relationships/ctrlProp" Target="../ctrlProps/ctrlProp48.xml"/><Relationship Id="rId76" Type="http://schemas.openxmlformats.org/officeDocument/2006/relationships/ctrlProp" Target="../ctrlProps/ctrlProp56.xml"/><Relationship Id="rId84" Type="http://schemas.openxmlformats.org/officeDocument/2006/relationships/ctrlProp" Target="../ctrlProps/ctrlProp64.xml"/><Relationship Id="rId89" Type="http://schemas.openxmlformats.org/officeDocument/2006/relationships/ctrlProp" Target="../ctrlProps/ctrlProp69.xml"/><Relationship Id="rId7" Type="http://schemas.openxmlformats.org/officeDocument/2006/relationships/printerSettings" Target="../printerSettings/printerSettings146.bin"/><Relationship Id="rId71" Type="http://schemas.openxmlformats.org/officeDocument/2006/relationships/ctrlProp" Target="../ctrlProps/ctrlProp51.xml"/><Relationship Id="rId92" Type="http://schemas.openxmlformats.org/officeDocument/2006/relationships/ctrlProp" Target="../ctrlProps/ctrlProp72.xml"/><Relationship Id="rId2" Type="http://schemas.openxmlformats.org/officeDocument/2006/relationships/printerSettings" Target="../printerSettings/printerSettings141.bin"/><Relationship Id="rId16" Type="http://schemas.openxmlformats.org/officeDocument/2006/relationships/printerSettings" Target="../printerSettings/printerSettings155.bin"/><Relationship Id="rId29" Type="http://schemas.openxmlformats.org/officeDocument/2006/relationships/ctrlProp" Target="../ctrlProps/ctrlProp9.xml"/><Relationship Id="rId11" Type="http://schemas.openxmlformats.org/officeDocument/2006/relationships/printerSettings" Target="../printerSettings/printerSettings150.bin"/><Relationship Id="rId24" Type="http://schemas.openxmlformats.org/officeDocument/2006/relationships/ctrlProp" Target="../ctrlProps/ctrlProp4.xml"/><Relationship Id="rId32" Type="http://schemas.openxmlformats.org/officeDocument/2006/relationships/ctrlProp" Target="../ctrlProps/ctrlProp12.xml"/><Relationship Id="rId37" Type="http://schemas.openxmlformats.org/officeDocument/2006/relationships/ctrlProp" Target="../ctrlProps/ctrlProp17.xml"/><Relationship Id="rId40" Type="http://schemas.openxmlformats.org/officeDocument/2006/relationships/ctrlProp" Target="../ctrlProps/ctrlProp20.xml"/><Relationship Id="rId45" Type="http://schemas.openxmlformats.org/officeDocument/2006/relationships/ctrlProp" Target="../ctrlProps/ctrlProp25.xml"/><Relationship Id="rId53" Type="http://schemas.openxmlformats.org/officeDocument/2006/relationships/ctrlProp" Target="../ctrlProps/ctrlProp33.xml"/><Relationship Id="rId58" Type="http://schemas.openxmlformats.org/officeDocument/2006/relationships/ctrlProp" Target="../ctrlProps/ctrlProp38.xml"/><Relationship Id="rId66" Type="http://schemas.openxmlformats.org/officeDocument/2006/relationships/ctrlProp" Target="../ctrlProps/ctrlProp46.xml"/><Relationship Id="rId74" Type="http://schemas.openxmlformats.org/officeDocument/2006/relationships/ctrlProp" Target="../ctrlProps/ctrlProp54.xml"/><Relationship Id="rId79" Type="http://schemas.openxmlformats.org/officeDocument/2006/relationships/ctrlProp" Target="../ctrlProps/ctrlProp59.xml"/><Relationship Id="rId87" Type="http://schemas.openxmlformats.org/officeDocument/2006/relationships/ctrlProp" Target="../ctrlProps/ctrlProp67.xml"/><Relationship Id="rId5" Type="http://schemas.openxmlformats.org/officeDocument/2006/relationships/printerSettings" Target="../printerSettings/printerSettings144.bin"/><Relationship Id="rId61" Type="http://schemas.openxmlformats.org/officeDocument/2006/relationships/ctrlProp" Target="../ctrlProps/ctrlProp41.xml"/><Relationship Id="rId82" Type="http://schemas.openxmlformats.org/officeDocument/2006/relationships/ctrlProp" Target="../ctrlProps/ctrlProp62.xml"/><Relationship Id="rId90" Type="http://schemas.openxmlformats.org/officeDocument/2006/relationships/ctrlProp" Target="../ctrlProps/ctrlProp70.xml"/><Relationship Id="rId19" Type="http://schemas.openxmlformats.org/officeDocument/2006/relationships/drawing" Target="../drawings/drawing4.xml"/><Relationship Id="rId14" Type="http://schemas.openxmlformats.org/officeDocument/2006/relationships/printerSettings" Target="../printerSettings/printerSettings153.bin"/><Relationship Id="rId22" Type="http://schemas.openxmlformats.org/officeDocument/2006/relationships/ctrlProp" Target="../ctrlProps/ctrlProp2.xml"/><Relationship Id="rId27" Type="http://schemas.openxmlformats.org/officeDocument/2006/relationships/ctrlProp" Target="../ctrlProps/ctrlProp7.xml"/><Relationship Id="rId30" Type="http://schemas.openxmlformats.org/officeDocument/2006/relationships/ctrlProp" Target="../ctrlProps/ctrlProp10.xml"/><Relationship Id="rId35" Type="http://schemas.openxmlformats.org/officeDocument/2006/relationships/ctrlProp" Target="../ctrlProps/ctrlProp15.xml"/><Relationship Id="rId43" Type="http://schemas.openxmlformats.org/officeDocument/2006/relationships/ctrlProp" Target="../ctrlProps/ctrlProp23.xml"/><Relationship Id="rId48" Type="http://schemas.openxmlformats.org/officeDocument/2006/relationships/ctrlProp" Target="../ctrlProps/ctrlProp28.xml"/><Relationship Id="rId56" Type="http://schemas.openxmlformats.org/officeDocument/2006/relationships/ctrlProp" Target="../ctrlProps/ctrlProp36.xml"/><Relationship Id="rId64" Type="http://schemas.openxmlformats.org/officeDocument/2006/relationships/ctrlProp" Target="../ctrlProps/ctrlProp44.xml"/><Relationship Id="rId69" Type="http://schemas.openxmlformats.org/officeDocument/2006/relationships/ctrlProp" Target="../ctrlProps/ctrlProp49.xml"/><Relationship Id="rId77" Type="http://schemas.openxmlformats.org/officeDocument/2006/relationships/ctrlProp" Target="../ctrlProps/ctrlProp57.xml"/><Relationship Id="rId8" Type="http://schemas.openxmlformats.org/officeDocument/2006/relationships/printerSettings" Target="../printerSettings/printerSettings147.bin"/><Relationship Id="rId51" Type="http://schemas.openxmlformats.org/officeDocument/2006/relationships/ctrlProp" Target="../ctrlProps/ctrlProp31.xml"/><Relationship Id="rId72" Type="http://schemas.openxmlformats.org/officeDocument/2006/relationships/ctrlProp" Target="../ctrlProps/ctrlProp52.xml"/><Relationship Id="rId80" Type="http://schemas.openxmlformats.org/officeDocument/2006/relationships/ctrlProp" Target="../ctrlProps/ctrlProp60.xml"/><Relationship Id="rId85" Type="http://schemas.openxmlformats.org/officeDocument/2006/relationships/ctrlProp" Target="../ctrlProps/ctrlProp65.xml"/><Relationship Id="rId3" Type="http://schemas.openxmlformats.org/officeDocument/2006/relationships/printerSettings" Target="../printerSettings/printerSettings142.bin"/><Relationship Id="rId12" Type="http://schemas.openxmlformats.org/officeDocument/2006/relationships/printerSettings" Target="../printerSettings/printerSettings151.bin"/><Relationship Id="rId17" Type="http://schemas.openxmlformats.org/officeDocument/2006/relationships/printerSettings" Target="../printerSettings/printerSettings156.bin"/><Relationship Id="rId25" Type="http://schemas.openxmlformats.org/officeDocument/2006/relationships/ctrlProp" Target="../ctrlProps/ctrlProp5.xml"/><Relationship Id="rId33" Type="http://schemas.openxmlformats.org/officeDocument/2006/relationships/ctrlProp" Target="../ctrlProps/ctrlProp13.xml"/><Relationship Id="rId38" Type="http://schemas.openxmlformats.org/officeDocument/2006/relationships/ctrlProp" Target="../ctrlProps/ctrlProp18.xml"/><Relationship Id="rId46" Type="http://schemas.openxmlformats.org/officeDocument/2006/relationships/ctrlProp" Target="../ctrlProps/ctrlProp26.xml"/><Relationship Id="rId59" Type="http://schemas.openxmlformats.org/officeDocument/2006/relationships/ctrlProp" Target="../ctrlProps/ctrlProp39.xml"/><Relationship Id="rId67" Type="http://schemas.openxmlformats.org/officeDocument/2006/relationships/ctrlProp" Target="../ctrlProps/ctrlProp47.xml"/><Relationship Id="rId20" Type="http://schemas.openxmlformats.org/officeDocument/2006/relationships/vmlDrawing" Target="../drawings/vmlDrawing1.vml"/><Relationship Id="rId41" Type="http://schemas.openxmlformats.org/officeDocument/2006/relationships/ctrlProp" Target="../ctrlProps/ctrlProp21.xml"/><Relationship Id="rId54" Type="http://schemas.openxmlformats.org/officeDocument/2006/relationships/ctrlProp" Target="../ctrlProps/ctrlProp34.xml"/><Relationship Id="rId62" Type="http://schemas.openxmlformats.org/officeDocument/2006/relationships/ctrlProp" Target="../ctrlProps/ctrlProp42.xml"/><Relationship Id="rId70" Type="http://schemas.openxmlformats.org/officeDocument/2006/relationships/ctrlProp" Target="../ctrlProps/ctrlProp50.xml"/><Relationship Id="rId75" Type="http://schemas.openxmlformats.org/officeDocument/2006/relationships/ctrlProp" Target="../ctrlProps/ctrlProp55.xml"/><Relationship Id="rId83" Type="http://schemas.openxmlformats.org/officeDocument/2006/relationships/ctrlProp" Target="../ctrlProps/ctrlProp63.xml"/><Relationship Id="rId88" Type="http://schemas.openxmlformats.org/officeDocument/2006/relationships/ctrlProp" Target="../ctrlProps/ctrlProp68.xml"/><Relationship Id="rId91" Type="http://schemas.openxmlformats.org/officeDocument/2006/relationships/ctrlProp" Target="../ctrlProps/ctrlProp71.xml"/><Relationship Id="rId1" Type="http://schemas.openxmlformats.org/officeDocument/2006/relationships/printerSettings" Target="../printerSettings/printerSettings140.bin"/><Relationship Id="rId6" Type="http://schemas.openxmlformats.org/officeDocument/2006/relationships/printerSettings" Target="../printerSettings/printerSettings145.bin"/><Relationship Id="rId15" Type="http://schemas.openxmlformats.org/officeDocument/2006/relationships/printerSettings" Target="../printerSettings/printerSettings154.bin"/><Relationship Id="rId23" Type="http://schemas.openxmlformats.org/officeDocument/2006/relationships/ctrlProp" Target="../ctrlProps/ctrlProp3.xml"/><Relationship Id="rId28" Type="http://schemas.openxmlformats.org/officeDocument/2006/relationships/ctrlProp" Target="../ctrlProps/ctrlProp8.xml"/><Relationship Id="rId36" Type="http://schemas.openxmlformats.org/officeDocument/2006/relationships/ctrlProp" Target="../ctrlProps/ctrlProp16.xml"/><Relationship Id="rId49" Type="http://schemas.openxmlformats.org/officeDocument/2006/relationships/ctrlProp" Target="../ctrlProps/ctrlProp29.xml"/><Relationship Id="rId57" Type="http://schemas.openxmlformats.org/officeDocument/2006/relationships/ctrlProp" Target="../ctrlProps/ctrlProp37.xml"/><Relationship Id="rId10" Type="http://schemas.openxmlformats.org/officeDocument/2006/relationships/printerSettings" Target="../printerSettings/printerSettings149.bin"/><Relationship Id="rId31" Type="http://schemas.openxmlformats.org/officeDocument/2006/relationships/ctrlProp" Target="../ctrlProps/ctrlProp11.xml"/><Relationship Id="rId44" Type="http://schemas.openxmlformats.org/officeDocument/2006/relationships/ctrlProp" Target="../ctrlProps/ctrlProp24.xml"/><Relationship Id="rId52" Type="http://schemas.openxmlformats.org/officeDocument/2006/relationships/ctrlProp" Target="../ctrlProps/ctrlProp32.xml"/><Relationship Id="rId60" Type="http://schemas.openxmlformats.org/officeDocument/2006/relationships/ctrlProp" Target="../ctrlProps/ctrlProp40.xml"/><Relationship Id="rId65" Type="http://schemas.openxmlformats.org/officeDocument/2006/relationships/ctrlProp" Target="../ctrlProps/ctrlProp45.xml"/><Relationship Id="rId73" Type="http://schemas.openxmlformats.org/officeDocument/2006/relationships/ctrlProp" Target="../ctrlProps/ctrlProp53.xml"/><Relationship Id="rId78" Type="http://schemas.openxmlformats.org/officeDocument/2006/relationships/ctrlProp" Target="../ctrlProps/ctrlProp58.xml"/><Relationship Id="rId81" Type="http://schemas.openxmlformats.org/officeDocument/2006/relationships/ctrlProp" Target="../ctrlProps/ctrlProp61.xml"/><Relationship Id="rId86" Type="http://schemas.openxmlformats.org/officeDocument/2006/relationships/ctrlProp" Target="../ctrlProps/ctrlProp66.xml"/><Relationship Id="rId4" Type="http://schemas.openxmlformats.org/officeDocument/2006/relationships/printerSettings" Target="../printerSettings/printerSettings143.bin"/><Relationship Id="rId9" Type="http://schemas.openxmlformats.org/officeDocument/2006/relationships/printerSettings" Target="../printerSettings/printerSettings14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26" Type="http://schemas.openxmlformats.org/officeDocument/2006/relationships/printerSettings" Target="../printerSettings/printerSettings183.bin"/><Relationship Id="rId39" Type="http://schemas.openxmlformats.org/officeDocument/2006/relationships/printerSettings" Target="../printerSettings/printerSettings196.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34" Type="http://schemas.openxmlformats.org/officeDocument/2006/relationships/printerSettings" Target="../printerSettings/printerSettings191.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5" Type="http://schemas.openxmlformats.org/officeDocument/2006/relationships/printerSettings" Target="../printerSettings/printerSettings182.bin"/><Relationship Id="rId33" Type="http://schemas.openxmlformats.org/officeDocument/2006/relationships/printerSettings" Target="../printerSettings/printerSettings190.bin"/><Relationship Id="rId38" Type="http://schemas.openxmlformats.org/officeDocument/2006/relationships/printerSettings" Target="../printerSettings/printerSettings195.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29" Type="http://schemas.openxmlformats.org/officeDocument/2006/relationships/printerSettings" Target="../printerSettings/printerSettings186.bin"/><Relationship Id="rId41" Type="http://schemas.openxmlformats.org/officeDocument/2006/relationships/drawing" Target="../drawings/drawing5.xml"/><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24" Type="http://schemas.openxmlformats.org/officeDocument/2006/relationships/printerSettings" Target="../printerSettings/printerSettings181.bin"/><Relationship Id="rId32" Type="http://schemas.openxmlformats.org/officeDocument/2006/relationships/printerSettings" Target="../printerSettings/printerSettings189.bin"/><Relationship Id="rId37" Type="http://schemas.openxmlformats.org/officeDocument/2006/relationships/printerSettings" Target="../printerSettings/printerSettings194.bin"/><Relationship Id="rId40" Type="http://schemas.openxmlformats.org/officeDocument/2006/relationships/printerSettings" Target="../printerSettings/printerSettings197.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23" Type="http://schemas.openxmlformats.org/officeDocument/2006/relationships/printerSettings" Target="../printerSettings/printerSettings180.bin"/><Relationship Id="rId28" Type="http://schemas.openxmlformats.org/officeDocument/2006/relationships/printerSettings" Target="../printerSettings/printerSettings185.bin"/><Relationship Id="rId36" Type="http://schemas.openxmlformats.org/officeDocument/2006/relationships/printerSettings" Target="../printerSettings/printerSettings193.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31" Type="http://schemas.openxmlformats.org/officeDocument/2006/relationships/printerSettings" Target="../printerSettings/printerSettings188.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 Id="rId22" Type="http://schemas.openxmlformats.org/officeDocument/2006/relationships/printerSettings" Target="../printerSettings/printerSettings179.bin"/><Relationship Id="rId27" Type="http://schemas.openxmlformats.org/officeDocument/2006/relationships/printerSettings" Target="../printerSettings/printerSettings184.bin"/><Relationship Id="rId30" Type="http://schemas.openxmlformats.org/officeDocument/2006/relationships/printerSettings" Target="../printerSettings/printerSettings187.bin"/><Relationship Id="rId35" Type="http://schemas.openxmlformats.org/officeDocument/2006/relationships/printerSettings" Target="../printerSettings/printerSettings19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ctrlProp" Target="../ctrlProps/ctrlProp73.xml"/><Relationship Id="rId26" Type="http://schemas.openxmlformats.org/officeDocument/2006/relationships/ctrlProp" Target="../ctrlProps/ctrlProp81.xml"/><Relationship Id="rId39" Type="http://schemas.openxmlformats.org/officeDocument/2006/relationships/ctrlProp" Target="../ctrlProps/ctrlProp94.xml"/><Relationship Id="rId3" Type="http://schemas.openxmlformats.org/officeDocument/2006/relationships/printerSettings" Target="../printerSettings/printerSettings200.bin"/><Relationship Id="rId21" Type="http://schemas.openxmlformats.org/officeDocument/2006/relationships/ctrlProp" Target="../ctrlProps/ctrlProp76.xml"/><Relationship Id="rId34" Type="http://schemas.openxmlformats.org/officeDocument/2006/relationships/ctrlProp" Target="../ctrlProps/ctrlProp89.xml"/><Relationship Id="rId42" Type="http://schemas.openxmlformats.org/officeDocument/2006/relationships/ctrlProp" Target="../ctrlProps/ctrlProp97.xml"/><Relationship Id="rId47" Type="http://schemas.openxmlformats.org/officeDocument/2006/relationships/ctrlProp" Target="../ctrlProps/ctrlProp102.xml"/><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vmlDrawing" Target="../drawings/vmlDrawing2.vml"/><Relationship Id="rId25" Type="http://schemas.openxmlformats.org/officeDocument/2006/relationships/ctrlProp" Target="../ctrlProps/ctrlProp80.xml"/><Relationship Id="rId33" Type="http://schemas.openxmlformats.org/officeDocument/2006/relationships/ctrlProp" Target="../ctrlProps/ctrlProp88.xml"/><Relationship Id="rId38" Type="http://schemas.openxmlformats.org/officeDocument/2006/relationships/ctrlProp" Target="../ctrlProps/ctrlProp93.xml"/><Relationship Id="rId46" Type="http://schemas.openxmlformats.org/officeDocument/2006/relationships/ctrlProp" Target="../ctrlProps/ctrlProp101.xml"/><Relationship Id="rId2" Type="http://schemas.openxmlformats.org/officeDocument/2006/relationships/printerSettings" Target="../printerSettings/printerSettings199.bin"/><Relationship Id="rId16" Type="http://schemas.openxmlformats.org/officeDocument/2006/relationships/drawing" Target="../drawings/drawing6.xml"/><Relationship Id="rId20" Type="http://schemas.openxmlformats.org/officeDocument/2006/relationships/ctrlProp" Target="../ctrlProps/ctrlProp75.xml"/><Relationship Id="rId29" Type="http://schemas.openxmlformats.org/officeDocument/2006/relationships/ctrlProp" Target="../ctrlProps/ctrlProp84.xml"/><Relationship Id="rId41" Type="http://schemas.openxmlformats.org/officeDocument/2006/relationships/ctrlProp" Target="../ctrlProps/ctrlProp96.xml"/><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ctrlProp" Target="../ctrlProps/ctrlProp79.xml"/><Relationship Id="rId32" Type="http://schemas.openxmlformats.org/officeDocument/2006/relationships/ctrlProp" Target="../ctrlProps/ctrlProp87.xml"/><Relationship Id="rId37" Type="http://schemas.openxmlformats.org/officeDocument/2006/relationships/ctrlProp" Target="../ctrlProps/ctrlProp92.xml"/><Relationship Id="rId40" Type="http://schemas.openxmlformats.org/officeDocument/2006/relationships/ctrlProp" Target="../ctrlProps/ctrlProp95.xml"/><Relationship Id="rId45" Type="http://schemas.openxmlformats.org/officeDocument/2006/relationships/ctrlProp" Target="../ctrlProps/ctrlProp100.xml"/><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ctrlProp" Target="../ctrlProps/ctrlProp78.xml"/><Relationship Id="rId28" Type="http://schemas.openxmlformats.org/officeDocument/2006/relationships/ctrlProp" Target="../ctrlProps/ctrlProp83.xml"/><Relationship Id="rId36" Type="http://schemas.openxmlformats.org/officeDocument/2006/relationships/ctrlProp" Target="../ctrlProps/ctrlProp91.xml"/><Relationship Id="rId10" Type="http://schemas.openxmlformats.org/officeDocument/2006/relationships/printerSettings" Target="../printerSettings/printerSettings207.bin"/><Relationship Id="rId19" Type="http://schemas.openxmlformats.org/officeDocument/2006/relationships/ctrlProp" Target="../ctrlProps/ctrlProp74.xml"/><Relationship Id="rId31" Type="http://schemas.openxmlformats.org/officeDocument/2006/relationships/ctrlProp" Target="../ctrlProps/ctrlProp86.xml"/><Relationship Id="rId44" Type="http://schemas.openxmlformats.org/officeDocument/2006/relationships/ctrlProp" Target="../ctrlProps/ctrlProp99.xml"/><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35" Type="http://schemas.openxmlformats.org/officeDocument/2006/relationships/ctrlProp" Target="../ctrlProps/ctrlProp90.xml"/><Relationship Id="rId43" Type="http://schemas.openxmlformats.org/officeDocument/2006/relationships/ctrlProp" Target="../ctrlProps/ctrlProp98.xml"/><Relationship Id="rId48" Type="http://schemas.openxmlformats.org/officeDocument/2006/relationships/ctrlProp" Target="../ctrlProps/ctrlProp103.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26" Type="http://schemas.openxmlformats.org/officeDocument/2006/relationships/printerSettings" Target="../printerSettings/printerSettings238.bin"/><Relationship Id="rId39" Type="http://schemas.openxmlformats.org/officeDocument/2006/relationships/printerSettings" Target="../printerSettings/printerSettings251.bin"/><Relationship Id="rId3" Type="http://schemas.openxmlformats.org/officeDocument/2006/relationships/printerSettings" Target="../printerSettings/printerSettings215.bin"/><Relationship Id="rId21" Type="http://schemas.openxmlformats.org/officeDocument/2006/relationships/printerSettings" Target="../printerSettings/printerSettings233.bin"/><Relationship Id="rId34" Type="http://schemas.openxmlformats.org/officeDocument/2006/relationships/printerSettings" Target="../printerSettings/printerSettings246.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5" Type="http://schemas.openxmlformats.org/officeDocument/2006/relationships/printerSettings" Target="../printerSettings/printerSettings237.bin"/><Relationship Id="rId33" Type="http://schemas.openxmlformats.org/officeDocument/2006/relationships/printerSettings" Target="../printerSettings/printerSettings245.bin"/><Relationship Id="rId38" Type="http://schemas.openxmlformats.org/officeDocument/2006/relationships/printerSettings" Target="../printerSettings/printerSettings250.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20" Type="http://schemas.openxmlformats.org/officeDocument/2006/relationships/printerSettings" Target="../printerSettings/printerSettings232.bin"/><Relationship Id="rId29" Type="http://schemas.openxmlformats.org/officeDocument/2006/relationships/printerSettings" Target="../printerSettings/printerSettings241.bin"/><Relationship Id="rId41" Type="http://schemas.openxmlformats.org/officeDocument/2006/relationships/drawing" Target="../drawings/drawing7.xml"/><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24" Type="http://schemas.openxmlformats.org/officeDocument/2006/relationships/printerSettings" Target="../printerSettings/printerSettings236.bin"/><Relationship Id="rId32" Type="http://schemas.openxmlformats.org/officeDocument/2006/relationships/printerSettings" Target="../printerSettings/printerSettings244.bin"/><Relationship Id="rId37" Type="http://schemas.openxmlformats.org/officeDocument/2006/relationships/printerSettings" Target="../printerSettings/printerSettings249.bin"/><Relationship Id="rId40" Type="http://schemas.openxmlformats.org/officeDocument/2006/relationships/printerSettings" Target="../printerSettings/printerSettings252.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23" Type="http://schemas.openxmlformats.org/officeDocument/2006/relationships/printerSettings" Target="../printerSettings/printerSettings235.bin"/><Relationship Id="rId28" Type="http://schemas.openxmlformats.org/officeDocument/2006/relationships/printerSettings" Target="../printerSettings/printerSettings240.bin"/><Relationship Id="rId36" Type="http://schemas.openxmlformats.org/officeDocument/2006/relationships/printerSettings" Target="../printerSettings/printerSettings248.bin"/><Relationship Id="rId10" Type="http://schemas.openxmlformats.org/officeDocument/2006/relationships/printerSettings" Target="../printerSettings/printerSettings222.bin"/><Relationship Id="rId19" Type="http://schemas.openxmlformats.org/officeDocument/2006/relationships/printerSettings" Target="../printerSettings/printerSettings231.bin"/><Relationship Id="rId31" Type="http://schemas.openxmlformats.org/officeDocument/2006/relationships/printerSettings" Target="../printerSettings/printerSettings243.bin"/><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 Id="rId22" Type="http://schemas.openxmlformats.org/officeDocument/2006/relationships/printerSettings" Target="../printerSettings/printerSettings234.bin"/><Relationship Id="rId27" Type="http://schemas.openxmlformats.org/officeDocument/2006/relationships/printerSettings" Target="../printerSettings/printerSettings239.bin"/><Relationship Id="rId30" Type="http://schemas.openxmlformats.org/officeDocument/2006/relationships/printerSettings" Target="../printerSettings/printerSettings242.bin"/><Relationship Id="rId35" Type="http://schemas.openxmlformats.org/officeDocument/2006/relationships/printerSettings" Target="../printerSettings/printerSettings24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60.bin"/><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26" Type="http://schemas.openxmlformats.org/officeDocument/2006/relationships/printerSettings" Target="../printerSettings/printerSettings278.bin"/><Relationship Id="rId39" Type="http://schemas.openxmlformats.org/officeDocument/2006/relationships/printerSettings" Target="../printerSettings/printerSettings291.bin"/><Relationship Id="rId3" Type="http://schemas.openxmlformats.org/officeDocument/2006/relationships/printerSettings" Target="../printerSettings/printerSettings255.bin"/><Relationship Id="rId21" Type="http://schemas.openxmlformats.org/officeDocument/2006/relationships/printerSettings" Target="../printerSettings/printerSettings273.bin"/><Relationship Id="rId34" Type="http://schemas.openxmlformats.org/officeDocument/2006/relationships/printerSettings" Target="../printerSettings/printerSettings286.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5" Type="http://schemas.openxmlformats.org/officeDocument/2006/relationships/printerSettings" Target="../printerSettings/printerSettings277.bin"/><Relationship Id="rId33" Type="http://schemas.openxmlformats.org/officeDocument/2006/relationships/printerSettings" Target="../printerSettings/printerSettings285.bin"/><Relationship Id="rId38" Type="http://schemas.openxmlformats.org/officeDocument/2006/relationships/printerSettings" Target="../printerSettings/printerSettings290.bin"/><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printerSettings" Target="../printerSettings/printerSettings272.bin"/><Relationship Id="rId29" Type="http://schemas.openxmlformats.org/officeDocument/2006/relationships/printerSettings" Target="../printerSettings/printerSettings281.bin"/><Relationship Id="rId41" Type="http://schemas.openxmlformats.org/officeDocument/2006/relationships/drawing" Target="../drawings/drawing8.xml"/><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24" Type="http://schemas.openxmlformats.org/officeDocument/2006/relationships/printerSettings" Target="../printerSettings/printerSettings276.bin"/><Relationship Id="rId32" Type="http://schemas.openxmlformats.org/officeDocument/2006/relationships/printerSettings" Target="../printerSettings/printerSettings284.bin"/><Relationship Id="rId37" Type="http://schemas.openxmlformats.org/officeDocument/2006/relationships/printerSettings" Target="../printerSettings/printerSettings289.bin"/><Relationship Id="rId40" Type="http://schemas.openxmlformats.org/officeDocument/2006/relationships/printerSettings" Target="../printerSettings/printerSettings292.bin"/><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23" Type="http://schemas.openxmlformats.org/officeDocument/2006/relationships/printerSettings" Target="../printerSettings/printerSettings275.bin"/><Relationship Id="rId28" Type="http://schemas.openxmlformats.org/officeDocument/2006/relationships/printerSettings" Target="../printerSettings/printerSettings280.bin"/><Relationship Id="rId36" Type="http://schemas.openxmlformats.org/officeDocument/2006/relationships/printerSettings" Target="../printerSettings/printerSettings288.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31" Type="http://schemas.openxmlformats.org/officeDocument/2006/relationships/printerSettings" Target="../printerSettings/printerSettings283.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 Id="rId22" Type="http://schemas.openxmlformats.org/officeDocument/2006/relationships/printerSettings" Target="../printerSettings/printerSettings274.bin"/><Relationship Id="rId27" Type="http://schemas.openxmlformats.org/officeDocument/2006/relationships/printerSettings" Target="../printerSettings/printerSettings279.bin"/><Relationship Id="rId30" Type="http://schemas.openxmlformats.org/officeDocument/2006/relationships/printerSettings" Target="../printerSettings/printerSettings282.bin"/><Relationship Id="rId35" Type="http://schemas.openxmlformats.org/officeDocument/2006/relationships/printerSettings" Target="../printerSettings/printerSettings2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E8" sqref="E8"/>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310</v>
      </c>
      <c r="B1" s="950" t="s">
        <v>1004</v>
      </c>
      <c r="C1" s="951"/>
      <c r="D1" s="951"/>
      <c r="E1" s="951"/>
      <c r="F1" s="951"/>
      <c r="G1" s="951"/>
      <c r="H1" s="951"/>
    </row>
    <row r="2" spans="1:8" ht="30.75" customHeight="1">
      <c r="A2" s="137" t="s">
        <v>179</v>
      </c>
      <c r="B2" s="35" t="s">
        <v>1005</v>
      </c>
    </row>
    <row r="3" spans="1:8" ht="51.75" customHeight="1">
      <c r="A3" s="137" t="s">
        <v>309</v>
      </c>
      <c r="B3" s="950" t="s">
        <v>1009</v>
      </c>
      <c r="C3" s="950"/>
      <c r="D3" s="950"/>
      <c r="E3" s="950"/>
      <c r="F3" s="950"/>
      <c r="G3" s="950"/>
      <c r="H3" s="764"/>
    </row>
    <row r="4" spans="1:8">
      <c r="B4" s="952"/>
      <c r="C4" s="952"/>
    </row>
    <row r="5" spans="1:8" ht="16.5">
      <c r="A5" s="137" t="s">
        <v>124</v>
      </c>
      <c r="B5" s="181">
        <v>12</v>
      </c>
      <c r="C5" s="143" t="s">
        <v>125</v>
      </c>
      <c r="D5" s="35"/>
    </row>
    <row r="6" spans="1:8">
      <c r="B6" s="181"/>
      <c r="C6" s="630"/>
      <c r="D6" s="35"/>
    </row>
    <row r="7" spans="1:8" ht="16.5">
      <c r="A7" s="171"/>
    </row>
    <row r="9" spans="1:8" ht="16.5">
      <c r="B9" s="414"/>
    </row>
  </sheetData>
  <sheetProtection formatColumns="0" formatRows="0" selectLockedCells="1"/>
  <customSheetViews>
    <customSheetView guid="{7D0A14A8-F7D2-402C-9203-97C9651691AA}" scale="115" state="hidden" showRuler="0">
      <selection activeCell="B3" sqref="B3:G3"/>
      <pageMargins left="0.75" right="0.75" top="1" bottom="1" header="0.5" footer="0.5"/>
      <pageSetup orientation="portrait" r:id="rId1"/>
      <headerFooter alignWithMargins="0"/>
    </customSheetView>
    <customSheetView guid="{9CD72AD0-8BDA-437F-A784-A667464C809C}" state="hidden" showRuler="0">
      <selection activeCell="D11" sqref="D11"/>
      <pageMargins left="0.75" right="0.75" top="1" bottom="1" header="0.5" footer="0.5"/>
      <pageSetup orientation="portrait" r:id="rId2"/>
      <headerFooter alignWithMargins="0"/>
    </customSheetView>
    <customSheetView guid="{757C3C2F-C668-4CD7-806B-CA71CC57DCC1}" state="hidden" showRuler="0">
      <selection activeCell="H16" sqref="H16"/>
      <pageMargins left="0.75" right="0.75" top="1" bottom="1" header="0.5" footer="0.5"/>
      <pageSetup orientation="portrait" r:id="rId3"/>
      <headerFooter alignWithMargins="0"/>
    </customSheetView>
    <customSheetView guid="{696D4A13-5E44-4B16-B107-EB70ABB06CBE}" state="hidden" showRuler="0">
      <selection activeCell="H15" sqref="H15"/>
      <pageMargins left="0.75" right="0.75" top="1" bottom="1" header="0.5" footer="0.5"/>
      <pageSetup orientation="portrait" r:id="rId4"/>
      <headerFooter alignWithMargins="0"/>
    </customSheetView>
    <customSheetView guid="{5476C51C-4037-4B28-A818-10D7CDF0C66A}" state="hidden" showRuler="0">
      <selection activeCell="G11" sqref="G11"/>
      <pageMargins left="0.75" right="0.75" top="1" bottom="1" header="0.5" footer="0.5"/>
      <pageSetup orientation="portrait" r:id="rId5"/>
      <headerFooter alignWithMargins="0"/>
    </customSheetView>
    <customSheetView guid="{273BBCBD-8F12-4445-A7CA-FDA7C67AE3D5}" state="hidden" showRuler="0">
      <selection activeCell="D9" sqref="D9"/>
      <pageMargins left="0.75" right="0.75" top="1" bottom="1" header="0.5" footer="0.5"/>
      <pageSetup orientation="portrait" r:id="rId6"/>
      <headerFooter alignWithMargins="0"/>
    </customSheetView>
    <customSheetView guid="{27CB7082-4FAB-46F1-8968-11E3E4A629B2}" scale="115" state="hidden" showRuler="0">
      <selection activeCell="F11" sqref="F11"/>
      <pageMargins left="0.75" right="0.75" top="1" bottom="1" header="0.5" footer="0.5"/>
      <pageSetup orientation="portrait" r:id="rId7"/>
      <headerFooter alignWithMargins="0"/>
    </customSheetView>
    <customSheetView guid="{CDF7C778-C53B-45C7-952D-968F867FB204}" scale="115" state="hidden" showRuler="0">
      <selection activeCell="B9" sqref="B9"/>
      <pageMargins left="0.75" right="0.75" top="1" bottom="1" header="0.5" footer="0.5"/>
      <pageSetup orientation="portrait" r:id="rId8"/>
      <headerFooter alignWithMargins="0"/>
    </customSheetView>
    <customSheetView guid="{2CF6F19D-227C-4840-A9E1-6C944B0145DB}" state="hidden" showRuler="0">
      <selection activeCell="H16" sqref="H16"/>
      <pageMargins left="0.75" right="0.75" top="1" bottom="1" header="0.5" footer="0.5"/>
      <pageSetup orientation="portrait" r:id="rId9"/>
      <headerFooter alignWithMargins="0"/>
    </customSheetView>
    <customSheetView guid="{E51D3662-FFCE-4FD6-A590-7DDC9E38C41F}" state="hidden" showRuler="0">
      <selection activeCell="E14" sqref="E14"/>
      <pageMargins left="0.75" right="0.75" top="1" bottom="1" header="0.5" footer="0.5"/>
      <pageSetup orientation="portrait" r:id="rId10"/>
      <headerFooter alignWithMargins="0"/>
    </customSheetView>
    <customSheetView guid="{CB7992C9-ABA5-4C7D-8C49-1E1D8E8875C7}" state="hidden" showRuler="0">
      <selection activeCell="D9" sqref="D9"/>
      <pageMargins left="0.75" right="0.75" top="1" bottom="1" header="0.5" footer="0.5"/>
      <pageSetup orientation="portrait" r:id="rId11"/>
      <headerFooter alignWithMargins="0"/>
    </customSheetView>
    <customSheetView guid="{97C0FC0E-800C-45C9-895E-E91A3F1ADBA4}" state="hidden" showRuler="0">
      <selection activeCell="D8" sqref="D8"/>
      <pageMargins left="0.75" right="0.75" top="1" bottom="1" header="0.5" footer="0.5"/>
      <pageSetup orientation="portrait" r:id="rId12"/>
      <headerFooter alignWithMargins="0"/>
    </customSheetView>
    <customSheetView guid="{15A19D23-A9FD-4FC1-B7B0-F2D16BDFC729}" state="hidden" showRuler="0">
      <selection activeCell="E8" sqref="E8"/>
      <pageMargins left="0.75" right="0.75" top="1" bottom="1" header="0.5" footer="0.5"/>
      <pageSetup orientation="portrait" r:id="rId13"/>
      <headerFooter alignWithMargins="0"/>
    </customSheetView>
    <customSheetView guid="{C5EDD9E3-0801-4479-8600-A80B0FCFDF0B}" state="hidden" showRuler="0">
      <selection activeCell="C9" sqref="C9"/>
      <pageMargins left="0.75" right="0.75" top="1" bottom="1" header="0.5" footer="0.5"/>
      <pageSetup orientation="portrait" r:id="rId14"/>
      <headerFooter alignWithMargins="0"/>
    </customSheetView>
    <customSheetView guid="{FE4EC9C4-31B9-4D40-8323-5B16C3BC840F}" state="hidden" showRuler="0">
      <selection activeCell="H11" sqref="H11"/>
      <pageMargins left="0.75" right="0.75" top="1" bottom="1" header="0.5" footer="0.5"/>
      <pageSetup orientation="portrait" r:id="rId15"/>
      <headerFooter alignWithMargins="0"/>
    </customSheetView>
    <customSheetView guid="{F9FE2C60-2849-4C32-B532-2B1A89FFA9CD}" state="hidden" showRuler="0">
      <selection activeCell="F8" sqref="F8"/>
      <pageMargins left="0.75" right="0.75" top="1" bottom="1" header="0.5" footer="0.5"/>
      <pageSetup orientation="portrait" r:id="rId16"/>
      <headerFooter alignWithMargins="0"/>
    </customSheetView>
    <customSheetView guid="{494F6778-23FE-4AAC-B37D-6C7543FC13B9}" state="hidden" showRuler="0">
      <selection activeCell="F6" sqref="F6"/>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8E7B022F-1113-4BA2-B2BA-8EDBE02A2557}"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43BCBF1E-CDCF-4541-8D79-87EDCECBC1FD}" state="hidden" showRuler="0">
      <selection activeCell="D10" sqref="D10"/>
      <pageMargins left="0.75" right="0.75" top="1" bottom="1" header="0.5" footer="0.5"/>
      <pageSetup orientation="portrait" r:id="rId22"/>
      <headerFooter alignWithMargins="0"/>
    </customSheetView>
    <customSheetView guid="{7A9EA6D6-4DDF-43D9-92E6-C6AFAD14E266}" state="hidden" showRuler="0">
      <selection activeCell="D6" sqref="D6"/>
      <pageMargins left="0.75" right="0.75" top="1" bottom="1" header="0.5" footer="0.5"/>
      <pageSetup orientation="portrait" r:id="rId23"/>
      <headerFooter alignWithMargins="0"/>
    </customSheetView>
    <customSheetView guid="{DC28ED1E-3E35-4094-9C2B-5C0A1C1D459C}" state="hidden" showRuler="0">
      <selection activeCell="B1" sqref="B1:H1"/>
      <pageMargins left="0.75" right="0.75" top="1" bottom="1" header="0.5" footer="0.5"/>
      <pageSetup orientation="portrait" r:id="rId24"/>
      <headerFooter alignWithMargins="0"/>
    </customSheetView>
    <customSheetView guid="{240327DD-375F-45D4-BA52-89AFD79FE6A1}" state="hidden" showRuler="0">
      <selection activeCell="B6" sqref="B6"/>
      <pageMargins left="0.75" right="0.75" top="1" bottom="1" header="0.5" footer="0.5"/>
      <pageSetup orientation="portrait" r:id="rId25"/>
      <headerFooter alignWithMargins="0"/>
    </customSheetView>
    <customSheetView guid="{477F7E43-D393-45BA-B99B-D838E4629B5D}" state="hidden" showRuler="0">
      <selection activeCell="E8" sqref="E8"/>
      <pageMargins left="0.75" right="0.75" top="1" bottom="1" header="0.5" footer="0.5"/>
      <pageSetup orientation="portrait" r:id="rId26"/>
      <headerFooter alignWithMargins="0"/>
    </customSheetView>
    <customSheetView guid="{8E3ED18F-7B8F-4A1C-969D-A70DC3B696C3}" state="hidden" showRuler="0">
      <selection activeCell="E8" sqref="E8"/>
      <pageMargins left="0.75" right="0.75" top="1" bottom="1" header="0.5" footer="0.5"/>
      <pageSetup orientation="portrait" r:id="rId27"/>
      <headerFooter alignWithMargins="0"/>
    </customSheetView>
    <customSheetView guid="{38BECF6E-1A53-4F98-87B9-44F2C5F77E08}" state="hidden" showRuler="0">
      <selection activeCell="K10" sqref="K10"/>
      <pageMargins left="0.75" right="0.75" top="1" bottom="1" header="0.5" footer="0.5"/>
      <pageSetup orientation="portrait" r:id="rId28"/>
      <headerFooter alignWithMargins="0"/>
    </customSheetView>
    <customSheetView guid="{340562B9-6CEE-4962-8D7D-CA1C6778F52C}" showRuler="0">
      <selection activeCell="E9" sqref="E9"/>
      <pageMargins left="0.75" right="0.75" top="1" bottom="1" header="0.5" footer="0.5"/>
      <pageSetup orientation="portrait" r:id="rId29"/>
      <headerFooter alignWithMargins="0"/>
    </customSheetView>
    <customSheetView guid="{82E8A0F5-0020-4355-95CF-28601763A783}" state="hidden" showRuler="0">
      <selection activeCell="B3" sqref="B3:H3"/>
      <pageMargins left="0.75" right="0.75" top="1" bottom="1" header="0.5" footer="0.5"/>
      <pageSetup orientation="portrait" r:id="rId30"/>
      <headerFooter alignWithMargins="0"/>
    </customSheetView>
    <customSheetView guid="{05855B4F-D61E-4C97-B759-B2F96767F6F8}" state="hidden" showRuler="0">
      <selection activeCell="B1" sqref="B1:H1"/>
      <pageMargins left="0.75" right="0.75" top="1" bottom="1" header="0.5" footer="0.5"/>
      <pageSetup orientation="portrait" r:id="rId31"/>
      <headerFooter alignWithMargins="0"/>
    </customSheetView>
    <customSheetView guid="{A8583C01-5E6A-4469-ADCA-440E12AA8084}" state="hidden" showRuler="0">
      <selection activeCell="A32" sqref="A32"/>
      <pageMargins left="0.75" right="0.75" top="1" bottom="1" header="0.5" footer="0.5"/>
      <pageSetup orientation="portrait" r:id="rId32"/>
      <headerFooter alignWithMargins="0"/>
    </customSheetView>
    <customSheetView guid="{3836A67F-51F8-4B52-B51D-937DC398CD1F}" scale="115" showRuler="0">
      <selection activeCell="A22" sqref="A22:E22"/>
      <pageMargins left="0.75" right="0.75" top="1" bottom="1" header="0.5" footer="0.5"/>
      <pageSetup orientation="portrait" r:id="rId33"/>
      <headerFooter alignWithMargins="0"/>
    </customSheetView>
    <customSheetView guid="{F8DC905B-04E9-41D7-B695-0DB8D092215B}" scale="115" state="hidden" showRuler="0">
      <selection activeCell="E9" sqref="E9"/>
      <pageMargins left="0.75" right="0.75" top="1" bottom="1" header="0.5" footer="0.5"/>
      <pageSetup orientation="portrait" r:id="rId34"/>
      <headerFooter alignWithMargins="0"/>
    </customSheetView>
    <customSheetView guid="{067EF7EF-2552-42C0-8B2F-9338A16B73EB}" scale="115" state="hidden" showRuler="0">
      <selection activeCell="E9" sqref="E9"/>
      <pageMargins left="0.75" right="0.75" top="1" bottom="1" header="0.5" footer="0.5"/>
      <pageSetup orientation="portrait" r:id="rId35"/>
      <headerFooter alignWithMargins="0"/>
    </customSheetView>
    <customSheetView guid="{869B0F9C-77A4-468D-A350-EA35CAE357D9}" scale="115" state="hidden" showRuler="0">
      <selection activeCell="B9" sqref="B9"/>
      <pageMargins left="0.75" right="0.75" top="1" bottom="1" header="0.5" footer="0.5"/>
      <pageSetup orientation="portrait" r:id="rId36"/>
      <headerFooter alignWithMargins="0"/>
    </customSheetView>
    <customSheetView guid="{5D67CA2D-8BB3-4F00-894F-4872C1BBE88F}" scale="115" state="hidden" showRuler="0">
      <selection activeCell="F11" sqref="F11"/>
      <pageMargins left="0.75" right="0.75" top="1" bottom="1" header="0.5" footer="0.5"/>
      <pageSetup orientation="portrait" r:id="rId37"/>
      <headerFooter alignWithMargins="0"/>
    </customSheetView>
    <customSheetView guid="{B9DDBA10-9BB0-4D91-9619-C113F75B2489}" state="hidden" showRuler="0">
      <selection activeCell="H15" sqref="H15"/>
      <pageMargins left="0.75" right="0.75" top="1" bottom="1" header="0.5" footer="0.5"/>
      <pageSetup orientation="portrait" r:id="rId38"/>
      <headerFooter alignWithMargins="0"/>
    </customSheetView>
    <customSheetView guid="{F0C5A243-1ADF-42BF-85A0-B6506A13618B}" scale="115" state="hidden" showRuler="0">
      <selection activeCell="B3" sqref="B3:G3"/>
      <pageMargins left="0.75" right="0.75" top="1" bottom="1" header="0.5" footer="0.5"/>
      <pageSetup orientation="portrait" r:id="rId39"/>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6" zoomScale="115" zoomScaleSheetLayoutView="115"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52" customFormat="1" ht="19.5" customHeight="1">
      <c r="A1" s="1335" t="str">
        <f>'Attach 3(JV)'!A1</f>
        <v>Specification No. :5002002080/TRANSFORMER/DOM/A02-CC CS -3</v>
      </c>
      <c r="B1" s="1335"/>
      <c r="C1" s="1335"/>
      <c r="D1" s="1335"/>
      <c r="E1" s="669" t="str">
        <f>"Attachment-4(B) "&amp; 'Attach 3(JV)'!AT1</f>
        <v xml:space="preserve">Attachment-4(B) </v>
      </c>
      <c r="F1" s="651"/>
      <c r="G1" s="651"/>
      <c r="H1" s="651"/>
    </row>
    <row r="3" spans="1:9" ht="83.2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27"/>
      <c r="G3" s="28"/>
      <c r="H3" s="27"/>
    </row>
    <row r="4" spans="1:9" ht="20.100000000000001" customHeight="1">
      <c r="A4" s="29"/>
      <c r="H4" s="31"/>
      <c r="I4" s="11"/>
    </row>
    <row r="5" spans="1:9" ht="20.100000000000001" customHeight="1">
      <c r="A5" s="991" t="s">
        <v>358</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2" t="str">
        <f>'Attach 3(JV)'!E8</f>
        <v>Contract Services</v>
      </c>
      <c r="H8" s="31"/>
      <c r="I8" s="13"/>
    </row>
    <row r="9" spans="1:9" ht="20.100000000000001" customHeight="1">
      <c r="A9" s="14" t="s">
        <v>350</v>
      </c>
      <c r="B9" s="1331">
        <f>'Attach 3(JV)'!B9</f>
        <v>0</v>
      </c>
      <c r="C9" s="1331"/>
      <c r="D9" s="1331"/>
      <c r="E9" s="12" t="str">
        <f>'Attach 3(JV)'!E9</f>
        <v>Power Grid Corporation of India Ltd.,</v>
      </c>
      <c r="H9" s="31"/>
      <c r="I9" s="13"/>
    </row>
    <row r="10" spans="1:9" ht="20.100000000000001" customHeight="1">
      <c r="A10" s="14" t="s">
        <v>352</v>
      </c>
      <c r="B10" s="1331">
        <f>'Attach 3(JV)'!B10</f>
        <v>0</v>
      </c>
      <c r="C10" s="1331"/>
      <c r="D10" s="1331"/>
      <c r="E10" s="12" t="str">
        <f>'Attach 3(JV)'!E10</f>
        <v>"Saudamini", Plot No. 2, Sector 29</v>
      </c>
      <c r="H10" s="31"/>
      <c r="I10" s="13"/>
    </row>
    <row r="11" spans="1:9" ht="20.100000000000001" customHeight="1">
      <c r="B11" s="1331">
        <f>'Attach 3(JV)'!B11</f>
        <v>0</v>
      </c>
      <c r="C11" s="1331"/>
      <c r="D11" s="1331"/>
      <c r="E11" s="12" t="str">
        <f>'Attach 3(JV)'!E11</f>
        <v>Gurgaon (Haryana) - 122001</v>
      </c>
    </row>
    <row r="12" spans="1:9" ht="20.100000000000001" customHeight="1">
      <c r="A12" s="33"/>
      <c r="B12" s="1331">
        <f>'Attach 3(JV)'!B12</f>
        <v>0</v>
      </c>
      <c r="C12" s="1331"/>
      <c r="D12" s="1331"/>
      <c r="E12" s="12"/>
    </row>
    <row r="13" spans="1:9" ht="20.100000000000001" customHeight="1">
      <c r="A13" s="30" t="s">
        <v>345</v>
      </c>
    </row>
    <row r="14" spans="1:9" ht="20.100000000000001" customHeight="1">
      <c r="A14" s="33"/>
    </row>
    <row r="15" spans="1:9" ht="87.75" customHeight="1">
      <c r="A15" s="1337" t="s">
        <v>368</v>
      </c>
      <c r="B15" s="1337"/>
      <c r="C15" s="1337"/>
      <c r="D15" s="1337"/>
      <c r="E15" s="1337"/>
    </row>
    <row r="16" spans="1:9" ht="30" customHeight="1">
      <c r="A16" s="95" t="s">
        <v>361</v>
      </c>
      <c r="B16" s="1336"/>
      <c r="C16" s="1336"/>
      <c r="D16" s="1336"/>
      <c r="E16" s="1336"/>
    </row>
    <row r="17" spans="1:5" ht="30" customHeight="1">
      <c r="A17" s="95" t="s">
        <v>362</v>
      </c>
      <c r="B17" s="1336"/>
      <c r="C17" s="1336"/>
      <c r="D17" s="1336"/>
      <c r="E17" s="1336"/>
    </row>
    <row r="18" spans="1:5" ht="30" customHeight="1">
      <c r="A18" s="95" t="s">
        <v>363</v>
      </c>
      <c r="B18" s="1336"/>
      <c r="C18" s="1336"/>
      <c r="D18" s="1336"/>
      <c r="E18" s="1336"/>
    </row>
    <row r="19" spans="1:5" ht="30" customHeight="1">
      <c r="A19" s="44" t="s">
        <v>364</v>
      </c>
      <c r="B19" s="1336"/>
      <c r="C19" s="1336"/>
      <c r="D19" s="1336"/>
      <c r="E19" s="1336"/>
    </row>
    <row r="20" spans="1:5" ht="30" customHeight="1">
      <c r="A20" s="44" t="s">
        <v>75</v>
      </c>
      <c r="B20" s="1336"/>
      <c r="C20" s="1336"/>
      <c r="D20" s="1336"/>
      <c r="E20" s="1336"/>
    </row>
    <row r="21" spans="1:5" ht="30" customHeight="1">
      <c r="A21" s="44" t="s">
        <v>78</v>
      </c>
      <c r="B21" s="1336"/>
      <c r="C21" s="1336"/>
      <c r="D21" s="1336"/>
      <c r="E21" s="1336"/>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9" t="str">
        <f>'Attach 3(JV)'!E24</f>
        <v/>
      </c>
    </row>
    <row r="25" spans="1:5" ht="27.95" customHeight="1">
      <c r="A25" s="37" t="s">
        <v>8</v>
      </c>
      <c r="B25" s="269" t="str">
        <f>'Attach 3(JV)'!B25</f>
        <v/>
      </c>
      <c r="D25" s="38" t="s">
        <v>6</v>
      </c>
      <c r="E25" s="269"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algorithmName="SHA-512" hashValue="b1FJ6dNrjJURRd2VgBbAwMTKKhRCyIxjCklB7sxDExnhQOCZSuJp1giTaDGUlTiEDD9XzI1N8df3Dx2+aPcK2w==" saltValue="4AVZlZTLLtN2+PfB5+6HkQ==" spinCount="100000" sheet="1" objects="1" scenarios="1" formatColumns="0" formatRows="0" selectLockedCells="1"/>
  <customSheetViews>
    <customSheetView guid="{7D0A14A8-F7D2-402C-9203-97C9651691AA}" scale="115" showPageBreaks="1" showGridLines="0" fitToPage="1" printArea="1" view="pageBreakPreview" topLeftCell="A16">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9"/>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0"/>
  <headerFooter alignWithMargins="0">
    <oddFooter>&amp;R&amp;"Book Antiqua,Bold"&amp;8 Page &amp;P of &amp;N</oddFooter>
  </headerFooter>
  <drawing r:id="rId4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20" zoomScale="110" zoomScaleSheetLayoutView="110" workbookViewId="0">
      <selection activeCell="D19" sqref="D19"/>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52" customFormat="1" ht="14.25">
      <c r="A1" s="1335" t="str">
        <f>'Attach 3(JV)'!A1</f>
        <v>Specification No. :5002002080/TRANSFORMER/DOM/A02-CC CS -3</v>
      </c>
      <c r="B1" s="1335"/>
      <c r="C1" s="1335"/>
      <c r="D1" s="1338" t="str">
        <f>"Attachment-5 " &amp; 'Attach 3(JV)'!AT1</f>
        <v xml:space="preserve">Attachment-5 </v>
      </c>
      <c r="E1" s="1338"/>
      <c r="F1" s="651"/>
      <c r="G1" s="651"/>
      <c r="H1" s="651"/>
    </row>
    <row r="2" spans="1:9" ht="8.1" customHeight="1"/>
    <row r="3" spans="1:9" ht="79.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27"/>
      <c r="G3" s="28"/>
      <c r="H3" s="27"/>
    </row>
    <row r="4" spans="1:9" ht="42" hidden="1" customHeight="1">
      <c r="A4" s="29"/>
      <c r="H4" s="31"/>
      <c r="I4" s="11"/>
    </row>
    <row r="5" spans="1:9" ht="20.100000000000001" customHeight="1">
      <c r="A5" s="991" t="s">
        <v>369</v>
      </c>
      <c r="B5" s="991"/>
      <c r="C5" s="991"/>
      <c r="D5" s="991"/>
      <c r="E5" s="99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97" t="str">
        <f>'Attach 3(JV)'!A8</f>
        <v/>
      </c>
      <c r="B8" s="997"/>
      <c r="C8" s="997"/>
      <c r="D8" s="12" t="str">
        <f>'Attach 3(JV)'!E8</f>
        <v>Contract Services</v>
      </c>
      <c r="H8" s="31"/>
      <c r="I8" s="13"/>
    </row>
    <row r="9" spans="1:9" ht="20.100000000000001" customHeight="1">
      <c r="A9" s="14" t="s">
        <v>350</v>
      </c>
      <c r="B9" s="1331">
        <f>'Attach 3(JV)'!B9</f>
        <v>0</v>
      </c>
      <c r="C9" s="1331"/>
      <c r="D9" s="12" t="str">
        <f>'Attach 3(JV)'!E9</f>
        <v>Power Grid Corporation of India Ltd.,</v>
      </c>
      <c r="H9" s="31"/>
      <c r="I9" s="13"/>
    </row>
    <row r="10" spans="1:9" ht="20.100000000000001" customHeight="1">
      <c r="A10" s="14" t="s">
        <v>352</v>
      </c>
      <c r="B10" s="1331">
        <f>'Attach 3(JV)'!B10</f>
        <v>0</v>
      </c>
      <c r="C10" s="1331"/>
      <c r="D10" s="12" t="str">
        <f>'Attach 3(JV)'!E10</f>
        <v>"Saudamini", Plot No. 2, Sector 29</v>
      </c>
      <c r="H10" s="31"/>
      <c r="I10" s="13"/>
    </row>
    <row r="11" spans="1:9" ht="20.100000000000001" customHeight="1">
      <c r="B11" s="1331">
        <f>'Attach 3(JV)'!B11</f>
        <v>0</v>
      </c>
      <c r="C11" s="1331"/>
      <c r="D11" s="12" t="str">
        <f>'Attach 3(JV)'!E11</f>
        <v>Gurgaon (Haryana) - 122001</v>
      </c>
    </row>
    <row r="12" spans="1:9" ht="17.25" customHeight="1">
      <c r="A12" s="33"/>
      <c r="B12" s="1331">
        <f>'Attach 3(JV)'!B12</f>
        <v>0</v>
      </c>
      <c r="C12" s="1331"/>
      <c r="D12" s="12"/>
    </row>
    <row r="13" spans="1:9" ht="20.100000000000001" customHeight="1">
      <c r="A13" s="30" t="s">
        <v>345</v>
      </c>
      <c r="D13" s="43"/>
    </row>
    <row r="14" spans="1:9" ht="45.75" customHeight="1">
      <c r="A14" s="1226" t="s">
        <v>370</v>
      </c>
      <c r="B14" s="1226"/>
      <c r="C14" s="1226"/>
      <c r="D14" s="1226"/>
      <c r="E14" s="1226"/>
      <c r="F14" s="35"/>
      <c r="G14" s="35"/>
      <c r="H14" s="35"/>
    </row>
    <row r="15" spans="1:9" ht="32.1" customHeight="1">
      <c r="A15" s="1351" t="s">
        <v>348</v>
      </c>
      <c r="B15" s="1351" t="s">
        <v>367</v>
      </c>
      <c r="C15" s="1351" t="s">
        <v>371</v>
      </c>
      <c r="D15" s="1349" t="s">
        <v>372</v>
      </c>
      <c r="E15" s="1350"/>
      <c r="F15" s="35"/>
      <c r="G15" s="35"/>
      <c r="H15" s="35"/>
    </row>
    <row r="16" spans="1:9" ht="19.5" customHeight="1">
      <c r="A16" s="1352"/>
      <c r="B16" s="1352"/>
      <c r="C16" s="1352"/>
      <c r="D16" s="48" t="s">
        <v>373</v>
      </c>
      <c r="E16" s="48" t="s">
        <v>374</v>
      </c>
      <c r="F16" s="35"/>
      <c r="G16" s="35"/>
      <c r="H16" s="35"/>
    </row>
    <row r="17" spans="1:8" ht="21.95" customHeight="1">
      <c r="A17" s="122">
        <v>1</v>
      </c>
      <c r="B17" s="282"/>
      <c r="C17" s="282"/>
      <c r="D17" s="282"/>
      <c r="E17" s="282"/>
      <c r="F17" s="35"/>
      <c r="G17" s="35"/>
      <c r="H17" s="35"/>
    </row>
    <row r="18" spans="1:8" ht="21.95" customHeight="1">
      <c r="A18" s="123">
        <v>2</v>
      </c>
      <c r="B18" s="282"/>
      <c r="C18" s="282"/>
      <c r="D18" s="282"/>
      <c r="E18" s="282"/>
      <c r="F18" s="35"/>
      <c r="G18" s="35"/>
      <c r="H18" s="35"/>
    </row>
    <row r="19" spans="1:8" ht="21.95" customHeight="1">
      <c r="A19" s="123">
        <v>3</v>
      </c>
      <c r="B19" s="282"/>
      <c r="C19" s="282"/>
      <c r="D19" s="282"/>
      <c r="E19" s="282"/>
      <c r="F19" s="35"/>
      <c r="G19" s="35"/>
      <c r="H19" s="35"/>
    </row>
    <row r="20" spans="1:8" ht="21.95" customHeight="1">
      <c r="A20" s="123">
        <v>4</v>
      </c>
      <c r="B20" s="282"/>
      <c r="C20" s="282"/>
      <c r="D20" s="282"/>
      <c r="E20" s="282"/>
      <c r="F20" s="193"/>
      <c r="G20" s="193"/>
      <c r="H20" s="195" t="b">
        <v>0</v>
      </c>
    </row>
    <row r="21" spans="1:8" ht="21.95" customHeight="1">
      <c r="A21" s="124">
        <v>5</v>
      </c>
      <c r="B21" s="282"/>
      <c r="C21" s="282"/>
      <c r="D21" s="282"/>
      <c r="E21" s="282"/>
      <c r="F21" s="193"/>
      <c r="G21" s="193"/>
      <c r="H21" s="194"/>
    </row>
    <row r="22" spans="1:8" ht="18" customHeight="1">
      <c r="A22" s="191"/>
      <c r="B22" s="192"/>
      <c r="C22" s="192"/>
      <c r="D22" s="192"/>
      <c r="E22" s="192"/>
      <c r="F22" s="190"/>
      <c r="G22" s="190"/>
      <c r="H22" s="185"/>
    </row>
    <row r="23" spans="1:8" ht="9" customHeight="1">
      <c r="A23" s="342"/>
      <c r="B23" s="343"/>
      <c r="C23" s="343"/>
      <c r="D23" s="343"/>
      <c r="E23" s="343"/>
      <c r="F23" s="190"/>
      <c r="G23" s="190"/>
      <c r="H23" s="185"/>
    </row>
    <row r="24" spans="1:8" ht="38.25" customHeight="1">
      <c r="A24" s="1339" t="s">
        <v>511</v>
      </c>
      <c r="B24" s="1340"/>
      <c r="C24" s="1340"/>
      <c r="D24" s="1340"/>
      <c r="E24" s="1340"/>
      <c r="F24" s="190"/>
      <c r="G24" s="190"/>
      <c r="H24" s="185"/>
    </row>
    <row r="25" spans="1:8" ht="54.75" customHeight="1">
      <c r="A25" s="1353" t="s">
        <v>858</v>
      </c>
      <c r="B25" s="1353"/>
      <c r="C25" s="1353"/>
      <c r="D25" s="1353"/>
      <c r="E25" s="1353"/>
      <c r="F25" s="184"/>
      <c r="G25" s="184"/>
      <c r="H25" s="185"/>
    </row>
    <row r="26" spans="1:8" ht="32.1" customHeight="1">
      <c r="A26" s="1351" t="s">
        <v>348</v>
      </c>
      <c r="B26" s="1351" t="s">
        <v>367</v>
      </c>
      <c r="C26" s="1351" t="s">
        <v>103</v>
      </c>
      <c r="D26" s="1349" t="s">
        <v>104</v>
      </c>
      <c r="E26" s="1350"/>
      <c r="F26" s="35"/>
      <c r="G26" s="35"/>
      <c r="H26" s="35"/>
    </row>
    <row r="27" spans="1:8" ht="22.5" customHeight="1">
      <c r="A27" s="1352"/>
      <c r="B27" s="1352"/>
      <c r="C27" s="1352"/>
      <c r="D27" s="48" t="s">
        <v>105</v>
      </c>
      <c r="E27" s="48" t="s">
        <v>106</v>
      </c>
      <c r="F27" s="35"/>
      <c r="G27" s="35"/>
      <c r="H27" s="35"/>
    </row>
    <row r="28" spans="1:8" ht="21.95" customHeight="1">
      <c r="A28" s="182">
        <v>1</v>
      </c>
      <c r="B28" s="281"/>
      <c r="C28" s="281"/>
      <c r="D28" s="281"/>
      <c r="E28" s="281"/>
      <c r="F28" s="35"/>
      <c r="G28" s="35"/>
      <c r="H28" s="35"/>
    </row>
    <row r="29" spans="1:8" ht="21.95" customHeight="1">
      <c r="A29" s="182">
        <v>2</v>
      </c>
      <c r="B29" s="281"/>
      <c r="C29" s="281"/>
      <c r="D29" s="281"/>
      <c r="E29" s="281"/>
    </row>
    <row r="30" spans="1:8" ht="21.95" customHeight="1">
      <c r="A30" s="183">
        <v>3</v>
      </c>
      <c r="B30" s="281"/>
      <c r="C30" s="281"/>
      <c r="D30" s="281"/>
      <c r="E30" s="281"/>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9" t="str">
        <f>'Attach 3(JV)'!E24</f>
        <v/>
      </c>
    </row>
    <row r="34" spans="1:5" ht="15.95" customHeight="1">
      <c r="A34" s="37" t="s">
        <v>8</v>
      </c>
      <c r="B34" s="269" t="str">
        <f>'Attach 3(JV)'!B25</f>
        <v/>
      </c>
      <c r="D34" s="38" t="s">
        <v>6</v>
      </c>
      <c r="E34" s="269" t="str">
        <f>'Attach 3(JV)'!E25</f>
        <v/>
      </c>
    </row>
    <row r="35" spans="1:5" ht="15.95" customHeight="1">
      <c r="A35" s="26"/>
      <c r="B35" s="26"/>
      <c r="C35" s="38"/>
      <c r="D35" s="26"/>
      <c r="E35" s="26"/>
    </row>
    <row r="36" spans="1:5" ht="20.100000000000001" customHeight="1">
      <c r="A36" s="22" t="str">
        <f>A1</f>
        <v>Specification No. :5002002080/TRANSFORMER/DOM/A02-CC CS -3</v>
      </c>
      <c r="B36" s="23"/>
      <c r="C36" s="23"/>
      <c r="D36" s="23"/>
      <c r="E36" s="42" t="str">
        <f>"Annexure I to " &amp;D1</f>
        <v xml:space="preserve">Annexure I to Attachment-5 </v>
      </c>
    </row>
    <row r="37" spans="1:5" ht="18" customHeight="1">
      <c r="A37" s="39"/>
    </row>
    <row r="38" spans="1:5" ht="18" customHeight="1">
      <c r="A38" s="1343" t="s">
        <v>369</v>
      </c>
      <c r="B38" s="1343"/>
      <c r="C38" s="1343"/>
      <c r="D38" s="1343"/>
      <c r="E38" s="1343"/>
    </row>
    <row r="39" spans="1:5" ht="18" customHeight="1">
      <c r="B39" s="97"/>
    </row>
    <row r="40" spans="1:5" ht="42" customHeight="1">
      <c r="A40" s="1344" t="s">
        <v>348</v>
      </c>
      <c r="B40" s="1346" t="s">
        <v>367</v>
      </c>
      <c r="C40" s="1346" t="s">
        <v>371</v>
      </c>
      <c r="D40" s="1349" t="s">
        <v>372</v>
      </c>
      <c r="E40" s="1350"/>
    </row>
    <row r="41" spans="1:5" ht="23.25" customHeight="1">
      <c r="A41" s="1345"/>
      <c r="B41" s="1347"/>
      <c r="C41" s="1347"/>
      <c r="D41" s="48" t="s">
        <v>373</v>
      </c>
      <c r="E41" s="48" t="s">
        <v>374</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9" t="str">
        <f>E33</f>
        <v/>
      </c>
    </row>
    <row r="71" spans="1:5" ht="24" customHeight="1">
      <c r="A71" s="37" t="s">
        <v>8</v>
      </c>
      <c r="B71" s="274" t="str">
        <f>B34</f>
        <v/>
      </c>
      <c r="C71" s="38" t="s">
        <v>6</v>
      </c>
      <c r="D71" s="269" t="str">
        <f>E34</f>
        <v/>
      </c>
    </row>
    <row r="72" spans="1:5" ht="24" customHeight="1">
      <c r="A72" s="37"/>
      <c r="B72" s="66"/>
      <c r="C72" s="38"/>
      <c r="D72" s="40"/>
    </row>
    <row r="73" spans="1:5" ht="20.100000000000001" customHeight="1">
      <c r="A73" s="22" t="str">
        <f>A1</f>
        <v>Specification No. :5002002080/TRANSFORMER/DOM/A02-CC CS -3</v>
      </c>
      <c r="B73" s="23"/>
      <c r="C73" s="23"/>
      <c r="D73" s="23"/>
      <c r="E73" s="42" t="str">
        <f>E36</f>
        <v xml:space="preserve">Annexure I to Attachment-5 </v>
      </c>
    </row>
    <row r="74" spans="1:5" ht="18" customHeight="1">
      <c r="A74" s="39"/>
    </row>
    <row r="75" spans="1:5" ht="18" customHeight="1">
      <c r="A75" s="1343" t="s">
        <v>369</v>
      </c>
      <c r="B75" s="1343"/>
      <c r="C75" s="1343"/>
      <c r="D75" s="1343"/>
      <c r="E75" s="1343"/>
    </row>
    <row r="76" spans="1:5" ht="18" customHeight="1">
      <c r="B76" s="97"/>
    </row>
    <row r="77" spans="1:5" ht="37.5" customHeight="1">
      <c r="A77" s="1344" t="s">
        <v>348</v>
      </c>
      <c r="B77" s="1346" t="s">
        <v>367</v>
      </c>
      <c r="C77" s="1346" t="s">
        <v>372</v>
      </c>
      <c r="D77" s="1341" t="s">
        <v>372</v>
      </c>
      <c r="E77" s="1342"/>
    </row>
    <row r="78" spans="1:5" ht="24" customHeight="1">
      <c r="A78" s="1345"/>
      <c r="B78" s="1348"/>
      <c r="C78" s="1348"/>
      <c r="D78" s="49" t="s">
        <v>373</v>
      </c>
      <c r="E78" s="49" t="s">
        <v>374</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9" t="str">
        <f>D70</f>
        <v/>
      </c>
    </row>
    <row r="108" spans="1:5" ht="24" customHeight="1">
      <c r="A108" s="37" t="s">
        <v>8</v>
      </c>
      <c r="B108" s="274" t="str">
        <f>B71</f>
        <v/>
      </c>
      <c r="C108" s="38" t="s">
        <v>6</v>
      </c>
      <c r="D108" s="269" t="str">
        <f>D71</f>
        <v/>
      </c>
    </row>
    <row r="109" spans="1:5" ht="24" customHeight="1">
      <c r="A109" s="26"/>
      <c r="B109" s="26"/>
      <c r="C109" s="38"/>
      <c r="D109" s="26"/>
      <c r="E109" s="26"/>
    </row>
    <row r="110" spans="1:5" ht="33" customHeight="1">
      <c r="A110" s="97"/>
      <c r="B110" s="97"/>
      <c r="C110" s="97"/>
      <c r="D110" s="142"/>
      <c r="E110" s="97"/>
    </row>
  </sheetData>
  <sheetProtection algorithmName="SHA-512" hashValue="cXwouTNlvLZkJ2KZ6U511MgzpwrkvLuVB7wisLOuPEBzJnSSUOH/YXcgMnCjDCZZE3VsdCDq2hDJXmdM3Q842g==" saltValue="c69SUFHITN/4RcZZV2UTrA==" spinCount="100000" sheet="1" objects="1" scenarios="1" formatColumns="0" formatRows="0" selectLockedCells="1"/>
  <customSheetViews>
    <customSheetView guid="{7D0A14A8-F7D2-402C-9203-97C9651691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0"/>
  <headerFooter alignWithMargins="0">
    <oddFooter>&amp;R&amp;"Book Antiqua,Bold"&amp;8 Page &amp;P of &amp;N</oddFooter>
  </headerFooter>
  <rowBreaks count="1" manualBreakCount="1">
    <brk id="72"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9235" r:id="rId4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3" zoomScale="115" zoomScaleNormal="100" zoomScaleSheetLayoutView="115" workbookViewId="0">
      <selection activeCell="C22" sqref="C22"/>
    </sheetView>
  </sheetViews>
  <sheetFormatPr defaultColWidth="9.140625" defaultRowHeight="15.75"/>
  <cols>
    <col min="1" max="1" width="12.140625" style="355" customWidth="1"/>
    <col min="2" max="2" width="28.5703125" style="355" customWidth="1"/>
    <col min="3" max="3" width="36.7109375" style="355" customWidth="1"/>
    <col min="4" max="4" width="15" style="355" customWidth="1"/>
    <col min="5" max="5" width="26" style="355" customWidth="1"/>
    <col min="6" max="7" width="9.140625" style="355"/>
    <col min="8" max="8" width="10.42578125" style="355" hidden="1" customWidth="1"/>
    <col min="9" max="16384" width="9.140625" style="356"/>
  </cols>
  <sheetData>
    <row r="1" spans="1:9" s="676" customFormat="1" ht="24.75" customHeight="1">
      <c r="A1" s="672" t="str">
        <f>'Attach 3(JV)'!A1</f>
        <v>Specification No. :5002002080/TRANSFORMER/DOM/A02-CC CS -3</v>
      </c>
      <c r="B1" s="673"/>
      <c r="C1" s="673"/>
      <c r="D1" s="673"/>
      <c r="E1" s="674" t="s">
        <v>537</v>
      </c>
      <c r="F1" s="675"/>
      <c r="G1" s="675"/>
      <c r="H1" s="675"/>
    </row>
    <row r="2" spans="1:9" ht="8.1" customHeight="1"/>
    <row r="3" spans="1:9" ht="79.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357"/>
      <c r="G3" s="357"/>
      <c r="H3" s="357"/>
    </row>
    <row r="4" spans="1:9" ht="8.1" customHeight="1">
      <c r="A4" s="358"/>
      <c r="H4" s="359"/>
      <c r="I4" s="360"/>
    </row>
    <row r="5" spans="1:9" ht="27.75" customHeight="1">
      <c r="A5" s="1368" t="s">
        <v>538</v>
      </c>
      <c r="B5" s="1368"/>
      <c r="C5" s="1368"/>
      <c r="D5" s="1368"/>
      <c r="E5" s="1368"/>
      <c r="F5" s="361"/>
      <c r="H5" s="359"/>
      <c r="I5" s="362"/>
    </row>
    <row r="6" spans="1:9" ht="8.1" customHeight="1">
      <c r="A6" s="363"/>
      <c r="H6" s="359"/>
      <c r="I6" s="362"/>
    </row>
    <row r="7" spans="1:9" ht="20.100000000000001" customHeight="1">
      <c r="A7" s="361"/>
      <c r="B7" s="363"/>
      <c r="C7" s="363"/>
      <c r="H7" s="359"/>
      <c r="I7" s="362"/>
    </row>
    <row r="8" spans="1:9" ht="26.25" customHeight="1">
      <c r="A8" s="1369" t="str">
        <f>'[18]Attach 3(QR)'!A8:D8</f>
        <v>Bidder's Name and Address:</v>
      </c>
      <c r="B8" s="1369"/>
      <c r="C8" s="1369"/>
      <c r="D8" s="364" t="str">
        <f>'[18]Attach 3(JV)'!E7</f>
        <v>To:</v>
      </c>
      <c r="H8" s="359"/>
      <c r="I8" s="362"/>
    </row>
    <row r="9" spans="1:9" ht="23.25" customHeight="1">
      <c r="A9" s="1222" t="str">
        <f>'Attach 3(JV)'!A8</f>
        <v/>
      </c>
      <c r="B9" s="1222"/>
      <c r="C9" s="484"/>
      <c r="D9" s="365" t="str">
        <f>'[18]Attach 3(JV)'!E8</f>
        <v>Contract Services</v>
      </c>
      <c r="H9" s="359"/>
      <c r="I9" s="362"/>
    </row>
    <row r="10" spans="1:9" ht="26.25" customHeight="1">
      <c r="A10" s="366" t="s">
        <v>350</v>
      </c>
      <c r="B10" s="1370">
        <f>'Attach 3(JV)'!B9</f>
        <v>0</v>
      </c>
      <c r="C10" s="1370"/>
      <c r="D10" s="365" t="str">
        <f>'[18]Attach 3(JV)'!E9</f>
        <v>Power Grid Corporation of India Ltd.,</v>
      </c>
      <c r="F10" s="367"/>
      <c r="H10" s="359"/>
      <c r="I10" s="362"/>
    </row>
    <row r="11" spans="1:9" ht="16.5">
      <c r="A11" s="366" t="s">
        <v>352</v>
      </c>
      <c r="B11" s="1363">
        <f>'Attach 3(JV)'!B10</f>
        <v>0</v>
      </c>
      <c r="C11" s="1363"/>
      <c r="D11" s="365" t="str">
        <f>'[18]Attach 3(JV)'!E10</f>
        <v>"Saudamini", Plot No. 2, Sector 29</v>
      </c>
      <c r="H11" s="359"/>
      <c r="I11" s="362"/>
    </row>
    <row r="12" spans="1:9">
      <c r="B12" s="1363">
        <f>'Attach 3(JV)'!B11</f>
        <v>0</v>
      </c>
      <c r="C12" s="1363"/>
      <c r="D12" s="365" t="str">
        <f>'[18]Attach 3(JV)'!E11</f>
        <v>Gurgaon (Haryana) - 122001</v>
      </c>
    </row>
    <row r="13" spans="1:9" ht="21" customHeight="1">
      <c r="A13" s="363"/>
      <c r="B13" s="1363">
        <f>'Attach 3(JV)'!B12</f>
        <v>0</v>
      </c>
      <c r="C13" s="1363"/>
      <c r="D13" s="365"/>
    </row>
    <row r="14" spans="1:9" ht="20.100000000000001" customHeight="1">
      <c r="A14" s="355" t="s">
        <v>345</v>
      </c>
      <c r="D14" s="368"/>
    </row>
    <row r="15" spans="1:9" ht="63" customHeight="1">
      <c r="A15" s="369">
        <v>1</v>
      </c>
      <c r="B15" s="1323" t="s">
        <v>539</v>
      </c>
      <c r="C15" s="1323"/>
      <c r="D15" s="1323"/>
      <c r="E15" s="1323"/>
    </row>
    <row r="16" spans="1:9" ht="32.1" customHeight="1">
      <c r="A16" s="1364" t="s">
        <v>348</v>
      </c>
      <c r="B16" s="1364" t="s">
        <v>367</v>
      </c>
      <c r="C16" s="1364" t="s">
        <v>371</v>
      </c>
      <c r="D16" s="1366" t="s">
        <v>540</v>
      </c>
      <c r="E16" s="1367"/>
    </row>
    <row r="17" spans="1:8" ht="41.25" customHeight="1">
      <c r="A17" s="1365"/>
      <c r="B17" s="1365"/>
      <c r="C17" s="1365"/>
      <c r="D17" s="370" t="s">
        <v>373</v>
      </c>
      <c r="E17" s="370" t="s">
        <v>541</v>
      </c>
    </row>
    <row r="18" spans="1:8" ht="21.75" customHeight="1">
      <c r="A18" s="371">
        <v>1</v>
      </c>
      <c r="B18" s="372"/>
      <c r="C18" s="372"/>
      <c r="D18" s="372"/>
      <c r="E18" s="372"/>
    </row>
    <row r="19" spans="1:8" ht="21.95" customHeight="1">
      <c r="A19" s="373">
        <v>2</v>
      </c>
      <c r="B19" s="374"/>
      <c r="C19" s="374"/>
      <c r="D19" s="374"/>
      <c r="E19" s="374"/>
    </row>
    <row r="20" spans="1:8" ht="21.95" customHeight="1">
      <c r="A20" s="373">
        <v>3</v>
      </c>
      <c r="B20" s="374"/>
      <c r="C20" s="374"/>
      <c r="D20" s="374"/>
      <c r="E20" s="374"/>
    </row>
    <row r="21" spans="1:8" ht="21.95" customHeight="1">
      <c r="A21" s="373">
        <v>4</v>
      </c>
      <c r="B21" s="374"/>
      <c r="C21" s="374"/>
      <c r="D21" s="374"/>
      <c r="E21" s="374"/>
      <c r="F21" s="375"/>
      <c r="G21" s="375"/>
      <c r="H21" s="376" t="b">
        <v>0</v>
      </c>
    </row>
    <row r="22" spans="1:8" ht="24.75" customHeight="1">
      <c r="A22" s="377">
        <v>5</v>
      </c>
      <c r="B22" s="378"/>
      <c r="C22" s="378"/>
      <c r="D22" s="378"/>
      <c r="E22" s="378"/>
      <c r="F22" s="375"/>
      <c r="G22" s="375"/>
      <c r="H22" s="379"/>
    </row>
    <row r="23" spans="1:8" ht="107.25" customHeight="1">
      <c r="A23" s="380">
        <v>2</v>
      </c>
      <c r="B23" s="1361" t="s">
        <v>859</v>
      </c>
      <c r="C23" s="1361"/>
      <c r="D23" s="1361"/>
      <c r="E23" s="1361"/>
      <c r="F23" s="375"/>
      <c r="G23" s="375"/>
      <c r="H23" s="379"/>
    </row>
    <row r="24" spans="1:8" ht="18" customHeight="1">
      <c r="A24" s="381"/>
      <c r="B24" s="382"/>
      <c r="C24" s="382"/>
      <c r="D24" s="382"/>
      <c r="E24" s="382"/>
      <c r="F24" s="383"/>
      <c r="G24" s="383"/>
      <c r="H24" s="384"/>
    </row>
    <row r="25" spans="1:8" ht="54.75" hidden="1" customHeight="1">
      <c r="A25" s="1362" t="s">
        <v>80</v>
      </c>
      <c r="B25" s="1362"/>
      <c r="C25" s="1362"/>
      <c r="D25" s="1362"/>
      <c r="E25" s="1362"/>
      <c r="F25" s="385"/>
      <c r="G25" s="385"/>
      <c r="H25" s="384"/>
    </row>
    <row r="26" spans="1:8" ht="32.1" hidden="1" customHeight="1">
      <c r="A26" s="1358" t="s">
        <v>348</v>
      </c>
      <c r="B26" s="1358" t="s">
        <v>367</v>
      </c>
      <c r="C26" s="1358" t="s">
        <v>103</v>
      </c>
      <c r="D26" s="1037" t="s">
        <v>104</v>
      </c>
      <c r="E26" s="1039"/>
    </row>
    <row r="27" spans="1:8" ht="22.5" hidden="1" customHeight="1">
      <c r="A27" s="1357"/>
      <c r="B27" s="1357"/>
      <c r="C27" s="1357"/>
      <c r="D27" s="386" t="s">
        <v>105</v>
      </c>
      <c r="E27" s="386" t="s">
        <v>106</v>
      </c>
    </row>
    <row r="28" spans="1:8" ht="21.95" hidden="1" customHeight="1">
      <c r="A28" s="387">
        <v>1</v>
      </c>
      <c r="B28" s="388"/>
      <c r="C28" s="388"/>
      <c r="D28" s="388"/>
      <c r="E28" s="388"/>
    </row>
    <row r="29" spans="1:8" ht="21.95" hidden="1" customHeight="1">
      <c r="A29" s="387">
        <v>2</v>
      </c>
      <c r="B29" s="388"/>
      <c r="C29" s="388"/>
      <c r="D29" s="388"/>
      <c r="E29" s="388"/>
    </row>
    <row r="30" spans="1:8" ht="37.5" hidden="1" customHeight="1">
      <c r="A30" s="387">
        <v>3</v>
      </c>
      <c r="B30" s="388"/>
      <c r="C30" s="388"/>
      <c r="D30" s="388"/>
      <c r="E30" s="388"/>
    </row>
    <row r="31" spans="1:8" ht="15.95" customHeight="1">
      <c r="A31" s="389"/>
      <c r="B31" s="389"/>
      <c r="C31" s="389"/>
      <c r="D31" s="389"/>
      <c r="E31" s="389"/>
    </row>
    <row r="32" spans="1:8" ht="15.95" customHeight="1">
      <c r="A32" s="389"/>
      <c r="B32" s="389"/>
      <c r="C32" s="390"/>
      <c r="D32" s="389"/>
      <c r="E32" s="389"/>
    </row>
    <row r="33" spans="1:9" ht="15.95" customHeight="1">
      <c r="A33" s="391" t="s">
        <v>7</v>
      </c>
      <c r="B33" s="404" t="str">
        <f>'Attach 3(JV)'!B24</f>
        <v>--</v>
      </c>
      <c r="C33" s="390" t="s">
        <v>5</v>
      </c>
      <c r="D33" s="1354" t="str">
        <f>'Attach 3(JV)'!E24</f>
        <v/>
      </c>
      <c r="E33" s="1354"/>
    </row>
    <row r="34" spans="1:9" ht="15.95" customHeight="1">
      <c r="A34" s="391" t="s">
        <v>8</v>
      </c>
      <c r="B34" s="405" t="str">
        <f>'Attach 3(JV)'!B25</f>
        <v/>
      </c>
      <c r="C34" s="390" t="s">
        <v>6</v>
      </c>
      <c r="D34" s="1354" t="str">
        <f>'Attach 3(JV)'!E25</f>
        <v/>
      </c>
      <c r="E34" s="1354"/>
    </row>
    <row r="35" spans="1:9" s="355" customFormat="1" ht="15.75" customHeight="1">
      <c r="A35" s="356"/>
      <c r="B35" s="356"/>
      <c r="C35" s="390"/>
      <c r="D35" s="356"/>
      <c r="E35" s="356"/>
      <c r="I35" s="356"/>
    </row>
    <row r="36" spans="1:9" s="355" customFormat="1" ht="19.5" customHeight="1">
      <c r="A36" s="395" t="str">
        <f>A1</f>
        <v>Specification No. :5002002080/TRANSFORMER/DOM/A02-CC CS -3</v>
      </c>
      <c r="B36" s="396"/>
      <c r="C36" s="396"/>
      <c r="D36" s="396"/>
      <c r="E36" s="397" t="str">
        <f>E1</f>
        <v>Attachment-5A</v>
      </c>
      <c r="I36" s="356"/>
    </row>
    <row r="37" spans="1:9" s="355" customFormat="1" ht="18" customHeight="1">
      <c r="A37" s="393"/>
      <c r="I37" s="356"/>
    </row>
    <row r="38" spans="1:9" s="355" customFormat="1" ht="30" customHeight="1">
      <c r="A38" s="1355" t="s">
        <v>369</v>
      </c>
      <c r="B38" s="1355"/>
      <c r="C38" s="1355"/>
      <c r="D38" s="1355"/>
      <c r="E38" s="1355"/>
      <c r="I38" s="356"/>
    </row>
    <row r="39" spans="1:9" s="355" customFormat="1" ht="18" customHeight="1">
      <c r="B39" s="389"/>
      <c r="I39" s="356"/>
    </row>
    <row r="40" spans="1:9" s="355" customFormat="1" ht="36" customHeight="1">
      <c r="A40" s="1356" t="s">
        <v>348</v>
      </c>
      <c r="B40" s="1025" t="s">
        <v>367</v>
      </c>
      <c r="C40" s="1358" t="s">
        <v>371</v>
      </c>
      <c r="D40" s="1359" t="s">
        <v>540</v>
      </c>
      <c r="E40" s="1360"/>
      <c r="I40" s="356"/>
    </row>
    <row r="41" spans="1:9" s="355" customFormat="1" ht="36" customHeight="1">
      <c r="A41" s="1204"/>
      <c r="B41" s="1357"/>
      <c r="C41" s="1357"/>
      <c r="D41" s="386" t="s">
        <v>373</v>
      </c>
      <c r="E41" s="386" t="s">
        <v>542</v>
      </c>
      <c r="I41" s="356"/>
    </row>
    <row r="42" spans="1:9" s="355" customFormat="1" ht="18" customHeight="1">
      <c r="A42" s="398"/>
      <c r="B42" s="399"/>
      <c r="C42" s="398"/>
      <c r="D42" s="398"/>
      <c r="E42" s="398"/>
      <c r="I42" s="356"/>
    </row>
    <row r="43" spans="1:9" s="355" customFormat="1" ht="18" customHeight="1">
      <c r="A43" s="400"/>
      <c r="B43" s="401"/>
      <c r="C43" s="400"/>
      <c r="D43" s="400"/>
      <c r="E43" s="400"/>
      <c r="I43" s="356"/>
    </row>
    <row r="44" spans="1:9" s="355" customFormat="1" ht="18" customHeight="1">
      <c r="A44" s="400"/>
      <c r="B44" s="401"/>
      <c r="C44" s="400"/>
      <c r="D44" s="400"/>
      <c r="E44" s="400"/>
      <c r="I44" s="356"/>
    </row>
    <row r="45" spans="1:9" s="355" customFormat="1" ht="18" customHeight="1">
      <c r="A45" s="400"/>
      <c r="B45" s="401"/>
      <c r="C45" s="400"/>
      <c r="D45" s="400"/>
      <c r="E45" s="400"/>
      <c r="I45" s="356"/>
    </row>
    <row r="46" spans="1:9" s="355" customFormat="1" ht="18" customHeight="1">
      <c r="A46" s="400"/>
      <c r="B46" s="401"/>
      <c r="C46" s="400"/>
      <c r="D46" s="400"/>
      <c r="E46" s="400"/>
      <c r="I46" s="356"/>
    </row>
    <row r="47" spans="1:9" s="355" customFormat="1" ht="18" customHeight="1">
      <c r="A47" s="400"/>
      <c r="B47" s="401"/>
      <c r="C47" s="400"/>
      <c r="D47" s="400"/>
      <c r="E47" s="400"/>
      <c r="I47" s="356"/>
    </row>
    <row r="48" spans="1:9" s="355" customFormat="1" ht="18" customHeight="1">
      <c r="A48" s="400"/>
      <c r="B48" s="401"/>
      <c r="C48" s="400"/>
      <c r="D48" s="400"/>
      <c r="E48" s="400"/>
      <c r="I48" s="356"/>
    </row>
    <row r="49" spans="1:9" s="355" customFormat="1" ht="18" customHeight="1">
      <c r="A49" s="400"/>
      <c r="B49" s="401"/>
      <c r="C49" s="400"/>
      <c r="D49" s="400"/>
      <c r="E49" s="400"/>
      <c r="I49" s="356"/>
    </row>
    <row r="50" spans="1:9" s="355" customFormat="1" ht="18" customHeight="1">
      <c r="A50" s="400"/>
      <c r="B50" s="401"/>
      <c r="C50" s="400"/>
      <c r="D50" s="400"/>
      <c r="E50" s="400"/>
      <c r="I50" s="356"/>
    </row>
    <row r="51" spans="1:9" s="355" customFormat="1" ht="18" customHeight="1">
      <c r="A51" s="400"/>
      <c r="B51" s="401"/>
      <c r="C51" s="400"/>
      <c r="D51" s="400"/>
      <c r="E51" s="400"/>
      <c r="I51" s="356"/>
    </row>
    <row r="52" spans="1:9" s="355" customFormat="1" ht="18" customHeight="1">
      <c r="A52" s="400"/>
      <c r="B52" s="401"/>
      <c r="C52" s="400"/>
      <c r="D52" s="400"/>
      <c r="E52" s="400"/>
      <c r="I52" s="356"/>
    </row>
    <row r="53" spans="1:9" s="355" customFormat="1" ht="18" customHeight="1">
      <c r="A53" s="400"/>
      <c r="B53" s="401"/>
      <c r="C53" s="400"/>
      <c r="D53" s="400"/>
      <c r="E53" s="400"/>
      <c r="I53" s="356"/>
    </row>
    <row r="54" spans="1:9" s="355" customFormat="1" ht="18" customHeight="1">
      <c r="A54" s="400"/>
      <c r="B54" s="401"/>
      <c r="C54" s="400"/>
      <c r="D54" s="400"/>
      <c r="E54" s="400"/>
      <c r="I54" s="356"/>
    </row>
    <row r="55" spans="1:9" s="355" customFormat="1" ht="18" customHeight="1">
      <c r="A55" s="400"/>
      <c r="B55" s="401"/>
      <c r="C55" s="400"/>
      <c r="D55" s="400"/>
      <c r="E55" s="400"/>
      <c r="I55" s="356"/>
    </row>
    <row r="56" spans="1:9" s="355" customFormat="1" ht="18" customHeight="1">
      <c r="A56" s="400"/>
      <c r="B56" s="401"/>
      <c r="C56" s="400"/>
      <c r="D56" s="400"/>
      <c r="E56" s="400"/>
      <c r="I56" s="356"/>
    </row>
    <row r="57" spans="1:9" s="355" customFormat="1" ht="18" customHeight="1">
      <c r="A57" s="400"/>
      <c r="B57" s="401"/>
      <c r="C57" s="400"/>
      <c r="D57" s="400"/>
      <c r="E57" s="400"/>
      <c r="I57" s="356"/>
    </row>
    <row r="58" spans="1:9" s="355" customFormat="1" ht="18" customHeight="1">
      <c r="A58" s="400"/>
      <c r="B58" s="401"/>
      <c r="C58" s="400"/>
      <c r="D58" s="400"/>
      <c r="E58" s="400"/>
      <c r="I58" s="356"/>
    </row>
    <row r="59" spans="1:9" s="355" customFormat="1" ht="18" customHeight="1">
      <c r="A59" s="400"/>
      <c r="B59" s="401"/>
      <c r="C59" s="400"/>
      <c r="D59" s="400"/>
      <c r="E59" s="400"/>
      <c r="I59" s="356"/>
    </row>
    <row r="60" spans="1:9" s="355" customFormat="1" ht="18" customHeight="1">
      <c r="A60" s="400"/>
      <c r="B60" s="401"/>
      <c r="C60" s="400"/>
      <c r="D60" s="400"/>
      <c r="E60" s="400"/>
      <c r="I60" s="356"/>
    </row>
    <row r="61" spans="1:9" s="355" customFormat="1" ht="18" customHeight="1">
      <c r="A61" s="400"/>
      <c r="B61" s="401"/>
      <c r="C61" s="400"/>
      <c r="D61" s="400"/>
      <c r="E61" s="400"/>
      <c r="I61" s="356"/>
    </row>
    <row r="62" spans="1:9" s="355" customFormat="1" ht="18" customHeight="1">
      <c r="A62" s="400"/>
      <c r="B62" s="401"/>
      <c r="C62" s="400"/>
      <c r="D62" s="400"/>
      <c r="E62" s="400"/>
      <c r="I62" s="356"/>
    </row>
    <row r="63" spans="1:9" s="355" customFormat="1" ht="18" customHeight="1">
      <c r="A63" s="400"/>
      <c r="B63" s="401"/>
      <c r="C63" s="400"/>
      <c r="D63" s="400"/>
      <c r="E63" s="400"/>
      <c r="I63" s="356"/>
    </row>
    <row r="64" spans="1:9" s="355" customFormat="1" ht="18" customHeight="1">
      <c r="A64" s="400"/>
      <c r="B64" s="401"/>
      <c r="C64" s="400"/>
      <c r="D64" s="400"/>
      <c r="E64" s="400"/>
      <c r="I64" s="356"/>
    </row>
    <row r="65" spans="1:9" s="355" customFormat="1" ht="18" customHeight="1">
      <c r="A65" s="400"/>
      <c r="B65" s="401"/>
      <c r="C65" s="400"/>
      <c r="D65" s="400"/>
      <c r="E65" s="400"/>
      <c r="I65" s="356"/>
    </row>
    <row r="66" spans="1:9" s="355" customFormat="1" ht="18" customHeight="1">
      <c r="A66" s="400"/>
      <c r="B66" s="401"/>
      <c r="C66" s="400"/>
      <c r="D66" s="400"/>
      <c r="E66" s="400"/>
      <c r="I66" s="356"/>
    </row>
    <row r="67" spans="1:9" s="355" customFormat="1" ht="18" customHeight="1">
      <c r="A67" s="400"/>
      <c r="B67" s="401"/>
      <c r="C67" s="400"/>
      <c r="D67" s="400"/>
      <c r="E67" s="400"/>
      <c r="I67" s="356"/>
    </row>
    <row r="68" spans="1:9" s="355" customFormat="1" ht="18" customHeight="1">
      <c r="A68" s="402"/>
      <c r="B68" s="403"/>
      <c r="C68" s="402"/>
      <c r="D68" s="402"/>
      <c r="E68" s="402"/>
      <c r="I68" s="356"/>
    </row>
    <row r="69" spans="1:9" s="355" customFormat="1" ht="18" customHeight="1">
      <c r="I69" s="356"/>
    </row>
    <row r="70" spans="1:9" s="355" customFormat="1" ht="24" customHeight="1">
      <c r="C70" s="390"/>
      <c r="I70" s="356"/>
    </row>
    <row r="71" spans="1:9" s="355" customFormat="1" ht="24" customHeight="1">
      <c r="A71" s="391" t="s">
        <v>7</v>
      </c>
      <c r="B71" s="392" t="str">
        <f>B33</f>
        <v>--</v>
      </c>
      <c r="C71" s="390" t="s">
        <v>5</v>
      </c>
      <c r="D71" s="394" t="str">
        <f>D33</f>
        <v/>
      </c>
      <c r="I71" s="356"/>
    </row>
    <row r="72" spans="1:9" s="355" customFormat="1" ht="24" customHeight="1">
      <c r="A72" s="391" t="s">
        <v>8</v>
      </c>
      <c r="B72" s="392" t="str">
        <f>B34</f>
        <v/>
      </c>
      <c r="C72" s="390" t="s">
        <v>6</v>
      </c>
      <c r="D72" s="394" t="str">
        <f>D34</f>
        <v/>
      </c>
      <c r="I72" s="356"/>
    </row>
    <row r="73" spans="1:9" s="355" customFormat="1" ht="24" customHeight="1">
      <c r="A73" s="391"/>
      <c r="B73" s="404"/>
      <c r="C73" s="390"/>
      <c r="D73" s="405"/>
      <c r="I73" s="356"/>
    </row>
    <row r="74" spans="1:9" s="355" customFormat="1" ht="33" customHeight="1">
      <c r="A74" s="389"/>
      <c r="B74" s="389"/>
      <c r="C74" s="389"/>
      <c r="D74" s="406"/>
      <c r="E74" s="389"/>
      <c r="I74" s="356"/>
    </row>
  </sheetData>
  <sheetProtection algorithmName="SHA-512" hashValue="Oh49wFAo3OG/Q/OgLeTfVUlSISsZPkGhCFLskzCjDupV3jy8MHz+yH63Yj7YEQ1J3qwj1f4tnNMD+0gX+1ylRw==" saltValue="/A8nCbv9xjcc269Kx4lLSQ==" spinCount="100000" sheet="1" objects="1" scenarios="1" formatColumns="0" formatRows="0" selectLockedCells="1"/>
  <customSheetViews>
    <customSheetView guid="{7D0A14A8-F7D2-402C-9203-97C9651691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3"/>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19"/>
  <headerFooter alignWithMargins="0">
    <oddFooter xml:space="preserve">&amp;R&amp;"Book Antiqua,Bold"&amp;8 Page &amp;P </oddFooter>
  </headerFooter>
  <rowBreaks count="1" manualBreakCount="1">
    <brk id="35" max="4" man="1"/>
  </rowBreaks>
  <drawing r:id="rId20"/>
  <legacyDrawing r:id="rId21"/>
  <mc:AlternateContent xmlns:mc="http://schemas.openxmlformats.org/markup-compatibility/2006">
    <mc:Choice Requires="x14">
      <controls>
        <mc:AlternateContent xmlns:mc="http://schemas.openxmlformats.org/markup-compatibility/2006">
          <mc:Choice Requires="x14">
            <control shapeId="74753" r:id="rId22"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9" zoomScale="110" zoomScaleSheetLayoutView="110" workbookViewId="0">
      <selection activeCell="C19" sqref="C19:D19"/>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52" customFormat="1" ht="16.5" customHeight="1">
      <c r="A1" s="1335" t="str">
        <f>'Attach 3(JV)'!A1</f>
        <v>Specification No. :5002002080/TRANSFORMER/DOM/A02-CC CS -3</v>
      </c>
      <c r="B1" s="1335"/>
      <c r="C1" s="1335"/>
      <c r="D1" s="1335"/>
      <c r="E1" s="669" t="str">
        <f>"Attachment-6 " &amp; 'Attach 3(JV)'!AT1</f>
        <v xml:space="preserve">Attachment-6 </v>
      </c>
      <c r="F1" s="651"/>
      <c r="G1" s="651"/>
      <c r="H1" s="651"/>
      <c r="Z1" s="677"/>
    </row>
    <row r="2" spans="1:26" ht="3.75" customHeight="1">
      <c r="Z2" s="146"/>
    </row>
    <row r="3" spans="1:26" ht="77.2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27"/>
      <c r="G3" s="28"/>
      <c r="H3" s="27"/>
    </row>
    <row r="4" spans="1:26" ht="6.75" customHeight="1">
      <c r="A4" s="29"/>
      <c r="H4" s="31"/>
      <c r="I4" s="11"/>
    </row>
    <row r="5" spans="1:26" ht="20.100000000000001" customHeight="1">
      <c r="A5" s="991" t="s">
        <v>45</v>
      </c>
      <c r="B5" s="991"/>
      <c r="C5" s="991"/>
      <c r="D5" s="991"/>
      <c r="E5" s="99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97" t="str">
        <f>'Attach 3(JV)'!A8</f>
        <v/>
      </c>
      <c r="B8" s="997"/>
      <c r="C8" s="997"/>
      <c r="D8" s="997"/>
      <c r="E8" s="12" t="str">
        <f>'Attach 3(JV)'!E8</f>
        <v>Contract Services</v>
      </c>
      <c r="H8" s="31"/>
      <c r="I8" s="13"/>
    </row>
    <row r="9" spans="1:26" ht="20.100000000000001" customHeight="1">
      <c r="A9" s="14" t="s">
        <v>350</v>
      </c>
      <c r="B9" s="1331">
        <f>'Attach 3(JV)'!B9</f>
        <v>0</v>
      </c>
      <c r="C9" s="1331"/>
      <c r="D9" s="1331"/>
      <c r="E9" s="12" t="str">
        <f>'Attach 3(JV)'!E9</f>
        <v>Power Grid Corporation of India Ltd.,</v>
      </c>
      <c r="H9" s="31"/>
      <c r="I9" s="13"/>
    </row>
    <row r="10" spans="1:26" ht="20.100000000000001" customHeight="1">
      <c r="A10" s="14" t="s">
        <v>352</v>
      </c>
      <c r="B10" s="1331">
        <f>'Attach 3(JV)'!B10</f>
        <v>0</v>
      </c>
      <c r="C10" s="1331"/>
      <c r="D10" s="1331"/>
      <c r="E10" s="12" t="str">
        <f>'Attach 3(JV)'!E10</f>
        <v>"Saudamini", Plot No. 2, Sector 29</v>
      </c>
      <c r="H10" s="31"/>
      <c r="I10" s="13"/>
    </row>
    <row r="11" spans="1:26" ht="20.100000000000001" customHeight="1">
      <c r="B11" s="1331">
        <f>'Attach 3(JV)'!B11</f>
        <v>0</v>
      </c>
      <c r="C11" s="1331"/>
      <c r="D11" s="1331"/>
      <c r="E11" s="12" t="str">
        <f>'Attach 3(JV)'!E11</f>
        <v>Gurgaon (Haryana) - 122001</v>
      </c>
    </row>
    <row r="12" spans="1:26" ht="17.25" customHeight="1">
      <c r="A12" s="33"/>
      <c r="B12" s="1331">
        <f>'Attach 3(JV)'!B12</f>
        <v>0</v>
      </c>
      <c r="C12" s="1331"/>
      <c r="D12" s="1331"/>
      <c r="E12" s="12"/>
    </row>
    <row r="13" spans="1:26" ht="21" customHeight="1">
      <c r="A13" s="30" t="s">
        <v>345</v>
      </c>
      <c r="B13" s="125"/>
      <c r="C13" s="125"/>
      <c r="D13" s="125"/>
    </row>
    <row r="14" spans="1:26" ht="45" customHeight="1">
      <c r="A14" s="1226" t="s">
        <v>46</v>
      </c>
      <c r="B14" s="1226"/>
      <c r="C14" s="1226"/>
      <c r="D14" s="1226"/>
      <c r="E14" s="1226"/>
      <c r="F14" s="35"/>
      <c r="G14" s="35"/>
      <c r="H14" s="35"/>
    </row>
    <row r="15" spans="1:26" ht="12" customHeight="1">
      <c r="A15" s="33"/>
      <c r="B15" s="33"/>
      <c r="C15" s="33"/>
      <c r="D15" s="33"/>
      <c r="E15" s="33"/>
      <c r="F15" s="35"/>
      <c r="G15" s="35"/>
      <c r="H15" s="35"/>
    </row>
    <row r="16" spans="1:26" ht="42" customHeight="1">
      <c r="A16" s="48" t="s">
        <v>348</v>
      </c>
      <c r="B16" s="48" t="s">
        <v>47</v>
      </c>
      <c r="C16" s="1376" t="s">
        <v>48</v>
      </c>
      <c r="D16" s="1376"/>
      <c r="E16" s="48" t="s">
        <v>49</v>
      </c>
      <c r="F16" s="35"/>
      <c r="G16" s="35"/>
      <c r="H16" s="35"/>
    </row>
    <row r="17" spans="1:9" ht="21" customHeight="1">
      <c r="A17" s="280"/>
      <c r="B17" s="280"/>
      <c r="C17" s="1372"/>
      <c r="D17" s="1373"/>
      <c r="E17" s="280"/>
      <c r="F17" s="35"/>
      <c r="G17" s="35"/>
      <c r="H17" s="35"/>
    </row>
    <row r="18" spans="1:9" ht="21" customHeight="1">
      <c r="A18" s="280"/>
      <c r="B18" s="280"/>
      <c r="C18" s="1372"/>
      <c r="D18" s="1373"/>
      <c r="E18" s="280"/>
      <c r="F18" s="35"/>
      <c r="G18" s="35"/>
      <c r="H18" s="35"/>
    </row>
    <row r="19" spans="1:9" ht="21" customHeight="1">
      <c r="A19" s="280"/>
      <c r="B19" s="280"/>
      <c r="C19" s="1371"/>
      <c r="D19" s="1371"/>
      <c r="E19" s="280"/>
      <c r="F19" s="163"/>
      <c r="G19" s="163"/>
      <c r="H19" s="163"/>
    </row>
    <row r="20" spans="1:9" ht="21" customHeight="1">
      <c r="A20" s="280"/>
      <c r="B20" s="280"/>
      <c r="C20" s="1371"/>
      <c r="D20" s="1371"/>
      <c r="E20" s="280"/>
      <c r="F20" s="196"/>
      <c r="G20" s="196"/>
      <c r="H20" s="194" t="b">
        <v>0</v>
      </c>
      <c r="I20" s="132"/>
    </row>
    <row r="21" spans="1:9" ht="21" customHeight="1">
      <c r="A21" s="280"/>
      <c r="B21" s="280"/>
      <c r="C21" s="1371"/>
      <c r="D21" s="1371"/>
      <c r="E21" s="280"/>
      <c r="F21" s="196"/>
      <c r="G21" s="196"/>
      <c r="H21" s="197"/>
    </row>
    <row r="22" spans="1:9" ht="16.5" customHeight="1">
      <c r="D22" s="33"/>
      <c r="E22" s="33"/>
      <c r="F22" s="163"/>
      <c r="G22" s="163"/>
      <c r="H22" s="163"/>
      <c r="I22" s="132"/>
    </row>
    <row r="23" spans="1:9" s="25" customFormat="1" ht="51.75" customHeight="1">
      <c r="A23" s="1337" t="s">
        <v>50</v>
      </c>
      <c r="B23" s="1337"/>
      <c r="C23" s="1337"/>
      <c r="D23" s="1337"/>
      <c r="E23" s="1337"/>
      <c r="F23" s="35"/>
      <c r="G23" s="35"/>
      <c r="H23" s="35"/>
    </row>
    <row r="24" spans="1:9" s="25" customFormat="1" ht="96.75" customHeight="1">
      <c r="A24" s="1337" t="s">
        <v>51</v>
      </c>
      <c r="B24" s="1337"/>
      <c r="C24" s="1337"/>
      <c r="D24" s="1337"/>
      <c r="E24" s="1337"/>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9" t="str">
        <f>'Attach 3(JV)'!E24</f>
        <v/>
      </c>
    </row>
    <row r="27" spans="1:9" ht="24" customHeight="1">
      <c r="A27" s="37" t="s">
        <v>8</v>
      </c>
      <c r="B27" s="269" t="str">
        <f>'Attach 3(JV)'!B25</f>
        <v/>
      </c>
      <c r="C27" s="41"/>
      <c r="D27" s="38" t="s">
        <v>6</v>
      </c>
      <c r="E27" s="269" t="str">
        <f>'Attach 3(JV)'!E25</f>
        <v/>
      </c>
    </row>
    <row r="28" spans="1:9" ht="24" customHeight="1">
      <c r="D28" s="38"/>
    </row>
    <row r="29" spans="1:9" ht="24" customHeight="1">
      <c r="D29" s="38"/>
    </row>
    <row r="30" spans="1:9" s="53" customFormat="1" ht="32.25" customHeight="1">
      <c r="A30" s="34" t="str">
        <f>A1</f>
        <v>Specification No. :5002002080/TRANSFORMER/DOM/A02-CC CS -3</v>
      </c>
      <c r="B30" s="34"/>
      <c r="C30" s="34"/>
      <c r="D30" s="34"/>
      <c r="E30" s="55" t="str">
        <f>"Annexure I to" &amp; E1</f>
        <v xml:space="preserve">Annexure I toAttachment-6 </v>
      </c>
      <c r="F30" s="52"/>
      <c r="G30" s="52"/>
      <c r="H30" s="52"/>
    </row>
    <row r="31" spans="1:9" ht="15.75" customHeight="1">
      <c r="A31" s="1375"/>
      <c r="B31" s="1375"/>
      <c r="C31" s="1375"/>
      <c r="D31" s="1375"/>
      <c r="E31" s="1375"/>
    </row>
    <row r="32" spans="1:9" ht="20.100000000000001" customHeight="1">
      <c r="A32" s="1374" t="str">
        <f>A5</f>
        <v>(Alternative, Deviations and Exceptions to the Provisions)</v>
      </c>
      <c r="B32" s="1374"/>
      <c r="C32" s="1374"/>
      <c r="D32" s="1374"/>
      <c r="E32" s="1374"/>
    </row>
    <row r="33" spans="1:5" ht="20.100000000000001" customHeight="1">
      <c r="A33" s="1374" t="s">
        <v>181</v>
      </c>
      <c r="B33" s="1374"/>
      <c r="C33" s="1374"/>
      <c r="D33" s="1374"/>
      <c r="E33" s="1374"/>
    </row>
    <row r="34" spans="1:5" ht="20.100000000000001" customHeight="1"/>
    <row r="35" spans="1:5" ht="42" customHeight="1">
      <c r="A35" s="48" t="s">
        <v>348</v>
      </c>
      <c r="B35" s="48" t="s">
        <v>47</v>
      </c>
      <c r="C35" s="1376" t="s">
        <v>48</v>
      </c>
      <c r="D35" s="1376"/>
      <c r="E35" s="48" t="s">
        <v>49</v>
      </c>
    </row>
    <row r="36" spans="1:5" ht="39.950000000000003" customHeight="1">
      <c r="A36" s="280"/>
      <c r="B36" s="280"/>
      <c r="C36" s="1372"/>
      <c r="D36" s="1373"/>
      <c r="E36" s="280"/>
    </row>
    <row r="37" spans="1:5" ht="39.950000000000003" customHeight="1">
      <c r="A37" s="280"/>
      <c r="B37" s="280"/>
      <c r="C37" s="1372"/>
      <c r="D37" s="1373"/>
      <c r="E37" s="280"/>
    </row>
    <row r="38" spans="1:5" ht="39.950000000000003" customHeight="1">
      <c r="A38" s="280"/>
      <c r="B38" s="280"/>
      <c r="C38" s="1372"/>
      <c r="D38" s="1373"/>
      <c r="E38" s="280"/>
    </row>
    <row r="39" spans="1:5" ht="39.950000000000003" customHeight="1">
      <c r="A39" s="280"/>
      <c r="B39" s="280"/>
      <c r="C39" s="1372"/>
      <c r="D39" s="1373"/>
      <c r="E39" s="280"/>
    </row>
    <row r="40" spans="1:5" ht="39.950000000000003" customHeight="1">
      <c r="A40" s="280"/>
      <c r="B40" s="280"/>
      <c r="C40" s="1372"/>
      <c r="D40" s="1373"/>
      <c r="E40" s="280"/>
    </row>
    <row r="41" spans="1:5" ht="39.950000000000003" customHeight="1">
      <c r="A41" s="280"/>
      <c r="B41" s="280"/>
      <c r="C41" s="1372"/>
      <c r="D41" s="1373"/>
      <c r="E41" s="280"/>
    </row>
    <row r="42" spans="1:5" ht="39.950000000000003" customHeight="1">
      <c r="A42" s="280"/>
      <c r="B42" s="280"/>
      <c r="C42" s="1372"/>
      <c r="D42" s="1373"/>
      <c r="E42" s="280"/>
    </row>
    <row r="43" spans="1:5" ht="39.950000000000003" customHeight="1">
      <c r="A43" s="280"/>
      <c r="B43" s="280"/>
      <c r="C43" s="1372"/>
      <c r="D43" s="1373"/>
      <c r="E43" s="280"/>
    </row>
    <row r="44" spans="1:5" ht="39.950000000000003" customHeight="1">
      <c r="A44" s="280"/>
      <c r="B44" s="280"/>
      <c r="C44" s="1372"/>
      <c r="D44" s="1373"/>
      <c r="E44" s="280"/>
    </row>
    <row r="45" spans="1:5" ht="39.950000000000003" customHeight="1">
      <c r="A45" s="280"/>
      <c r="B45" s="280"/>
      <c r="C45" s="1372"/>
      <c r="D45" s="1373"/>
      <c r="E45" s="280"/>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9" t="str">
        <f>E26</f>
        <v/>
      </c>
    </row>
    <row r="50" spans="1:5" ht="25.5" customHeight="1">
      <c r="A50" s="37" t="s">
        <v>8</v>
      </c>
      <c r="B50" s="274" t="str">
        <f>B27</f>
        <v/>
      </c>
      <c r="C50" s="41"/>
      <c r="D50" s="38" t="s">
        <v>6</v>
      </c>
      <c r="E50" s="269" t="str">
        <f>E27</f>
        <v/>
      </c>
    </row>
    <row r="51" spans="1:5" ht="25.5" customHeight="1">
      <c r="D51" s="38"/>
    </row>
  </sheetData>
  <sheetProtection algorithmName="SHA-512" hashValue="q1XymuXdKpX3x23MXKl1kdwHGdvF2YJRxIrrk+1ZGgM2vvsV8wjcCq0bTHCmQw69Sg1gm8UoAdDHjU3EPRUnvQ==" saltValue="2W2Uyq0wj77zrSj6X8uyCw==" spinCount="100000" sheet="1" objects="1" scenarios="1" formatColumns="0" formatRows="0" selectLockedCells="1"/>
  <customSheetViews>
    <customSheetView guid="{7D0A14A8-F7D2-402C-9203-97C9651691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0"/>
  <headerFooter alignWithMargins="0">
    <oddFooter>&amp;R&amp;"Book Antiqua,Bold"&amp;8 Page &amp;P of &amp;N</oddFooter>
  </headerFooter>
  <drawing r:id="rId41"/>
  <legacyDrawing r:id="rId42"/>
  <mc:AlternateContent xmlns:mc="http://schemas.openxmlformats.org/markup-compatibility/2006">
    <mc:Choice Requires="x14">
      <controls>
        <mc:AlternateContent xmlns:mc="http://schemas.openxmlformats.org/markup-compatibility/2006">
          <mc:Choice Requires="x14">
            <control shapeId="10254" r:id="rId4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52" customFormat="1" ht="15.75" customHeight="1">
      <c r="A1" s="1335" t="str">
        <f>'Attach 3(JV)'!A1</f>
        <v>Specification No. :5002002080/TRANSFORMER/DOM/A02-CC CS -3</v>
      </c>
      <c r="B1" s="1335"/>
      <c r="C1" s="1335"/>
      <c r="D1" s="1335"/>
      <c r="E1" s="650" t="str">
        <f>"Attachment-7 " &amp; 'Attach 3(JV)'!AT1</f>
        <v xml:space="preserve">Attachment-7 </v>
      </c>
      <c r="F1" s="651"/>
      <c r="G1" s="651"/>
      <c r="H1" s="651"/>
    </row>
    <row r="2" spans="1:9">
      <c r="E2" s="246"/>
    </row>
    <row r="3" spans="1:9" ht="80.2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27"/>
      <c r="G3" s="28"/>
      <c r="H3" s="27"/>
    </row>
    <row r="4" spans="1:9" ht="20.100000000000001" customHeight="1">
      <c r="A4" s="29"/>
      <c r="H4" s="31"/>
      <c r="I4" s="11"/>
    </row>
    <row r="5" spans="1:9" ht="20.100000000000001" customHeight="1">
      <c r="A5" s="991" t="s">
        <v>184</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36" t="str">
        <f>'Attach 3(JV)'!E8</f>
        <v>Contract Services</v>
      </c>
      <c r="H8" s="31"/>
      <c r="I8" s="13"/>
    </row>
    <row r="9" spans="1:9" ht="20.100000000000001" customHeight="1">
      <c r="A9" s="14" t="s">
        <v>350</v>
      </c>
      <c r="B9" s="994">
        <f>'Attach 3(JV)'!B9</f>
        <v>0</v>
      </c>
      <c r="C9" s="994"/>
      <c r="D9" s="994"/>
      <c r="E9" s="136" t="str">
        <f>'Attach 3(JV)'!E9</f>
        <v>Power Grid Corporation of India Ltd.,</v>
      </c>
      <c r="H9" s="31"/>
      <c r="I9" s="13"/>
    </row>
    <row r="10" spans="1:9" ht="20.100000000000001" customHeight="1">
      <c r="A10" s="14" t="s">
        <v>352</v>
      </c>
      <c r="B10" s="994">
        <f>'Attach 3(JV)'!B10</f>
        <v>0</v>
      </c>
      <c r="C10" s="994"/>
      <c r="D10" s="994"/>
      <c r="E10" s="136" t="str">
        <f>'Attach 3(JV)'!E10</f>
        <v>"Saudamini", Plot No. 2, Sector 29</v>
      </c>
      <c r="H10" s="31"/>
      <c r="I10" s="13"/>
    </row>
    <row r="11" spans="1:9" ht="20.100000000000001" customHeight="1">
      <c r="B11" s="994">
        <f>'Attach 3(JV)'!B11</f>
        <v>0</v>
      </c>
      <c r="C11" s="994"/>
      <c r="D11" s="994"/>
      <c r="E11" s="136" t="str">
        <f>'Attach 3(JV)'!E11</f>
        <v>Gurgaon (Haryana) - 122001</v>
      </c>
    </row>
    <row r="12" spans="1:9" ht="20.100000000000001" customHeight="1">
      <c r="A12" s="33"/>
      <c r="B12" s="994">
        <f>'Attach 3(JV)'!B12</f>
        <v>0</v>
      </c>
      <c r="C12" s="994"/>
      <c r="D12" s="994"/>
      <c r="E12" s="16"/>
    </row>
    <row r="13" spans="1:9" ht="20.100000000000001" customHeight="1">
      <c r="B13" s="97"/>
      <c r="C13" s="97"/>
      <c r="D13" s="97"/>
    </row>
    <row r="14" spans="1:9" ht="20.100000000000001" customHeight="1">
      <c r="A14" s="33"/>
      <c r="B14" s="97"/>
      <c r="C14" s="97"/>
      <c r="D14" s="97"/>
    </row>
    <row r="15" spans="1:9" ht="27.75" customHeight="1">
      <c r="A15" s="1374" t="s">
        <v>185</v>
      </c>
      <c r="B15" s="1374"/>
      <c r="C15" s="1374"/>
      <c r="D15" s="1374"/>
      <c r="E15" s="1374"/>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9" t="str">
        <f>'Attach 3(JV)'!E24</f>
        <v/>
      </c>
    </row>
    <row r="23" spans="1:5" ht="33" customHeight="1">
      <c r="A23" s="37" t="s">
        <v>8</v>
      </c>
      <c r="B23" s="269" t="str">
        <f>'Attach 3(JV)'!B25</f>
        <v/>
      </c>
      <c r="C23" s="34"/>
      <c r="D23" s="38" t="s">
        <v>6</v>
      </c>
      <c r="E23" s="269"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miO9ANNcrqsgE/lAYHxDVtj4sYr3BFBXrP5ExvwP+iF4K+BNlHg1lTNEaRiWrdClJteYTMy3dCNcNXK38NlzvA==" saltValue="lbqTLnZTYVK4ggAWW+F10w==" spinCount="100000" sheet="1" objects="1" scenarios="1" formatColumns="0" formatRows="0" selectLockedCells="1"/>
  <customSheetViews>
    <customSheetView guid="{7D0A14A8-F7D2-402C-9203-97C9651691AA}"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9"/>
  <headerFooter alignWithMargins="0">
    <oddFooter>&amp;R&amp;"Book Antiqua,Bold"&amp;8 Page &amp;P of &amp;N</oddFooter>
  </headerFooter>
  <drawing r:id="rId4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34" zoomScaleSheetLayoutView="100" workbookViewId="0">
      <selection activeCell="E44" sqref="E44:F4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329" t="str">
        <f>'Attach 3(JV)'!A1</f>
        <v>Specification No. :5002002080/TRANSFORMER/DOM/A02-CC CS -3</v>
      </c>
      <c r="B1" s="1329"/>
      <c r="C1" s="1329"/>
      <c r="D1" s="1329"/>
      <c r="E1" s="645"/>
      <c r="F1" s="645" t="str">
        <f>"Attachment-9 " &amp; 'Attach 3(JV)'!AT1</f>
        <v xml:space="preserve">Attachment-9 </v>
      </c>
    </row>
    <row r="2" spans="1:6" ht="15" customHeight="1"/>
    <row r="3" spans="1:6" ht="87.7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1386"/>
    </row>
    <row r="4" spans="1:6" ht="15" customHeight="1">
      <c r="A4" s="29"/>
      <c r="F4" s="31"/>
    </row>
    <row r="5" spans="1:6" ht="20.100000000000001" customHeight="1">
      <c r="A5" s="991" t="s">
        <v>375</v>
      </c>
      <c r="B5" s="991"/>
      <c r="C5" s="991"/>
      <c r="D5" s="991"/>
      <c r="E5" s="991"/>
      <c r="F5" s="991"/>
    </row>
    <row r="6" spans="1:6" ht="12.75" customHeight="1">
      <c r="A6" s="33"/>
      <c r="F6" s="31"/>
    </row>
    <row r="7" spans="1:6" ht="20.100000000000001" customHeight="1">
      <c r="A7" s="34" t="str">
        <f>'Attach 3(JV)'!A7</f>
        <v>Bidder’s Name and Address  :</v>
      </c>
      <c r="E7" s="30" t="s">
        <v>349</v>
      </c>
      <c r="F7" s="31"/>
    </row>
    <row r="8" spans="1:6" ht="36" customHeight="1">
      <c r="A8" s="997" t="str">
        <f>'Attach 3(JV)'!A8</f>
        <v/>
      </c>
      <c r="B8" s="997"/>
      <c r="C8" s="997"/>
      <c r="D8" s="997"/>
      <c r="E8" s="30" t="s">
        <v>351</v>
      </c>
      <c r="F8" s="31"/>
    </row>
    <row r="9" spans="1:6" ht="20.100000000000001" customHeight="1">
      <c r="A9" s="14" t="s">
        <v>350</v>
      </c>
      <c r="B9" s="1331">
        <f>'Attach 3(JV)'!B9</f>
        <v>0</v>
      </c>
      <c r="C9" s="1331"/>
      <c r="D9" s="1331"/>
      <c r="E9" s="30" t="s">
        <v>353</v>
      </c>
      <c r="F9" s="31"/>
    </row>
    <row r="10" spans="1:6" ht="20.100000000000001" customHeight="1">
      <c r="A10" s="14" t="s">
        <v>352</v>
      </c>
      <c r="B10" s="1331">
        <f>'Attach 3(JV)'!B10</f>
        <v>0</v>
      </c>
      <c r="C10" s="1331"/>
      <c r="D10" s="1331"/>
      <c r="E10" s="30" t="s">
        <v>180</v>
      </c>
      <c r="F10" s="31"/>
    </row>
    <row r="11" spans="1:6" ht="20.100000000000001" customHeight="1">
      <c r="B11" s="1331">
        <f>'Attach 3(JV)'!B11</f>
        <v>0</v>
      </c>
      <c r="C11" s="1331"/>
      <c r="D11" s="1331"/>
      <c r="E11" s="30" t="s">
        <v>354</v>
      </c>
    </row>
    <row r="12" spans="1:6" ht="20.100000000000001" customHeight="1">
      <c r="A12" s="33"/>
      <c r="B12" s="1331">
        <f>'Attach 3(JV)'!B12</f>
        <v>0</v>
      </c>
      <c r="C12" s="1331"/>
      <c r="D12" s="1331"/>
    </row>
    <row r="13" spans="1:6" ht="13.5" customHeight="1">
      <c r="A13" s="33"/>
      <c r="B13" s="127"/>
      <c r="C13" s="127"/>
      <c r="D13" s="127"/>
    </row>
    <row r="14" spans="1:6" ht="20.100000000000001" customHeight="1">
      <c r="A14" s="30" t="s">
        <v>345</v>
      </c>
    </row>
    <row r="15" spans="1:6" ht="15" customHeight="1">
      <c r="A15" s="33"/>
    </row>
    <row r="16" spans="1:6" ht="83.25" customHeight="1">
      <c r="A16" s="1387"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 for the period commencing from the effective date of Contract to us :</v>
      </c>
      <c r="B16" s="1387"/>
      <c r="C16" s="1387"/>
      <c r="D16" s="1387"/>
      <c r="E16" s="1387"/>
      <c r="F16" s="1387"/>
    </row>
    <row r="17" spans="1:6" ht="14.25" customHeight="1">
      <c r="A17" s="33"/>
      <c r="B17" s="33"/>
      <c r="C17" s="33"/>
      <c r="D17" s="33"/>
      <c r="E17" s="35"/>
      <c r="F17" s="35"/>
    </row>
    <row r="18" spans="1:6" ht="24.75" customHeight="1">
      <c r="A18" s="1396" t="s">
        <v>348</v>
      </c>
      <c r="B18" s="1402" t="s">
        <v>387</v>
      </c>
      <c r="C18" s="1403"/>
      <c r="D18" s="1404"/>
      <c r="E18" s="1391" t="str">
        <f>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F18" s="1392"/>
    </row>
    <row r="19" spans="1:6" ht="104.25" customHeight="1">
      <c r="A19" s="1397"/>
      <c r="B19" s="1405"/>
      <c r="C19" s="1406"/>
      <c r="D19" s="1406"/>
      <c r="E19" s="1393"/>
      <c r="F19" s="1394"/>
    </row>
    <row r="20" spans="1:6" ht="20.100000000000001" customHeight="1">
      <c r="A20" s="1388">
        <v>1</v>
      </c>
      <c r="B20" s="1381" t="s">
        <v>376</v>
      </c>
      <c r="C20" s="1381"/>
      <c r="D20" s="1382"/>
      <c r="E20" s="1379"/>
      <c r="F20" s="1380"/>
    </row>
    <row r="21" spans="1:6" ht="20.100000000000001" customHeight="1">
      <c r="A21" s="1388"/>
      <c r="B21" s="1383" t="s">
        <v>377</v>
      </c>
      <c r="C21" s="1383"/>
      <c r="D21" s="1384"/>
      <c r="E21" s="1377"/>
      <c r="F21" s="1378"/>
    </row>
    <row r="22" spans="1:6" ht="20.100000000000001" customHeight="1">
      <c r="A22" s="1388"/>
      <c r="B22" s="1389" t="s">
        <v>378</v>
      </c>
      <c r="C22" s="1389"/>
      <c r="D22" s="1390"/>
      <c r="E22" s="1377"/>
      <c r="F22" s="1378"/>
    </row>
    <row r="23" spans="1:6" ht="20.100000000000001" customHeight="1">
      <c r="A23" s="1388">
        <v>2</v>
      </c>
      <c r="B23" s="1381" t="s">
        <v>379</v>
      </c>
      <c r="C23" s="1381"/>
      <c r="D23" s="1382"/>
      <c r="E23" s="1379"/>
      <c r="F23" s="1380"/>
    </row>
    <row r="24" spans="1:6" ht="20.100000000000001" customHeight="1">
      <c r="A24" s="1388"/>
      <c r="B24" s="1383" t="s">
        <v>377</v>
      </c>
      <c r="C24" s="1383"/>
      <c r="D24" s="1384"/>
      <c r="E24" s="1377"/>
      <c r="F24" s="1378"/>
    </row>
    <row r="25" spans="1:6" ht="20.100000000000001" customHeight="1">
      <c r="A25" s="1388"/>
      <c r="B25" s="1389" t="s">
        <v>378</v>
      </c>
      <c r="C25" s="1389"/>
      <c r="D25" s="1390"/>
      <c r="E25" s="1377"/>
      <c r="F25" s="1378"/>
    </row>
    <row r="26" spans="1:6" ht="20.100000000000001" hidden="1" customHeight="1">
      <c r="A26" s="1388">
        <v>3</v>
      </c>
      <c r="B26" s="1381" t="s">
        <v>380</v>
      </c>
      <c r="C26" s="1381"/>
      <c r="D26" s="1382"/>
      <c r="E26" s="893"/>
      <c r="F26" s="893"/>
    </row>
    <row r="27" spans="1:6" ht="20.100000000000001" hidden="1" customHeight="1">
      <c r="A27" s="1388"/>
      <c r="B27" s="1383" t="s">
        <v>377</v>
      </c>
      <c r="C27" s="1383"/>
      <c r="D27" s="1384"/>
      <c r="E27" s="894"/>
      <c r="F27" s="894"/>
    </row>
    <row r="28" spans="1:6" ht="20.100000000000001" hidden="1" customHeight="1">
      <c r="A28" s="1388"/>
      <c r="B28" s="1389" t="s">
        <v>378</v>
      </c>
      <c r="C28" s="1389"/>
      <c r="D28" s="1390"/>
      <c r="E28" s="894"/>
      <c r="F28" s="894"/>
    </row>
    <row r="29" spans="1:6" ht="20.100000000000001" customHeight="1">
      <c r="A29" s="1388">
        <v>3</v>
      </c>
      <c r="B29" s="1381" t="s">
        <v>381</v>
      </c>
      <c r="C29" s="1381"/>
      <c r="D29" s="1382"/>
      <c r="E29" s="1379"/>
      <c r="F29" s="1380"/>
    </row>
    <row r="30" spans="1:6" ht="20.100000000000001" customHeight="1">
      <c r="A30" s="1388"/>
      <c r="B30" s="1383" t="s">
        <v>377</v>
      </c>
      <c r="C30" s="1383"/>
      <c r="D30" s="1384"/>
      <c r="E30" s="1377"/>
      <c r="F30" s="1378"/>
    </row>
    <row r="31" spans="1:6" ht="20.100000000000001" customHeight="1">
      <c r="A31" s="1388"/>
      <c r="B31" s="1389" t="s">
        <v>378</v>
      </c>
      <c r="C31" s="1389"/>
      <c r="D31" s="1390"/>
      <c r="E31" s="1377"/>
      <c r="F31" s="1378"/>
    </row>
    <row r="32" spans="1:6" ht="20.100000000000001" customHeight="1">
      <c r="A32" s="1388">
        <v>4</v>
      </c>
      <c r="B32" s="1381" t="s">
        <v>382</v>
      </c>
      <c r="C32" s="1381"/>
      <c r="D32" s="1382"/>
      <c r="E32" s="1379"/>
      <c r="F32" s="1380"/>
    </row>
    <row r="33" spans="1:8" ht="20.100000000000001" customHeight="1">
      <c r="A33" s="1388"/>
      <c r="B33" s="1383" t="s">
        <v>377</v>
      </c>
      <c r="C33" s="1383"/>
      <c r="D33" s="1384"/>
      <c r="E33" s="1377"/>
      <c r="F33" s="1378"/>
    </row>
    <row r="34" spans="1:8" ht="20.100000000000001" customHeight="1">
      <c r="A34" s="1388"/>
      <c r="B34" s="1389" t="s">
        <v>378</v>
      </c>
      <c r="C34" s="1389"/>
      <c r="D34" s="1390"/>
      <c r="E34" s="1377"/>
      <c r="F34" s="1378"/>
    </row>
    <row r="35" spans="1:8" ht="20.100000000000001" customHeight="1">
      <c r="A35" s="45">
        <v>5</v>
      </c>
      <c r="B35" s="1398" t="s">
        <v>383</v>
      </c>
      <c r="C35" s="1398"/>
      <c r="D35" s="1399"/>
      <c r="E35" s="1377"/>
      <c r="F35" s="1378"/>
    </row>
    <row r="36" spans="1:8" ht="20.100000000000001" customHeight="1">
      <c r="A36" s="1388">
        <v>6</v>
      </c>
      <c r="B36" s="1381" t="s">
        <v>384</v>
      </c>
      <c r="C36" s="1381"/>
      <c r="D36" s="1382"/>
      <c r="E36" s="1379"/>
      <c r="F36" s="1380"/>
    </row>
    <row r="37" spans="1:8" ht="20.100000000000001" customHeight="1">
      <c r="A37" s="1388"/>
      <c r="B37" s="1383" t="s">
        <v>377</v>
      </c>
      <c r="C37" s="1383"/>
      <c r="D37" s="1384"/>
      <c r="E37" s="1377"/>
      <c r="F37" s="1378"/>
    </row>
    <row r="38" spans="1:8" ht="20.100000000000001" customHeight="1">
      <c r="A38" s="1388"/>
      <c r="B38" s="1389" t="s">
        <v>378</v>
      </c>
      <c r="C38" s="1389"/>
      <c r="D38" s="1390"/>
      <c r="E38" s="1377"/>
      <c r="F38" s="1378"/>
    </row>
    <row r="39" spans="1:8" ht="20.100000000000001" customHeight="1">
      <c r="A39" s="1388">
        <v>7</v>
      </c>
      <c r="B39" s="1381" t="s">
        <v>385</v>
      </c>
      <c r="C39" s="1381"/>
      <c r="D39" s="1382"/>
      <c r="E39" s="1379"/>
      <c r="F39" s="1380"/>
    </row>
    <row r="40" spans="1:8" ht="20.100000000000001" customHeight="1">
      <c r="A40" s="1388"/>
      <c r="B40" s="1383" t="s">
        <v>377</v>
      </c>
      <c r="C40" s="1383"/>
      <c r="D40" s="1384"/>
      <c r="E40" s="1377"/>
      <c r="F40" s="1378"/>
    </row>
    <row r="41" spans="1:8" ht="20.100000000000001" customHeight="1">
      <c r="A41" s="1388"/>
      <c r="B41" s="1389" t="s">
        <v>378</v>
      </c>
      <c r="C41" s="1389"/>
      <c r="D41" s="1390"/>
      <c r="E41" s="1377"/>
      <c r="F41" s="1378"/>
    </row>
    <row r="42" spans="1:8" ht="20.100000000000001" customHeight="1">
      <c r="A42" s="1388">
        <v>8</v>
      </c>
      <c r="B42" s="1401" t="s">
        <v>386</v>
      </c>
      <c r="C42" s="1381"/>
      <c r="D42" s="1382"/>
      <c r="E42" s="1379"/>
      <c r="F42" s="1380"/>
    </row>
    <row r="43" spans="1:8" ht="20.100000000000001" customHeight="1">
      <c r="A43" s="1388"/>
      <c r="B43" s="1400" t="s">
        <v>377</v>
      </c>
      <c r="C43" s="1383"/>
      <c r="D43" s="1384"/>
      <c r="E43" s="1377"/>
      <c r="F43" s="1378"/>
    </row>
    <row r="44" spans="1:8" ht="20.100000000000001" customHeight="1">
      <c r="A44" s="1388"/>
      <c r="B44" s="1400" t="s">
        <v>378</v>
      </c>
      <c r="C44" s="1383"/>
      <c r="D44" s="1384"/>
      <c r="E44" s="1377"/>
      <c r="F44" s="1378"/>
    </row>
    <row r="45" spans="1:8" s="932" customFormat="1" ht="18" customHeight="1">
      <c r="A45" s="929" t="str">
        <f>IF(OR(E44&gt;12),"You are exceeding the completion schedule specified in the bidding documents.","")</f>
        <v/>
      </c>
      <c r="B45" s="930"/>
      <c r="C45" s="930"/>
      <c r="D45" s="930"/>
      <c r="E45" s="930"/>
      <c r="F45" s="930"/>
      <c r="G45" s="931"/>
      <c r="H45" s="931"/>
    </row>
    <row r="46" spans="1:8" ht="18" customHeight="1">
      <c r="A46" s="487"/>
      <c r="B46" s="487"/>
      <c r="C46" s="487"/>
      <c r="D46" s="487"/>
    </row>
    <row r="47" spans="1:8" ht="29.25" customHeight="1">
      <c r="A47" s="37" t="s">
        <v>7</v>
      </c>
      <c r="B47" s="66" t="str">
        <f>'Attach 3(JV)'!B24</f>
        <v>--</v>
      </c>
      <c r="D47" s="38"/>
      <c r="E47" s="38" t="s">
        <v>5</v>
      </c>
      <c r="F47" s="40" t="str">
        <f>'Attach 3(JV)'!E24</f>
        <v/>
      </c>
    </row>
    <row r="48" spans="1:8" ht="22.5" customHeight="1">
      <c r="A48" s="37" t="s">
        <v>8</v>
      </c>
      <c r="B48" s="269" t="str">
        <f>'Attach 3(JV)'!B25</f>
        <v/>
      </c>
      <c r="D48" s="38"/>
      <c r="E48" s="38" t="s">
        <v>6</v>
      </c>
      <c r="F48" s="40" t="str">
        <f>'Attach 3(JV)'!E25</f>
        <v/>
      </c>
    </row>
    <row r="49" spans="1:4" ht="8.25" customHeight="1">
      <c r="D49" s="38"/>
    </row>
    <row r="50" spans="1:4" ht="12" customHeight="1">
      <c r="A50" s="39"/>
    </row>
    <row r="51" spans="1:4" ht="61.5" customHeight="1">
      <c r="A51" s="47" t="s">
        <v>390</v>
      </c>
      <c r="B51" s="1395" t="s">
        <v>389</v>
      </c>
      <c r="C51" s="1395"/>
      <c r="D51" s="1395"/>
    </row>
    <row r="52" spans="1:4" ht="20.100000000000001" customHeight="1"/>
  </sheetData>
  <sheetProtection algorithmName="SHA-512" hashValue="hvGLc7PtraRnPH5lD60ARRLvIuAE8rcZY+1dVCVg/U7LoSYux5x+gGmcgJcrIfUZnC6wNU9oQ09iRzGkMFFHzw==" saltValue="aBx8zTruDx4wjUTxefzp9g==" spinCount="100000" sheet="1" objects="1" scenarios="1" formatColumns="0" formatRows="0" selectLockedCells="1"/>
  <customSheetViews>
    <customSheetView guid="{7D0A14A8-F7D2-402C-9203-97C9651691AA}" showPageBreaks="1" showGridLines="0" fitToPage="1" printArea="1" hiddenRows="1" view="pageBreakPreview" topLeftCell="A35">
      <selection activeCell="E21" sqref="E21:F21"/>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2"/>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1"/>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7"/>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s>
  <mergeCells count="68">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76" fitToHeight="0" orientation="portrait" r:id="rId40"/>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13" zoomScale="115" zoomScaleSheetLayoutView="115" workbookViewId="0">
      <selection activeCell="A14" sqref="A14:F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49" customFormat="1" ht="22.5" customHeight="1">
      <c r="A1" s="1329" t="str">
        <f>'Attach 3(JV)'!A1</f>
        <v>Specification No. :5002002080/TRANSFORMER/DOM/A02-CC CS -3</v>
      </c>
      <c r="B1" s="1329"/>
      <c r="C1" s="1329"/>
      <c r="D1" s="1329"/>
      <c r="E1" s="647"/>
      <c r="F1" s="646" t="str">
        <f>"Attachment-10 " &amp; 'Attach 3(JV)'!AT1</f>
        <v xml:space="preserve">Attachment-10 </v>
      </c>
      <c r="G1" s="648"/>
      <c r="H1" s="648"/>
    </row>
    <row r="3" spans="1:10" ht="77.2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1386"/>
      <c r="G3" s="9"/>
      <c r="H3" s="3"/>
    </row>
    <row r="4" spans="1:10" ht="20.100000000000001" customHeight="1">
      <c r="A4" s="5"/>
      <c r="H4" s="10"/>
      <c r="I4" s="11"/>
    </row>
    <row r="5" spans="1:10" ht="20.100000000000001" customHeight="1">
      <c r="A5" s="1409" t="s">
        <v>388</v>
      </c>
      <c r="B5" s="1409"/>
      <c r="C5" s="1409"/>
      <c r="D5" s="1409"/>
      <c r="E5" s="1409"/>
      <c r="F5" s="140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07" t="str">
        <f>'Attach 3(JV)'!A8</f>
        <v/>
      </c>
      <c r="B8" s="1407"/>
      <c r="C8" s="1407"/>
      <c r="D8" s="1407"/>
      <c r="E8" s="12" t="str">
        <f>'Attach 3(JV)'!E8</f>
        <v>Contract Services</v>
      </c>
      <c r="H8" s="10"/>
      <c r="I8" s="13"/>
    </row>
    <row r="9" spans="1:10" ht="20.100000000000001" customHeight="1">
      <c r="A9" s="14" t="s">
        <v>350</v>
      </c>
      <c r="B9" s="1331">
        <f>'Attach 3(JV)'!B9</f>
        <v>0</v>
      </c>
      <c r="C9" s="1331"/>
      <c r="D9" s="1331"/>
      <c r="E9" s="12" t="str">
        <f>'Attach 3(JV)'!E9</f>
        <v>Power Grid Corporation of India Ltd.,</v>
      </c>
      <c r="H9" s="10"/>
      <c r="I9" s="13"/>
    </row>
    <row r="10" spans="1:10" ht="20.100000000000001" customHeight="1">
      <c r="A10" s="14" t="s">
        <v>352</v>
      </c>
      <c r="B10" s="1331">
        <f>'Attach 3(JV)'!B10</f>
        <v>0</v>
      </c>
      <c r="C10" s="1331"/>
      <c r="D10" s="1331"/>
      <c r="E10" s="12" t="str">
        <f>'Attach 3(JV)'!E10</f>
        <v>"Saudamini", Plot No. 2, Sector 29</v>
      </c>
      <c r="H10" s="10"/>
      <c r="I10" s="362"/>
    </row>
    <row r="11" spans="1:10" ht="20.100000000000001" customHeight="1">
      <c r="B11" s="1331">
        <f>'Attach 3(JV)'!B11</f>
        <v>0</v>
      </c>
      <c r="C11" s="1331"/>
      <c r="D11" s="1331"/>
      <c r="E11" s="12" t="str">
        <f>'Attach 3(JV)'!E11</f>
        <v>Gurgaon (Haryana) - 122001</v>
      </c>
    </row>
    <row r="12" spans="1:10" ht="20.100000000000001" customHeight="1">
      <c r="A12" s="6"/>
      <c r="B12" s="1331">
        <f>'Attach 3(JV)'!B12</f>
        <v>0</v>
      </c>
      <c r="C12" s="1331"/>
      <c r="D12" s="1331"/>
      <c r="E12" s="12"/>
    </row>
    <row r="13" spans="1:10" ht="20.100000000000001" customHeight="1">
      <c r="A13" s="6"/>
    </row>
    <row r="14" spans="1:10" ht="250.5" customHeight="1">
      <c r="A14" s="1408" t="s">
        <v>1006</v>
      </c>
      <c r="B14" s="1408"/>
      <c r="C14" s="1408"/>
      <c r="D14" s="1408"/>
      <c r="E14" s="1408"/>
      <c r="F14" s="1408"/>
      <c r="G14" s="2"/>
      <c r="H14" s="2"/>
      <c r="J14" s="661"/>
    </row>
    <row r="15" spans="1:10" ht="20.100000000000001" customHeight="1">
      <c r="A15" s="7"/>
    </row>
    <row r="16" spans="1:10" ht="20.100000000000001" customHeight="1">
      <c r="A16" s="20" t="s">
        <v>30</v>
      </c>
      <c r="B16" s="172" t="str">
        <f>'Attach 3(JV)'!B24</f>
        <v>--</v>
      </c>
      <c r="C16" s="19"/>
      <c r="E16" s="21" t="s">
        <v>5</v>
      </c>
      <c r="F16" s="275" t="str">
        <f>'Attach 3(JV)'!E24</f>
        <v/>
      </c>
    </row>
    <row r="17" spans="1:6" ht="20.100000000000001" customHeight="1">
      <c r="A17" s="20" t="s">
        <v>8</v>
      </c>
      <c r="B17" s="275" t="str">
        <f>'Attach 3(JV)'!B25</f>
        <v/>
      </c>
      <c r="C17" s="19"/>
      <c r="E17" s="21" t="s">
        <v>6</v>
      </c>
      <c r="F17" s="275"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0r1tABVzeY++t4TZp+q2h0O2/cCWhIaqduh25Zj+PEfDjkh1x8DCql5DWL0YHlNGZETaoFdQJ1opBCRVvUqNWQ==" saltValue="veQOGAi48wudA9kYcB1Mjg==" spinCount="100000" sheet="1" objects="1" scenarios="1" formatColumns="0" formatRows="0" selectLockedCells="1"/>
  <customSheetViews>
    <customSheetView guid="{7D0A14A8-F7D2-402C-9203-97C9651691AA}" scale="115" showPageBreaks="1" showGridLines="0" fitToPage="1" printArea="1" view="pageBreakPreview" topLeftCell="A13">
      <selection activeCell="F2" sqref="F2"/>
      <pageMargins left="0.75" right="0.63" top="0.57999999999999996" bottom="0.6" header="0.34" footer="0.35"/>
      <pageSetup scale="74"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3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J14" sqref="J14"/>
      <pageMargins left="0.75" right="0.63" top="0.57999999999999996" bottom="0.6" header="0.34" footer="0.35"/>
      <pageSetup scale="74"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39"/>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40"/>
  <headerFooter alignWithMargins="0">
    <oddFooter>&amp;R&amp;"Book Antiqua,Bold"&amp;8 Page &amp;P of &amp;N</oddFooter>
  </headerFooter>
  <drawing r:id="rId4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0"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329" t="str">
        <f>'Attach 3(JV)'!A1</f>
        <v>Specification No. :5002002080/TRANSFORMER/DOM/A02-CC CS -3</v>
      </c>
      <c r="B1" s="1329"/>
      <c r="C1" s="1329"/>
      <c r="D1" s="1412" t="str">
        <f>"Attachment-11 " &amp; 'Attach 3(JV)'!AT1</f>
        <v xml:space="preserve">Attachment-11 </v>
      </c>
      <c r="E1" s="1412"/>
      <c r="F1" s="94"/>
      <c r="G1" s="94"/>
      <c r="H1" s="94"/>
    </row>
    <row r="2" spans="1:26" ht="13.5" customHeight="1">
      <c r="Z2" s="146">
        <f>'Attach 3(JV)'!Z2</f>
        <v>0</v>
      </c>
    </row>
    <row r="3" spans="1:26" ht="75.75" customHeight="1">
      <c r="A3" s="1385" t="str">
        <f>'Attach 3(QR)'!A3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27"/>
      <c r="G3" s="28"/>
      <c r="H3" s="27"/>
    </row>
    <row r="4" spans="1:26" ht="19.5" customHeight="1">
      <c r="A4" s="29"/>
      <c r="H4" s="31"/>
      <c r="I4" s="11"/>
    </row>
    <row r="5" spans="1:26" ht="21.75" customHeight="1">
      <c r="A5" s="991" t="s">
        <v>391</v>
      </c>
      <c r="B5" s="991"/>
      <c r="C5" s="991"/>
      <c r="D5" s="991"/>
      <c r="E5" s="99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97" t="str">
        <f>'Attach 3(JV)'!A8</f>
        <v/>
      </c>
      <c r="B8" s="997"/>
      <c r="C8" s="997"/>
      <c r="D8" s="12" t="str">
        <f>'Attach 3(JV)'!E8</f>
        <v>Contract Services</v>
      </c>
      <c r="H8" s="31"/>
      <c r="I8" s="13"/>
    </row>
    <row r="9" spans="1:26" ht="19.5" customHeight="1">
      <c r="A9" s="14" t="s">
        <v>350</v>
      </c>
      <c r="B9" s="1331">
        <f>'Attach 3(JV)'!B9</f>
        <v>0</v>
      </c>
      <c r="C9" s="1331"/>
      <c r="D9" s="12" t="str">
        <f>'Attach 3(JV)'!E9</f>
        <v>Power Grid Corporation of India Ltd.,</v>
      </c>
      <c r="H9" s="31"/>
      <c r="I9" s="13"/>
    </row>
    <row r="10" spans="1:26" ht="19.5" customHeight="1">
      <c r="A10" s="14" t="s">
        <v>352</v>
      </c>
      <c r="B10" s="1331">
        <f>'Attach 3(JV)'!B10</f>
        <v>0</v>
      </c>
      <c r="C10" s="1331"/>
      <c r="D10" s="12" t="str">
        <f>'Attach 3(JV)'!E10</f>
        <v>"Saudamini", Plot No. 2, Sector 29</v>
      </c>
      <c r="H10" s="31"/>
      <c r="I10" s="13"/>
    </row>
    <row r="11" spans="1:26" ht="19.5" customHeight="1">
      <c r="B11" s="1331">
        <f>'Attach 3(JV)'!B11</f>
        <v>0</v>
      </c>
      <c r="C11" s="1331"/>
      <c r="D11" s="12" t="str">
        <f>'Attach 3(JV)'!E11</f>
        <v>Gurgaon (Haryana) - 122001</v>
      </c>
    </row>
    <row r="12" spans="1:26" ht="19.5" customHeight="1">
      <c r="A12" s="33"/>
      <c r="B12" s="1331">
        <f>'Attach 3(JV)'!B12</f>
        <v>0</v>
      </c>
      <c r="C12" s="1331"/>
      <c r="D12" s="12"/>
    </row>
    <row r="13" spans="1:26" ht="19.5" customHeight="1">
      <c r="A13" s="30" t="s">
        <v>345</v>
      </c>
      <c r="D13" s="43"/>
    </row>
    <row r="14" spans="1:26" ht="9.9499999999999993" customHeight="1">
      <c r="A14" s="33"/>
    </row>
    <row r="15" spans="1:26" ht="184.5" customHeight="1">
      <c r="A15" s="1411" t="s">
        <v>520</v>
      </c>
      <c r="B15" s="1226"/>
      <c r="C15" s="1226"/>
      <c r="D15" s="1226"/>
      <c r="E15" s="1226"/>
      <c r="F15" s="35"/>
      <c r="G15" s="35"/>
      <c r="H15" s="35"/>
    </row>
    <row r="16" spans="1:26" ht="19.5" customHeight="1">
      <c r="A16" s="33"/>
      <c r="B16" s="33"/>
      <c r="C16" s="33"/>
      <c r="D16" s="33"/>
      <c r="E16" s="33"/>
      <c r="F16" s="35"/>
      <c r="G16" s="35"/>
      <c r="H16" s="35"/>
    </row>
    <row r="17" spans="1:8" s="25" customFormat="1" ht="72" customHeight="1">
      <c r="A17" s="48" t="s">
        <v>348</v>
      </c>
      <c r="B17" s="1376" t="s">
        <v>114</v>
      </c>
      <c r="C17" s="1376"/>
      <c r="D17" s="48" t="s">
        <v>115</v>
      </c>
      <c r="E17" s="48" t="s">
        <v>521</v>
      </c>
      <c r="G17" s="35"/>
      <c r="H17" s="35"/>
    </row>
    <row r="18" spans="1:8" ht="26.1" customHeight="1">
      <c r="A18" s="98">
        <v>1</v>
      </c>
      <c r="B18" s="1410"/>
      <c r="C18" s="1410"/>
      <c r="D18" s="279"/>
      <c r="E18" s="279"/>
      <c r="F18" s="35"/>
      <c r="G18" s="35"/>
      <c r="H18" s="35"/>
    </row>
    <row r="19" spans="1:8" ht="26.1" customHeight="1">
      <c r="A19" s="98">
        <v>2</v>
      </c>
      <c r="B19" s="1410"/>
      <c r="C19" s="1410"/>
      <c r="D19" s="279"/>
      <c r="E19" s="279"/>
      <c r="F19" s="35"/>
      <c r="G19" s="35"/>
      <c r="H19" s="35"/>
    </row>
    <row r="20" spans="1:8" ht="26.1" customHeight="1">
      <c r="A20" s="98">
        <v>3</v>
      </c>
      <c r="B20" s="1410"/>
      <c r="C20" s="1410"/>
      <c r="D20" s="279"/>
      <c r="E20" s="279"/>
      <c r="F20" s="35"/>
      <c r="G20" s="35"/>
      <c r="H20" s="35"/>
    </row>
    <row r="21" spans="1:8" ht="26.1" customHeight="1">
      <c r="A21" s="98">
        <v>4</v>
      </c>
      <c r="B21" s="1410"/>
      <c r="C21" s="1410"/>
      <c r="D21" s="279"/>
      <c r="E21" s="279"/>
      <c r="F21" s="35"/>
      <c r="G21" s="35"/>
      <c r="H21" s="35"/>
    </row>
    <row r="22" spans="1:8" ht="26.1" customHeight="1">
      <c r="A22" s="98">
        <v>5</v>
      </c>
      <c r="B22" s="1410"/>
      <c r="C22" s="1410"/>
      <c r="D22" s="279"/>
      <c r="E22" s="279"/>
      <c r="F22" s="35"/>
      <c r="G22" s="35"/>
      <c r="H22" s="35"/>
    </row>
    <row r="23" spans="1:8" ht="26.1" customHeight="1">
      <c r="A23" s="98">
        <v>6</v>
      </c>
      <c r="B23" s="1410"/>
      <c r="C23" s="1410"/>
      <c r="D23" s="279"/>
      <c r="E23" s="279"/>
      <c r="F23" s="35"/>
      <c r="G23" s="35"/>
      <c r="H23" s="35"/>
    </row>
    <row r="24" spans="1:8" ht="26.1" customHeight="1">
      <c r="A24" s="33"/>
      <c r="B24" s="33"/>
      <c r="C24" s="33"/>
      <c r="D24" s="33"/>
      <c r="E24" s="33"/>
      <c r="F24" s="35"/>
      <c r="G24" s="35"/>
      <c r="H24" s="35"/>
    </row>
    <row r="25" spans="1:8" ht="84.75" customHeight="1">
      <c r="A25" s="1411" t="s">
        <v>522</v>
      </c>
      <c r="B25" s="1226"/>
      <c r="C25" s="1226"/>
      <c r="D25" s="1226"/>
      <c r="E25" s="1226"/>
    </row>
    <row r="26" spans="1:8" ht="149.25" customHeight="1">
      <c r="A26" s="1411" t="s">
        <v>523</v>
      </c>
      <c r="B26" s="1226"/>
      <c r="C26" s="1226"/>
      <c r="D26" s="1226"/>
      <c r="E26" s="1226"/>
    </row>
    <row r="27" spans="1:8" ht="26.1" customHeight="1">
      <c r="A27" s="37" t="s">
        <v>7</v>
      </c>
      <c r="B27" s="66" t="str">
        <f>'Attach 3(JV)'!B24</f>
        <v>--</v>
      </c>
      <c r="D27" s="38" t="s">
        <v>5</v>
      </c>
      <c r="E27" s="269" t="str">
        <f>'Attach 3(JV)'!E24</f>
        <v/>
      </c>
    </row>
    <row r="28" spans="1:8" ht="26.1" customHeight="1">
      <c r="A28" s="37" t="s">
        <v>8</v>
      </c>
      <c r="B28" s="269" t="str">
        <f>'Attach 3(JV)'!B25</f>
        <v/>
      </c>
      <c r="D28" s="38" t="s">
        <v>6</v>
      </c>
      <c r="E28" s="269" t="str">
        <f>'Attach 3(JV)'!E25</f>
        <v/>
      </c>
    </row>
    <row r="29" spans="1:8" ht="230.25" customHeight="1">
      <c r="A29" s="992" t="s">
        <v>524</v>
      </c>
      <c r="B29" s="992"/>
      <c r="C29" s="992"/>
      <c r="D29" s="992"/>
      <c r="E29" s="992"/>
    </row>
    <row r="30" spans="1:8" ht="20.100000000000001" customHeight="1">
      <c r="A30" s="22" t="str">
        <f>A1</f>
        <v>Specification No. :5002002080/TRANSFORMER/DOM/A02-CC CS -3</v>
      </c>
      <c r="B30" s="23"/>
      <c r="C30" s="23"/>
      <c r="D30" s="23"/>
      <c r="E30" s="24" t="str">
        <f>D1</f>
        <v xml:space="preserve">Attachment-11 </v>
      </c>
    </row>
    <row r="31" spans="1:8" ht="19.5" customHeight="1"/>
    <row r="32" spans="1:8" ht="48" customHeight="1">
      <c r="A32" s="1414" t="str">
        <f>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2" s="1414"/>
      <c r="C32" s="1414"/>
      <c r="D32" s="1414"/>
      <c r="E32" s="1414"/>
    </row>
    <row r="33" spans="1:5" ht="19.5" customHeight="1">
      <c r="A33" s="29"/>
    </row>
    <row r="34" spans="1:5" ht="19.5" customHeight="1">
      <c r="A34" s="1374" t="s">
        <v>391</v>
      </c>
      <c r="B34" s="1374"/>
      <c r="C34" s="1374"/>
      <c r="D34" s="1374"/>
      <c r="E34" s="1374"/>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350</v>
      </c>
      <c r="B38" s="1331" t="str">
        <f>'Attach 3(JV)'!B17:D17</f>
        <v>Ram Lal</v>
      </c>
      <c r="C38" s="1331"/>
      <c r="D38" s="12" t="str">
        <f>D9</f>
        <v>Power Grid Corporation of India Ltd.,</v>
      </c>
    </row>
    <row r="39" spans="1:5" ht="19.5" customHeight="1">
      <c r="A39" s="14" t="s">
        <v>352</v>
      </c>
      <c r="B39" s="1331" t="str">
        <f>'Attach 3(JV)'!B18:D18</f>
        <v>G5</v>
      </c>
      <c r="C39" s="1331"/>
      <c r="D39" s="12" t="str">
        <f>D10</f>
        <v>"Saudamini", Plot No. 2, Sector 29</v>
      </c>
    </row>
    <row r="40" spans="1:5" ht="19.5" customHeight="1">
      <c r="B40" s="1331" t="str">
        <f>'Attach 3(JV)'!B19:D19</f>
        <v>Gurgaon</v>
      </c>
      <c r="C40" s="1331"/>
      <c r="D40" s="12" t="str">
        <f>D11</f>
        <v>Gurgaon (Haryana) - 122001</v>
      </c>
    </row>
    <row r="41" spans="1:5" ht="19.5" customHeight="1">
      <c r="A41" s="33"/>
      <c r="B41" s="1331" t="str">
        <f>'Attach 3(JV)'!B20:D20</f>
        <v/>
      </c>
      <c r="C41" s="1331"/>
      <c r="D41" s="12"/>
    </row>
    <row r="42" spans="1:5" ht="19.5" customHeight="1">
      <c r="A42" s="30" t="s">
        <v>345</v>
      </c>
      <c r="D42" s="43"/>
    </row>
    <row r="43" spans="1:5" ht="19.5" customHeight="1">
      <c r="A43" s="33"/>
    </row>
    <row r="44" spans="1:5" ht="33.75" customHeight="1">
      <c r="A44" s="1226" t="s">
        <v>392</v>
      </c>
      <c r="B44" s="1226"/>
      <c r="C44" s="1226"/>
      <c r="D44" s="1226"/>
      <c r="E44" s="1226"/>
    </row>
    <row r="45" spans="1:5" ht="19.5" customHeight="1">
      <c r="A45" s="33"/>
      <c r="B45" s="33"/>
      <c r="C45" s="33"/>
      <c r="D45" s="33"/>
      <c r="E45" s="33"/>
    </row>
    <row r="46" spans="1:5" ht="72" customHeight="1">
      <c r="A46" s="48" t="s">
        <v>348</v>
      </c>
      <c r="B46" s="1376" t="s">
        <v>114</v>
      </c>
      <c r="C46" s="1376"/>
      <c r="D46" s="48" t="s">
        <v>115</v>
      </c>
      <c r="E46" s="48" t="s">
        <v>116</v>
      </c>
    </row>
    <row r="47" spans="1:5" ht="25.5" customHeight="1">
      <c r="A47" s="98">
        <v>1</v>
      </c>
      <c r="B47" s="1413"/>
      <c r="C47" s="1413"/>
      <c r="D47" s="283"/>
      <c r="E47" s="283"/>
    </row>
    <row r="48" spans="1:5" ht="25.5" customHeight="1">
      <c r="A48" s="98">
        <v>2</v>
      </c>
      <c r="B48" s="1413"/>
      <c r="C48" s="1413"/>
      <c r="D48" s="283"/>
      <c r="E48" s="283"/>
    </row>
    <row r="49" spans="1:5" ht="25.5" customHeight="1">
      <c r="A49" s="98">
        <v>3</v>
      </c>
      <c r="B49" s="1413"/>
      <c r="C49" s="1413"/>
      <c r="D49" s="283"/>
      <c r="E49" s="283"/>
    </row>
    <row r="50" spans="1:5" ht="25.5" customHeight="1">
      <c r="A50" s="98">
        <v>4</v>
      </c>
      <c r="B50" s="1413"/>
      <c r="C50" s="1413"/>
      <c r="D50" s="283"/>
      <c r="E50" s="283"/>
    </row>
    <row r="51" spans="1:5" ht="25.5" customHeight="1">
      <c r="A51" s="98">
        <v>5</v>
      </c>
      <c r="B51" s="1413"/>
      <c r="C51" s="1413"/>
      <c r="D51" s="283"/>
      <c r="E51" s="283"/>
    </row>
    <row r="52" spans="1:5" ht="25.5" customHeight="1">
      <c r="A52" s="98">
        <v>6</v>
      </c>
      <c r="B52" s="1413"/>
      <c r="C52" s="1413"/>
      <c r="D52" s="283"/>
      <c r="E52" s="283"/>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:5002002080/TRANSFORMER/DOM/A02-CC CS -3</v>
      </c>
      <c r="B58" s="23"/>
      <c r="C58" s="23"/>
      <c r="D58" s="23"/>
      <c r="E58" s="24" t="str">
        <f>E30</f>
        <v xml:space="preserve">Attachment-11 </v>
      </c>
    </row>
    <row r="59" spans="1:5" ht="19.5" customHeight="1"/>
    <row r="60" spans="1:5" ht="48" customHeight="1">
      <c r="A60" s="1414" t="str">
        <f>A32</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60" s="1414"/>
      <c r="C60" s="1414"/>
      <c r="D60" s="1414"/>
      <c r="E60" s="1414"/>
    </row>
    <row r="61" spans="1:5" ht="19.5" customHeight="1">
      <c r="A61" s="29"/>
    </row>
    <row r="62" spans="1:5" ht="19.5" customHeight="1">
      <c r="A62" s="1374" t="s">
        <v>391</v>
      </c>
      <c r="B62" s="1374"/>
      <c r="C62" s="1374"/>
      <c r="D62" s="1374"/>
      <c r="E62" s="1374"/>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350</v>
      </c>
      <c r="B66" s="1331" t="str">
        <f>'Attach 3(JV)'!E17</f>
        <v/>
      </c>
      <c r="C66" s="1331"/>
      <c r="D66" s="12" t="str">
        <f>D9</f>
        <v>Power Grid Corporation of India Ltd.,</v>
      </c>
    </row>
    <row r="67" spans="1:5" ht="19.5" customHeight="1">
      <c r="A67" s="14" t="s">
        <v>352</v>
      </c>
      <c r="B67" s="1331" t="str">
        <f>'Attach 3(JV)'!E18</f>
        <v/>
      </c>
      <c r="C67" s="1331"/>
      <c r="D67" s="12" t="str">
        <f>D10</f>
        <v>"Saudamini", Plot No. 2, Sector 29</v>
      </c>
    </row>
    <row r="68" spans="1:5" ht="19.5" customHeight="1">
      <c r="B68" s="1331" t="str">
        <f>'Attach 3(JV)'!E19</f>
        <v/>
      </c>
      <c r="C68" s="1331"/>
      <c r="D68" s="12" t="str">
        <f>D11</f>
        <v>Gurgaon (Haryana) - 122001</v>
      </c>
    </row>
    <row r="69" spans="1:5" ht="19.5" customHeight="1">
      <c r="A69" s="33"/>
      <c r="B69" s="1331" t="str">
        <f>'Attach 3(JV)'!E20</f>
        <v/>
      </c>
      <c r="C69" s="1331"/>
      <c r="D69" s="12"/>
    </row>
    <row r="70" spans="1:5" ht="19.5" customHeight="1">
      <c r="A70" s="30" t="s">
        <v>345</v>
      </c>
      <c r="D70" s="43"/>
    </row>
    <row r="71" spans="1:5" ht="19.5" customHeight="1">
      <c r="A71" s="33"/>
    </row>
    <row r="72" spans="1:5" ht="33.75" customHeight="1">
      <c r="A72" s="1226" t="s">
        <v>392</v>
      </c>
      <c r="B72" s="1226"/>
      <c r="C72" s="1226"/>
      <c r="D72" s="1226"/>
      <c r="E72" s="1226"/>
    </row>
    <row r="73" spans="1:5" ht="19.5" customHeight="1">
      <c r="A73" s="33"/>
      <c r="B73" s="33"/>
      <c r="C73" s="33"/>
      <c r="D73" s="33"/>
      <c r="E73" s="33"/>
    </row>
    <row r="74" spans="1:5" ht="72" customHeight="1">
      <c r="A74" s="48" t="s">
        <v>348</v>
      </c>
      <c r="B74" s="1376" t="s">
        <v>114</v>
      </c>
      <c r="C74" s="1376"/>
      <c r="D74" s="48" t="s">
        <v>115</v>
      </c>
      <c r="E74" s="48" t="s">
        <v>116</v>
      </c>
    </row>
    <row r="75" spans="1:5" ht="25.5" customHeight="1">
      <c r="A75" s="98">
        <v>1</v>
      </c>
      <c r="B75" s="1413"/>
      <c r="C75" s="1413"/>
      <c r="D75" s="283"/>
      <c r="E75" s="283"/>
    </row>
    <row r="76" spans="1:5" ht="25.5" customHeight="1">
      <c r="A76" s="98">
        <v>2</v>
      </c>
      <c r="B76" s="1413"/>
      <c r="C76" s="1413"/>
      <c r="D76" s="283"/>
      <c r="E76" s="283"/>
    </row>
    <row r="77" spans="1:5" ht="25.5" customHeight="1">
      <c r="A77" s="98">
        <v>3</v>
      </c>
      <c r="B77" s="1413"/>
      <c r="C77" s="1413"/>
      <c r="D77" s="283"/>
      <c r="E77" s="283"/>
    </row>
    <row r="78" spans="1:5" ht="25.5" customHeight="1">
      <c r="A78" s="98">
        <v>4</v>
      </c>
      <c r="B78" s="1413"/>
      <c r="C78" s="1413"/>
      <c r="D78" s="283"/>
      <c r="E78" s="283"/>
    </row>
    <row r="79" spans="1:5" ht="25.5" customHeight="1">
      <c r="A79" s="98">
        <v>5</v>
      </c>
      <c r="B79" s="1413"/>
      <c r="C79" s="1413"/>
      <c r="D79" s="283"/>
      <c r="E79" s="283"/>
    </row>
    <row r="80" spans="1:5" ht="25.5" customHeight="1">
      <c r="A80" s="98">
        <v>6</v>
      </c>
      <c r="B80" s="1413"/>
      <c r="C80" s="1413"/>
      <c r="D80" s="283"/>
      <c r="E80" s="283"/>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algorithmName="SHA-512" hashValue="+NDHsiUFuyPuk5o9n6ipKUQBXdMMHPwBUglfGN+9dM0AL9E4I0iNHLNAnJtxixQWcdw9y8xkwdnDxzHsY/1tDg==" saltValue="vzlNZZvFk6KhK8BnjEVIXw==" spinCount="100000" sheet="1" objects="1" scenarios="1" formatColumns="0" formatRows="0" selectLockedCells="1"/>
  <customSheetViews>
    <customSheetView guid="{7D0A14A8-F7D2-402C-9203-97C9651691AA}" scale="115" showPageBreaks="1" showGridLines="0" fitToPage="1" printArea="1" view="pageBreakPreview" topLeftCell="A28">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0"/>
  <headerFooter alignWithMargins="0">
    <oddFooter>&amp;R&amp;"Book Antiqua,Bold"&amp;8 Page &amp;P of &amp;N</oddFooter>
  </headerFooter>
  <drawing r:id="rId4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38" zoomScaleNormal="100" zoomScaleSheetLayoutView="100" workbookViewId="0">
      <selection activeCell="C25" sqref="C21:C25"/>
    </sheetView>
  </sheetViews>
  <sheetFormatPr defaultColWidth="9.140625" defaultRowHeight="16.5"/>
  <cols>
    <col min="1" max="1" width="15.28515625" style="311" customWidth="1"/>
    <col min="2" max="2" width="26.5703125" style="311" customWidth="1"/>
    <col min="3" max="3" width="35.140625" style="311" customWidth="1"/>
    <col min="4" max="4" width="33.5703125" style="311" customWidth="1"/>
    <col min="5" max="5" width="20" style="311" customWidth="1"/>
    <col min="6" max="6" width="14.7109375" style="311" hidden="1" customWidth="1"/>
    <col min="7" max="8" width="0" style="459" hidden="1" customWidth="1"/>
    <col min="9" max="16384" width="9.140625" style="459"/>
  </cols>
  <sheetData>
    <row r="1" spans="1:7" s="657" customFormat="1" ht="20.25" customHeight="1">
      <c r="A1" s="653" t="str">
        <f>'Attach 3(JV)'!A1</f>
        <v>Specification No. :5002002080/TRANSFORMER/DOM/A02-CC CS -3</v>
      </c>
      <c r="B1" s="654"/>
      <c r="C1" s="654"/>
      <c r="D1" s="654"/>
      <c r="E1" s="655" t="s">
        <v>548</v>
      </c>
      <c r="F1" s="656"/>
    </row>
    <row r="3" spans="1:7" ht="73.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460"/>
    </row>
    <row r="4" spans="1:7" ht="1.5" hidden="1" customHeight="1">
      <c r="A4" s="315"/>
      <c r="F4" s="31"/>
      <c r="G4" s="11"/>
    </row>
    <row r="5" spans="1:7" ht="20.100000000000001" customHeight="1">
      <c r="A5" s="1427" t="s">
        <v>393</v>
      </c>
      <c r="B5" s="1427"/>
      <c r="C5" s="1427"/>
      <c r="D5" s="1427"/>
      <c r="E5" s="1427"/>
      <c r="F5" s="31"/>
      <c r="G5" s="13"/>
    </row>
    <row r="6" spans="1:7" ht="20.100000000000001" customHeight="1">
      <c r="A6" s="317"/>
      <c r="F6" s="31"/>
      <c r="G6" s="13"/>
    </row>
    <row r="7" spans="1:7" ht="20.100000000000001" customHeight="1">
      <c r="A7" s="334" t="str">
        <f>'[19]Attach 3 (JV)'!A5</f>
        <v>Bidder’s Name and Address (Sole Bidder) :</v>
      </c>
      <c r="D7" s="461" t="str">
        <f>'[19]Attach 3 (JV)'!F5</f>
        <v>To:</v>
      </c>
      <c r="F7" s="31"/>
      <c r="G7" s="13"/>
    </row>
    <row r="8" spans="1:7" ht="36" customHeight="1">
      <c r="A8" s="1428" t="str">
        <f>'Attach 3(JV)'!A8</f>
        <v/>
      </c>
      <c r="B8" s="1428"/>
      <c r="C8" s="1428"/>
      <c r="D8" s="462" t="str">
        <f>'[19]Attach 3 (JV)'!F6</f>
        <v>Contract Services</v>
      </c>
      <c r="F8" s="31"/>
      <c r="G8" s="13"/>
    </row>
    <row r="9" spans="1:7">
      <c r="A9" s="14" t="s">
        <v>350</v>
      </c>
      <c r="B9" s="1429">
        <f>'Attach 3(JV)'!B9</f>
        <v>0</v>
      </c>
      <c r="C9" s="1429"/>
      <c r="D9" s="462" t="str">
        <f>'[19]Attach 3 (JV)'!F7</f>
        <v>Power Grid Corporation of India Ltd.,</v>
      </c>
      <c r="F9" s="31"/>
      <c r="G9" s="13"/>
    </row>
    <row r="10" spans="1:7">
      <c r="A10" s="14" t="s">
        <v>352</v>
      </c>
      <c r="B10" s="1331">
        <f>'Attach 3(JV)'!B10</f>
        <v>0</v>
      </c>
      <c r="C10" s="1331"/>
      <c r="D10" s="462" t="str">
        <f>'[19]Attach 3 (JV)'!F8</f>
        <v>"Saudamini", Plot No.-2</v>
      </c>
      <c r="F10" s="31"/>
      <c r="G10" s="13"/>
    </row>
    <row r="11" spans="1:7">
      <c r="B11" s="1331">
        <f>'Attach 3(JV)'!B11</f>
        <v>0</v>
      </c>
      <c r="C11" s="1331"/>
      <c r="D11" s="462" t="str">
        <f>'[19]Attach 3 (JV)'!F9</f>
        <v xml:space="preserve">Sector-29, </v>
      </c>
    </row>
    <row r="12" spans="1:7">
      <c r="A12" s="317"/>
      <c r="B12" s="1331">
        <f>'Attach 3(JV)'!B12</f>
        <v>0</v>
      </c>
      <c r="C12" s="1331"/>
      <c r="D12" s="463" t="str">
        <f>'[19]Attach 3 (JV)'!F10</f>
        <v>Gurgaon (Haryana) - 122001</v>
      </c>
    </row>
    <row r="13" spans="1:7" ht="9.9499999999999993" customHeight="1">
      <c r="A13" s="317"/>
      <c r="B13" s="127"/>
      <c r="C13" s="127"/>
    </row>
    <row r="14" spans="1:7" ht="20.100000000000001" customHeight="1">
      <c r="A14" s="311" t="s">
        <v>345</v>
      </c>
    </row>
    <row r="15" spans="1:7" ht="45.75" customHeight="1">
      <c r="A15" s="1426" t="s">
        <v>1007</v>
      </c>
      <c r="B15" s="1426"/>
      <c r="C15" s="1426"/>
      <c r="D15" s="1426"/>
      <c r="E15" s="1426"/>
    </row>
    <row r="16" spans="1:7" ht="80.25" customHeight="1">
      <c r="A16" s="456" t="s">
        <v>348</v>
      </c>
      <c r="B16" s="456" t="s">
        <v>549</v>
      </c>
      <c r="C16" s="456" t="s">
        <v>394</v>
      </c>
      <c r="D16" s="456" t="s">
        <v>395</v>
      </c>
      <c r="E16" s="456" t="s">
        <v>1003</v>
      </c>
    </row>
    <row r="17" spans="1:6" ht="13.5" customHeight="1">
      <c r="A17" s="473">
        <v>1</v>
      </c>
      <c r="B17" s="473">
        <v>2</v>
      </c>
      <c r="C17" s="473">
        <v>3</v>
      </c>
      <c r="D17" s="473">
        <v>4</v>
      </c>
      <c r="E17" s="473">
        <v>5</v>
      </c>
    </row>
    <row r="18" spans="1:6" ht="32.25" customHeight="1">
      <c r="A18" s="457" t="s">
        <v>550</v>
      </c>
      <c r="B18" s="457"/>
      <c r="C18" s="457"/>
      <c r="D18" s="457"/>
      <c r="E18" s="457"/>
    </row>
    <row r="19" spans="1:6" s="465" customFormat="1" ht="32.25" customHeight="1">
      <c r="A19" s="1415" t="s">
        <v>579</v>
      </c>
      <c r="B19" s="1416"/>
      <c r="C19" s="1416"/>
      <c r="D19" s="1417"/>
      <c r="E19" s="458"/>
      <c r="F19" s="464"/>
    </row>
    <row r="20" spans="1:6" s="467" customFormat="1" ht="37.5" customHeight="1">
      <c r="A20" s="488" t="s">
        <v>995</v>
      </c>
      <c r="B20" s="1421" t="s">
        <v>998</v>
      </c>
      <c r="C20" s="1421"/>
      <c r="D20" s="1421"/>
      <c r="E20" s="1421"/>
      <c r="F20" s="466"/>
    </row>
    <row r="21" spans="1:6" ht="59.25" customHeight="1">
      <c r="A21" s="468" t="s">
        <v>396</v>
      </c>
      <c r="B21" s="468" t="s">
        <v>553</v>
      </c>
      <c r="C21" s="660">
        <v>0.28999999999999998</v>
      </c>
      <c r="D21" s="323" t="s">
        <v>855</v>
      </c>
      <c r="E21" s="475"/>
    </row>
    <row r="22" spans="1:6" ht="103.5" customHeight="1">
      <c r="A22" s="468" t="s">
        <v>397</v>
      </c>
      <c r="B22" s="468" t="s">
        <v>554</v>
      </c>
      <c r="C22" s="660">
        <v>0.28000000000000003</v>
      </c>
      <c r="D22" s="323" t="s">
        <v>555</v>
      </c>
      <c r="E22" s="475"/>
    </row>
    <row r="23" spans="1:6" ht="52.5" customHeight="1">
      <c r="A23" s="468" t="s">
        <v>551</v>
      </c>
      <c r="B23" s="468" t="s">
        <v>556</v>
      </c>
      <c r="C23" s="660">
        <v>7.0000000000000007E-2</v>
      </c>
      <c r="D23" s="323" t="s">
        <v>856</v>
      </c>
      <c r="E23" s="475"/>
    </row>
    <row r="24" spans="1:6" ht="45.75" customHeight="1">
      <c r="A24" s="468" t="s">
        <v>552</v>
      </c>
      <c r="B24" s="468" t="s">
        <v>557</v>
      </c>
      <c r="C24" s="660">
        <v>0.06</v>
      </c>
      <c r="D24" s="323" t="s">
        <v>558</v>
      </c>
      <c r="E24" s="475"/>
    </row>
    <row r="25" spans="1:6" ht="145.5" customHeight="1">
      <c r="A25" s="474" t="s">
        <v>888</v>
      </c>
      <c r="B25" s="474" t="s">
        <v>999</v>
      </c>
      <c r="C25" s="660">
        <v>0.15</v>
      </c>
      <c r="D25" s="323" t="s">
        <v>908</v>
      </c>
      <c r="E25" s="475"/>
    </row>
    <row r="26" spans="1:6" ht="35.25" customHeight="1">
      <c r="A26" s="1424" t="str">
        <f>IF(OR((SUM(C21:C25)&gt;0.85),SUM(C21:C25)&lt;0.85),"ERROR -Sum of all the coefficients including labour is not equal to 0.85","")</f>
        <v/>
      </c>
      <c r="B26" s="1424"/>
      <c r="C26" s="1424"/>
      <c r="D26" s="1424"/>
      <c r="E26" s="1425"/>
    </row>
    <row r="27" spans="1:6" ht="24.75" customHeight="1">
      <c r="A27" s="1422" t="s">
        <v>738</v>
      </c>
      <c r="B27" s="1422"/>
      <c r="C27" s="1422"/>
      <c r="D27" s="1422"/>
      <c r="E27" s="1423"/>
    </row>
    <row r="28" spans="1:6" ht="20.100000000000001" customHeight="1">
      <c r="A28" s="488" t="s">
        <v>894</v>
      </c>
      <c r="B28" s="1421" t="s">
        <v>721</v>
      </c>
      <c r="C28" s="1421"/>
      <c r="D28" s="1421"/>
      <c r="E28" s="1421"/>
    </row>
    <row r="29" spans="1:6" ht="82.5">
      <c r="A29" s="468" t="s">
        <v>422</v>
      </c>
      <c r="B29" s="468" t="s">
        <v>559</v>
      </c>
      <c r="C29" s="322">
        <v>0.85</v>
      </c>
      <c r="D29" s="323" t="s">
        <v>573</v>
      </c>
      <c r="E29" s="475"/>
    </row>
    <row r="30" spans="1:6" s="465" customFormat="1" ht="20.100000000000001" customHeight="1">
      <c r="A30" s="933" t="s">
        <v>581</v>
      </c>
      <c r="B30" s="1415" t="s">
        <v>580</v>
      </c>
      <c r="C30" s="1416"/>
      <c r="D30" s="1416"/>
      <c r="E30" s="1417"/>
      <c r="F30" s="464"/>
    </row>
    <row r="31" spans="1:6" s="470" customFormat="1" ht="30" customHeight="1">
      <c r="A31" s="934" t="s">
        <v>398</v>
      </c>
      <c r="B31" s="1418" t="s">
        <v>594</v>
      </c>
      <c r="C31" s="1419"/>
      <c r="D31" s="1419"/>
      <c r="E31" s="1420"/>
      <c r="F31" s="469"/>
    </row>
    <row r="32" spans="1:6" ht="148.5">
      <c r="A32" s="471" t="s">
        <v>396</v>
      </c>
      <c r="B32" s="471" t="s">
        <v>999</v>
      </c>
      <c r="C32" s="476">
        <v>0.8</v>
      </c>
      <c r="D32" s="323" t="s">
        <v>908</v>
      </c>
      <c r="E32" s="475"/>
    </row>
    <row r="33" spans="1:7" s="477" customFormat="1" ht="205.5" customHeight="1">
      <c r="A33" s="1048" t="s">
        <v>571</v>
      </c>
      <c r="B33" s="1049"/>
      <c r="C33" s="1049"/>
      <c r="D33" s="1049"/>
      <c r="E33" s="1050"/>
      <c r="F33" s="30"/>
    </row>
    <row r="34" spans="1:7" ht="20.100000000000001" customHeight="1">
      <c r="A34" s="478"/>
      <c r="B34" s="478"/>
      <c r="C34" s="478"/>
      <c r="D34" s="457"/>
      <c r="E34" s="457"/>
    </row>
    <row r="35" spans="1:7" s="311" customFormat="1">
      <c r="A35" s="334" t="s">
        <v>7</v>
      </c>
      <c r="B35" s="472" t="str">
        <f>'Attach 3(JV)'!B24</f>
        <v>--</v>
      </c>
      <c r="D35" s="334" t="s">
        <v>5</v>
      </c>
      <c r="E35" s="334" t="str">
        <f>'Attach 3(JV)'!E24</f>
        <v/>
      </c>
      <c r="G35" s="459"/>
    </row>
    <row r="36" spans="1:7" s="311" customFormat="1">
      <c r="A36" s="334" t="s">
        <v>8</v>
      </c>
      <c r="B36" s="334" t="str">
        <f>'Attach 3(JV)'!B25</f>
        <v/>
      </c>
      <c r="D36" s="334" t="s">
        <v>156</v>
      </c>
      <c r="E36" s="318" t="str">
        <f>'Attach 3(JV)'!E25</f>
        <v/>
      </c>
      <c r="G36" s="459"/>
    </row>
    <row r="37" spans="1:7" s="311" customFormat="1">
      <c r="A37" s="318"/>
      <c r="B37" s="318"/>
      <c r="C37" s="334"/>
      <c r="D37" s="333"/>
      <c r="E37" s="318"/>
      <c r="G37" s="459"/>
    </row>
  </sheetData>
  <sheetProtection algorithmName="SHA-512" hashValue="t0qOiaXrfIDSP0wVxxgaeyz8HCdT137QFREH2SRYHRuVt2czEeyGc+dWigPtPb27JvaQRJh2oipM3DZMZU2AQw==" saltValue="HP3N/E0CcGOuK/7OuEkoYw==" spinCount="100000" sheet="1" objects="1" scenarios="1" formatColumns="0" formatRows="0" selectLockedCells="1"/>
  <customSheetViews>
    <customSheetView guid="{7D0A14A8-F7D2-402C-9203-97C9651691AA}"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"0.27,0.28,0.29,0.30,0.31,0.32,0.33"</formula1>
    </dataValidation>
    <dataValidation type="list" allowBlank="1" showInputMessage="1" showErrorMessage="1" sqref="C25" xr:uid="{00000000-0002-0000-1100-000001000000}">
      <formula1>"0.14,0.15,0.16,0.17"</formula1>
    </dataValidation>
    <dataValidation type="list" allowBlank="1" showInputMessage="1" showErrorMessage="1" sqref="C24" xr:uid="{00000000-0002-0000-1100-000002000000}">
      <formula1>"0.05,0.06"</formula1>
    </dataValidation>
    <dataValidation type="list" allowBlank="1" showInputMessage="1" showErrorMessage="1" sqref="C22" xr:uid="{00000000-0002-0000-1100-000003000000}">
      <formula1>"0.25,0.26,0.27,0.28,0.29,0.30,0.31"</formula1>
    </dataValidation>
    <dataValidation type="list" allowBlank="1" showInputMessage="1" showErrorMessage="1" sqref="C23" xr:uid="{00000000-0002-0000-1100-000004000000}">
      <formula1>"0.06,0.07,0.08"</formula1>
    </dataValidation>
  </dataValidations>
  <pageMargins left="0.7" right="0.25" top="0.47" bottom="0.48" header="0.28000000000000003" footer="0.23"/>
  <pageSetup scale="82" fitToHeight="0" orientation="portrait" r:id="rId19"/>
  <headerFooter alignWithMargins="0">
    <oddFooter>&amp;R&amp;"Book Antiqua,Bold"&amp;8 Page &amp;P of &amp;N</oddFooter>
  </headerFooter>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7"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58" t="str">
        <f>'Attach 3(JV)'!A1</f>
        <v>Specification No. :5002002080/TRANSFORMER/DOM/A02-CC CS -3</v>
      </c>
      <c r="B1" s="645"/>
      <c r="C1" s="645"/>
      <c r="D1" s="645"/>
      <c r="E1" s="659" t="str">
        <f>"Attachment-13 " &amp; 'Attach 3(JV)'!AT1</f>
        <v xml:space="preserve">Attachment-13 </v>
      </c>
      <c r="F1" s="94"/>
      <c r="G1" s="94"/>
      <c r="H1" s="94"/>
    </row>
    <row r="3" spans="1:9" ht="7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27"/>
      <c r="G3" s="28"/>
      <c r="H3" s="27"/>
    </row>
    <row r="4" spans="1:9" ht="20.100000000000001" customHeight="1">
      <c r="A4" s="29"/>
      <c r="H4" s="31"/>
      <c r="I4" s="11"/>
    </row>
    <row r="5" spans="1:9" ht="20.100000000000001" customHeight="1">
      <c r="A5" s="991" t="s">
        <v>1</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2" t="str">
        <f>'Attach 3(JV)'!E8</f>
        <v>Contract Services</v>
      </c>
      <c r="H8" s="31"/>
      <c r="I8" s="13"/>
    </row>
    <row r="9" spans="1:9" ht="20.100000000000001" customHeight="1">
      <c r="A9" s="14" t="s">
        <v>350</v>
      </c>
      <c r="B9" s="1331">
        <f>'Attach 3(JV)'!B9</f>
        <v>0</v>
      </c>
      <c r="C9" s="1331"/>
      <c r="D9" s="1331"/>
      <c r="E9" s="12" t="str">
        <f>'Attach 3(JV)'!E9</f>
        <v>Power Grid Corporation of India Ltd.,</v>
      </c>
      <c r="H9" s="31"/>
      <c r="I9" s="13"/>
    </row>
    <row r="10" spans="1:9" ht="20.100000000000001" customHeight="1">
      <c r="A10" s="14" t="s">
        <v>352</v>
      </c>
      <c r="B10" s="1331">
        <f>'Attach 3(JV)'!B10</f>
        <v>0</v>
      </c>
      <c r="C10" s="1331"/>
      <c r="D10" s="1331"/>
      <c r="E10" s="12" t="str">
        <f>'Attach 3(JV)'!E10</f>
        <v>"Saudamini", Plot No. 2, Sector 29</v>
      </c>
      <c r="H10" s="31"/>
      <c r="I10" s="13"/>
    </row>
    <row r="11" spans="1:9" ht="20.100000000000001" customHeight="1">
      <c r="B11" s="1331">
        <f>'Attach 3(JV)'!B11</f>
        <v>0</v>
      </c>
      <c r="C11" s="1331"/>
      <c r="D11" s="1331"/>
      <c r="E11" s="12" t="str">
        <f>'Attach 3(JV)'!E11</f>
        <v>Gurgaon (Haryana) - 122001</v>
      </c>
      <c r="G11" s="56" t="s">
        <v>478</v>
      </c>
    </row>
    <row r="12" spans="1:9" ht="20.100000000000001" customHeight="1">
      <c r="A12" s="33"/>
      <c r="B12" s="1331">
        <f>'Attach 3(JV)'!B12</f>
        <v>0</v>
      </c>
      <c r="C12" s="1331"/>
      <c r="D12" s="1331"/>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226" t="s">
        <v>2</v>
      </c>
      <c r="B16" s="1226"/>
      <c r="C16" s="1226"/>
      <c r="D16" s="1226"/>
      <c r="E16" s="122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9" t="str">
        <f>'Attach 3(JV)'!E24</f>
        <v/>
      </c>
    </row>
    <row r="25" spans="1:5" ht="33" customHeight="1">
      <c r="A25" s="37" t="s">
        <v>8</v>
      </c>
      <c r="B25" s="269" t="str">
        <f>'Attach 3(JV)'!B25</f>
        <v/>
      </c>
      <c r="C25" s="41"/>
      <c r="D25" s="38" t="s">
        <v>6</v>
      </c>
      <c r="E25" s="269"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vwW5+hQSDfI5YcSlKo5ZLvowB5NWFoqq7/hkGQ4zoFPrdCJbthNevpNfR5YmX3MP8qz/jbD1jcVXrUBXxwa1eg==" saltValue="JqvvpXpGJuwRZORIo/pWUg==" spinCount="100000" sheet="1" objects="1" scenarios="1" formatColumns="0" formatRows="0" selectLockedCells="1"/>
  <customSheetViews>
    <customSheetView guid="{7D0A14A8-F7D2-402C-9203-97C9651691AA}"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0"/>
  <headerFooter alignWithMargins="0">
    <oddFooter>&amp;R&amp;"Book Antiqua,Bold"&amp;8 Page &amp;P of &amp;N</oddFooter>
  </headerFooter>
  <drawing r:id="rId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topLeftCell="B1" zoomScale="115" zoomScaleNormal="100" zoomScaleSheetLayoutView="100" workbookViewId="0">
      <selection sqref="A1:A28"/>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53" t="s">
        <v>10</v>
      </c>
      <c r="B1" s="956" t="s">
        <v>131</v>
      </c>
      <c r="C1" s="956"/>
      <c r="D1" s="956"/>
      <c r="E1" s="956"/>
      <c r="F1" s="953" t="str">
        <f>": Transformer Package -" &amp; Basic!B2 &amp; " :"</f>
        <v>: Transformer Package -TR40 :</v>
      </c>
      <c r="G1" s="103"/>
      <c r="H1" s="104"/>
      <c r="I1" s="104"/>
      <c r="J1" s="105"/>
      <c r="L1" s="106" t="s">
        <v>478</v>
      </c>
    </row>
    <row r="2" spans="1:12" ht="88.5" customHeight="1">
      <c r="A2" s="954"/>
      <c r="B2" s="957"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C2" s="958"/>
      <c r="D2" s="958"/>
      <c r="E2" s="959"/>
      <c r="F2" s="954"/>
      <c r="G2" s="103"/>
      <c r="H2" s="104"/>
      <c r="I2" s="104"/>
      <c r="J2" s="105"/>
    </row>
    <row r="3" spans="1:12" ht="21" customHeight="1">
      <c r="A3" s="954"/>
      <c r="B3" s="974" t="str">
        <f>"Specification No.: " &amp; Basic!B3</f>
        <v>Specification No.: 5002002080/TRANSFORMER/DOM/A02-CC CS -3</v>
      </c>
      <c r="C3" s="974"/>
      <c r="D3" s="974"/>
      <c r="E3" s="974"/>
      <c r="F3" s="954"/>
      <c r="G3" s="103"/>
      <c r="H3" s="104"/>
      <c r="I3" s="104"/>
      <c r="J3" s="105"/>
    </row>
    <row r="4" spans="1:12" s="118" customFormat="1" ht="18" customHeight="1">
      <c r="A4" s="954"/>
      <c r="B4" s="289">
        <v>1</v>
      </c>
      <c r="C4" s="973" t="s">
        <v>132</v>
      </c>
      <c r="D4" s="973"/>
      <c r="E4" s="973"/>
      <c r="F4" s="954"/>
      <c r="G4" s="115"/>
      <c r="H4" s="115"/>
      <c r="I4" s="116"/>
      <c r="J4" s="117"/>
    </row>
    <row r="5" spans="1:12" s="118" customFormat="1" ht="31.5" customHeight="1">
      <c r="A5" s="954"/>
      <c r="B5" s="290">
        <v>2</v>
      </c>
      <c r="C5" s="973" t="s">
        <v>517</v>
      </c>
      <c r="D5" s="973"/>
      <c r="E5" s="973"/>
      <c r="F5" s="954"/>
      <c r="G5" s="114"/>
      <c r="H5" s="116"/>
      <c r="I5" s="116"/>
      <c r="J5" s="117"/>
    </row>
    <row r="6" spans="1:12" s="118" customFormat="1" ht="23.25" customHeight="1">
      <c r="A6" s="954"/>
      <c r="B6" s="290">
        <v>3</v>
      </c>
      <c r="C6" s="961" t="s">
        <v>164</v>
      </c>
      <c r="D6" s="961"/>
      <c r="E6" s="961"/>
      <c r="F6" s="954"/>
      <c r="G6" s="114"/>
      <c r="H6" s="116"/>
      <c r="I6" s="116"/>
      <c r="J6" s="117"/>
    </row>
    <row r="7" spans="1:12" s="118" customFormat="1" ht="33" customHeight="1">
      <c r="A7" s="954"/>
      <c r="B7" s="290">
        <v>4</v>
      </c>
      <c r="C7" s="973" t="s">
        <v>163</v>
      </c>
      <c r="D7" s="973"/>
      <c r="E7" s="973"/>
      <c r="F7" s="954"/>
      <c r="G7" s="114"/>
      <c r="H7" s="116"/>
      <c r="I7" s="116"/>
      <c r="J7" s="117"/>
    </row>
    <row r="8" spans="1:12" s="118" customFormat="1" ht="37.5" customHeight="1">
      <c r="A8" s="954"/>
      <c r="B8" s="290">
        <v>5</v>
      </c>
      <c r="C8" s="973" t="s">
        <v>486</v>
      </c>
      <c r="D8" s="973"/>
      <c r="E8" s="973"/>
      <c r="F8" s="954"/>
      <c r="G8" s="114"/>
      <c r="H8" s="116"/>
      <c r="I8" s="116"/>
      <c r="J8" s="117"/>
    </row>
    <row r="9" spans="1:12" s="118" customFormat="1" ht="22.5" customHeight="1">
      <c r="A9" s="954"/>
      <c r="B9" s="291">
        <v>6</v>
      </c>
      <c r="C9" s="960" t="s">
        <v>477</v>
      </c>
      <c r="D9" s="960"/>
      <c r="E9" s="960"/>
      <c r="F9" s="954"/>
      <c r="G9" s="114"/>
      <c r="H9" s="116"/>
      <c r="I9" s="116"/>
      <c r="J9" s="117"/>
    </row>
    <row r="10" spans="1:12" s="118" customFormat="1" ht="29.25" customHeight="1">
      <c r="A10" s="954"/>
      <c r="B10" s="291">
        <v>7</v>
      </c>
      <c r="C10" s="960" t="s">
        <v>516</v>
      </c>
      <c r="D10" s="960"/>
      <c r="E10" s="960"/>
      <c r="F10" s="954"/>
      <c r="G10" s="114"/>
      <c r="H10" s="116"/>
      <c r="I10" s="116"/>
      <c r="J10" s="288"/>
    </row>
    <row r="11" spans="1:12" s="118" customFormat="1" ht="33" customHeight="1">
      <c r="A11" s="954"/>
      <c r="B11" s="631">
        <v>8</v>
      </c>
      <c r="C11" s="960" t="s">
        <v>711</v>
      </c>
      <c r="D11" s="960"/>
      <c r="E11" s="960"/>
      <c r="F11" s="954"/>
      <c r="G11" s="114"/>
      <c r="H11" s="116"/>
      <c r="I11" s="116"/>
      <c r="J11" s="288"/>
    </row>
    <row r="12" spans="1:12" s="118" customFormat="1" ht="35.25" customHeight="1">
      <c r="A12" s="954"/>
      <c r="B12" s="631">
        <v>9</v>
      </c>
      <c r="C12" s="961" t="s">
        <v>712</v>
      </c>
      <c r="D12" s="961"/>
      <c r="E12" s="962"/>
      <c r="F12" s="954"/>
      <c r="G12" s="114"/>
      <c r="H12" s="116"/>
      <c r="I12" s="116"/>
      <c r="J12" s="288"/>
    </row>
    <row r="13" spans="1:12" s="118" customFormat="1" ht="54" customHeight="1">
      <c r="A13" s="954"/>
      <c r="B13" s="631">
        <v>10</v>
      </c>
      <c r="C13" s="961" t="s">
        <v>713</v>
      </c>
      <c r="D13" s="961"/>
      <c r="E13" s="962"/>
      <c r="F13" s="954"/>
      <c r="G13" s="114"/>
      <c r="H13" s="116"/>
      <c r="I13" s="116"/>
      <c r="J13" s="288"/>
    </row>
    <row r="14" spans="1:12" s="118" customFormat="1" ht="33.75" customHeight="1">
      <c r="A14" s="954"/>
      <c r="B14" s="631">
        <v>11</v>
      </c>
      <c r="C14" s="961" t="s">
        <v>899</v>
      </c>
      <c r="D14" s="961"/>
      <c r="E14" s="962"/>
      <c r="F14" s="954"/>
      <c r="G14" s="114"/>
      <c r="H14" s="116"/>
      <c r="I14" s="116"/>
      <c r="J14" s="288"/>
    </row>
    <row r="15" spans="1:12" s="118" customFormat="1" ht="21" customHeight="1">
      <c r="A15" s="954"/>
      <c r="B15" s="631">
        <v>12</v>
      </c>
      <c r="C15" s="961" t="s">
        <v>900</v>
      </c>
      <c r="D15" s="961"/>
      <c r="E15" s="962"/>
      <c r="F15" s="954"/>
      <c r="G15" s="114"/>
      <c r="H15" s="116"/>
      <c r="I15" s="116"/>
      <c r="J15" s="288"/>
    </row>
    <row r="16" spans="1:12" s="118" customFormat="1" ht="33" customHeight="1">
      <c r="A16" s="954"/>
      <c r="B16" s="631">
        <v>13</v>
      </c>
      <c r="C16" s="961" t="s">
        <v>898</v>
      </c>
      <c r="D16" s="961"/>
      <c r="E16" s="962"/>
      <c r="F16" s="954"/>
      <c r="G16" s="114"/>
      <c r="H16" s="116"/>
      <c r="I16" s="116"/>
      <c r="J16" s="288"/>
    </row>
    <row r="17" spans="1:10" s="118" customFormat="1" ht="20.25" customHeight="1">
      <c r="A17" s="954"/>
      <c r="B17" s="631">
        <v>14</v>
      </c>
      <c r="C17" s="961" t="s">
        <v>901</v>
      </c>
      <c r="D17" s="961"/>
      <c r="E17" s="962"/>
      <c r="F17" s="954"/>
      <c r="G17" s="114"/>
      <c r="H17" s="116"/>
      <c r="I17" s="116"/>
      <c r="J17" s="288"/>
    </row>
    <row r="18" spans="1:10" s="118" customFormat="1" ht="20.25" customHeight="1">
      <c r="A18" s="954"/>
      <c r="B18" s="631">
        <v>15</v>
      </c>
      <c r="C18" s="961" t="s">
        <v>909</v>
      </c>
      <c r="D18" s="961"/>
      <c r="E18" s="962"/>
      <c r="F18" s="954"/>
      <c r="G18" s="114"/>
      <c r="H18" s="116"/>
      <c r="I18" s="116"/>
      <c r="J18" s="288"/>
    </row>
    <row r="19" spans="1:10" s="118" customFormat="1" ht="20.25" customHeight="1">
      <c r="A19" s="954"/>
      <c r="B19" s="631">
        <v>16</v>
      </c>
      <c r="C19" s="961" t="s">
        <v>910</v>
      </c>
      <c r="D19" s="961"/>
      <c r="E19" s="962"/>
      <c r="F19" s="954"/>
      <c r="G19" s="114"/>
      <c r="H19" s="116"/>
      <c r="I19" s="116"/>
      <c r="J19" s="288"/>
    </row>
    <row r="20" spans="1:10" s="118" customFormat="1" ht="20.25" customHeight="1">
      <c r="A20" s="954"/>
      <c r="B20" s="631">
        <v>17</v>
      </c>
      <c r="C20" s="961" t="s">
        <v>911</v>
      </c>
      <c r="D20" s="961"/>
      <c r="E20" s="962"/>
      <c r="F20" s="954"/>
      <c r="G20" s="114"/>
      <c r="H20" s="116"/>
      <c r="I20" s="116"/>
      <c r="J20" s="288"/>
    </row>
    <row r="21" spans="1:10" s="118" customFormat="1" ht="37.5" customHeight="1">
      <c r="A21" s="954"/>
      <c r="B21" s="292" t="s">
        <v>390</v>
      </c>
      <c r="C21" s="975" t="s">
        <v>902</v>
      </c>
      <c r="D21" s="975"/>
      <c r="E21" s="976"/>
      <c r="F21" s="954"/>
      <c r="G21" s="114"/>
      <c r="H21" s="116"/>
      <c r="I21" s="116"/>
      <c r="J21" s="117"/>
    </row>
    <row r="22" spans="1:10" ht="17.25" customHeight="1">
      <c r="A22" s="954"/>
      <c r="B22" s="293"/>
      <c r="C22" s="293"/>
      <c r="D22" s="293"/>
      <c r="E22" s="293"/>
      <c r="F22" s="954"/>
      <c r="G22" s="103"/>
      <c r="H22" s="104"/>
      <c r="I22" s="104"/>
      <c r="J22" s="105"/>
    </row>
    <row r="23" spans="1:10" ht="30" customHeight="1">
      <c r="A23" s="954"/>
      <c r="B23" s="972"/>
      <c r="C23" s="972"/>
      <c r="D23" s="972"/>
      <c r="E23" s="972"/>
      <c r="F23" s="954"/>
      <c r="G23" s="103"/>
      <c r="H23" s="104"/>
      <c r="I23" s="104"/>
      <c r="J23" s="105"/>
    </row>
    <row r="24" spans="1:10" ht="21.75" customHeight="1">
      <c r="A24" s="954"/>
      <c r="B24" s="108"/>
      <c r="C24" s="108"/>
      <c r="D24" s="108"/>
      <c r="E24" s="108"/>
      <c r="F24" s="954"/>
      <c r="G24" s="103"/>
      <c r="H24" s="104"/>
      <c r="I24" s="104"/>
      <c r="J24" s="105"/>
    </row>
    <row r="25" spans="1:10" ht="24" customHeight="1">
      <c r="A25" s="954"/>
      <c r="B25" s="963"/>
      <c r="C25" s="964"/>
      <c r="D25" s="964"/>
      <c r="E25" s="965"/>
      <c r="F25" s="954"/>
    </row>
    <row r="26" spans="1:10" ht="15.95" customHeight="1">
      <c r="A26" s="954"/>
      <c r="B26" s="966"/>
      <c r="C26" s="967"/>
      <c r="D26" s="967"/>
      <c r="E26" s="968"/>
      <c r="F26" s="954"/>
      <c r="G26" s="103"/>
      <c r="H26" s="104"/>
      <c r="I26" s="104"/>
      <c r="J26" s="105"/>
    </row>
    <row r="27" spans="1:10" ht="17.25" customHeight="1">
      <c r="A27" s="954"/>
      <c r="B27" s="966"/>
      <c r="C27" s="967"/>
      <c r="D27" s="967"/>
      <c r="E27" s="968"/>
      <c r="F27" s="954"/>
      <c r="G27" s="110"/>
      <c r="H27" s="110"/>
      <c r="I27" s="110"/>
      <c r="J27" s="110"/>
    </row>
    <row r="28" spans="1:10" ht="24" customHeight="1">
      <c r="A28" s="955"/>
      <c r="B28" s="969"/>
      <c r="C28" s="970"/>
      <c r="D28" s="970"/>
      <c r="E28" s="971"/>
      <c r="F28" s="955"/>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algorithmName="SHA-512" hashValue="utGTn9y8no0Uu+GOvEPHoswP/+vOmg5erS4JvWVkRseTZ8Xm9rQdDNh8XlMc0RXZFl6el/dsv6c1c5dhTWODrA==" saltValue="P/EDs/AA4ckI+QHDweg54w==" spinCount="100000" sheet="1" objects="1" scenarios="1" formatColumns="0" formatRows="0" selectLockedCells="1"/>
  <customSheetViews>
    <customSheetView guid="{7D0A14A8-F7D2-402C-9203-97C9651691AA}"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40"/>
  <headerFooter alignWithMargins="0"/>
  <drawing r:id="rId4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6"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329" t="str">
        <f>'Attach 3(JV)'!A1</f>
        <v>Specification No. :5002002080/TRANSFORMER/DOM/A02-CC CS -3</v>
      </c>
      <c r="B1" s="1329"/>
      <c r="C1" s="1329"/>
      <c r="D1" s="1329"/>
      <c r="E1" s="644" t="str">
        <f>"Attachment-14 " &amp; 'Attach 3(JV)'!AT1</f>
        <v xml:space="preserve">Attachment-14 </v>
      </c>
      <c r="F1" s="94"/>
      <c r="G1" s="94"/>
      <c r="H1" s="94"/>
    </row>
    <row r="3" spans="1:9" ht="83.2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27"/>
      <c r="G3" s="28"/>
      <c r="H3" s="27"/>
    </row>
    <row r="4" spans="1:9" ht="20.100000000000001" customHeight="1">
      <c r="A4" s="29"/>
      <c r="H4" s="31"/>
      <c r="I4" s="11"/>
    </row>
    <row r="5" spans="1:9" ht="20.100000000000001" customHeight="1">
      <c r="A5" s="991" t="s">
        <v>416</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2" t="str">
        <f>'Attach 3(JV)'!E8</f>
        <v>Contract Services</v>
      </c>
      <c r="H8" s="31"/>
      <c r="I8" s="13"/>
    </row>
    <row r="9" spans="1:9" ht="20.100000000000001" customHeight="1">
      <c r="A9" s="14" t="s">
        <v>350</v>
      </c>
      <c r="B9" s="1331">
        <f>'Attach 3(JV)'!B9</f>
        <v>0</v>
      </c>
      <c r="C9" s="1331"/>
      <c r="D9" s="1331"/>
      <c r="E9" s="12" t="str">
        <f>'Attach 3(JV)'!E9</f>
        <v>Power Grid Corporation of India Ltd.,</v>
      </c>
      <c r="H9" s="31"/>
      <c r="I9" s="13"/>
    </row>
    <row r="10" spans="1:9" ht="20.100000000000001" customHeight="1">
      <c r="A10" s="14" t="s">
        <v>352</v>
      </c>
      <c r="B10" s="1331">
        <f>'Attach 3(JV)'!B10</f>
        <v>0</v>
      </c>
      <c r="C10" s="1331"/>
      <c r="D10" s="1331"/>
      <c r="E10" s="12" t="str">
        <f>'Attach 3(JV)'!E10</f>
        <v>"Saudamini", Plot No. 2, Sector 29</v>
      </c>
      <c r="H10" s="31"/>
      <c r="I10" s="13"/>
    </row>
    <row r="11" spans="1:9" ht="20.100000000000001" customHeight="1">
      <c r="B11" s="1331">
        <f>'Attach 3(JV)'!B11</f>
        <v>0</v>
      </c>
      <c r="C11" s="1331"/>
      <c r="D11" s="1331"/>
      <c r="E11" s="12" t="str">
        <f>'Attach 3(JV)'!E11</f>
        <v>Gurgaon (Haryana) - 122001</v>
      </c>
    </row>
    <row r="12" spans="1:9" ht="20.100000000000001" customHeight="1">
      <c r="A12" s="33"/>
      <c r="B12" s="1331">
        <f>'Attach 3(JV)'!B12</f>
        <v>0</v>
      </c>
      <c r="C12" s="1331"/>
      <c r="D12" s="1331"/>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430" t="s">
        <v>476</v>
      </c>
      <c r="B16" s="1430"/>
      <c r="C16" s="1430"/>
      <c r="D16" s="1430"/>
      <c r="E16" s="143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9" t="str">
        <f>'Attach 3(JV)'!E24</f>
        <v/>
      </c>
    </row>
    <row r="25" spans="1:5" ht="33" customHeight="1">
      <c r="A25" s="37" t="s">
        <v>8</v>
      </c>
      <c r="B25" s="269" t="str">
        <f>'Attach 3(JV)'!B25</f>
        <v/>
      </c>
      <c r="C25" s="41"/>
      <c r="D25" s="38" t="s">
        <v>6</v>
      </c>
      <c r="E25" s="269"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VmXwJoXGH8oNHGU8TE01SA4s3PTRGJC4XqPQrPEhd/iN6XA8ia9ZFm6w25u6W2iK8+aN17FXUlxtE09G57UJUg==" saltValue="8OVOss6suAwghPw2xCPuwg==" spinCount="100000" sheet="1" objects="1" scenarios="1" formatColumns="0" formatRows="0" selectLockedCells="1"/>
  <customSheetViews>
    <customSheetView guid="{7D0A14A8-F7D2-402C-9203-97C9651691AA}"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9"/>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5"/>
  <headerFooter alignWithMargins="0">
    <oddFooter>&amp;R&amp;"Book Antiqua,Bold"&amp;8 Page &amp;P of &amp;N</oddFooter>
  </headerFooter>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58"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7" customFormat="1" ht="32.1" customHeight="1">
      <c r="A1" s="1443" t="s">
        <v>488</v>
      </c>
      <c r="B1" s="1444"/>
      <c r="C1" s="1444"/>
      <c r="D1" s="1444"/>
      <c r="E1" s="1444"/>
      <c r="F1" s="1444"/>
      <c r="G1" s="1444"/>
      <c r="H1" s="1444"/>
      <c r="I1" s="1445"/>
    </row>
    <row r="2" spans="1:9" s="297" customFormat="1" ht="32.1" customHeight="1">
      <c r="A2" s="294" t="s">
        <v>489</v>
      </c>
      <c r="B2" s="1446" t="s">
        <v>490</v>
      </c>
      <c r="C2" s="1446"/>
      <c r="D2" s="1446"/>
      <c r="E2" s="1446"/>
      <c r="F2" s="1446"/>
      <c r="G2" s="1446"/>
      <c r="H2" s="1446"/>
      <c r="I2" s="1447"/>
    </row>
    <row r="3" spans="1:9" s="297" customFormat="1" ht="32.1" customHeight="1">
      <c r="A3" s="294" t="s">
        <v>491</v>
      </c>
      <c r="B3" s="1446" t="s">
        <v>492</v>
      </c>
      <c r="C3" s="1446"/>
      <c r="D3" s="1446"/>
      <c r="E3" s="1446"/>
      <c r="F3" s="1446"/>
      <c r="G3" s="1446"/>
      <c r="H3" s="1446"/>
      <c r="I3" s="1447"/>
    </row>
    <row r="4" spans="1:9" s="297" customFormat="1" ht="32.1" customHeight="1">
      <c r="A4" s="294" t="s">
        <v>493</v>
      </c>
      <c r="B4" s="1446" t="s">
        <v>494</v>
      </c>
      <c r="C4" s="1446"/>
      <c r="D4" s="1446"/>
      <c r="E4" s="1446"/>
      <c r="F4" s="1446"/>
      <c r="G4" s="1446"/>
      <c r="H4" s="1446"/>
      <c r="I4" s="1447"/>
    </row>
    <row r="5" spans="1:9" s="297" customFormat="1" ht="32.1" customHeight="1">
      <c r="A5" s="294" t="s">
        <v>495</v>
      </c>
      <c r="B5" s="1446" t="s">
        <v>496</v>
      </c>
      <c r="C5" s="1446"/>
      <c r="D5" s="1446"/>
      <c r="E5" s="1446"/>
      <c r="F5" s="1446"/>
      <c r="G5" s="1446"/>
      <c r="H5" s="1446"/>
      <c r="I5" s="1447"/>
    </row>
    <row r="6" spans="1:9" s="297" customFormat="1" ht="32.1" customHeight="1">
      <c r="A6" s="295" t="s">
        <v>497</v>
      </c>
      <c r="B6" s="1448" t="s">
        <v>560</v>
      </c>
      <c r="C6" s="1448"/>
      <c r="D6" s="1448"/>
      <c r="E6" s="1448"/>
      <c r="F6" s="1448"/>
      <c r="G6" s="1448"/>
      <c r="H6" s="1448"/>
      <c r="I6" s="1449"/>
    </row>
    <row r="7" spans="1:9" s="297" customFormat="1" ht="32.1" customHeight="1">
      <c r="A7" s="296"/>
      <c r="C7" s="296"/>
      <c r="D7" s="296"/>
      <c r="E7" s="296"/>
      <c r="F7" s="296"/>
      <c r="G7" s="296"/>
      <c r="H7" s="296"/>
      <c r="I7" s="296"/>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438" t="s">
        <v>405</v>
      </c>
      <c r="B31" s="1438"/>
      <c r="C31" s="1438"/>
      <c r="D31" s="1438"/>
      <c r="E31" s="1438"/>
      <c r="F31" s="1438"/>
      <c r="G31" s="1438"/>
      <c r="H31" s="1438"/>
      <c r="I31" s="1438"/>
      <c r="J31" s="63"/>
    </row>
    <row r="32" spans="1:10" ht="15.75">
      <c r="A32" s="1439" t="s">
        <v>406</v>
      </c>
      <c r="B32" s="1439"/>
      <c r="C32" s="1439"/>
      <c r="D32" s="1439"/>
      <c r="E32" s="1439"/>
      <c r="F32" s="1439"/>
      <c r="G32" s="1439"/>
      <c r="H32" s="1439"/>
      <c r="I32" s="1439"/>
      <c r="J32" s="63"/>
    </row>
    <row r="33" spans="1:10" ht="18.75">
      <c r="A33" s="1440" t="s">
        <v>407</v>
      </c>
      <c r="B33" s="1440"/>
      <c r="C33" s="1440"/>
      <c r="D33" s="1440"/>
      <c r="E33" s="1440"/>
      <c r="F33" s="1440"/>
      <c r="G33" s="1440"/>
      <c r="H33" s="1440"/>
      <c r="I33" s="1440"/>
      <c r="J33" s="63"/>
    </row>
    <row r="34" spans="1:10" ht="36" customHeight="1">
      <c r="A34" s="1441" t="s">
        <v>576</v>
      </c>
      <c r="B34" s="1441"/>
      <c r="C34" s="1441"/>
      <c r="D34" s="1441"/>
      <c r="E34" s="1441"/>
      <c r="F34" s="1441"/>
      <c r="G34" s="1441"/>
      <c r="H34" s="1441"/>
      <c r="I34" s="1441"/>
      <c r="J34" s="63"/>
    </row>
    <row r="35" spans="1:10" ht="18.75">
      <c r="A35" s="1440" t="s">
        <v>408</v>
      </c>
      <c r="B35" s="1440"/>
      <c r="C35" s="1440"/>
      <c r="D35" s="1440"/>
      <c r="E35" s="1440"/>
      <c r="F35" s="1440"/>
      <c r="G35" s="1440"/>
      <c r="H35" s="1440"/>
      <c r="I35" s="1440"/>
      <c r="J35" s="63"/>
    </row>
    <row r="36" spans="1:10" ht="15.75">
      <c r="A36" s="1439" t="s">
        <v>409</v>
      </c>
      <c r="B36" s="1439"/>
      <c r="C36" s="1439"/>
      <c r="D36" s="1439"/>
      <c r="E36" s="1439"/>
      <c r="F36" s="1439"/>
      <c r="G36" s="1439"/>
      <c r="H36" s="1439"/>
      <c r="I36" s="1439"/>
      <c r="J36" s="63"/>
    </row>
    <row r="37" spans="1:10" ht="15.75">
      <c r="A37" s="1439">
        <f>'Attach 3(JV)'!B9</f>
        <v>0</v>
      </c>
      <c r="B37" s="1439"/>
      <c r="C37" s="1439"/>
      <c r="D37" s="1439"/>
      <c r="E37" s="1439"/>
      <c r="F37" s="1439"/>
      <c r="G37" s="1439"/>
      <c r="H37" s="1439"/>
      <c r="I37" s="1439"/>
      <c r="J37" s="63"/>
    </row>
    <row r="38" spans="1:10" ht="58.5" customHeight="1">
      <c r="A38" s="1442" t="str">
        <f>" having its Registered Office at " &amp; 'Attach 3(JV)'!B10 &amp; " " &amp;'Attach 3(JV)'!B11 &amp; " " &amp;'Attach 3(JV)'!B12</f>
        <v xml:space="preserve"> having its Registered Office at 0 0 0</v>
      </c>
      <c r="B38" s="1442"/>
      <c r="C38" s="1442"/>
      <c r="D38" s="1442"/>
      <c r="E38" s="1442"/>
      <c r="F38" s="1442"/>
      <c r="G38" s="1442"/>
      <c r="H38" s="1442"/>
      <c r="I38" s="1442"/>
      <c r="J38" s="63"/>
    </row>
    <row r="39" spans="1:10" ht="15.75">
      <c r="A39" s="1439" t="str">
        <f>IF('Names of Bidder'!D6 = "Sole Bidder", " ", " and ")</f>
        <v xml:space="preserve"> </v>
      </c>
      <c r="B39" s="1439"/>
      <c r="C39" s="1439"/>
      <c r="D39" s="1439"/>
      <c r="E39" s="1439"/>
      <c r="F39" s="1439"/>
      <c r="G39" s="1439"/>
      <c r="H39" s="1439"/>
      <c r="I39" s="1439"/>
      <c r="J39" s="63"/>
    </row>
    <row r="40" spans="1:10" ht="17.25" customHeight="1">
      <c r="A40" s="1442" t="str">
        <f>IF('Names of Bidder'!D6= "Sole Bidder", "", IF('Names of Bidder'!D7=1,'Names of Bidder'!D23,IF('Names of Bidder'!D7="2 or More",'Names of Bidder'!D23&amp;" &amp; "&amp;'Names of Bidder'!D28,"")))</f>
        <v/>
      </c>
      <c r="B40" s="1442"/>
      <c r="C40" s="1442"/>
      <c r="D40" s="1442"/>
      <c r="E40" s="1442"/>
      <c r="F40" s="1442"/>
      <c r="G40" s="1442"/>
      <c r="H40" s="1442"/>
      <c r="I40" s="1442"/>
      <c r="J40" s="63"/>
    </row>
    <row r="41" spans="1:10" ht="39" customHeight="1">
      <c r="A41" s="144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42"/>
      <c r="C41" s="1442"/>
      <c r="D41" s="1442"/>
      <c r="E41" s="1442"/>
      <c r="F41" s="1442"/>
      <c r="G41" s="1442"/>
      <c r="H41" s="1442"/>
      <c r="I41" s="1442"/>
      <c r="J41" s="63"/>
    </row>
    <row r="42" spans="1:10" ht="15.75">
      <c r="A42" s="1439" t="s">
        <v>410</v>
      </c>
      <c r="B42" s="1439"/>
      <c r="C42" s="1439"/>
      <c r="D42" s="1439"/>
      <c r="E42" s="1439"/>
      <c r="F42" s="1439"/>
      <c r="G42" s="1439"/>
      <c r="H42" s="1439"/>
      <c r="I42" s="1439"/>
      <c r="J42" s="63"/>
    </row>
    <row r="43" spans="1:10" ht="18.75">
      <c r="A43" s="1440" t="s">
        <v>411</v>
      </c>
      <c r="B43" s="1440"/>
      <c r="C43" s="1440"/>
      <c r="D43" s="1440"/>
      <c r="E43" s="1440"/>
      <c r="F43" s="1440"/>
      <c r="G43" s="1440"/>
      <c r="H43" s="1440"/>
      <c r="I43" s="1440"/>
      <c r="J43" s="63"/>
    </row>
    <row r="44" spans="1:10" ht="18.75">
      <c r="A44" s="1440" t="s">
        <v>412</v>
      </c>
      <c r="B44" s="1440"/>
      <c r="C44" s="1440"/>
      <c r="D44" s="1440"/>
      <c r="E44" s="1440"/>
      <c r="F44" s="1440"/>
      <c r="G44" s="1440"/>
      <c r="H44" s="1440"/>
      <c r="I44" s="1440"/>
      <c r="J44" s="63"/>
    </row>
    <row r="45" spans="1:10" ht="102" customHeight="1">
      <c r="A45" s="1450" t="str">
        <f>"POWERGRID intends to award, under laid-down organisational procedures, contract(s) for " &amp; Basic!B1</f>
        <v>POWERGRID intends to award, under laid-down organisational procedures, contract(s) for 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45" s="1450"/>
      <c r="C45" s="1450"/>
      <c r="D45" s="1450"/>
      <c r="E45" s="1450"/>
      <c r="F45" s="1450"/>
      <c r="G45" s="1450"/>
      <c r="H45" s="1450"/>
      <c r="I45" s="1450"/>
      <c r="J45" s="63"/>
    </row>
    <row r="46" spans="1:10" ht="16.5" customHeight="1">
      <c r="A46" s="247"/>
      <c r="B46" s="249"/>
      <c r="C46" s="249"/>
      <c r="D46" s="249"/>
      <c r="E46" s="249"/>
      <c r="F46" s="247"/>
      <c r="G46" s="249"/>
      <c r="H46" s="249"/>
      <c r="I46" s="249"/>
      <c r="J46" s="63"/>
    </row>
    <row r="47" spans="1:10" ht="21" customHeight="1">
      <c r="A47" s="1332" t="s">
        <v>413</v>
      </c>
      <c r="B47" s="1332"/>
      <c r="C47" s="1332"/>
      <c r="D47" s="1332"/>
      <c r="E47" s="1433" t="s">
        <v>413</v>
      </c>
      <c r="F47" s="1433"/>
      <c r="G47" s="1433"/>
      <c r="H47" s="1433"/>
      <c r="I47" s="1433"/>
      <c r="J47" s="63"/>
    </row>
    <row r="48" spans="1:10" ht="32.25" customHeight="1">
      <c r="A48" s="1434" t="s">
        <v>498</v>
      </c>
      <c r="B48" s="1434"/>
      <c r="C48" s="1434"/>
      <c r="D48" s="1434"/>
      <c r="E48" s="1437" t="s">
        <v>415</v>
      </c>
      <c r="F48" s="1437"/>
      <c r="G48" s="1437"/>
      <c r="H48" s="1437"/>
      <c r="I48" s="1437"/>
      <c r="J48" s="63"/>
    </row>
    <row r="49" spans="1:10" ht="18.75" customHeight="1">
      <c r="A49" s="250" t="s">
        <v>416</v>
      </c>
      <c r="B49" s="251"/>
      <c r="C49" s="251"/>
      <c r="D49" s="251"/>
      <c r="E49" s="251"/>
      <c r="F49" s="251"/>
      <c r="G49" s="251"/>
      <c r="H49" s="251"/>
      <c r="I49" s="252" t="s">
        <v>417</v>
      </c>
      <c r="J49" s="63"/>
    </row>
    <row r="50" spans="1:10" ht="145.9" customHeight="1">
      <c r="A50" s="1435" t="str">
        <f>Basic!B1&amp;" and Specification Number " &amp;  Basic!B3 &amp; ". POWERGRID values full compliance with all relevant laws of the land, rules, regulations, economic use of resources, and of fairness/transparency in its relations with its Bidders/ Contractors."</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 and Specification Number 5002002080/TRANSFORMER/DOM/A02-CC CS -3. POWERGRID values full compliance with all relevant laws of the land, rules, regulations, economic use of resources, and of fairness/transparency in its relations with its Bidders/ Contractors.</v>
      </c>
      <c r="B50" s="1435"/>
      <c r="C50" s="1435"/>
      <c r="D50" s="1435"/>
      <c r="E50" s="1435"/>
      <c r="F50" s="1435"/>
      <c r="G50" s="1435"/>
      <c r="H50" s="1435"/>
      <c r="I50" s="1435"/>
    </row>
    <row r="51" spans="1:10" ht="8.1" customHeight="1">
      <c r="A51" s="253"/>
      <c r="B51" s="254"/>
      <c r="C51" s="254"/>
      <c r="D51" s="254"/>
      <c r="E51" s="254"/>
      <c r="F51" s="254"/>
      <c r="G51" s="254"/>
      <c r="H51" s="254"/>
      <c r="I51" s="254"/>
    </row>
    <row r="52" spans="1:10" ht="35.25" customHeight="1">
      <c r="A52" s="1435" t="s">
        <v>418</v>
      </c>
      <c r="B52" s="1435"/>
      <c r="C52" s="1435"/>
      <c r="D52" s="1435"/>
      <c r="E52" s="1435"/>
      <c r="F52" s="1435"/>
      <c r="G52" s="1435"/>
      <c r="H52" s="1435"/>
      <c r="I52" s="1435"/>
    </row>
    <row r="53" spans="1:10" ht="8.1" customHeight="1">
      <c r="A53" s="255"/>
      <c r="B53" s="254"/>
      <c r="C53" s="254"/>
      <c r="D53" s="254"/>
      <c r="E53" s="254"/>
      <c r="F53" s="254"/>
      <c r="G53" s="254"/>
      <c r="H53" s="254"/>
      <c r="I53" s="254"/>
    </row>
    <row r="54" spans="1:10" ht="15.75">
      <c r="A54" s="1436" t="s">
        <v>545</v>
      </c>
      <c r="B54" s="1436"/>
      <c r="C54" s="1436"/>
      <c r="D54" s="1436"/>
      <c r="E54" s="1436"/>
      <c r="F54" s="1436"/>
      <c r="G54" s="1436"/>
      <c r="H54" s="1436"/>
      <c r="I54" s="1436"/>
    </row>
    <row r="55" spans="1:10" ht="8.1" customHeight="1">
      <c r="A55" s="255"/>
      <c r="B55" s="254"/>
      <c r="C55" s="254"/>
      <c r="D55" s="254"/>
      <c r="E55" s="254"/>
      <c r="F55" s="254"/>
      <c r="G55" s="254"/>
      <c r="H55" s="254"/>
      <c r="I55" s="254"/>
    </row>
    <row r="56" spans="1:10" ht="16.5">
      <c r="A56" s="1432" t="s">
        <v>419</v>
      </c>
      <c r="B56" s="1432"/>
      <c r="C56" s="1432"/>
      <c r="D56" s="1432"/>
      <c r="E56" s="1432"/>
      <c r="F56" s="1432"/>
      <c r="G56" s="1432"/>
      <c r="H56" s="1432"/>
      <c r="I56" s="1432"/>
    </row>
    <row r="57" spans="1:10" ht="8.1" customHeight="1">
      <c r="A57" s="256"/>
      <c r="B57" s="254"/>
      <c r="C57" s="254"/>
      <c r="D57" s="254"/>
      <c r="E57" s="254"/>
      <c r="F57" s="254"/>
      <c r="G57" s="254"/>
      <c r="H57" s="254"/>
      <c r="I57" s="254"/>
    </row>
    <row r="58" spans="1:10" ht="37.5" customHeight="1">
      <c r="A58" s="257" t="s">
        <v>420</v>
      </c>
      <c r="B58" s="1431" t="s">
        <v>421</v>
      </c>
      <c r="C58" s="1431"/>
      <c r="D58" s="1431"/>
      <c r="E58" s="1431"/>
      <c r="F58" s="1431"/>
      <c r="G58" s="1431"/>
      <c r="H58" s="1431"/>
      <c r="I58" s="1431"/>
    </row>
    <row r="59" spans="1:10" ht="8.1" customHeight="1">
      <c r="A59" s="255"/>
      <c r="B59" s="254"/>
      <c r="C59" s="254"/>
      <c r="D59" s="254"/>
      <c r="E59" s="254"/>
      <c r="F59" s="254"/>
      <c r="G59" s="254"/>
      <c r="H59" s="254"/>
      <c r="I59" s="254"/>
    </row>
    <row r="60" spans="1:10" ht="67.5" customHeight="1">
      <c r="A60" s="254"/>
      <c r="B60" s="257" t="s">
        <v>422</v>
      </c>
      <c r="C60" s="1431" t="s">
        <v>423</v>
      </c>
      <c r="D60" s="1431"/>
      <c r="E60" s="1431"/>
      <c r="F60" s="1431"/>
      <c r="G60" s="1431"/>
      <c r="H60" s="1431"/>
      <c r="I60" s="1431"/>
    </row>
    <row r="61" spans="1:10" ht="8.1" customHeight="1">
      <c r="A61" s="254"/>
      <c r="B61" s="257"/>
      <c r="C61" s="258"/>
      <c r="D61" s="258"/>
      <c r="E61" s="258"/>
      <c r="F61" s="258"/>
      <c r="G61" s="258"/>
      <c r="H61" s="258"/>
      <c r="I61" s="258"/>
    </row>
    <row r="62" spans="1:10" ht="83.25" customHeight="1">
      <c r="A62" s="254"/>
      <c r="B62" s="257" t="s">
        <v>424</v>
      </c>
      <c r="C62" s="1431" t="s">
        <v>820</v>
      </c>
      <c r="D62" s="1431"/>
      <c r="E62" s="1431"/>
      <c r="F62" s="1431"/>
      <c r="G62" s="1431"/>
      <c r="H62" s="1431"/>
      <c r="I62" s="1431"/>
    </row>
    <row r="63" spans="1:10" ht="8.1" customHeight="1">
      <c r="A63" s="254"/>
      <c r="B63" s="257"/>
      <c r="C63" s="258"/>
      <c r="D63" s="258"/>
      <c r="E63" s="258"/>
      <c r="F63" s="258"/>
      <c r="G63" s="258"/>
      <c r="H63" s="258"/>
      <c r="I63" s="258"/>
    </row>
    <row r="64" spans="1:10" ht="50.25" customHeight="1">
      <c r="A64" s="254"/>
      <c r="B64" s="257" t="s">
        <v>425</v>
      </c>
      <c r="C64" s="1431" t="s">
        <v>821</v>
      </c>
      <c r="D64" s="1431"/>
      <c r="E64" s="1431"/>
      <c r="F64" s="1431"/>
      <c r="G64" s="1431"/>
      <c r="H64" s="1431"/>
      <c r="I64" s="1431"/>
    </row>
    <row r="65" spans="1:10" ht="8.1" customHeight="1">
      <c r="A65" s="254"/>
      <c r="B65" s="257"/>
      <c r="C65" s="258"/>
      <c r="D65" s="258"/>
      <c r="E65" s="258"/>
      <c r="F65" s="258"/>
      <c r="G65" s="258"/>
      <c r="H65" s="258"/>
      <c r="I65" s="258"/>
    </row>
    <row r="66" spans="1:10" ht="69" customHeight="1">
      <c r="A66" s="257" t="s">
        <v>426</v>
      </c>
      <c r="B66" s="1431" t="s">
        <v>822</v>
      </c>
      <c r="C66" s="1431"/>
      <c r="D66" s="1431"/>
      <c r="E66" s="1431"/>
      <c r="F66" s="1431"/>
      <c r="G66" s="1431"/>
      <c r="H66" s="1431"/>
      <c r="I66" s="1431"/>
    </row>
    <row r="67" spans="1:10" ht="8.1" customHeight="1">
      <c r="A67" s="254"/>
      <c r="B67" s="257"/>
      <c r="C67" s="258"/>
      <c r="D67" s="258"/>
      <c r="E67" s="258"/>
      <c r="F67" s="258"/>
      <c r="G67" s="258"/>
      <c r="H67" s="258"/>
      <c r="I67" s="258"/>
    </row>
    <row r="68" spans="1:10" ht="16.5">
      <c r="A68" s="1432" t="s">
        <v>427</v>
      </c>
      <c r="B68" s="1432"/>
      <c r="C68" s="1432"/>
      <c r="D68" s="1432"/>
      <c r="E68" s="1432"/>
      <c r="F68" s="1432"/>
      <c r="G68" s="1432"/>
      <c r="H68" s="1432"/>
      <c r="I68" s="1432"/>
    </row>
    <row r="69" spans="1:10" ht="8.1" customHeight="1">
      <c r="A69" s="254"/>
      <c r="B69" s="257"/>
      <c r="C69" s="258"/>
      <c r="D69" s="258"/>
      <c r="E69" s="258"/>
      <c r="F69" s="258"/>
      <c r="G69" s="258"/>
      <c r="H69" s="258"/>
      <c r="I69" s="258"/>
    </row>
    <row r="70" spans="1:10" ht="49.5" customHeight="1">
      <c r="A70" s="257" t="s">
        <v>420</v>
      </c>
      <c r="B70" s="1431" t="s">
        <v>823</v>
      </c>
      <c r="C70" s="1431"/>
      <c r="D70" s="1431"/>
      <c r="E70" s="1431"/>
      <c r="F70" s="1431"/>
      <c r="G70" s="1431"/>
      <c r="H70" s="1431"/>
      <c r="I70" s="1431"/>
    </row>
    <row r="71" spans="1:10" ht="24" customHeight="1">
      <c r="A71" s="247"/>
      <c r="B71" s="251"/>
      <c r="C71" s="251"/>
      <c r="D71" s="251"/>
      <c r="E71" s="251"/>
      <c r="F71" s="247"/>
      <c r="G71" s="251"/>
      <c r="H71" s="251"/>
      <c r="I71" s="251"/>
      <c r="J71" s="63"/>
    </row>
    <row r="72" spans="1:10" ht="21" customHeight="1">
      <c r="A72" s="1332" t="s">
        <v>413</v>
      </c>
      <c r="B72" s="1332"/>
      <c r="C72" s="1332"/>
      <c r="D72" s="1332"/>
      <c r="E72" s="1433" t="s">
        <v>413</v>
      </c>
      <c r="F72" s="1433"/>
      <c r="G72" s="1433"/>
      <c r="H72" s="1433"/>
      <c r="I72" s="1433"/>
      <c r="J72" s="63"/>
    </row>
    <row r="73" spans="1:10" ht="33" customHeight="1">
      <c r="A73" s="1434" t="s">
        <v>414</v>
      </c>
      <c r="B73" s="1434"/>
      <c r="C73" s="1434"/>
      <c r="D73" s="1434"/>
      <c r="E73" s="1437" t="s">
        <v>415</v>
      </c>
      <c r="F73" s="1437"/>
      <c r="G73" s="1437"/>
      <c r="H73" s="1437"/>
      <c r="I73" s="1437"/>
      <c r="J73" s="63"/>
    </row>
    <row r="74" spans="1:10" ht="15.75">
      <c r="A74" s="250" t="s">
        <v>416</v>
      </c>
      <c r="B74" s="251"/>
      <c r="C74" s="251"/>
      <c r="D74" s="251"/>
      <c r="E74" s="251"/>
      <c r="F74" s="251"/>
      <c r="G74" s="251"/>
      <c r="H74" s="251"/>
      <c r="I74" s="252" t="s">
        <v>428</v>
      </c>
      <c r="J74" s="63"/>
    </row>
    <row r="75" spans="1:10" ht="96.75" customHeight="1">
      <c r="A75" s="254"/>
      <c r="B75" s="257" t="s">
        <v>429</v>
      </c>
      <c r="C75" s="1431" t="s">
        <v>824</v>
      </c>
      <c r="D75" s="1431"/>
      <c r="E75" s="1431"/>
      <c r="F75" s="1431"/>
      <c r="G75" s="1431"/>
      <c r="H75" s="1431"/>
      <c r="I75" s="1431"/>
    </row>
    <row r="76" spans="1:10" ht="9.9499999999999993" customHeight="1">
      <c r="A76" s="254"/>
      <c r="B76" s="259"/>
      <c r="C76" s="255"/>
      <c r="D76" s="255"/>
      <c r="E76" s="255"/>
      <c r="F76" s="255"/>
      <c r="G76" s="255"/>
      <c r="H76" s="255"/>
      <c r="I76" s="255"/>
    </row>
    <row r="77" spans="1:10" ht="99" customHeight="1">
      <c r="A77" s="254"/>
      <c r="B77" s="257" t="s">
        <v>424</v>
      </c>
      <c r="C77" s="1431" t="s">
        <v>825</v>
      </c>
      <c r="D77" s="1431"/>
      <c r="E77" s="1431"/>
      <c r="F77" s="1431"/>
      <c r="G77" s="1431"/>
      <c r="H77" s="1431"/>
      <c r="I77" s="1431"/>
    </row>
    <row r="78" spans="1:10" ht="9.9499999999999993" customHeight="1">
      <c r="A78" s="254"/>
      <c r="B78" s="257"/>
      <c r="C78" s="260"/>
      <c r="D78" s="260"/>
      <c r="E78" s="260"/>
      <c r="F78" s="260"/>
      <c r="G78" s="260"/>
      <c r="H78" s="260"/>
      <c r="I78" s="260"/>
    </row>
    <row r="79" spans="1:10" ht="53.25" customHeight="1">
      <c r="A79" s="254"/>
      <c r="B79" s="257" t="s">
        <v>425</v>
      </c>
      <c r="C79" s="1431" t="s">
        <v>826</v>
      </c>
      <c r="D79" s="1431"/>
      <c r="E79" s="1431"/>
      <c r="F79" s="1431"/>
      <c r="G79" s="1431"/>
      <c r="H79" s="1431"/>
      <c r="I79" s="1431"/>
    </row>
    <row r="80" spans="1:10" ht="9.9499999999999993" customHeight="1">
      <c r="A80" s="254"/>
      <c r="B80" s="257"/>
      <c r="C80" s="260"/>
      <c r="D80" s="260"/>
      <c r="E80" s="260"/>
      <c r="F80" s="260"/>
      <c r="G80" s="260"/>
      <c r="H80" s="260"/>
      <c r="I80" s="260"/>
    </row>
    <row r="81" spans="1:10" ht="9.9499999999999993" customHeight="1">
      <c r="A81" s="254"/>
      <c r="B81" s="257"/>
      <c r="C81" s="260"/>
      <c r="D81" s="260"/>
      <c r="E81" s="260"/>
      <c r="F81" s="260"/>
      <c r="G81" s="260"/>
      <c r="H81" s="260"/>
      <c r="I81" s="260"/>
    </row>
    <row r="82" spans="1:10" ht="85.5" customHeight="1">
      <c r="A82" s="254"/>
      <c r="B82" s="257" t="s">
        <v>430</v>
      </c>
      <c r="C82" s="1431" t="s">
        <v>431</v>
      </c>
      <c r="D82" s="1431"/>
      <c r="E82" s="1431"/>
      <c r="F82" s="1431"/>
      <c r="G82" s="1431"/>
      <c r="H82" s="1431"/>
      <c r="I82" s="1431"/>
    </row>
    <row r="83" spans="1:10" ht="9.9499999999999993" customHeight="1">
      <c r="A83" s="254"/>
      <c r="B83" s="257"/>
      <c r="C83" s="260"/>
      <c r="D83" s="260"/>
      <c r="E83" s="260"/>
      <c r="F83" s="260"/>
      <c r="G83" s="260"/>
      <c r="H83" s="260"/>
      <c r="I83" s="260"/>
    </row>
    <row r="84" spans="1:10" ht="66" customHeight="1">
      <c r="A84" s="254"/>
      <c r="B84" s="257" t="s">
        <v>432</v>
      </c>
      <c r="C84" s="1431" t="s">
        <v>827</v>
      </c>
      <c r="D84" s="1431"/>
      <c r="E84" s="1431"/>
      <c r="F84" s="1431"/>
      <c r="G84" s="1431"/>
      <c r="H84" s="1431"/>
      <c r="I84" s="1431"/>
    </row>
    <row r="85" spans="1:10" ht="9.9499999999999993" customHeight="1">
      <c r="A85" s="254"/>
      <c r="B85" s="257"/>
      <c r="C85" s="260"/>
      <c r="D85" s="260"/>
      <c r="E85" s="260"/>
      <c r="F85" s="260"/>
      <c r="G85" s="260"/>
      <c r="H85" s="260"/>
      <c r="I85" s="260"/>
    </row>
    <row r="86" spans="1:10" ht="63.75" customHeight="1">
      <c r="A86" s="254"/>
      <c r="B86" s="257" t="s">
        <v>433</v>
      </c>
      <c r="C86" s="1431" t="s">
        <v>434</v>
      </c>
      <c r="D86" s="1431"/>
      <c r="E86" s="1431"/>
      <c r="F86" s="1431"/>
      <c r="G86" s="1431"/>
      <c r="H86" s="1431"/>
      <c r="I86" s="1431"/>
    </row>
    <row r="87" spans="1:10" ht="8.1" customHeight="1">
      <c r="A87" s="254"/>
      <c r="B87" s="260"/>
      <c r="C87" s="260"/>
      <c r="D87" s="260"/>
      <c r="E87" s="260"/>
      <c r="F87" s="260"/>
      <c r="G87" s="260"/>
      <c r="H87" s="260"/>
      <c r="I87" s="260"/>
    </row>
    <row r="88" spans="1:10" ht="51" customHeight="1">
      <c r="A88" s="254"/>
      <c r="B88" s="257" t="s">
        <v>847</v>
      </c>
      <c r="C88" s="1431" t="s">
        <v>828</v>
      </c>
      <c r="D88" s="1431"/>
      <c r="E88" s="1431"/>
      <c r="F88" s="1431"/>
      <c r="G88" s="1431"/>
      <c r="H88" s="1431"/>
      <c r="I88" s="1431"/>
    </row>
    <row r="89" spans="1:10" ht="8.1" customHeight="1">
      <c r="A89" s="254"/>
      <c r="B89" s="260"/>
      <c r="C89" s="260"/>
      <c r="D89" s="260"/>
      <c r="E89" s="260"/>
      <c r="F89" s="260"/>
      <c r="G89" s="260"/>
      <c r="H89" s="260"/>
      <c r="I89" s="260"/>
    </row>
    <row r="90" spans="1:10" ht="37.5" customHeight="1">
      <c r="A90" s="257" t="s">
        <v>426</v>
      </c>
      <c r="B90" s="1431" t="s">
        <v>435</v>
      </c>
      <c r="C90" s="1431"/>
      <c r="D90" s="1431"/>
      <c r="E90" s="1431"/>
      <c r="F90" s="1431"/>
      <c r="G90" s="1431"/>
      <c r="H90" s="1431"/>
      <c r="I90" s="1431"/>
    </row>
    <row r="91" spans="1:10" ht="39.75" customHeight="1">
      <c r="A91" s="247"/>
      <c r="B91" s="251"/>
      <c r="C91" s="251"/>
      <c r="D91" s="251"/>
      <c r="E91" s="251"/>
      <c r="F91" s="247"/>
      <c r="G91" s="251"/>
      <c r="H91" s="251"/>
      <c r="I91" s="251"/>
      <c r="J91" s="63"/>
    </row>
    <row r="92" spans="1:10" ht="21" customHeight="1">
      <c r="A92" s="1332" t="s">
        <v>413</v>
      </c>
      <c r="B92" s="1332"/>
      <c r="C92" s="1332"/>
      <c r="D92" s="1332"/>
      <c r="E92" s="1433" t="s">
        <v>413</v>
      </c>
      <c r="F92" s="1433"/>
      <c r="G92" s="1433"/>
      <c r="H92" s="1433"/>
      <c r="I92" s="1433"/>
      <c r="J92" s="63"/>
    </row>
    <row r="93" spans="1:10" ht="33" customHeight="1">
      <c r="A93" s="1434" t="s">
        <v>414</v>
      </c>
      <c r="B93" s="1434"/>
      <c r="C93" s="1434"/>
      <c r="D93" s="1434"/>
      <c r="E93" s="1437" t="s">
        <v>415</v>
      </c>
      <c r="F93" s="1437"/>
      <c r="G93" s="1437"/>
      <c r="H93" s="1437"/>
      <c r="I93" s="1437"/>
      <c r="J93" s="63"/>
    </row>
    <row r="94" spans="1:10" ht="15.75">
      <c r="A94" s="250" t="s">
        <v>416</v>
      </c>
      <c r="B94" s="251"/>
      <c r="C94" s="251"/>
      <c r="D94" s="251"/>
      <c r="E94" s="251"/>
      <c r="F94" s="251"/>
      <c r="G94" s="251"/>
      <c r="H94" s="251"/>
      <c r="I94" s="252" t="s">
        <v>436</v>
      </c>
      <c r="J94" s="63"/>
    </row>
    <row r="95" spans="1:10" ht="15.75">
      <c r="A95" s="250"/>
      <c r="B95" s="251"/>
      <c r="C95" s="251"/>
      <c r="D95" s="251"/>
      <c r="E95" s="251"/>
      <c r="F95" s="251"/>
      <c r="G95" s="251"/>
      <c r="H95" s="251"/>
      <c r="I95" s="252"/>
      <c r="J95" s="63"/>
    </row>
    <row r="96" spans="1:10" ht="16.5">
      <c r="A96" s="1432" t="s">
        <v>437</v>
      </c>
      <c r="B96" s="1432"/>
      <c r="C96" s="1432"/>
      <c r="D96" s="1432"/>
      <c r="E96" s="1432"/>
      <c r="F96" s="1432"/>
      <c r="G96" s="1432"/>
      <c r="H96" s="1432"/>
      <c r="I96" s="1432"/>
    </row>
    <row r="97" spans="1:9" ht="10.5" customHeight="1">
      <c r="A97" s="254"/>
      <c r="B97" s="260"/>
      <c r="C97" s="260"/>
      <c r="D97" s="260"/>
      <c r="E97" s="260"/>
      <c r="F97" s="260"/>
      <c r="G97" s="260"/>
      <c r="H97" s="260"/>
      <c r="I97" s="260"/>
    </row>
    <row r="98" spans="1:9" ht="80.25" customHeight="1">
      <c r="A98" s="257" t="s">
        <v>420</v>
      </c>
      <c r="B98" s="1431" t="s">
        <v>829</v>
      </c>
      <c r="C98" s="1431"/>
      <c r="D98" s="1431"/>
      <c r="E98" s="1431"/>
      <c r="F98" s="1431"/>
      <c r="G98" s="1431"/>
      <c r="H98" s="1431"/>
      <c r="I98" s="1431"/>
    </row>
    <row r="99" spans="1:9" ht="8.1" customHeight="1">
      <c r="A99" s="254"/>
      <c r="B99" s="260"/>
      <c r="C99" s="260"/>
      <c r="D99" s="260"/>
      <c r="E99" s="260"/>
      <c r="F99" s="260"/>
      <c r="G99" s="260"/>
      <c r="H99" s="260"/>
      <c r="I99" s="260"/>
    </row>
    <row r="100" spans="1:9" ht="141.75" customHeight="1">
      <c r="A100" s="257" t="s">
        <v>426</v>
      </c>
      <c r="B100" s="1431" t="s">
        <v>830</v>
      </c>
      <c r="C100" s="1431"/>
      <c r="D100" s="1431"/>
      <c r="E100" s="1431"/>
      <c r="F100" s="1431"/>
      <c r="G100" s="1431"/>
      <c r="H100" s="1431"/>
      <c r="I100" s="1431"/>
    </row>
    <row r="101" spans="1:9" ht="8.1" customHeight="1">
      <c r="A101" s="254"/>
      <c r="B101" s="260"/>
      <c r="C101" s="260"/>
      <c r="D101" s="260"/>
      <c r="E101" s="260"/>
      <c r="F101" s="260"/>
      <c r="G101" s="260"/>
      <c r="H101" s="260"/>
      <c r="I101" s="260"/>
    </row>
    <row r="102" spans="1:9" ht="51.75" customHeight="1">
      <c r="A102" s="257" t="s">
        <v>438</v>
      </c>
      <c r="B102" s="1431" t="s">
        <v>831</v>
      </c>
      <c r="C102" s="1431"/>
      <c r="D102" s="1431"/>
      <c r="E102" s="1431"/>
      <c r="F102" s="1431"/>
      <c r="G102" s="1431"/>
      <c r="H102" s="1431"/>
      <c r="I102" s="1431"/>
    </row>
    <row r="103" spans="1:9" ht="15" customHeight="1">
      <c r="A103" s="255"/>
      <c r="B103" s="254"/>
      <c r="C103" s="254"/>
      <c r="D103" s="254"/>
      <c r="E103" s="254"/>
      <c r="F103" s="254"/>
      <c r="G103" s="254"/>
      <c r="H103" s="254"/>
      <c r="I103" s="254"/>
    </row>
    <row r="104" spans="1:9" ht="16.5">
      <c r="A104" s="1432" t="s">
        <v>439</v>
      </c>
      <c r="B104" s="1432"/>
      <c r="C104" s="1432"/>
      <c r="D104" s="1432"/>
      <c r="E104" s="1432"/>
      <c r="F104" s="1432"/>
      <c r="G104" s="1432"/>
      <c r="H104" s="1432"/>
      <c r="I104" s="1432"/>
    </row>
    <row r="105" spans="1:9" ht="8.1" customHeight="1">
      <c r="A105" s="254"/>
      <c r="B105" s="260"/>
      <c r="C105" s="260"/>
      <c r="D105" s="260"/>
      <c r="E105" s="260"/>
      <c r="F105" s="260"/>
      <c r="G105" s="260"/>
      <c r="H105" s="260"/>
      <c r="I105" s="260"/>
    </row>
    <row r="106" spans="1:9" ht="42.75" customHeight="1">
      <c r="A106" s="257" t="s">
        <v>420</v>
      </c>
      <c r="B106" s="1435" t="s">
        <v>832</v>
      </c>
      <c r="C106" s="1435"/>
      <c r="D106" s="1435"/>
      <c r="E106" s="1435"/>
      <c r="F106" s="1435"/>
      <c r="G106" s="1435"/>
      <c r="H106" s="1435"/>
      <c r="I106" s="1435"/>
    </row>
    <row r="107" spans="1:9" ht="8.1" customHeight="1">
      <c r="A107" s="254"/>
      <c r="B107" s="260"/>
      <c r="C107" s="260"/>
      <c r="D107" s="260"/>
      <c r="E107" s="260"/>
      <c r="F107" s="260"/>
      <c r="G107" s="260"/>
      <c r="H107" s="260"/>
      <c r="I107" s="260"/>
    </row>
    <row r="108" spans="1:9" ht="70.5" customHeight="1">
      <c r="A108" s="257" t="s">
        <v>426</v>
      </c>
      <c r="B108" s="1435" t="s">
        <v>833</v>
      </c>
      <c r="C108" s="1435"/>
      <c r="D108" s="1435"/>
      <c r="E108" s="1435"/>
      <c r="F108" s="1435"/>
      <c r="G108" s="1435"/>
      <c r="H108" s="1435"/>
      <c r="I108" s="1435"/>
    </row>
    <row r="109" spans="1:9" ht="8.1" customHeight="1">
      <c r="A109" s="254"/>
      <c r="B109" s="260"/>
      <c r="C109" s="260"/>
      <c r="D109" s="260"/>
      <c r="E109" s="260"/>
      <c r="F109" s="260"/>
      <c r="G109" s="260"/>
      <c r="H109" s="260"/>
      <c r="I109" s="260"/>
    </row>
    <row r="110" spans="1:9" ht="16.5">
      <c r="A110" s="1432" t="s">
        <v>440</v>
      </c>
      <c r="B110" s="1432"/>
      <c r="C110" s="1432"/>
      <c r="D110" s="1432"/>
      <c r="E110" s="1432"/>
      <c r="F110" s="1432"/>
      <c r="G110" s="1432"/>
      <c r="H110" s="1432"/>
      <c r="I110" s="1432"/>
    </row>
    <row r="111" spans="1:9" ht="15" customHeight="1">
      <c r="A111" s="256"/>
      <c r="B111" s="254"/>
      <c r="C111" s="254"/>
      <c r="D111" s="254"/>
      <c r="E111" s="254"/>
      <c r="F111" s="254"/>
      <c r="G111" s="254"/>
      <c r="H111" s="254"/>
      <c r="I111" s="254"/>
    </row>
    <row r="112" spans="1:9" ht="58.5" customHeight="1">
      <c r="A112" s="257" t="s">
        <v>420</v>
      </c>
      <c r="B112" s="1435" t="s">
        <v>834</v>
      </c>
      <c r="C112" s="1435"/>
      <c r="D112" s="1435"/>
      <c r="E112" s="1435"/>
      <c r="F112" s="1435"/>
      <c r="G112" s="1435"/>
      <c r="H112" s="1435"/>
      <c r="I112" s="1435"/>
    </row>
    <row r="113" spans="1:10" ht="43.5" customHeight="1">
      <c r="A113" s="257"/>
      <c r="B113" s="248"/>
      <c r="C113" s="248"/>
      <c r="D113" s="248"/>
      <c r="E113" s="248"/>
      <c r="F113" s="248"/>
      <c r="G113" s="248"/>
      <c r="H113" s="248"/>
      <c r="I113" s="248"/>
    </row>
    <row r="114" spans="1:10" ht="26.25" customHeight="1">
      <c r="A114" s="254"/>
      <c r="B114" s="254"/>
      <c r="C114" s="254"/>
      <c r="D114" s="254"/>
      <c r="E114" s="254"/>
      <c r="F114" s="254"/>
      <c r="G114" s="254"/>
      <c r="H114" s="254"/>
      <c r="I114" s="254"/>
      <c r="J114" s="63"/>
    </row>
    <row r="115" spans="1:10" ht="21" customHeight="1">
      <c r="A115" s="1332" t="s">
        <v>413</v>
      </c>
      <c r="B115" s="1332"/>
      <c r="C115" s="1332"/>
      <c r="D115" s="1332"/>
      <c r="E115" s="1433" t="s">
        <v>413</v>
      </c>
      <c r="F115" s="1433"/>
      <c r="G115" s="1433"/>
      <c r="H115" s="1433"/>
      <c r="I115" s="1433"/>
      <c r="J115" s="63"/>
    </row>
    <row r="116" spans="1:10" ht="33" customHeight="1">
      <c r="A116" s="1434" t="s">
        <v>414</v>
      </c>
      <c r="B116" s="1434"/>
      <c r="C116" s="1434"/>
      <c r="D116" s="1434"/>
      <c r="E116" s="1437" t="s">
        <v>415</v>
      </c>
      <c r="F116" s="1437"/>
      <c r="G116" s="1437"/>
      <c r="H116" s="1437"/>
      <c r="I116" s="1437"/>
      <c r="J116" s="63"/>
    </row>
    <row r="117" spans="1:10" ht="15.75">
      <c r="A117" s="250" t="s">
        <v>416</v>
      </c>
      <c r="B117" s="251"/>
      <c r="C117" s="251"/>
      <c r="D117" s="251"/>
      <c r="E117" s="251"/>
      <c r="F117" s="251"/>
      <c r="G117" s="251"/>
      <c r="H117" s="251"/>
      <c r="I117" s="252" t="s">
        <v>441</v>
      </c>
      <c r="J117" s="63"/>
    </row>
    <row r="118" spans="1:10" ht="15.95" customHeight="1">
      <c r="A118" s="255"/>
      <c r="B118" s="254"/>
      <c r="C118" s="254"/>
      <c r="D118" s="254"/>
      <c r="E118" s="254"/>
      <c r="F118" s="254"/>
      <c r="G118" s="254"/>
      <c r="H118" s="254"/>
      <c r="I118" s="254"/>
    </row>
    <row r="119" spans="1:10" ht="50.25" customHeight="1">
      <c r="A119" s="257" t="s">
        <v>426</v>
      </c>
      <c r="B119" s="1435" t="s">
        <v>835</v>
      </c>
      <c r="C119" s="1435"/>
      <c r="D119" s="1435"/>
      <c r="E119" s="1435"/>
      <c r="F119" s="1435"/>
      <c r="G119" s="1435"/>
      <c r="H119" s="1435"/>
      <c r="I119" s="1435"/>
    </row>
    <row r="120" spans="1:10" ht="12" customHeight="1">
      <c r="A120" s="255"/>
      <c r="B120" s="254"/>
      <c r="C120" s="254"/>
      <c r="D120" s="254"/>
      <c r="E120" s="254"/>
      <c r="F120" s="254"/>
      <c r="G120" s="254"/>
      <c r="H120" s="254"/>
      <c r="I120" s="254"/>
    </row>
    <row r="121" spans="1:10" ht="16.5">
      <c r="A121" s="1432" t="s">
        <v>442</v>
      </c>
      <c r="B121" s="1432"/>
      <c r="C121" s="1432"/>
      <c r="D121" s="1432"/>
      <c r="E121" s="1432"/>
      <c r="F121" s="1432"/>
      <c r="G121" s="1432"/>
      <c r="H121" s="1432"/>
      <c r="I121" s="1432"/>
    </row>
    <row r="122" spans="1:10" ht="15.95" customHeight="1">
      <c r="A122" s="255"/>
      <c r="B122" s="254"/>
      <c r="C122" s="254"/>
      <c r="D122" s="254"/>
      <c r="E122" s="254"/>
      <c r="F122" s="254"/>
      <c r="G122" s="254"/>
      <c r="H122" s="254"/>
      <c r="I122" s="254"/>
    </row>
    <row r="123" spans="1:10" ht="31.5" customHeight="1">
      <c r="A123" s="257" t="s">
        <v>420</v>
      </c>
      <c r="B123" s="1435" t="s">
        <v>443</v>
      </c>
      <c r="C123" s="1435"/>
      <c r="D123" s="1435"/>
      <c r="E123" s="1435"/>
      <c r="F123" s="1435"/>
      <c r="G123" s="1435"/>
      <c r="H123" s="1435"/>
      <c r="I123" s="1435"/>
    </row>
    <row r="124" spans="1:10" ht="8.1" customHeight="1">
      <c r="A124" s="254"/>
      <c r="B124" s="260"/>
      <c r="C124" s="260"/>
      <c r="D124" s="260"/>
      <c r="E124" s="260"/>
      <c r="F124" s="260"/>
      <c r="G124" s="260"/>
      <c r="H124" s="260"/>
      <c r="I124" s="260"/>
    </row>
    <row r="125" spans="1:10" ht="39" customHeight="1">
      <c r="A125" s="257" t="s">
        <v>426</v>
      </c>
      <c r="B125" s="1435" t="s">
        <v>444</v>
      </c>
      <c r="C125" s="1435"/>
      <c r="D125" s="1435"/>
      <c r="E125" s="1435"/>
      <c r="F125" s="1435"/>
      <c r="G125" s="1435"/>
      <c r="H125" s="1435"/>
      <c r="I125" s="1435"/>
    </row>
    <row r="126" spans="1:10" ht="12" customHeight="1">
      <c r="A126" s="255"/>
      <c r="B126" s="254"/>
      <c r="C126" s="254"/>
      <c r="D126" s="254"/>
      <c r="E126" s="254"/>
      <c r="F126" s="254"/>
      <c r="G126" s="254"/>
      <c r="H126" s="254"/>
      <c r="I126" s="254"/>
    </row>
    <row r="127" spans="1:10" ht="16.5">
      <c r="A127" s="1432" t="s">
        <v>445</v>
      </c>
      <c r="B127" s="1432"/>
      <c r="C127" s="1432"/>
      <c r="D127" s="1432"/>
      <c r="E127" s="1432"/>
      <c r="F127" s="1432"/>
      <c r="G127" s="1432"/>
      <c r="H127" s="1432"/>
      <c r="I127" s="1432"/>
    </row>
    <row r="128" spans="1:10" ht="15.95" customHeight="1">
      <c r="A128" s="255"/>
      <c r="B128" s="254"/>
      <c r="C128" s="254"/>
      <c r="D128" s="254"/>
      <c r="E128" s="254"/>
      <c r="F128" s="254"/>
      <c r="G128" s="254"/>
      <c r="H128" s="254"/>
      <c r="I128" s="254"/>
    </row>
    <row r="129" spans="1:10" ht="75" customHeight="1">
      <c r="A129" s="1435" t="s">
        <v>836</v>
      </c>
      <c r="B129" s="1435"/>
      <c r="C129" s="1435"/>
      <c r="D129" s="1435"/>
      <c r="E129" s="1435"/>
      <c r="F129" s="1435"/>
      <c r="G129" s="1435"/>
      <c r="H129" s="1435"/>
      <c r="I129" s="1435"/>
    </row>
    <row r="130" spans="1:10" ht="12" customHeight="1">
      <c r="A130" s="255"/>
      <c r="B130" s="254"/>
      <c r="C130" s="254"/>
      <c r="D130" s="254"/>
      <c r="E130" s="254"/>
      <c r="F130" s="254"/>
      <c r="G130" s="254"/>
      <c r="H130" s="254"/>
      <c r="I130" s="254"/>
    </row>
    <row r="131" spans="1:10" ht="21.75" customHeight="1">
      <c r="A131" s="1432" t="s">
        <v>446</v>
      </c>
      <c r="B131" s="1432"/>
      <c r="C131" s="1432"/>
      <c r="D131" s="1432"/>
      <c r="E131" s="1432"/>
      <c r="F131" s="1432"/>
      <c r="G131" s="1432"/>
      <c r="H131" s="1432"/>
      <c r="I131" s="1432"/>
    </row>
    <row r="132" spans="1:10" ht="15.95" customHeight="1">
      <c r="A132" s="256"/>
      <c r="B132" s="254"/>
      <c r="C132" s="254"/>
      <c r="D132" s="254"/>
      <c r="E132" s="254"/>
      <c r="F132" s="254"/>
      <c r="G132" s="254"/>
      <c r="H132" s="254"/>
      <c r="I132" s="254"/>
    </row>
    <row r="133" spans="1:10" ht="57.75" customHeight="1">
      <c r="A133" s="257" t="s">
        <v>420</v>
      </c>
      <c r="B133" s="1435" t="s">
        <v>837</v>
      </c>
      <c r="C133" s="1435"/>
      <c r="D133" s="1435"/>
      <c r="E133" s="1435"/>
      <c r="F133" s="1435"/>
      <c r="G133" s="1435"/>
      <c r="H133" s="1435"/>
      <c r="I133" s="1435"/>
    </row>
    <row r="134" spans="1:10" ht="8.1" customHeight="1">
      <c r="A134" s="254"/>
      <c r="B134" s="260"/>
      <c r="C134" s="260"/>
      <c r="D134" s="260"/>
      <c r="E134" s="260"/>
      <c r="F134" s="260"/>
      <c r="G134" s="260"/>
      <c r="H134" s="260"/>
      <c r="I134" s="260"/>
    </row>
    <row r="135" spans="1:10" ht="114" customHeight="1">
      <c r="A135" s="257" t="s">
        <v>426</v>
      </c>
      <c r="B135" s="1435" t="s">
        <v>838</v>
      </c>
      <c r="C135" s="1435"/>
      <c r="D135" s="1435"/>
      <c r="E135" s="1435"/>
      <c r="F135" s="1435"/>
      <c r="G135" s="1435"/>
      <c r="H135" s="1435"/>
      <c r="I135" s="1435"/>
    </row>
    <row r="136" spans="1:10" ht="28.5" customHeight="1">
      <c r="A136" s="257"/>
      <c r="B136" s="248"/>
      <c r="C136" s="248"/>
      <c r="D136" s="248"/>
      <c r="E136" s="248"/>
      <c r="F136" s="248"/>
      <c r="G136" s="248"/>
      <c r="H136" s="248"/>
      <c r="I136" s="248"/>
    </row>
    <row r="137" spans="1:10" ht="24.95" customHeight="1">
      <c r="A137" s="257"/>
      <c r="B137" s="248"/>
      <c r="C137" s="248"/>
      <c r="D137" s="248"/>
      <c r="E137" s="248"/>
      <c r="F137" s="248"/>
      <c r="G137" s="248"/>
      <c r="H137" s="248"/>
      <c r="I137" s="248"/>
    </row>
    <row r="138" spans="1:10" ht="21" customHeight="1">
      <c r="A138" s="1332" t="s">
        <v>413</v>
      </c>
      <c r="B138" s="1332"/>
      <c r="C138" s="1332"/>
      <c r="D138" s="1332"/>
      <c r="E138" s="1433" t="s">
        <v>413</v>
      </c>
      <c r="F138" s="1433"/>
      <c r="G138" s="1433"/>
      <c r="H138" s="1433"/>
      <c r="I138" s="1433"/>
      <c r="J138" s="63"/>
    </row>
    <row r="139" spans="1:10" ht="33" customHeight="1">
      <c r="A139" s="1434" t="s">
        <v>414</v>
      </c>
      <c r="B139" s="1434"/>
      <c r="C139" s="1434"/>
      <c r="D139" s="1434"/>
      <c r="E139" s="1437" t="s">
        <v>415</v>
      </c>
      <c r="F139" s="1437"/>
      <c r="G139" s="1437"/>
      <c r="H139" s="1437"/>
      <c r="I139" s="1437"/>
      <c r="J139" s="63"/>
    </row>
    <row r="140" spans="1:10" ht="15.75">
      <c r="A140" s="250" t="s">
        <v>416</v>
      </c>
      <c r="B140" s="251"/>
      <c r="C140" s="251"/>
      <c r="D140" s="251"/>
      <c r="E140" s="251"/>
      <c r="F140" s="251"/>
      <c r="G140" s="251"/>
      <c r="H140" s="251"/>
      <c r="I140" s="252" t="s">
        <v>447</v>
      </c>
      <c r="J140" s="63"/>
    </row>
    <row r="141" spans="1:10" ht="15.75">
      <c r="A141" s="250"/>
      <c r="B141" s="251"/>
      <c r="C141" s="251"/>
      <c r="D141" s="251"/>
      <c r="E141" s="251"/>
      <c r="F141" s="251"/>
      <c r="G141" s="251"/>
      <c r="H141" s="251"/>
      <c r="I141" s="252"/>
      <c r="J141" s="63"/>
    </row>
    <row r="142" spans="1:10" ht="8.25" customHeight="1">
      <c r="A142" s="250"/>
      <c r="B142" s="251"/>
      <c r="C142" s="251"/>
      <c r="D142" s="251"/>
      <c r="E142" s="251"/>
      <c r="F142" s="251"/>
      <c r="G142" s="251"/>
      <c r="H142" s="251"/>
      <c r="I142" s="252"/>
      <c r="J142" s="63"/>
    </row>
    <row r="143" spans="1:10" ht="54" customHeight="1">
      <c r="A143" s="257" t="s">
        <v>438</v>
      </c>
      <c r="B143" s="1435" t="s">
        <v>848</v>
      </c>
      <c r="C143" s="1435"/>
      <c r="D143" s="1435"/>
      <c r="E143" s="1435"/>
      <c r="F143" s="1435"/>
      <c r="G143" s="1435"/>
      <c r="H143" s="1435"/>
      <c r="I143" s="1435"/>
    </row>
    <row r="144" spans="1:10" ht="12" customHeight="1">
      <c r="A144" s="257"/>
      <c r="B144" s="1435"/>
      <c r="C144" s="1435"/>
      <c r="D144" s="1435"/>
      <c r="E144" s="1435"/>
      <c r="F144" s="1435"/>
      <c r="G144" s="1435"/>
      <c r="H144" s="1435"/>
      <c r="I144" s="1435"/>
    </row>
    <row r="145" spans="1:10" ht="124.5" customHeight="1">
      <c r="A145" s="257" t="s">
        <v>448</v>
      </c>
      <c r="B145" s="1435" t="s">
        <v>839</v>
      </c>
      <c r="C145" s="1435"/>
      <c r="D145" s="1435"/>
      <c r="E145" s="1435"/>
      <c r="F145" s="1435"/>
      <c r="G145" s="1435"/>
      <c r="H145" s="1435"/>
      <c r="I145" s="1435"/>
    </row>
    <row r="146" spans="1:10" ht="12" customHeight="1">
      <c r="A146" s="257"/>
      <c r="B146" s="1435"/>
      <c r="C146" s="1435"/>
      <c r="D146" s="1435"/>
      <c r="E146" s="1435"/>
      <c r="F146" s="1435"/>
      <c r="G146" s="1435"/>
      <c r="H146" s="1435"/>
      <c r="I146" s="1435"/>
    </row>
    <row r="147" spans="1:10" ht="98.25" customHeight="1">
      <c r="A147" s="257" t="s">
        <v>449</v>
      </c>
      <c r="B147" s="1435" t="s">
        <v>840</v>
      </c>
      <c r="C147" s="1435"/>
      <c r="D147" s="1435"/>
      <c r="E147" s="1435"/>
      <c r="F147" s="1435"/>
      <c r="G147" s="1435"/>
      <c r="H147" s="1435"/>
      <c r="I147" s="1435"/>
    </row>
    <row r="148" spans="1:10" ht="12" customHeight="1">
      <c r="A148" s="257"/>
      <c r="B148" s="1435"/>
      <c r="C148" s="1435"/>
      <c r="D148" s="1435"/>
      <c r="E148" s="1435"/>
      <c r="F148" s="1435"/>
      <c r="G148" s="1435"/>
      <c r="H148" s="1435"/>
      <c r="I148" s="1435"/>
    </row>
    <row r="149" spans="1:10" ht="136.5" customHeight="1">
      <c r="A149" s="257" t="s">
        <v>450</v>
      </c>
      <c r="B149" s="1435" t="s">
        <v>841</v>
      </c>
      <c r="C149" s="1435"/>
      <c r="D149" s="1435"/>
      <c r="E149" s="1435"/>
      <c r="F149" s="1435"/>
      <c r="G149" s="1435"/>
      <c r="H149" s="1435"/>
      <c r="I149" s="1435"/>
    </row>
    <row r="150" spans="1:10" ht="12" customHeight="1">
      <c r="A150" s="257"/>
      <c r="B150" s="1435"/>
      <c r="C150" s="1435"/>
      <c r="D150" s="1435"/>
      <c r="E150" s="1435"/>
      <c r="F150" s="1435"/>
      <c r="G150" s="1435"/>
      <c r="H150" s="1435"/>
      <c r="I150" s="1435"/>
    </row>
    <row r="151" spans="1:10" ht="70.5" customHeight="1">
      <c r="A151" s="257" t="s">
        <v>451</v>
      </c>
      <c r="B151" s="1435" t="s">
        <v>452</v>
      </c>
      <c r="C151" s="1435"/>
      <c r="D151" s="1435"/>
      <c r="E151" s="1435"/>
      <c r="F151" s="1435"/>
      <c r="G151" s="1435"/>
      <c r="H151" s="1435"/>
      <c r="I151" s="1435"/>
    </row>
    <row r="152" spans="1:10" ht="12" customHeight="1">
      <c r="A152" s="257"/>
      <c r="B152" s="1435"/>
      <c r="C152" s="1435"/>
      <c r="D152" s="1435"/>
      <c r="E152" s="1435"/>
      <c r="F152" s="1435"/>
      <c r="G152" s="1435"/>
      <c r="H152" s="1435"/>
      <c r="I152" s="1435"/>
    </row>
    <row r="153" spans="1:10" ht="88.5" customHeight="1">
      <c r="A153" s="257" t="s">
        <v>453</v>
      </c>
      <c r="B153" s="1435" t="s">
        <v>842</v>
      </c>
      <c r="C153" s="1435"/>
      <c r="D153" s="1435"/>
      <c r="E153" s="1435"/>
      <c r="F153" s="1435"/>
      <c r="G153" s="1435"/>
      <c r="H153" s="1435"/>
      <c r="I153" s="1435"/>
    </row>
    <row r="154" spans="1:10" ht="51" customHeight="1">
      <c r="A154" s="257"/>
      <c r="B154" s="248"/>
      <c r="C154" s="248"/>
      <c r="D154" s="248"/>
      <c r="E154" s="248"/>
      <c r="F154" s="248"/>
      <c r="G154" s="248"/>
      <c r="H154" s="248"/>
      <c r="I154" s="248"/>
    </row>
    <row r="155" spans="1:10" ht="24.95" customHeight="1">
      <c r="A155" s="257"/>
      <c r="B155" s="248"/>
      <c r="C155" s="248"/>
      <c r="D155" s="248"/>
      <c r="E155" s="248"/>
      <c r="F155" s="248"/>
      <c r="G155" s="248"/>
      <c r="H155" s="248"/>
      <c r="I155" s="248"/>
    </row>
    <row r="156" spans="1:10" ht="21" customHeight="1">
      <c r="A156" s="1332" t="s">
        <v>413</v>
      </c>
      <c r="B156" s="1332"/>
      <c r="C156" s="1332"/>
      <c r="D156" s="1332"/>
      <c r="E156" s="1433" t="s">
        <v>413</v>
      </c>
      <c r="F156" s="1433"/>
      <c r="G156" s="1433"/>
      <c r="H156" s="1433"/>
      <c r="I156" s="1433"/>
      <c r="J156" s="63"/>
    </row>
    <row r="157" spans="1:10" ht="33" customHeight="1">
      <c r="A157" s="1434" t="s">
        <v>414</v>
      </c>
      <c r="B157" s="1434"/>
      <c r="C157" s="1434"/>
      <c r="D157" s="1434"/>
      <c r="E157" s="1437" t="s">
        <v>415</v>
      </c>
      <c r="F157" s="1437"/>
      <c r="G157" s="1437"/>
      <c r="H157" s="1437"/>
      <c r="I157" s="1437"/>
      <c r="J157" s="63"/>
    </row>
    <row r="158" spans="1:10" ht="15.75">
      <c r="A158" s="250" t="s">
        <v>416</v>
      </c>
      <c r="B158" s="251"/>
      <c r="C158" s="251"/>
      <c r="D158" s="251"/>
      <c r="E158" s="251"/>
      <c r="F158" s="251"/>
      <c r="G158" s="251"/>
      <c r="H158" s="251"/>
      <c r="I158" s="252" t="s">
        <v>454</v>
      </c>
      <c r="J158" s="63"/>
    </row>
    <row r="159" spans="1:10" ht="15.75">
      <c r="A159" s="250"/>
      <c r="B159" s="251"/>
      <c r="C159" s="251"/>
      <c r="D159" s="251"/>
      <c r="E159" s="251"/>
      <c r="F159" s="251"/>
      <c r="G159" s="251"/>
      <c r="H159" s="251"/>
      <c r="I159" s="252"/>
      <c r="J159" s="63"/>
    </row>
    <row r="160" spans="1:10" ht="58.5" customHeight="1">
      <c r="A160" s="257" t="s">
        <v>455</v>
      </c>
      <c r="B160" s="1435" t="s">
        <v>844</v>
      </c>
      <c r="C160" s="1435"/>
      <c r="D160" s="1435"/>
      <c r="E160" s="1435"/>
      <c r="F160" s="1435"/>
      <c r="G160" s="1435"/>
      <c r="H160" s="1435"/>
      <c r="I160" s="1435"/>
    </row>
    <row r="161" spans="1:9" ht="8.1" customHeight="1">
      <c r="A161" s="257"/>
      <c r="B161" s="254"/>
      <c r="C161" s="254"/>
      <c r="D161" s="254"/>
      <c r="E161" s="254"/>
      <c r="F161" s="254"/>
      <c r="G161" s="254"/>
      <c r="H161" s="254"/>
      <c r="I161" s="254"/>
    </row>
    <row r="162" spans="1:9" ht="16.5" customHeight="1">
      <c r="A162" s="257" t="s">
        <v>843</v>
      </c>
      <c r="B162" s="1435" t="s">
        <v>456</v>
      </c>
      <c r="C162" s="1435"/>
      <c r="D162" s="1435"/>
      <c r="E162" s="1435"/>
      <c r="F162" s="1435"/>
      <c r="G162" s="1435"/>
      <c r="H162" s="1435"/>
      <c r="I162" s="1435"/>
    </row>
    <row r="163" spans="1:9" ht="8.1" customHeight="1">
      <c r="A163" s="257"/>
      <c r="B163" s="254"/>
      <c r="C163" s="254"/>
      <c r="D163" s="254"/>
      <c r="E163" s="254"/>
      <c r="F163" s="254"/>
      <c r="G163" s="254"/>
      <c r="H163" s="254"/>
      <c r="I163" s="254"/>
    </row>
    <row r="164" spans="1:9" ht="8.1" customHeight="1">
      <c r="A164" s="257"/>
      <c r="B164" s="254"/>
      <c r="C164" s="254"/>
      <c r="D164" s="254"/>
      <c r="E164" s="254"/>
      <c r="F164" s="254"/>
      <c r="G164" s="254"/>
      <c r="H164" s="254"/>
      <c r="I164" s="254"/>
    </row>
    <row r="165" spans="1:9" ht="68.25" customHeight="1">
      <c r="A165" s="257" t="s">
        <v>457</v>
      </c>
      <c r="B165" s="1451" t="s">
        <v>458</v>
      </c>
      <c r="C165" s="1451"/>
      <c r="D165" s="1451"/>
      <c r="E165" s="1451"/>
      <c r="F165" s="1451"/>
      <c r="G165" s="1451"/>
      <c r="H165" s="1451"/>
      <c r="I165" s="1451"/>
    </row>
    <row r="166" spans="1:9" ht="8.1" customHeight="1">
      <c r="A166" s="255"/>
      <c r="B166" s="254"/>
      <c r="C166" s="254"/>
      <c r="D166" s="254"/>
      <c r="E166" s="254"/>
      <c r="F166" s="254"/>
      <c r="G166" s="254"/>
      <c r="H166" s="254"/>
      <c r="I166" s="254"/>
    </row>
    <row r="167" spans="1:9" ht="16.5">
      <c r="A167" s="1432" t="s">
        <v>459</v>
      </c>
      <c r="B167" s="1432"/>
      <c r="C167" s="1432"/>
      <c r="D167" s="1432"/>
      <c r="E167" s="1432"/>
      <c r="F167" s="1432"/>
      <c r="G167" s="1432"/>
      <c r="H167" s="1432"/>
      <c r="I167" s="1432"/>
    </row>
    <row r="168" spans="1:9" ht="8.1" customHeight="1">
      <c r="A168" s="255"/>
      <c r="B168" s="254"/>
      <c r="C168" s="254"/>
      <c r="D168" s="254"/>
      <c r="E168" s="254"/>
      <c r="F168" s="254"/>
      <c r="G168" s="254"/>
      <c r="H168" s="254"/>
      <c r="I168" s="254"/>
    </row>
    <row r="169" spans="1:9" ht="54.75" customHeight="1">
      <c r="A169" s="1435" t="s">
        <v>460</v>
      </c>
      <c r="B169" s="1435"/>
      <c r="C169" s="1435"/>
      <c r="D169" s="1435"/>
      <c r="E169" s="1435"/>
      <c r="F169" s="1435"/>
      <c r="G169" s="1435"/>
      <c r="H169" s="1435"/>
      <c r="I169" s="1435"/>
    </row>
    <row r="170" spans="1:9" ht="8.1" customHeight="1">
      <c r="A170" s="256"/>
      <c r="B170" s="254"/>
      <c r="C170" s="254"/>
      <c r="D170" s="254"/>
      <c r="E170" s="254"/>
      <c r="F170" s="254"/>
      <c r="G170" s="254"/>
      <c r="H170" s="254"/>
      <c r="I170" s="254"/>
    </row>
    <row r="171" spans="1:9" ht="16.5">
      <c r="A171" s="1432" t="s">
        <v>461</v>
      </c>
      <c r="B171" s="1432"/>
      <c r="C171" s="1432"/>
      <c r="D171" s="1432"/>
      <c r="E171" s="1432"/>
      <c r="F171" s="1432"/>
      <c r="G171" s="1432"/>
      <c r="H171" s="1432"/>
      <c r="I171" s="1432"/>
    </row>
    <row r="172" spans="1:9" ht="8.1" customHeight="1">
      <c r="A172" s="255"/>
      <c r="B172" s="254"/>
      <c r="C172" s="254"/>
      <c r="D172" s="254"/>
      <c r="E172" s="254"/>
      <c r="F172" s="254"/>
      <c r="G172" s="254"/>
      <c r="H172" s="254"/>
      <c r="I172" s="254"/>
    </row>
    <row r="173" spans="1:9" ht="63.75" customHeight="1">
      <c r="A173" s="257" t="s">
        <v>420</v>
      </c>
      <c r="B173" s="1435" t="s">
        <v>462</v>
      </c>
      <c r="C173" s="1435"/>
      <c r="D173" s="1435"/>
      <c r="E173" s="1435"/>
      <c r="F173" s="1435"/>
      <c r="G173" s="1435"/>
      <c r="H173" s="1435"/>
      <c r="I173" s="1435"/>
    </row>
    <row r="174" spans="1:9" ht="8.1" customHeight="1">
      <c r="A174" s="259"/>
      <c r="B174" s="254"/>
      <c r="C174" s="254"/>
      <c r="D174" s="254"/>
      <c r="E174" s="254"/>
      <c r="F174" s="254"/>
      <c r="G174" s="254"/>
      <c r="H174" s="254"/>
      <c r="I174" s="254"/>
    </row>
    <row r="175" spans="1:9" ht="36" customHeight="1">
      <c r="A175" s="257" t="s">
        <v>426</v>
      </c>
      <c r="B175" s="1435" t="s">
        <v>845</v>
      </c>
      <c r="C175" s="1435"/>
      <c r="D175" s="1435"/>
      <c r="E175" s="1435"/>
      <c r="F175" s="1435"/>
      <c r="G175" s="1435"/>
      <c r="H175" s="1435"/>
      <c r="I175" s="1435"/>
    </row>
    <row r="176" spans="1:9" ht="8.1" customHeight="1">
      <c r="A176" s="259"/>
      <c r="B176" s="254"/>
      <c r="C176" s="254"/>
      <c r="D176" s="254"/>
      <c r="E176" s="254"/>
      <c r="F176" s="254"/>
      <c r="G176" s="254"/>
      <c r="H176" s="254"/>
      <c r="I176" s="254"/>
    </row>
    <row r="177" spans="1:10" ht="52.5" customHeight="1">
      <c r="A177" s="257" t="s">
        <v>438</v>
      </c>
      <c r="B177" s="1435" t="s">
        <v>463</v>
      </c>
      <c r="C177" s="1435"/>
      <c r="D177" s="1435"/>
      <c r="E177" s="1435"/>
      <c r="F177" s="1435"/>
      <c r="G177" s="1435"/>
      <c r="H177" s="1435"/>
      <c r="I177" s="1435"/>
    </row>
    <row r="178" spans="1:10" ht="8.1" customHeight="1">
      <c r="A178" s="257"/>
      <c r="B178" s="254"/>
      <c r="C178" s="254"/>
      <c r="D178" s="254"/>
      <c r="E178" s="254"/>
      <c r="F178" s="254"/>
      <c r="G178" s="254"/>
      <c r="H178" s="254"/>
      <c r="I178" s="254"/>
    </row>
    <row r="179" spans="1:10" ht="49.5" customHeight="1">
      <c r="A179" s="257" t="s">
        <v>448</v>
      </c>
      <c r="B179" s="1435" t="s">
        <v>464</v>
      </c>
      <c r="C179" s="1435"/>
      <c r="D179" s="1435"/>
      <c r="E179" s="1435"/>
      <c r="F179" s="1435"/>
      <c r="G179" s="1435"/>
      <c r="H179" s="1435"/>
      <c r="I179" s="1435"/>
    </row>
    <row r="180" spans="1:10" ht="8.1" customHeight="1">
      <c r="A180" s="257"/>
      <c r="B180" s="254"/>
      <c r="C180" s="254"/>
      <c r="D180" s="254"/>
      <c r="E180" s="254"/>
      <c r="F180" s="254"/>
      <c r="G180" s="254"/>
      <c r="H180" s="254"/>
      <c r="I180" s="254"/>
    </row>
    <row r="181" spans="1:10" ht="24.75" customHeight="1">
      <c r="A181" s="257" t="s">
        <v>449</v>
      </c>
      <c r="B181" s="1452" t="s">
        <v>846</v>
      </c>
      <c r="C181" s="1452"/>
      <c r="D181" s="1452"/>
      <c r="E181" s="1452"/>
      <c r="F181" s="1452"/>
      <c r="G181" s="1452"/>
      <c r="H181" s="1452"/>
      <c r="I181" s="1452"/>
    </row>
    <row r="182" spans="1:10" ht="8.1" customHeight="1">
      <c r="A182" s="257"/>
      <c r="B182" s="254"/>
      <c r="C182" s="254"/>
      <c r="D182" s="254"/>
      <c r="E182" s="254"/>
      <c r="F182" s="254"/>
      <c r="G182" s="254"/>
      <c r="H182" s="254"/>
      <c r="I182" s="254"/>
    </row>
    <row r="183" spans="1:10" ht="88.5" customHeight="1">
      <c r="A183" s="257" t="s">
        <v>450</v>
      </c>
      <c r="B183" s="1435" t="s">
        <v>465</v>
      </c>
      <c r="C183" s="1435"/>
      <c r="D183" s="1435"/>
      <c r="E183" s="1435"/>
      <c r="F183" s="1435"/>
      <c r="G183" s="1435"/>
      <c r="H183" s="1435"/>
      <c r="I183" s="1435"/>
    </row>
    <row r="184" spans="1:10" ht="8.1" customHeight="1">
      <c r="A184" s="257"/>
      <c r="B184" s="254"/>
      <c r="C184" s="254"/>
      <c r="D184" s="254"/>
      <c r="E184" s="254"/>
      <c r="F184" s="254"/>
      <c r="G184" s="254"/>
      <c r="H184" s="254"/>
      <c r="I184" s="254"/>
    </row>
    <row r="185" spans="1:10" ht="72" customHeight="1">
      <c r="A185" s="257" t="s">
        <v>466</v>
      </c>
      <c r="B185" s="1435" t="s">
        <v>467</v>
      </c>
      <c r="C185" s="1435"/>
      <c r="D185" s="1435"/>
      <c r="E185" s="1435"/>
      <c r="F185" s="1435"/>
      <c r="G185" s="1435"/>
      <c r="H185" s="1435"/>
      <c r="I185" s="1435"/>
    </row>
    <row r="186" spans="1:10" ht="31.5" customHeight="1">
      <c r="A186" s="257"/>
      <c r="B186" s="248"/>
      <c r="C186" s="248"/>
      <c r="D186" s="248"/>
      <c r="E186" s="248"/>
      <c r="F186" s="248"/>
      <c r="G186" s="248"/>
      <c r="H186" s="248"/>
      <c r="I186" s="248"/>
    </row>
    <row r="187" spans="1:10" ht="31.5" customHeight="1">
      <c r="A187" s="257"/>
      <c r="B187" s="248"/>
      <c r="C187" s="248"/>
      <c r="D187" s="248"/>
      <c r="E187" s="248"/>
      <c r="F187" s="248"/>
      <c r="G187" s="248"/>
      <c r="H187" s="248"/>
      <c r="I187" s="248"/>
    </row>
    <row r="188" spans="1:10" ht="21" customHeight="1">
      <c r="A188" s="1332" t="s">
        <v>413</v>
      </c>
      <c r="B188" s="1332"/>
      <c r="C188" s="1332"/>
      <c r="D188" s="1332"/>
      <c r="E188" s="1433" t="s">
        <v>413</v>
      </c>
      <c r="F188" s="1433"/>
      <c r="G188" s="1433"/>
      <c r="H188" s="1433"/>
      <c r="I188" s="1433"/>
      <c r="J188" s="63"/>
    </row>
    <row r="189" spans="1:10" ht="33" customHeight="1">
      <c r="A189" s="1434" t="s">
        <v>414</v>
      </c>
      <c r="B189" s="1434"/>
      <c r="C189" s="1434"/>
      <c r="D189" s="1434"/>
      <c r="E189" s="1437" t="s">
        <v>415</v>
      </c>
      <c r="F189" s="1437"/>
      <c r="G189" s="1437"/>
      <c r="H189" s="1437"/>
      <c r="I189" s="1437"/>
      <c r="J189" s="63"/>
    </row>
    <row r="190" spans="1:10" ht="15.75">
      <c r="A190" s="250" t="s">
        <v>416</v>
      </c>
      <c r="B190" s="251"/>
      <c r="C190" s="251"/>
      <c r="D190" s="251"/>
      <c r="E190" s="251"/>
      <c r="F190" s="251"/>
      <c r="G190" s="251"/>
      <c r="H190" s="251"/>
      <c r="I190" s="252" t="s">
        <v>468</v>
      </c>
      <c r="J190" s="63"/>
    </row>
    <row r="191" spans="1:10" ht="15.75">
      <c r="A191" s="250"/>
      <c r="B191" s="251"/>
      <c r="C191" s="251"/>
      <c r="D191" s="251"/>
      <c r="E191" s="251"/>
      <c r="F191" s="251"/>
      <c r="G191" s="251"/>
      <c r="H191" s="251"/>
      <c r="I191" s="252"/>
      <c r="J191" s="63"/>
    </row>
    <row r="192" spans="1:10" ht="53.25" customHeight="1">
      <c r="A192" s="257" t="s">
        <v>451</v>
      </c>
      <c r="B192" s="1435" t="s">
        <v>469</v>
      </c>
      <c r="C192" s="1435"/>
      <c r="D192" s="1435"/>
      <c r="E192" s="1435"/>
      <c r="F192" s="1435"/>
      <c r="G192" s="1435"/>
      <c r="H192" s="1435"/>
      <c r="I192" s="1435"/>
    </row>
    <row r="193" spans="1:9" ht="15.75">
      <c r="A193" s="255"/>
      <c r="B193" s="254"/>
      <c r="C193" s="254"/>
      <c r="D193" s="254"/>
      <c r="E193" s="254"/>
      <c r="F193" s="254"/>
      <c r="G193" s="254"/>
      <c r="H193" s="254"/>
      <c r="I193" s="254"/>
    </row>
    <row r="194" spans="1:9" ht="21.95" customHeight="1">
      <c r="A194" s="254"/>
      <c r="B194" s="247"/>
      <c r="C194" s="261"/>
      <c r="D194" s="261"/>
      <c r="E194" s="261"/>
      <c r="F194" s="247"/>
      <c r="G194" s="261"/>
      <c r="H194" s="261"/>
      <c r="I194" s="261"/>
    </row>
    <row r="195" spans="1:9" ht="21.95" customHeight="1">
      <c r="A195" s="254"/>
      <c r="B195" s="262" t="s">
        <v>470</v>
      </c>
      <c r="C195" s="262"/>
      <c r="D195" s="262"/>
      <c r="E195" s="262"/>
      <c r="F195" s="262" t="s">
        <v>470</v>
      </c>
      <c r="G195" s="262"/>
      <c r="H195" s="262"/>
      <c r="I195" s="262"/>
    </row>
    <row r="196" spans="1:9" ht="35.25" customHeight="1">
      <c r="A196" s="254"/>
      <c r="B196" s="1453" t="s">
        <v>414</v>
      </c>
      <c r="C196" s="1453"/>
      <c r="D196" s="1453"/>
      <c r="E196" s="1453"/>
      <c r="F196" s="1453" t="s">
        <v>415</v>
      </c>
      <c r="G196" s="1453"/>
      <c r="H196" s="1453"/>
      <c r="I196" s="1453"/>
    </row>
    <row r="197" spans="1:9" ht="21.95" customHeight="1">
      <c r="A197" s="254"/>
      <c r="B197" s="263"/>
      <c r="C197" s="264"/>
      <c r="D197" s="264"/>
      <c r="E197" s="264"/>
      <c r="F197" s="265"/>
      <c r="G197" s="265"/>
      <c r="H197" s="265"/>
      <c r="I197" s="265"/>
    </row>
    <row r="198" spans="1:9" ht="21.95" customHeight="1">
      <c r="A198" s="254"/>
      <c r="B198" s="1332" t="s">
        <v>471</v>
      </c>
      <c r="C198" s="1332"/>
      <c r="D198" s="1332"/>
      <c r="E198" s="1332"/>
      <c r="F198" s="1332" t="s">
        <v>471</v>
      </c>
      <c r="G198" s="1332"/>
      <c r="H198" s="1332"/>
      <c r="I198" s="1332"/>
    </row>
    <row r="199" spans="1:9" ht="21.95" customHeight="1">
      <c r="A199" s="254"/>
      <c r="B199" s="247"/>
      <c r="C199" s="264"/>
      <c r="D199" s="264"/>
      <c r="E199" s="264"/>
      <c r="F199" s="247"/>
      <c r="G199" s="264"/>
      <c r="H199" s="264"/>
      <c r="I199" s="264"/>
    </row>
    <row r="200" spans="1:9" ht="21.95" customHeight="1">
      <c r="A200" s="254"/>
      <c r="B200" s="247"/>
      <c r="C200" s="264"/>
      <c r="D200" s="264"/>
      <c r="E200" s="264"/>
      <c r="F200" s="247"/>
      <c r="G200" s="264"/>
      <c r="H200" s="264"/>
      <c r="I200" s="264"/>
    </row>
    <row r="201" spans="1:9" ht="24.75" customHeight="1">
      <c r="A201" s="254"/>
      <c r="B201" s="251" t="s">
        <v>472</v>
      </c>
      <c r="C201" s="266"/>
      <c r="D201" s="251"/>
      <c r="E201" s="251"/>
      <c r="F201" s="1454" t="s">
        <v>472</v>
      </c>
      <c r="G201" s="1455"/>
      <c r="H201" s="1455"/>
      <c r="I201" s="1455"/>
    </row>
    <row r="202" spans="1:9" ht="21.95" customHeight="1">
      <c r="A202" s="254"/>
      <c r="B202" s="251" t="s">
        <v>6</v>
      </c>
      <c r="C202" s="266"/>
      <c r="D202" s="251"/>
      <c r="E202" s="251"/>
      <c r="F202" s="1454" t="s">
        <v>6</v>
      </c>
      <c r="G202" s="1455"/>
      <c r="H202" s="1455"/>
      <c r="I202" s="1455"/>
    </row>
    <row r="203" spans="1:9" ht="21.95" customHeight="1">
      <c r="A203" s="254"/>
      <c r="B203" s="262"/>
      <c r="C203" s="264"/>
      <c r="D203" s="264"/>
      <c r="E203" s="264"/>
      <c r="F203" s="262"/>
      <c r="G203" s="264"/>
      <c r="H203" s="264"/>
      <c r="I203" s="264"/>
    </row>
    <row r="204" spans="1:9" ht="21.95" customHeight="1">
      <c r="A204" s="254"/>
      <c r="B204" s="1332" t="s">
        <v>473</v>
      </c>
      <c r="C204" s="1332"/>
      <c r="D204" s="1332"/>
      <c r="E204" s="1332"/>
      <c r="F204" s="1332" t="s">
        <v>473</v>
      </c>
      <c r="G204" s="1332"/>
      <c r="H204" s="1332"/>
      <c r="I204" s="1332"/>
    </row>
    <row r="205" spans="1:9" ht="21.95" customHeight="1">
      <c r="A205" s="254"/>
      <c r="B205" s="251" t="s">
        <v>472</v>
      </c>
      <c r="C205" s="251"/>
      <c r="D205" s="251"/>
      <c r="E205" s="251"/>
      <c r="F205" s="251" t="s">
        <v>472</v>
      </c>
      <c r="G205" s="262"/>
      <c r="H205" s="262"/>
      <c r="I205" s="262"/>
    </row>
    <row r="206" spans="1:9" ht="21.95" customHeight="1">
      <c r="A206" s="254"/>
      <c r="B206" s="251" t="s">
        <v>6</v>
      </c>
      <c r="C206" s="251"/>
      <c r="D206" s="251"/>
      <c r="E206" s="251"/>
      <c r="F206" s="251" t="s">
        <v>6</v>
      </c>
      <c r="G206" s="254"/>
      <c r="H206" s="254"/>
      <c r="I206" s="254"/>
    </row>
    <row r="207" spans="1:9" ht="21.95" customHeight="1">
      <c r="A207" s="254"/>
      <c r="B207" s="254"/>
      <c r="C207" s="254"/>
      <c r="D207" s="254"/>
      <c r="E207" s="254"/>
      <c r="F207" s="254"/>
      <c r="G207" s="254"/>
      <c r="H207" s="254"/>
      <c r="I207" s="254"/>
    </row>
    <row r="208" spans="1:9" ht="21.95" customHeight="1">
      <c r="A208" s="254"/>
      <c r="B208" s="1332" t="s">
        <v>547</v>
      </c>
      <c r="C208" s="1332"/>
      <c r="D208" s="1332"/>
      <c r="E208" s="1332"/>
      <c r="F208" s="1332" t="s">
        <v>547</v>
      </c>
      <c r="G208" s="1332"/>
      <c r="H208" s="1332"/>
      <c r="I208" s="1332"/>
    </row>
    <row r="209" spans="1:9" ht="21.95" customHeight="1">
      <c r="A209" s="254"/>
      <c r="B209" s="251" t="s">
        <v>472</v>
      </c>
      <c r="C209" s="251"/>
      <c r="D209" s="251"/>
      <c r="E209" s="251"/>
      <c r="F209" s="251" t="s">
        <v>472</v>
      </c>
      <c r="G209" s="262"/>
      <c r="H209" s="262"/>
      <c r="I209" s="262"/>
    </row>
    <row r="210" spans="1:9" ht="21.95" customHeight="1">
      <c r="A210" s="254"/>
      <c r="B210" s="251" t="s">
        <v>6</v>
      </c>
      <c r="C210" s="251"/>
      <c r="D210" s="251"/>
      <c r="E210" s="251"/>
      <c r="F210" s="251" t="s">
        <v>6</v>
      </c>
      <c r="G210" s="254"/>
      <c r="H210" s="254"/>
      <c r="I210" s="254"/>
    </row>
    <row r="211" spans="1:9" ht="21.95" customHeight="1">
      <c r="A211" s="254"/>
      <c r="B211" s="251"/>
      <c r="C211" s="251"/>
      <c r="D211" s="251"/>
      <c r="E211" s="251"/>
      <c r="F211" s="251"/>
      <c r="G211" s="254"/>
      <c r="H211" s="254"/>
      <c r="I211" s="254"/>
    </row>
    <row r="212" spans="1:9" ht="21.95" customHeight="1">
      <c r="A212" s="254"/>
      <c r="B212" s="251"/>
      <c r="C212" s="251"/>
      <c r="D212" s="251"/>
      <c r="E212" s="251"/>
      <c r="F212" s="251"/>
      <c r="G212" s="254"/>
      <c r="H212" s="254"/>
      <c r="I212" s="254"/>
    </row>
    <row r="213" spans="1:9" ht="21.95" customHeight="1">
      <c r="A213" s="254"/>
      <c r="B213" s="251"/>
      <c r="C213" s="251"/>
      <c r="D213" s="251"/>
      <c r="E213" s="251"/>
      <c r="F213" s="251"/>
      <c r="G213" s="254"/>
      <c r="H213" s="254"/>
      <c r="I213" s="254"/>
    </row>
    <row r="214" spans="1:9" ht="21.95" customHeight="1">
      <c r="A214" s="254"/>
      <c r="B214" s="251"/>
      <c r="C214" s="251"/>
      <c r="D214" s="251"/>
      <c r="E214" s="251"/>
      <c r="F214" s="251"/>
      <c r="G214" s="254"/>
      <c r="H214" s="254"/>
      <c r="I214" s="254"/>
    </row>
    <row r="215" spans="1:9" ht="21.95" customHeight="1">
      <c r="A215" s="254"/>
      <c r="B215" s="251"/>
      <c r="C215" s="251"/>
      <c r="D215" s="251"/>
      <c r="E215" s="251"/>
      <c r="F215" s="251"/>
      <c r="G215" s="254"/>
      <c r="H215" s="254"/>
      <c r="I215" s="254"/>
    </row>
    <row r="216" spans="1:9" ht="21.95" customHeight="1">
      <c r="A216" s="254"/>
      <c r="B216" s="251"/>
      <c r="C216" s="251"/>
      <c r="D216" s="251"/>
      <c r="E216" s="251"/>
      <c r="F216" s="251"/>
      <c r="G216" s="254"/>
      <c r="H216" s="254"/>
      <c r="I216" s="254"/>
    </row>
    <row r="217" spans="1:9" ht="21.95" customHeight="1">
      <c r="A217" s="254"/>
      <c r="B217" s="251"/>
      <c r="C217" s="251"/>
      <c r="D217" s="251"/>
      <c r="E217" s="251"/>
      <c r="F217" s="251"/>
      <c r="G217" s="254"/>
      <c r="H217" s="254"/>
      <c r="I217" s="254"/>
    </row>
    <row r="218" spans="1:9" ht="21.95" customHeight="1">
      <c r="A218" s="254"/>
      <c r="B218" s="251"/>
      <c r="C218" s="251"/>
      <c r="D218" s="251"/>
      <c r="E218" s="251"/>
      <c r="F218" s="251"/>
      <c r="G218" s="254"/>
      <c r="H218" s="254"/>
      <c r="I218" s="254"/>
    </row>
    <row r="219" spans="1:9" ht="21.95" customHeight="1">
      <c r="A219" s="254"/>
      <c r="B219" s="251"/>
      <c r="C219" s="251"/>
      <c r="D219" s="251"/>
      <c r="E219" s="251"/>
      <c r="F219" s="251"/>
      <c r="G219" s="254"/>
      <c r="H219" s="254"/>
      <c r="I219" s="254"/>
    </row>
    <row r="220" spans="1:9" ht="21.95" customHeight="1">
      <c r="A220" s="254"/>
      <c r="B220" s="251"/>
      <c r="C220" s="251"/>
      <c r="D220" s="251"/>
      <c r="E220" s="251"/>
      <c r="F220" s="251"/>
      <c r="G220" s="254"/>
      <c r="H220" s="254"/>
      <c r="I220" s="254"/>
    </row>
    <row r="221" spans="1:9" ht="21.95" customHeight="1">
      <c r="A221" s="254"/>
      <c r="B221" s="251"/>
      <c r="C221" s="251"/>
      <c r="D221" s="251"/>
      <c r="E221" s="251"/>
      <c r="F221" s="251"/>
      <c r="G221" s="254"/>
      <c r="H221" s="254"/>
      <c r="I221" s="254"/>
    </row>
    <row r="222" spans="1:9" ht="21.95" customHeight="1">
      <c r="A222" s="254"/>
      <c r="B222" s="251"/>
      <c r="C222" s="251"/>
      <c r="D222" s="251"/>
      <c r="E222" s="251"/>
      <c r="F222" s="251"/>
      <c r="G222" s="254"/>
      <c r="H222" s="254"/>
      <c r="I222" s="254"/>
    </row>
    <row r="223" spans="1:9" ht="15.75" customHeight="1">
      <c r="A223" s="254"/>
      <c r="B223" s="251"/>
      <c r="C223" s="251"/>
      <c r="D223" s="251"/>
      <c r="E223" s="251"/>
      <c r="F223" s="251"/>
      <c r="G223" s="254"/>
      <c r="H223" s="254"/>
      <c r="I223" s="254"/>
    </row>
    <row r="224" spans="1:9" ht="15.75">
      <c r="A224" s="267"/>
      <c r="B224" s="267"/>
      <c r="C224" s="267"/>
      <c r="D224" s="267"/>
      <c r="E224" s="267"/>
      <c r="F224" s="267"/>
      <c r="G224" s="267"/>
      <c r="H224" s="267"/>
      <c r="I224" s="267"/>
    </row>
    <row r="225" spans="1:9" ht="15.75">
      <c r="A225" s="250" t="s">
        <v>416</v>
      </c>
      <c r="B225" s="251"/>
      <c r="C225" s="251"/>
      <c r="D225" s="251"/>
      <c r="E225" s="251"/>
      <c r="F225" s="251"/>
      <c r="G225" s="251"/>
      <c r="H225" s="251"/>
      <c r="I225" s="252" t="s">
        <v>474</v>
      </c>
    </row>
    <row r="226" spans="1:9" ht="15.75">
      <c r="A226" s="254"/>
      <c r="B226" s="254"/>
      <c r="C226" s="254"/>
      <c r="D226" s="254"/>
      <c r="E226" s="254"/>
      <c r="F226" s="254"/>
      <c r="G226" s="254"/>
      <c r="H226" s="254"/>
      <c r="I226" s="254"/>
    </row>
    <row r="227" spans="1:9" ht="15.75">
      <c r="A227" s="254"/>
      <c r="B227" s="254"/>
      <c r="C227" s="254"/>
      <c r="D227" s="254"/>
      <c r="E227" s="254"/>
      <c r="F227" s="254"/>
      <c r="G227" s="254"/>
      <c r="H227" s="254"/>
      <c r="I227" s="254"/>
    </row>
    <row r="228" spans="1:9" ht="15.75">
      <c r="A228" s="254"/>
      <c r="B228" s="254"/>
      <c r="C228" s="254"/>
      <c r="D228" s="254"/>
      <c r="E228" s="254"/>
      <c r="F228" s="254"/>
      <c r="G228" s="254"/>
      <c r="H228" s="254"/>
      <c r="I228" s="254"/>
    </row>
    <row r="229" spans="1:9" ht="15.75">
      <c r="A229" s="254"/>
      <c r="B229" s="254"/>
      <c r="C229" s="254"/>
      <c r="D229" s="254"/>
      <c r="E229" s="254"/>
      <c r="F229" s="254"/>
      <c r="G229" s="254"/>
      <c r="H229" s="254"/>
      <c r="I229" s="254"/>
    </row>
    <row r="230" spans="1:9" ht="15.75">
      <c r="A230" s="254"/>
      <c r="B230" s="254"/>
      <c r="C230" s="254"/>
      <c r="D230" s="254"/>
      <c r="E230" s="254"/>
      <c r="F230" s="254"/>
      <c r="G230" s="254"/>
      <c r="H230" s="254"/>
      <c r="I230" s="254"/>
    </row>
    <row r="231" spans="1:9" ht="15.75">
      <c r="A231" s="254"/>
      <c r="B231" s="254"/>
      <c r="C231" s="254"/>
      <c r="D231" s="254"/>
      <c r="E231" s="254"/>
      <c r="F231" s="254"/>
      <c r="G231" s="254"/>
      <c r="H231" s="254"/>
      <c r="I231" s="254"/>
    </row>
    <row r="232" spans="1:9" ht="15.75">
      <c r="A232" s="254"/>
      <c r="B232" s="254"/>
      <c r="C232" s="254"/>
      <c r="D232" s="254"/>
      <c r="E232" s="254"/>
      <c r="F232" s="254"/>
      <c r="G232" s="254"/>
      <c r="H232" s="254"/>
      <c r="I232" s="254"/>
    </row>
    <row r="233" spans="1:9" ht="15.75">
      <c r="A233" s="254"/>
      <c r="B233" s="254"/>
      <c r="C233" s="254"/>
      <c r="D233" s="254"/>
      <c r="E233" s="254"/>
      <c r="F233" s="254"/>
      <c r="G233" s="254"/>
      <c r="H233" s="254"/>
      <c r="I233" s="254"/>
    </row>
    <row r="234" spans="1:9" ht="15.75">
      <c r="A234" s="254"/>
      <c r="B234" s="254"/>
      <c r="C234" s="254"/>
      <c r="D234" s="254"/>
      <c r="E234" s="254"/>
      <c r="F234" s="254"/>
      <c r="G234" s="254"/>
      <c r="H234" s="254"/>
      <c r="I234" s="254"/>
    </row>
    <row r="235" spans="1:9" ht="15.75">
      <c r="A235" s="254"/>
      <c r="B235" s="254"/>
      <c r="C235" s="254"/>
      <c r="D235" s="254"/>
      <c r="E235" s="254"/>
      <c r="F235" s="254"/>
      <c r="G235" s="254"/>
      <c r="H235" s="254"/>
      <c r="I235" s="254"/>
    </row>
    <row r="236" spans="1:9" ht="15.75">
      <c r="A236" s="254"/>
      <c r="B236" s="254"/>
      <c r="C236" s="254"/>
      <c r="D236" s="254"/>
      <c r="E236" s="254"/>
      <c r="F236" s="254"/>
      <c r="G236" s="254"/>
      <c r="H236" s="254"/>
      <c r="I236" s="254"/>
    </row>
    <row r="237" spans="1:9" ht="15.75">
      <c r="A237" s="254"/>
      <c r="B237" s="254"/>
      <c r="C237" s="254"/>
      <c r="D237" s="254"/>
      <c r="E237" s="254"/>
      <c r="F237" s="254"/>
      <c r="G237" s="254"/>
      <c r="H237" s="254"/>
      <c r="I237" s="254"/>
    </row>
    <row r="238" spans="1:9" ht="15.75">
      <c r="A238" s="254"/>
      <c r="B238" s="254"/>
      <c r="C238" s="254"/>
      <c r="D238" s="254"/>
      <c r="E238" s="254"/>
      <c r="F238" s="254"/>
      <c r="G238" s="254"/>
      <c r="H238" s="254"/>
      <c r="I238" s="254"/>
    </row>
  </sheetData>
  <sheetProtection algorithmName="SHA-512" hashValue="QEukWkLKy6mL/7BvMTr6vz2pCdfu4cGS3+VIBKY9588U3cmrWa7Vu5AX7kdylsgibVqh3gMhINVTdBqzWOF+pg==" saltValue="MA6I2ptMC1V1fs/YjyITmA==" spinCount="100000" sheet="1" objects="1" scenarios="1" formatColumns="0" formatRows="0" selectLockedCells="1"/>
  <customSheetViews>
    <customSheetView guid="{7D0A14A8-F7D2-402C-9203-97C9651691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5"/>
  <headerFooter alignWithMargins="0">
    <oddFooter>&amp;C&amp;A</oddFooter>
  </headerFooter>
  <rowBreaks count="7" manualBreakCount="7">
    <brk id="49" max="8" man="1"/>
    <brk id="74" max="8" man="1"/>
    <brk id="94" max="8" man="1"/>
    <brk id="117" max="8" man="1"/>
    <brk id="140" max="8" man="1"/>
    <brk id="158" max="8" man="1"/>
    <brk id="190" max="8" man="1"/>
  </rowBreaks>
  <drawing r:id="rId3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topLeftCell="A50" zoomScale="115" zoomScaleNormal="100" zoomScaleSheetLayoutView="115"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223" t="str">
        <f>'Attach 3(JV)'!A1</f>
        <v>Specification No. :5002002080/TRANSFORMER/DOM/A02-CC CS -3</v>
      </c>
      <c r="B1" s="1223"/>
      <c r="C1" s="1223"/>
      <c r="D1" s="1223"/>
      <c r="E1" s="346"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385"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478" t="s">
        <v>510</v>
      </c>
      <c r="B5" s="1478"/>
      <c r="C5" s="1478"/>
      <c r="D5" s="1478"/>
      <c r="E5" s="1478"/>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97" t="str">
        <f>'Attach 3(JV)'!A7</f>
        <v>Bidder’s Name and Address  :</v>
      </c>
      <c r="B8" s="997"/>
      <c r="C8" s="997"/>
      <c r="D8" s="997"/>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333" t="str">
        <f>'Attach 3(JV)'!A8</f>
        <v/>
      </c>
      <c r="B9" s="1333"/>
      <c r="C9" s="483"/>
      <c r="D9" s="483"/>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350</v>
      </c>
      <c r="B10" s="1479">
        <f>'Attach 3(JV)'!B9:D9</f>
        <v>0</v>
      </c>
      <c r="C10" s="1479"/>
      <c r="D10" s="1479"/>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352</v>
      </c>
      <c r="B11" s="1331">
        <f>'Attach 3(JV)'!B10:D10</f>
        <v>0</v>
      </c>
      <c r="C11" s="1331"/>
      <c r="D11" s="1331"/>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331">
        <f>'Attach 3(JV)'!B11:D11</f>
        <v>0</v>
      </c>
      <c r="C12" s="1331"/>
      <c r="D12" s="1331"/>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331">
        <f>'Attach 3(JV)'!B12</f>
        <v>0</v>
      </c>
      <c r="C13" s="1331"/>
      <c r="D13" s="1331"/>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331"/>
      <c r="C14" s="1331"/>
      <c r="D14" s="133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345</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8.25" hidden="1" customHeight="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56.25" customHeight="1">
      <c r="A17" s="203" t="s">
        <v>398</v>
      </c>
      <c r="B17" s="1387" t="s">
        <v>399</v>
      </c>
      <c r="C17" s="1387"/>
      <c r="D17" s="1387"/>
      <c r="E17" s="1387"/>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6.5" customHeight="1">
      <c r="A18" s="204"/>
      <c r="B18" s="1480" t="s">
        <v>487</v>
      </c>
      <c r="C18" s="1480"/>
      <c r="D18" s="1480"/>
      <c r="E18" s="1480"/>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6.75" customHeight="1">
      <c r="A19" s="204"/>
      <c r="B19" s="205"/>
      <c r="C19" s="205"/>
      <c r="D19" s="205"/>
      <c r="E19" s="205"/>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customHeight="1">
      <c r="B20" s="298" t="s">
        <v>400</v>
      </c>
      <c r="C20" s="299"/>
      <c r="D20" s="300"/>
      <c r="E20" s="13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18" customHeight="1">
      <c r="A21" s="301"/>
      <c r="B21" s="298" t="s">
        <v>401</v>
      </c>
      <c r="C21" s="299"/>
      <c r="D21" s="300"/>
      <c r="E21" s="130"/>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18" customHeight="1">
      <c r="A22" s="1484"/>
      <c r="B22" s="1485"/>
      <c r="C22" s="1485"/>
      <c r="D22" s="1485"/>
      <c r="E22" s="1485"/>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6.75" customHeight="1">
      <c r="A23" s="206"/>
      <c r="B23" s="206"/>
      <c r="C23" s="206"/>
      <c r="D23" s="206"/>
      <c r="E23" s="206"/>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39.75" customHeight="1">
      <c r="B24" s="1486"/>
      <c r="C24" s="1486"/>
      <c r="D24" s="1486"/>
      <c r="E24" s="1486"/>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35.25" customHeight="1">
      <c r="A25" s="203" t="s">
        <v>402</v>
      </c>
      <c r="B25" s="1387" t="s">
        <v>133</v>
      </c>
      <c r="C25" s="1387"/>
      <c r="D25" s="1387"/>
      <c r="E25" s="1387"/>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36" customHeight="1">
      <c r="A26" s="178" t="s">
        <v>157</v>
      </c>
      <c r="B26" s="1060" t="s">
        <v>134</v>
      </c>
      <c r="C26" s="1060"/>
      <c r="D26" s="1060"/>
      <c r="E26" s="167">
        <f>B10</f>
        <v>0</v>
      </c>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79" t="s">
        <v>158</v>
      </c>
      <c r="B27" s="1459" t="s">
        <v>135</v>
      </c>
      <c r="C27" s="1459"/>
      <c r="D27" s="1459"/>
      <c r="E27" s="12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459" t="s">
        <v>136</v>
      </c>
      <c r="C28" s="1459"/>
      <c r="D28" s="1459"/>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459"/>
      <c r="C29" s="1459"/>
      <c r="D29" s="1459"/>
      <c r="E29" s="174"/>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459"/>
      <c r="C30" s="1459"/>
      <c r="D30" s="1459"/>
      <c r="E30" s="174"/>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459" t="s">
        <v>137</v>
      </c>
      <c r="C31" s="1459"/>
      <c r="D31" s="1459"/>
      <c r="E31" s="174"/>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459"/>
      <c r="C32" s="1459"/>
      <c r="D32" s="1459"/>
      <c r="E32" s="277"/>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180"/>
      <c r="B33" s="1459"/>
      <c r="C33" s="1459"/>
      <c r="D33" s="1459"/>
      <c r="E33" s="277"/>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80"/>
      <c r="B34" s="1459" t="s">
        <v>138</v>
      </c>
      <c r="C34" s="1459"/>
      <c r="D34" s="1459"/>
      <c r="E34" s="277"/>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18.95" customHeight="1">
      <c r="A35" s="180"/>
      <c r="B35" s="1459"/>
      <c r="C35" s="1459"/>
      <c r="D35" s="1459"/>
      <c r="E35" s="174"/>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18.95" customHeight="1">
      <c r="A36" s="207"/>
      <c r="B36" s="1464"/>
      <c r="C36" s="1464"/>
      <c r="D36" s="1464"/>
      <c r="E36" s="175"/>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row>
    <row r="37" spans="1:31" ht="18.95" customHeight="1">
      <c r="A37" s="179" t="s">
        <v>583</v>
      </c>
      <c r="B37" s="1463" t="s">
        <v>139</v>
      </c>
      <c r="C37" s="1463"/>
      <c r="D37" s="1463"/>
      <c r="E37" s="1476"/>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207"/>
      <c r="B38" s="1481" t="s">
        <v>140</v>
      </c>
      <c r="C38" s="1482"/>
      <c r="D38" s="1483"/>
      <c r="E38" s="1477"/>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93" customHeight="1">
      <c r="A39" s="1346" t="s">
        <v>584</v>
      </c>
      <c r="B39" s="1460" t="s">
        <v>586</v>
      </c>
      <c r="C39" s="1461"/>
      <c r="D39" s="1462"/>
      <c r="E39" s="496"/>
      <c r="F39" s="201"/>
      <c r="G39" s="201"/>
      <c r="H39" s="201"/>
      <c r="I39" s="201"/>
      <c r="J39" s="201"/>
      <c r="K39" s="201"/>
      <c r="L39" s="201"/>
      <c r="M39" s="201" t="str">
        <f>IF('Names of Bidder'!D15="Yes","Yes","No")</f>
        <v>No</v>
      </c>
      <c r="N39" s="201"/>
      <c r="O39" s="201"/>
      <c r="P39" s="201"/>
      <c r="Q39" s="201"/>
      <c r="R39" s="201"/>
      <c r="S39" s="201"/>
      <c r="T39" s="201"/>
      <c r="U39" s="201"/>
      <c r="V39" s="201"/>
      <c r="W39" s="201"/>
      <c r="X39" s="201"/>
      <c r="Y39" s="201"/>
      <c r="Z39" s="201"/>
      <c r="AA39" s="201"/>
      <c r="AB39" s="201"/>
      <c r="AC39" s="201"/>
      <c r="AD39" s="201"/>
      <c r="AE39" s="201"/>
    </row>
    <row r="40" spans="1:31" ht="22.5" customHeight="1">
      <c r="A40" s="1347"/>
      <c r="B40" s="1488"/>
      <c r="C40" s="1223"/>
      <c r="D40" s="1489"/>
      <c r="E40" s="492"/>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60.75" customHeight="1">
      <c r="A41" s="352" t="s">
        <v>585</v>
      </c>
      <c r="B41" s="1490" t="s">
        <v>587</v>
      </c>
      <c r="C41" s="1491"/>
      <c r="D41" s="1492"/>
      <c r="E41" s="49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114.75" customHeight="1">
      <c r="A42" s="493" t="s">
        <v>722</v>
      </c>
      <c r="B42" s="1460" t="s">
        <v>723</v>
      </c>
      <c r="C42" s="1461"/>
      <c r="D42" s="1462"/>
      <c r="E42" s="4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21.75" customHeight="1">
      <c r="A43" s="626" t="s">
        <v>159</v>
      </c>
      <c r="B43" s="1473" t="s">
        <v>141</v>
      </c>
      <c r="C43" s="1474"/>
      <c r="D43" s="1475"/>
      <c r="E43" s="96"/>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24.75" customHeight="1">
      <c r="A44" s="626" t="s">
        <v>160</v>
      </c>
      <c r="B44" s="1457" t="s">
        <v>525</v>
      </c>
      <c r="C44" s="1457"/>
      <c r="D44" s="1457"/>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44.25" customHeight="1">
      <c r="A45" s="349" t="s">
        <v>526</v>
      </c>
      <c r="B45" s="1457" t="s">
        <v>527</v>
      </c>
      <c r="C45" s="1457"/>
      <c r="D45" s="1457"/>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36.75" customHeight="1">
      <c r="A46" s="349"/>
      <c r="B46" s="1457" t="s">
        <v>528</v>
      </c>
      <c r="C46" s="1457"/>
      <c r="D46" s="1457"/>
      <c r="E46" s="350" t="s">
        <v>529</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17.100000000000001" customHeight="1">
      <c r="A47" s="349" t="s">
        <v>530</v>
      </c>
      <c r="B47" s="1372"/>
      <c r="C47" s="1458"/>
      <c r="D47" s="1373"/>
      <c r="E47" s="96"/>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9" t="s">
        <v>28</v>
      </c>
      <c r="B48" s="1372"/>
      <c r="C48" s="1458"/>
      <c r="D48" s="1373"/>
      <c r="E48" s="96"/>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9" t="s">
        <v>479</v>
      </c>
      <c r="B49" s="1372"/>
      <c r="C49" s="1458"/>
      <c r="D49" s="1373"/>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66.75" customHeight="1">
      <c r="A50" s="349" t="s">
        <v>481</v>
      </c>
      <c r="B50" s="1457" t="s">
        <v>531</v>
      </c>
      <c r="C50" s="1457"/>
      <c r="D50" s="1457"/>
      <c r="E50" s="35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9"/>
      <c r="B51" s="1457" t="s">
        <v>528</v>
      </c>
      <c r="C51" s="1457"/>
      <c r="D51" s="1457"/>
      <c r="E51" s="350" t="s">
        <v>529</v>
      </c>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49" t="s">
        <v>530</v>
      </c>
      <c r="B52" s="1372"/>
      <c r="C52" s="1458"/>
      <c r="D52" s="1373"/>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9" t="s">
        <v>28</v>
      </c>
      <c r="B53" s="1372"/>
      <c r="C53" s="1458"/>
      <c r="D53" s="1373"/>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49" t="s">
        <v>479</v>
      </c>
      <c r="B54" s="1372"/>
      <c r="C54" s="1458"/>
      <c r="D54" s="1373"/>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352" t="s">
        <v>532</v>
      </c>
      <c r="B55" s="1372"/>
      <c r="C55" s="1458"/>
      <c r="D55" s="1373"/>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349" t="s">
        <v>480</v>
      </c>
      <c r="B56" s="1372"/>
      <c r="C56" s="1458"/>
      <c r="D56" s="1373"/>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352" t="s">
        <v>485</v>
      </c>
      <c r="B57" s="1372"/>
      <c r="C57" s="1458"/>
      <c r="D57" s="1373"/>
      <c r="E57" s="96"/>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626">
        <v>6</v>
      </c>
      <c r="B58" s="1469" t="s">
        <v>142</v>
      </c>
      <c r="C58" s="1469"/>
      <c r="D58" s="1469"/>
      <c r="E58" s="96"/>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50">
        <v>7</v>
      </c>
      <c r="B59" s="1459" t="s">
        <v>143</v>
      </c>
      <c r="C59" s="1459"/>
      <c r="D59" s="1459"/>
      <c r="E59" s="9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459"/>
      <c r="C60" s="1459"/>
      <c r="D60" s="1459"/>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113"/>
      <c r="B61" s="1464"/>
      <c r="C61" s="1464"/>
      <c r="D61" s="1464"/>
      <c r="E61" s="175"/>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v>8</v>
      </c>
      <c r="B62" s="1456" t="s">
        <v>144</v>
      </c>
      <c r="C62" s="1456"/>
      <c r="D62" s="1456"/>
      <c r="E62" s="176"/>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459" t="s">
        <v>171</v>
      </c>
      <c r="C63" s="1459"/>
      <c r="D63" s="1459"/>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50">
        <v>9</v>
      </c>
      <c r="B64" s="1470" t="s">
        <v>154</v>
      </c>
      <c r="C64" s="1471"/>
      <c r="D64" s="1472"/>
      <c r="E64" s="177"/>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120"/>
      <c r="B65" s="1459" t="s">
        <v>145</v>
      </c>
      <c r="C65" s="1459"/>
      <c r="D65" s="1459"/>
      <c r="E65" s="174"/>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459" t="s">
        <v>146</v>
      </c>
      <c r="C66" s="1459"/>
      <c r="D66" s="1459"/>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13"/>
      <c r="B67" s="1464" t="s">
        <v>147</v>
      </c>
      <c r="C67" s="1464"/>
      <c r="D67" s="1464"/>
      <c r="E67" s="175"/>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50">
        <v>10</v>
      </c>
      <c r="B68" s="1465" t="s">
        <v>148</v>
      </c>
      <c r="C68" s="1465"/>
      <c r="D68" s="1465"/>
      <c r="E68" s="177"/>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459" t="s">
        <v>149</v>
      </c>
      <c r="C69" s="1459"/>
      <c r="D69" s="1459"/>
      <c r="E69" s="174"/>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459" t="s">
        <v>150</v>
      </c>
      <c r="C70" s="1459"/>
      <c r="D70" s="1459"/>
      <c r="E70" s="174"/>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row>
    <row r="71" spans="1:31" ht="17.100000000000001" customHeight="1">
      <c r="A71" s="120"/>
      <c r="B71" s="1459"/>
      <c r="C71" s="1459"/>
      <c r="D71" s="1459"/>
      <c r="E71" s="174"/>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row>
    <row r="72" spans="1:31" ht="17.100000000000001" customHeight="1">
      <c r="A72" s="120"/>
      <c r="B72" s="1459"/>
      <c r="C72" s="1459"/>
      <c r="D72" s="1459"/>
      <c r="E72" s="174"/>
      <c r="F72" s="201"/>
      <c r="G72" s="201"/>
      <c r="H72" s="208">
        <v>2</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row>
    <row r="73" spans="1:31" ht="17.100000000000001" customHeight="1">
      <c r="A73" s="120"/>
      <c r="B73" s="1459" t="s">
        <v>151</v>
      </c>
      <c r="C73" s="1459"/>
      <c r="D73" s="1459"/>
      <c r="E73" s="174"/>
      <c r="F73" s="201"/>
      <c r="G73" s="201"/>
      <c r="H73" s="201"/>
      <c r="I73" s="201"/>
      <c r="J73" s="201"/>
      <c r="K73" s="201"/>
      <c r="L73" s="201"/>
      <c r="M73" s="201"/>
      <c r="N73" s="201"/>
      <c r="O73" s="201"/>
      <c r="P73" s="201"/>
      <c r="Q73" s="201"/>
      <c r="R73" s="201"/>
      <c r="S73" s="201"/>
      <c r="T73" s="201"/>
      <c r="U73" s="201"/>
      <c r="V73" s="201"/>
      <c r="W73" s="201"/>
      <c r="X73" s="201"/>
      <c r="Y73" s="201"/>
      <c r="Z73" s="100"/>
      <c r="AA73" s="100"/>
      <c r="AB73" s="100"/>
    </row>
    <row r="74" spans="1:31" ht="17.100000000000001" customHeight="1">
      <c r="A74" s="120"/>
      <c r="B74" s="1459" t="s">
        <v>152</v>
      </c>
      <c r="C74" s="1459"/>
      <c r="D74" s="1459"/>
      <c r="E74" s="174"/>
      <c r="Z74" s="100"/>
      <c r="AA74" s="100"/>
      <c r="AB74" s="100"/>
    </row>
    <row r="75" spans="1:31" ht="18.95" customHeight="1">
      <c r="A75" s="120"/>
      <c r="B75" s="1466" t="s">
        <v>152</v>
      </c>
      <c r="C75" s="1467"/>
      <c r="D75" s="1468"/>
      <c r="E75" s="189" t="str">
        <f>IF(H72=1,"Saving Account","Current Account")</f>
        <v>Current Account</v>
      </c>
      <c r="Z75" s="100"/>
      <c r="AA75" s="100"/>
      <c r="AB75" s="100"/>
    </row>
    <row r="76" spans="1:31" ht="33" customHeight="1">
      <c r="A76" s="98">
        <v>11</v>
      </c>
      <c r="B76" s="1060" t="s">
        <v>153</v>
      </c>
      <c r="C76" s="1060"/>
      <c r="D76" s="1060"/>
      <c r="E76" s="96"/>
    </row>
    <row r="77" spans="1:31" ht="48" customHeight="1">
      <c r="A77" s="98">
        <v>12</v>
      </c>
      <c r="B77" s="1060" t="s">
        <v>162</v>
      </c>
      <c r="C77" s="1060"/>
      <c r="D77" s="1060"/>
      <c r="E77" s="96"/>
    </row>
    <row r="78" spans="1:31" ht="50.25" customHeight="1">
      <c r="A78" s="1411" t="s">
        <v>161</v>
      </c>
      <c r="B78" s="1411"/>
      <c r="C78" s="1411"/>
      <c r="D78" s="1411"/>
      <c r="E78" s="1411"/>
    </row>
    <row r="79" spans="1:31">
      <c r="A79" s="1493"/>
      <c r="B79" s="1493"/>
      <c r="C79" s="1493"/>
      <c r="D79" s="1493"/>
      <c r="E79" s="1493"/>
    </row>
    <row r="80" spans="1:31" ht="15">
      <c r="A80" s="1090" t="s">
        <v>588</v>
      </c>
      <c r="B80" s="1090"/>
      <c r="C80" s="1090"/>
      <c r="D80" s="1090"/>
      <c r="E80" s="1090"/>
    </row>
    <row r="81" spans="1:5" ht="15">
      <c r="A81" s="1487"/>
      <c r="B81" s="1487"/>
      <c r="C81" s="1487"/>
      <c r="D81" s="1487"/>
      <c r="E81" s="1487"/>
    </row>
    <row r="82" spans="1:5" ht="15">
      <c r="A82" s="1090" t="s">
        <v>589</v>
      </c>
      <c r="B82" s="1090"/>
      <c r="C82" s="1090"/>
      <c r="D82" s="1090"/>
      <c r="E82" s="1090"/>
    </row>
    <row r="83" spans="1:5" ht="15">
      <c r="A83" s="1487"/>
      <c r="B83" s="1487"/>
      <c r="C83" s="1487"/>
      <c r="D83" s="1487"/>
      <c r="E83" s="1487"/>
    </row>
    <row r="84" spans="1:5" ht="15">
      <c r="A84" s="1494" t="s">
        <v>590</v>
      </c>
      <c r="B84" s="1494"/>
      <c r="C84" s="1494"/>
      <c r="D84" s="1494"/>
      <c r="E84" s="1494"/>
    </row>
    <row r="85" spans="1:5" ht="15">
      <c r="A85" s="1494" t="s">
        <v>591</v>
      </c>
      <c r="B85" s="1494"/>
      <c r="C85" s="1494"/>
      <c r="D85" s="1494"/>
      <c r="E85" s="1494"/>
    </row>
    <row r="86" spans="1:5" ht="15">
      <c r="A86" s="1494" t="s">
        <v>592</v>
      </c>
      <c r="B86" s="1494"/>
      <c r="C86" s="1494"/>
      <c r="D86" s="1494"/>
      <c r="E86" s="1494"/>
    </row>
    <row r="87" spans="1:5" ht="15">
      <c r="A87" s="1487"/>
      <c r="B87" s="1487"/>
      <c r="C87" s="1487"/>
      <c r="D87" s="1487"/>
      <c r="E87" s="1487"/>
    </row>
    <row r="88" spans="1:5" ht="32.25" customHeight="1">
      <c r="A88" s="1090" t="s">
        <v>593</v>
      </c>
      <c r="B88" s="1090"/>
      <c r="C88" s="1090"/>
      <c r="D88" s="1090"/>
      <c r="E88" s="1090"/>
    </row>
    <row r="89" spans="1:5">
      <c r="A89" s="62"/>
      <c r="B89" s="62"/>
      <c r="C89" s="62"/>
      <c r="D89" s="494"/>
      <c r="E89" s="495"/>
    </row>
    <row r="90" spans="1:5" ht="24.95" customHeight="1">
      <c r="A90" s="37" t="s">
        <v>7</v>
      </c>
      <c r="B90" s="101" t="str">
        <f>'Attach 3(JV)'!B24</f>
        <v>--</v>
      </c>
      <c r="D90" s="55" t="s">
        <v>5</v>
      </c>
      <c r="E90" s="268" t="str">
        <f>'Attach 3(JV)'!E24</f>
        <v/>
      </c>
    </row>
    <row r="91" spans="1:5" ht="34.5" customHeight="1">
      <c r="A91" s="37" t="s">
        <v>8</v>
      </c>
      <c r="B91" s="268" t="str">
        <f>'Attach 3(JV)'!B25</f>
        <v/>
      </c>
      <c r="D91" s="55" t="s">
        <v>6</v>
      </c>
      <c r="E91" s="268" t="str">
        <f>'Attach 3(JV)'!E25</f>
        <v/>
      </c>
    </row>
    <row r="92" spans="1:5" ht="24.95" customHeight="1">
      <c r="D92" s="55"/>
      <c r="E92" s="80"/>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14Q4eBPkYeebYnnX0lxltwstiujlGLlQiHTpyF+NEqJe5gKeDBmEMNMhOenr6oqTR4cbUwKDCBnOt9YobKm25w==" saltValue="+U9sa2rhUnbjUF4DmlEWeQ==" spinCount="100000" sheet="1" objects="1" scenarios="1" formatColumns="0" formatRows="0" selectLockedCells="1"/>
  <customSheetViews>
    <customSheetView guid="{7D0A14A8-F7D2-402C-9203-97C9651691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37"/>
  <headerFooter alignWithMargins="0">
    <oddFooter>&amp;R&amp;"Book Antiqua,Bold"&amp;8 Page &amp;P of &amp;N</oddFooter>
  </headerFooter>
  <rowBreaks count="1" manualBreakCount="1">
    <brk id="33"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24577" r:id="rId4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46" zoomScale="110" zoomScaleSheetLayoutView="110" workbookViewId="0">
      <selection activeCell="C88" sqref="C88"/>
    </sheetView>
  </sheetViews>
  <sheetFormatPr defaultColWidth="9.140625" defaultRowHeight="16.5"/>
  <cols>
    <col min="1" max="1" width="12.140625" style="757" customWidth="1"/>
    <col min="2" max="2" width="18.140625" style="757" customWidth="1"/>
    <col min="3" max="5" width="7.42578125" style="757" customWidth="1"/>
    <col min="6" max="8" width="7.42578125" style="832" customWidth="1"/>
    <col min="9" max="12" width="7.42578125" style="407" customWidth="1"/>
    <col min="13" max="54" width="9.140625" style="676"/>
    <col min="55" max="16384" width="9.140625" style="407"/>
  </cols>
  <sheetData>
    <row r="1" spans="1:26" s="831" customFormat="1" ht="21" customHeight="1">
      <c r="A1" s="1527" t="str">
        <f>'Attach 15'!A1:D1</f>
        <v>Specification No. :5002002080/TRANSFORMER/DOM/A02-CC CS -3</v>
      </c>
      <c r="B1" s="1527"/>
      <c r="C1" s="1527"/>
      <c r="D1" s="1527"/>
      <c r="E1" s="1527"/>
      <c r="F1" s="1527"/>
      <c r="G1" s="1527"/>
      <c r="H1" s="1528" t="s">
        <v>891</v>
      </c>
      <c r="I1" s="1528"/>
      <c r="J1" s="1528"/>
      <c r="K1" s="1528"/>
      <c r="L1" s="1528"/>
    </row>
    <row r="2" spans="1:26" ht="11.25" customHeight="1">
      <c r="Z2" s="833">
        <f>'[20]Attach 3(JV)'!Z2</f>
        <v>0</v>
      </c>
    </row>
    <row r="3" spans="1:26" ht="89.25" customHeight="1">
      <c r="A3" s="1385" t="str">
        <f>'Attach 15'!A3:E3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1386"/>
      <c r="G3" s="1386"/>
      <c r="H3" s="1386"/>
      <c r="I3" s="1386"/>
      <c r="J3" s="1386"/>
      <c r="K3" s="1386"/>
      <c r="L3" s="1386"/>
    </row>
    <row r="4" spans="1:26" ht="15.95" customHeight="1">
      <c r="A4" s="834"/>
      <c r="H4" s="31"/>
      <c r="I4" s="11"/>
    </row>
    <row r="5" spans="1:26" ht="20.100000000000001" customHeight="1">
      <c r="A5" s="1529" t="s">
        <v>9</v>
      </c>
      <c r="B5" s="1529"/>
      <c r="C5" s="1529"/>
      <c r="D5" s="1529"/>
      <c r="E5" s="1529"/>
      <c r="F5" s="1529"/>
      <c r="G5" s="1529"/>
      <c r="H5" s="1529"/>
      <c r="I5" s="1529"/>
      <c r="J5" s="1529"/>
      <c r="K5" s="1529"/>
      <c r="L5" s="1529"/>
    </row>
    <row r="6" spans="1:26" ht="15.95" customHeight="1">
      <c r="A6" s="835"/>
      <c r="H6" s="31"/>
      <c r="I6" s="13"/>
    </row>
    <row r="7" spans="1:26" ht="20.100000000000001" customHeight="1">
      <c r="A7" s="836" t="str">
        <f>'Attach 15'!A8:D8</f>
        <v>Bidder’s Name and Address  :</v>
      </c>
      <c r="G7" s="16" t="str">
        <f>'[20]Attach 3(JV)'!E7</f>
        <v>To:</v>
      </c>
      <c r="I7" s="13"/>
    </row>
    <row r="8" spans="1:26" ht="36" customHeight="1">
      <c r="A8" s="1530" t="str">
        <f>'[20]Attach 3(JV)'!A8</f>
        <v/>
      </c>
      <c r="B8" s="1530"/>
      <c r="C8" s="1530"/>
      <c r="D8" s="1530"/>
      <c r="E8" s="1530"/>
      <c r="F8" s="1530"/>
      <c r="G8" s="12" t="str">
        <f>'[20]Attach 3(JV)'!E8</f>
        <v>Contract Services</v>
      </c>
      <c r="I8" s="13"/>
    </row>
    <row r="9" spans="1:26" ht="20.100000000000001" customHeight="1">
      <c r="A9" s="14" t="s">
        <v>350</v>
      </c>
      <c r="B9" s="1331">
        <f>'Attach 15'!B10:D10</f>
        <v>0</v>
      </c>
      <c r="C9" s="1331"/>
      <c r="D9" s="1331"/>
      <c r="E9" s="1331"/>
      <c r="F9" s="1331"/>
      <c r="G9" s="12" t="str">
        <f>'[20]Attach 3(JV)'!E9</f>
        <v>Power Grid Corporation of India Ltd.,</v>
      </c>
      <c r="I9" s="13"/>
    </row>
    <row r="10" spans="1:26" ht="20.100000000000001" customHeight="1">
      <c r="A10" s="14" t="s">
        <v>352</v>
      </c>
      <c r="B10" s="1331">
        <f>'Attach 15'!B11:D11</f>
        <v>0</v>
      </c>
      <c r="C10" s="1331"/>
      <c r="D10" s="1331"/>
      <c r="E10" s="1331"/>
      <c r="F10" s="1331"/>
      <c r="G10" s="12" t="str">
        <f>'[20]Attach 3(JV)'!E10</f>
        <v>"Saudamini", Plot No. 2, Sector 29</v>
      </c>
      <c r="I10" s="13"/>
    </row>
    <row r="11" spans="1:26" ht="20.100000000000001" customHeight="1">
      <c r="B11" s="1331">
        <f>'Attach 15'!B12:D12</f>
        <v>0</v>
      </c>
      <c r="C11" s="1331"/>
      <c r="D11" s="1331"/>
      <c r="E11" s="1331"/>
      <c r="F11" s="1331"/>
      <c r="G11" s="12" t="str">
        <f>'[20]Attach 3(JV)'!E11</f>
        <v>Gurgaon (Haryana) - 122001</v>
      </c>
    </row>
    <row r="12" spans="1:26" ht="20.100000000000001" customHeight="1">
      <c r="A12" s="835"/>
      <c r="B12" s="1331">
        <f>'Attach 15'!B13:D13</f>
        <v>0</v>
      </c>
      <c r="C12" s="1331"/>
      <c r="D12" s="1331"/>
      <c r="E12" s="1331"/>
      <c r="F12" s="1331"/>
      <c r="G12" s="12"/>
    </row>
    <row r="13" spans="1:26" ht="15.95" customHeight="1">
      <c r="A13" s="835"/>
      <c r="B13" s="127"/>
      <c r="C13" s="127"/>
      <c r="D13" s="127"/>
      <c r="E13" s="127"/>
      <c r="F13" s="127"/>
    </row>
    <row r="14" spans="1:26" ht="20.100000000000001" customHeight="1">
      <c r="A14" s="757" t="s">
        <v>345</v>
      </c>
    </row>
    <row r="15" spans="1:26" ht="20.100000000000001" customHeight="1">
      <c r="A15" s="835"/>
    </row>
    <row r="16" spans="1:26" ht="57.75" customHeight="1">
      <c r="A16" s="1522" t="s">
        <v>857</v>
      </c>
      <c r="B16" s="1522"/>
      <c r="C16" s="1522"/>
      <c r="D16" s="1522"/>
      <c r="E16" s="1522"/>
      <c r="F16" s="1522"/>
      <c r="G16" s="1522"/>
      <c r="H16" s="1522"/>
      <c r="I16" s="1522"/>
      <c r="J16" s="1522"/>
      <c r="K16" s="1522"/>
      <c r="L16" s="1522"/>
    </row>
    <row r="17" spans="1:12" ht="20.100000000000001" customHeight="1">
      <c r="A17" s="837">
        <v>1</v>
      </c>
      <c r="B17" s="838" t="s">
        <v>13</v>
      </c>
    </row>
    <row r="18" spans="1:12" ht="82.5" customHeight="1">
      <c r="A18" s="839"/>
      <c r="B18" s="1505" t="s">
        <v>860</v>
      </c>
      <c r="C18" s="1505"/>
      <c r="D18" s="1505"/>
      <c r="E18" s="1505"/>
      <c r="F18" s="1505"/>
      <c r="G18" s="1505"/>
      <c r="H18" s="1505"/>
      <c r="I18" s="1505"/>
      <c r="J18" s="1505"/>
      <c r="K18" s="1505"/>
      <c r="L18" s="1505"/>
    </row>
    <row r="19" spans="1:12" ht="60.75" customHeight="1">
      <c r="A19" s="830">
        <v>1.1000000000000001</v>
      </c>
      <c r="B19" s="1523" t="s">
        <v>14</v>
      </c>
      <c r="C19" s="1523"/>
      <c r="D19" s="1523"/>
      <c r="E19" s="1523"/>
      <c r="F19" s="1523"/>
      <c r="G19" s="1523"/>
      <c r="H19" s="1523"/>
      <c r="I19" s="1523"/>
      <c r="J19" s="1523"/>
      <c r="K19" s="1523"/>
      <c r="L19" s="1523"/>
    </row>
    <row r="20" spans="1:12" ht="33" customHeight="1">
      <c r="A20" s="839"/>
      <c r="B20" s="1519" t="str">
        <f>IF('[20]Names of Bidder'!I6="Sole Bidder","Name of the Bidder (Sole Bidder)", "Name of Bidder (Lead Partner)")</f>
        <v>Name of the Bidder (Sole Bidder)</v>
      </c>
      <c r="C20" s="1519"/>
      <c r="D20" s="1519"/>
      <c r="E20" s="1519"/>
      <c r="F20" s="1519"/>
      <c r="G20" s="1519"/>
      <c r="H20" s="1531">
        <f>B9</f>
        <v>0</v>
      </c>
      <c r="I20" s="1531"/>
      <c r="J20" s="1531"/>
      <c r="K20" s="1531"/>
      <c r="L20" s="1531"/>
    </row>
    <row r="21" spans="1:12" ht="33" customHeight="1">
      <c r="A21" s="840"/>
      <c r="B21" s="1519" t="s">
        <v>15</v>
      </c>
      <c r="C21" s="1519"/>
      <c r="D21" s="1519"/>
      <c r="E21" s="1519"/>
      <c r="F21" s="1519"/>
      <c r="G21" s="1519"/>
      <c r="H21" s="1520" t="s">
        <v>55</v>
      </c>
      <c r="I21" s="1520"/>
      <c r="J21" s="1520"/>
      <c r="K21" s="1520"/>
      <c r="L21" s="1520"/>
    </row>
    <row r="22" spans="1:12" ht="33" customHeight="1">
      <c r="A22" s="840"/>
      <c r="B22" s="1519" t="s">
        <v>16</v>
      </c>
      <c r="C22" s="1519"/>
      <c r="D22" s="1519"/>
      <c r="E22" s="1519"/>
      <c r="F22" s="1519"/>
      <c r="G22" s="1519"/>
      <c r="H22" s="1520"/>
      <c r="I22" s="1520"/>
      <c r="J22" s="1520"/>
      <c r="K22" s="1520"/>
      <c r="L22" s="1520"/>
    </row>
    <row r="23" spans="1:12" ht="33" customHeight="1">
      <c r="A23" s="840"/>
      <c r="B23" s="1519" t="s">
        <v>17</v>
      </c>
      <c r="C23" s="1519"/>
      <c r="D23" s="1519"/>
      <c r="E23" s="1519"/>
      <c r="F23" s="1519"/>
      <c r="G23" s="1519"/>
      <c r="H23" s="1520"/>
      <c r="I23" s="1520"/>
      <c r="J23" s="1520"/>
      <c r="K23" s="1520"/>
      <c r="L23" s="1520"/>
    </row>
    <row r="24" spans="1:12" ht="33" customHeight="1">
      <c r="A24" s="840"/>
      <c r="B24" s="1519" t="s">
        <v>18</v>
      </c>
      <c r="C24" s="1519"/>
      <c r="D24" s="1519"/>
      <c r="E24" s="1519"/>
      <c r="F24" s="1519"/>
      <c r="G24" s="1519"/>
      <c r="H24" s="1520"/>
      <c r="I24" s="1520"/>
      <c r="J24" s="1520"/>
      <c r="K24" s="1520"/>
      <c r="L24" s="1520"/>
    </row>
    <row r="25" spans="1:12" ht="6" customHeight="1">
      <c r="A25" s="840"/>
      <c r="B25" s="841"/>
      <c r="C25" s="841"/>
      <c r="D25" s="841"/>
      <c r="E25" s="841"/>
      <c r="F25" s="841"/>
      <c r="G25" s="841"/>
      <c r="H25" s="748"/>
      <c r="I25" s="748"/>
      <c r="J25" s="748"/>
      <c r="K25" s="748"/>
      <c r="L25" s="748"/>
    </row>
    <row r="26" spans="1:12" ht="18.95" customHeight="1">
      <c r="A26" s="830">
        <v>1.2</v>
      </c>
      <c r="B26" s="1521" t="s">
        <v>173</v>
      </c>
      <c r="C26" s="1521"/>
      <c r="D26" s="1521"/>
      <c r="E26" s="1521"/>
      <c r="F26" s="1521"/>
      <c r="G26" s="1521"/>
      <c r="H26" s="1521"/>
      <c r="I26" s="1521"/>
      <c r="J26" s="1521"/>
      <c r="K26" s="1521"/>
      <c r="L26" s="1521"/>
    </row>
    <row r="27" spans="1:12" ht="18.95" customHeight="1">
      <c r="A27" s="842" t="s">
        <v>19</v>
      </c>
      <c r="B27" s="843" t="s">
        <v>20</v>
      </c>
      <c r="C27" s="843"/>
      <c r="D27" s="844"/>
      <c r="E27" s="844"/>
    </row>
    <row r="28" spans="1:12" ht="18.95" customHeight="1">
      <c r="A28" s="840"/>
      <c r="B28" s="1516" t="s">
        <v>21</v>
      </c>
      <c r="C28" s="1516"/>
      <c r="D28" s="1499"/>
      <c r="E28" s="1499"/>
      <c r="F28" s="1499"/>
      <c r="G28" s="1499"/>
      <c r="H28" s="1499"/>
      <c r="I28" s="1499"/>
      <c r="J28" s="1499"/>
      <c r="K28" s="1499"/>
      <c r="L28" s="1499"/>
    </row>
    <row r="29" spans="1:12" ht="18.95" customHeight="1">
      <c r="A29" s="840"/>
      <c r="B29" s="1524" t="s">
        <v>22</v>
      </c>
      <c r="C29" s="1525"/>
      <c r="D29" s="1526"/>
      <c r="E29" s="1526"/>
      <c r="F29" s="1526"/>
      <c r="G29" s="1526"/>
      <c r="H29" s="1526"/>
      <c r="I29" s="1526"/>
      <c r="J29" s="1526"/>
      <c r="K29" s="1526"/>
      <c r="L29" s="1526"/>
    </row>
    <row r="30" spans="1:12" ht="18.95" customHeight="1">
      <c r="A30" s="840"/>
      <c r="B30" s="845"/>
      <c r="C30" s="846"/>
      <c r="D30" s="1517"/>
      <c r="E30" s="1517"/>
      <c r="F30" s="1517"/>
      <c r="G30" s="1517"/>
      <c r="H30" s="1517"/>
      <c r="I30" s="1517"/>
      <c r="J30" s="1517"/>
      <c r="K30" s="1517"/>
      <c r="L30" s="1517"/>
    </row>
    <row r="31" spans="1:12" ht="18.95" customHeight="1">
      <c r="A31" s="840"/>
      <c r="B31" s="845"/>
      <c r="C31" s="846"/>
      <c r="D31" s="1517"/>
      <c r="E31" s="1517"/>
      <c r="F31" s="1517"/>
      <c r="G31" s="1517"/>
      <c r="H31" s="1517"/>
      <c r="I31" s="1517"/>
      <c r="J31" s="1517"/>
      <c r="K31" s="1517"/>
      <c r="L31" s="1517"/>
    </row>
    <row r="32" spans="1:12" ht="18.95" customHeight="1">
      <c r="A32" s="840"/>
      <c r="B32" s="847"/>
      <c r="C32" s="848"/>
      <c r="D32" s="1518"/>
      <c r="E32" s="1518"/>
      <c r="F32" s="1518"/>
      <c r="G32" s="1518"/>
      <c r="H32" s="1518"/>
      <c r="I32" s="1518"/>
      <c r="J32" s="1518"/>
      <c r="K32" s="1518"/>
      <c r="L32" s="1518"/>
    </row>
    <row r="33" spans="1:54" ht="18.95" customHeight="1">
      <c r="A33" s="840"/>
      <c r="B33" s="1516" t="s">
        <v>23</v>
      </c>
      <c r="C33" s="1516"/>
      <c r="D33" s="1499"/>
      <c r="E33" s="1499"/>
      <c r="F33" s="1499"/>
      <c r="G33" s="1499"/>
      <c r="H33" s="1499"/>
      <c r="I33" s="1499"/>
      <c r="J33" s="1499"/>
      <c r="K33" s="1499"/>
      <c r="L33" s="1499"/>
    </row>
    <row r="34" spans="1:54" ht="18.95" customHeight="1">
      <c r="A34" s="840"/>
      <c r="B34" s="1516" t="s">
        <v>24</v>
      </c>
      <c r="C34" s="1516"/>
      <c r="D34" s="1499"/>
      <c r="E34" s="1499"/>
      <c r="F34" s="1499"/>
      <c r="G34" s="1499"/>
      <c r="H34" s="1499"/>
      <c r="I34" s="1499"/>
      <c r="J34" s="1499"/>
      <c r="K34" s="1499"/>
      <c r="L34" s="1499"/>
    </row>
    <row r="35" spans="1:54" ht="18.95" customHeight="1">
      <c r="A35" s="840"/>
      <c r="B35" s="1516" t="s">
        <v>25</v>
      </c>
      <c r="C35" s="1516"/>
      <c r="D35" s="1499"/>
      <c r="E35" s="1499"/>
      <c r="F35" s="1499"/>
      <c r="G35" s="1499"/>
      <c r="H35" s="1499"/>
      <c r="I35" s="1499"/>
      <c r="J35" s="1499"/>
      <c r="K35" s="1499"/>
      <c r="L35" s="1499"/>
    </row>
    <row r="36" spans="1:54" ht="18.95" customHeight="1">
      <c r="A36" s="840"/>
      <c r="B36" s="1516" t="s">
        <v>26</v>
      </c>
      <c r="C36" s="1516"/>
      <c r="D36" s="1499"/>
      <c r="E36" s="1499"/>
      <c r="F36" s="1499"/>
      <c r="G36" s="1499"/>
      <c r="H36" s="1499"/>
      <c r="I36" s="1499"/>
      <c r="J36" s="1499"/>
      <c r="K36" s="1499"/>
      <c r="L36" s="1499"/>
    </row>
    <row r="37" spans="1:54" ht="8.1" customHeight="1">
      <c r="A37" s="840"/>
      <c r="B37" s="849"/>
      <c r="C37" s="849"/>
      <c r="D37" s="850"/>
      <c r="E37" s="850"/>
      <c r="F37" s="850"/>
      <c r="G37" s="850"/>
      <c r="H37" s="850"/>
      <c r="I37" s="850"/>
      <c r="J37" s="850"/>
      <c r="K37" s="850"/>
      <c r="L37" s="850"/>
    </row>
    <row r="38" spans="1:54" ht="61.5" customHeight="1">
      <c r="A38" s="851" t="s">
        <v>28</v>
      </c>
      <c r="B38" s="1505" t="s">
        <v>27</v>
      </c>
      <c r="C38" s="1505"/>
      <c r="D38" s="1505"/>
      <c r="E38" s="1505"/>
      <c r="F38" s="1505"/>
      <c r="G38" s="1505"/>
      <c r="H38" s="1505"/>
      <c r="I38" s="1505"/>
      <c r="J38" s="1505"/>
      <c r="K38" s="1505"/>
      <c r="L38" s="1505"/>
    </row>
    <row r="39" spans="1:54" ht="33.75" customHeight="1">
      <c r="A39" s="840"/>
      <c r="B39" s="852" t="s">
        <v>348</v>
      </c>
      <c r="C39" s="1515" t="s">
        <v>29</v>
      </c>
      <c r="D39" s="1515"/>
      <c r="E39" s="1515"/>
      <c r="F39" s="1515"/>
      <c r="G39" s="1515" t="s">
        <v>30</v>
      </c>
      <c r="H39" s="1515"/>
      <c r="I39" s="1515" t="s">
        <v>31</v>
      </c>
      <c r="J39" s="1515"/>
      <c r="K39" s="1515"/>
      <c r="L39" s="1515"/>
    </row>
    <row r="40" spans="1:54" ht="38.1" customHeight="1">
      <c r="B40" s="853"/>
      <c r="C40" s="1499"/>
      <c r="D40" s="1499"/>
      <c r="E40" s="1499"/>
      <c r="F40" s="1499"/>
      <c r="G40" s="1500"/>
      <c r="H40" s="1500"/>
      <c r="I40" s="1499"/>
      <c r="J40" s="1499"/>
      <c r="K40" s="1499"/>
      <c r="L40" s="1499"/>
    </row>
    <row r="41" spans="1:54" ht="38.1" customHeight="1">
      <c r="A41" s="840"/>
      <c r="B41" s="853"/>
      <c r="C41" s="1499"/>
      <c r="D41" s="1499"/>
      <c r="E41" s="1499"/>
      <c r="F41" s="1499"/>
      <c r="G41" s="1500"/>
      <c r="H41" s="1500"/>
      <c r="I41" s="1499"/>
      <c r="J41" s="1499"/>
      <c r="K41" s="1499"/>
      <c r="L41" s="1499"/>
    </row>
    <row r="42" spans="1:54" ht="55.5" customHeight="1">
      <c r="A42" s="854" t="s">
        <v>479</v>
      </c>
      <c r="B42" s="1505" t="s">
        <v>885</v>
      </c>
      <c r="C42" s="1505"/>
      <c r="D42" s="1505"/>
      <c r="E42" s="1505"/>
      <c r="F42" s="1505"/>
      <c r="G42" s="1505"/>
      <c r="H42" s="1505"/>
      <c r="I42" s="1505"/>
      <c r="J42" s="1505"/>
      <c r="K42" s="1505"/>
      <c r="L42" s="1505"/>
    </row>
    <row r="43" spans="1:54" ht="57" customHeight="1">
      <c r="A43" s="840"/>
      <c r="B43" s="852" t="s">
        <v>348</v>
      </c>
      <c r="C43" s="1515" t="s">
        <v>886</v>
      </c>
      <c r="D43" s="1515"/>
      <c r="E43" s="1515"/>
      <c r="F43" s="1515"/>
      <c r="G43" s="1515" t="s">
        <v>887</v>
      </c>
      <c r="H43" s="1515"/>
      <c r="I43" s="1515" t="s">
        <v>119</v>
      </c>
      <c r="J43" s="1515"/>
      <c r="K43" s="1515"/>
      <c r="L43" s="1515"/>
    </row>
    <row r="44" spans="1:54" ht="38.1" customHeight="1">
      <c r="A44" s="840"/>
      <c r="B44" s="853"/>
      <c r="C44" s="1499"/>
      <c r="D44" s="1499"/>
      <c r="E44" s="1499"/>
      <c r="F44" s="1499"/>
      <c r="G44" s="1500"/>
      <c r="H44" s="1500"/>
      <c r="I44" s="1499"/>
      <c r="J44" s="1499"/>
      <c r="K44" s="1499"/>
      <c r="L44" s="1499"/>
    </row>
    <row r="45" spans="1:54" ht="38.1" customHeight="1">
      <c r="A45" s="840"/>
      <c r="B45" s="853"/>
      <c r="C45" s="1499"/>
      <c r="D45" s="1499"/>
      <c r="E45" s="1499"/>
      <c r="F45" s="1499"/>
      <c r="G45" s="1500"/>
      <c r="H45" s="1500"/>
      <c r="I45" s="1499"/>
      <c r="J45" s="1499"/>
      <c r="K45" s="1499"/>
      <c r="L45" s="1499"/>
    </row>
    <row r="46" spans="1:54" ht="20.100000000000001" customHeight="1">
      <c r="A46" s="837">
        <v>2</v>
      </c>
      <c r="B46" s="855" t="s">
        <v>32</v>
      </c>
    </row>
    <row r="47" spans="1:54" ht="78.75" customHeight="1">
      <c r="B47" s="1505" t="s">
        <v>861</v>
      </c>
      <c r="C47" s="1505"/>
      <c r="D47" s="1505"/>
      <c r="E47" s="1505"/>
      <c r="F47" s="1505"/>
      <c r="G47" s="1505"/>
      <c r="H47" s="1505"/>
      <c r="I47" s="1505"/>
      <c r="J47" s="1505"/>
      <c r="K47" s="1505"/>
      <c r="L47" s="1505"/>
    </row>
    <row r="48" spans="1:54" s="832" customFormat="1" ht="34.5" customHeight="1">
      <c r="A48" s="830">
        <v>2.1</v>
      </c>
      <c r="B48" s="1505" t="s">
        <v>33</v>
      </c>
      <c r="C48" s="1505"/>
      <c r="D48" s="1505"/>
      <c r="E48" s="1505"/>
      <c r="F48" s="1505"/>
      <c r="G48" s="1505"/>
      <c r="H48" s="1505"/>
      <c r="I48" s="1505"/>
      <c r="J48" s="1505"/>
      <c r="K48" s="1505"/>
      <c r="L48" s="150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row>
    <row r="49" spans="1:12" ht="51" customHeight="1">
      <c r="A49" s="840"/>
      <c r="B49" s="852" t="s">
        <v>34</v>
      </c>
      <c r="C49" s="1515" t="s">
        <v>35</v>
      </c>
      <c r="D49" s="1515"/>
      <c r="E49" s="1515"/>
      <c r="F49" s="1515"/>
      <c r="G49" s="1515" t="s">
        <v>36</v>
      </c>
      <c r="H49" s="1515"/>
      <c r="I49" s="1515" t="s">
        <v>117</v>
      </c>
      <c r="J49" s="1515"/>
      <c r="K49" s="1515" t="s">
        <v>118</v>
      </c>
      <c r="L49" s="1515"/>
    </row>
    <row r="50" spans="1:12" ht="27.95" customHeight="1">
      <c r="A50" s="840"/>
      <c r="B50" s="853">
        <v>1</v>
      </c>
      <c r="C50" s="1499"/>
      <c r="D50" s="1499"/>
      <c r="E50" s="1499"/>
      <c r="F50" s="1499"/>
      <c r="G50" s="1500"/>
      <c r="H50" s="1500"/>
      <c r="I50" s="1500"/>
      <c r="J50" s="1500"/>
      <c r="K50" s="1512"/>
      <c r="L50" s="1512"/>
    </row>
    <row r="51" spans="1:12" ht="27.95" customHeight="1">
      <c r="A51" s="840"/>
      <c r="B51" s="853">
        <v>2</v>
      </c>
      <c r="C51" s="1499"/>
      <c r="D51" s="1499"/>
      <c r="E51" s="1499"/>
      <c r="F51" s="1499"/>
      <c r="G51" s="1500"/>
      <c r="H51" s="1500"/>
      <c r="I51" s="1500"/>
      <c r="J51" s="1500"/>
      <c r="K51" s="1512"/>
      <c r="L51" s="1512"/>
    </row>
    <row r="52" spans="1:12" ht="27.95" customHeight="1">
      <c r="A52" s="840"/>
      <c r="B52" s="853">
        <v>3</v>
      </c>
      <c r="C52" s="1499"/>
      <c r="D52" s="1499"/>
      <c r="E52" s="1499"/>
      <c r="F52" s="1499"/>
      <c r="G52" s="1500"/>
      <c r="H52" s="1500"/>
      <c r="I52" s="1500"/>
      <c r="J52" s="1500"/>
      <c r="K52" s="1512"/>
      <c r="L52" s="1512"/>
    </row>
    <row r="53" spans="1:12" ht="27.95" customHeight="1">
      <c r="A53" s="840"/>
      <c r="B53" s="853">
        <v>4</v>
      </c>
      <c r="C53" s="1499"/>
      <c r="D53" s="1499"/>
      <c r="E53" s="1499"/>
      <c r="F53" s="1499"/>
      <c r="G53" s="1500"/>
      <c r="H53" s="1500"/>
      <c r="I53" s="1500"/>
      <c r="J53" s="1500"/>
      <c r="K53" s="1512"/>
      <c r="L53" s="1512"/>
    </row>
    <row r="54" spans="1:12" ht="27.95" customHeight="1">
      <c r="A54" s="840"/>
      <c r="B54" s="853">
        <v>5</v>
      </c>
      <c r="C54" s="1499"/>
      <c r="D54" s="1499"/>
      <c r="E54" s="1499"/>
      <c r="F54" s="1499"/>
      <c r="G54" s="1500"/>
      <c r="H54" s="1500"/>
      <c r="I54" s="1500"/>
      <c r="J54" s="1500"/>
      <c r="K54" s="1512"/>
      <c r="L54" s="1512"/>
    </row>
    <row r="55" spans="1:12" ht="27.95" customHeight="1">
      <c r="A55" s="840"/>
      <c r="B55" s="856"/>
      <c r="C55" s="857"/>
      <c r="D55" s="857"/>
      <c r="E55" s="857"/>
      <c r="F55" s="857"/>
      <c r="G55" s="856"/>
      <c r="H55" s="856"/>
      <c r="I55" s="856"/>
      <c r="J55" s="856"/>
      <c r="K55" s="858"/>
      <c r="L55" s="858"/>
    </row>
    <row r="56" spans="1:12" ht="27.95" customHeight="1">
      <c r="A56" s="859">
        <v>3</v>
      </c>
      <c r="B56" s="1513" t="s">
        <v>849</v>
      </c>
      <c r="C56" s="1513"/>
      <c r="D56" s="1513"/>
      <c r="E56" s="1513"/>
      <c r="F56" s="1513"/>
      <c r="G56" s="1513"/>
      <c r="H56" s="1513"/>
      <c r="I56" s="1513"/>
      <c r="J56" s="1513"/>
      <c r="K56" s="1513"/>
      <c r="L56" s="1513"/>
    </row>
    <row r="57" spans="1:12" ht="54.75" customHeight="1">
      <c r="A57" s="840"/>
      <c r="B57" s="1514" t="s">
        <v>850</v>
      </c>
      <c r="C57" s="1514"/>
      <c r="D57" s="1514"/>
      <c r="E57" s="1514"/>
      <c r="F57" s="1514"/>
      <c r="G57" s="1514"/>
      <c r="H57" s="1514"/>
      <c r="I57" s="1514"/>
      <c r="J57" s="1514"/>
      <c r="K57" s="1514"/>
      <c r="L57" s="1514"/>
    </row>
    <row r="58" spans="1:12" ht="27.95" customHeight="1">
      <c r="A58" s="859">
        <v>3.1</v>
      </c>
      <c r="B58" s="1510" t="s">
        <v>851</v>
      </c>
      <c r="C58" s="1510"/>
      <c r="D58" s="1510"/>
      <c r="E58" s="1510"/>
      <c r="F58" s="1510"/>
      <c r="G58" s="1510"/>
      <c r="H58" s="1510"/>
      <c r="I58" s="1510"/>
      <c r="J58" s="1510"/>
      <c r="K58" s="1510"/>
      <c r="L58" s="1510"/>
    </row>
    <row r="59" spans="1:12" ht="36.75" customHeight="1">
      <c r="A59" s="840"/>
      <c r="B59" s="860" t="s">
        <v>34</v>
      </c>
      <c r="C59" s="1511" t="s">
        <v>852</v>
      </c>
      <c r="D59" s="1511"/>
      <c r="E59" s="1511"/>
      <c r="F59" s="1511"/>
      <c r="G59" s="1511" t="s">
        <v>853</v>
      </c>
      <c r="H59" s="1511"/>
      <c r="I59" s="1511"/>
      <c r="J59" s="1511"/>
      <c r="K59" s="1511"/>
      <c r="L59" s="1511"/>
    </row>
    <row r="60" spans="1:12" ht="27.95" customHeight="1">
      <c r="A60" s="840"/>
      <c r="B60" s="853"/>
      <c r="C60" s="1507"/>
      <c r="D60" s="1508"/>
      <c r="E60" s="1508"/>
      <c r="F60" s="1509"/>
      <c r="G60" s="1507"/>
      <c r="H60" s="1508"/>
      <c r="I60" s="1508"/>
      <c r="J60" s="1508"/>
      <c r="K60" s="1508"/>
      <c r="L60" s="1509"/>
    </row>
    <row r="61" spans="1:12" ht="27.95" customHeight="1">
      <c r="A61" s="840"/>
      <c r="B61" s="853"/>
      <c r="C61" s="1507"/>
      <c r="D61" s="1508"/>
      <c r="E61" s="1508"/>
      <c r="F61" s="1509"/>
      <c r="G61" s="1507"/>
      <c r="H61" s="1508"/>
      <c r="I61" s="1508"/>
      <c r="J61" s="1508"/>
      <c r="K61" s="1508"/>
      <c r="L61" s="1509"/>
    </row>
    <row r="62" spans="1:12" ht="27.95" customHeight="1">
      <c r="A62" s="840"/>
      <c r="B62" s="853"/>
      <c r="C62" s="1507"/>
      <c r="D62" s="1508"/>
      <c r="E62" s="1508"/>
      <c r="F62" s="1509"/>
      <c r="G62" s="1507"/>
      <c r="H62" s="1508"/>
      <c r="I62" s="1508"/>
      <c r="J62" s="1508"/>
      <c r="K62" s="1508"/>
      <c r="L62" s="1509"/>
    </row>
    <row r="63" spans="1:12" ht="27.95" customHeight="1">
      <c r="A63" s="840"/>
      <c r="B63" s="853"/>
      <c r="C63" s="1507"/>
      <c r="D63" s="1508"/>
      <c r="E63" s="1508"/>
      <c r="F63" s="1509"/>
      <c r="G63" s="1507"/>
      <c r="H63" s="1508"/>
      <c r="I63" s="1508"/>
      <c r="J63" s="1508"/>
      <c r="K63" s="1508"/>
      <c r="L63" s="1509"/>
    </row>
    <row r="64" spans="1:12" ht="27.95" customHeight="1">
      <c r="A64" s="840"/>
      <c r="B64" s="853"/>
      <c r="C64" s="1507"/>
      <c r="D64" s="1508"/>
      <c r="E64" s="1508"/>
      <c r="F64" s="1509"/>
      <c r="G64" s="1507"/>
      <c r="H64" s="1508"/>
      <c r="I64" s="1508"/>
      <c r="J64" s="1508"/>
      <c r="K64" s="1508"/>
      <c r="L64" s="1509"/>
    </row>
    <row r="65" spans="1:54" ht="27.95" customHeight="1">
      <c r="A65" s="840"/>
      <c r="B65" s="853"/>
      <c r="C65" s="1507"/>
      <c r="D65" s="1508"/>
      <c r="E65" s="1508"/>
      <c r="F65" s="1509"/>
      <c r="G65" s="1507"/>
      <c r="H65" s="1508"/>
      <c r="I65" s="1508"/>
      <c r="J65" s="1508"/>
      <c r="K65" s="1508"/>
      <c r="L65" s="1509"/>
    </row>
    <row r="66" spans="1:54" ht="27.95" customHeight="1">
      <c r="A66" s="840"/>
      <c r="B66" s="853"/>
      <c r="C66" s="1507"/>
      <c r="D66" s="1508"/>
      <c r="E66" s="1508"/>
      <c r="F66" s="1509"/>
      <c r="G66" s="1507"/>
      <c r="H66" s="1508"/>
      <c r="I66" s="1508"/>
      <c r="J66" s="1508"/>
      <c r="K66" s="1508"/>
      <c r="L66" s="1509"/>
    </row>
    <row r="67" spans="1:54" ht="27.95" customHeight="1">
      <c r="A67" s="840"/>
      <c r="B67" s="853"/>
      <c r="C67" s="1507"/>
      <c r="D67" s="1508"/>
      <c r="E67" s="1508"/>
      <c r="F67" s="1509"/>
      <c r="G67" s="1507"/>
      <c r="H67" s="1508"/>
      <c r="I67" s="1508"/>
      <c r="J67" s="1508"/>
      <c r="K67" s="1508"/>
      <c r="L67" s="1509"/>
    </row>
    <row r="68" spans="1:54" ht="27.95" customHeight="1">
      <c r="A68" s="840"/>
      <c r="B68" s="853"/>
      <c r="C68" s="1507"/>
      <c r="D68" s="1508"/>
      <c r="E68" s="1508"/>
      <c r="F68" s="1509"/>
      <c r="G68" s="1507"/>
      <c r="H68" s="1508"/>
      <c r="I68" s="1508"/>
      <c r="J68" s="1508"/>
      <c r="K68" s="1508"/>
      <c r="L68" s="1509"/>
    </row>
    <row r="69" spans="1:54" ht="27.95" customHeight="1">
      <c r="A69" s="840"/>
      <c r="B69" s="853"/>
      <c r="C69" s="1507"/>
      <c r="D69" s="1508"/>
      <c r="E69" s="1508"/>
      <c r="F69" s="1509"/>
      <c r="G69" s="1507"/>
      <c r="H69" s="1508"/>
      <c r="I69" s="1508"/>
      <c r="J69" s="1508"/>
      <c r="K69" s="1508"/>
      <c r="L69" s="1509"/>
    </row>
    <row r="70" spans="1:54" ht="27.95" customHeight="1">
      <c r="A70" s="840"/>
      <c r="B70" s="861"/>
      <c r="C70" s="861"/>
      <c r="D70" s="861"/>
      <c r="E70" s="861"/>
      <c r="F70" s="861"/>
      <c r="G70" s="861"/>
      <c r="H70" s="861"/>
      <c r="I70" s="861"/>
      <c r="J70" s="861"/>
      <c r="K70" s="861"/>
      <c r="L70" s="861"/>
    </row>
    <row r="71" spans="1:54" ht="21" customHeight="1">
      <c r="A71" s="837">
        <v>4</v>
      </c>
      <c r="B71" s="862" t="s">
        <v>37</v>
      </c>
      <c r="C71" s="843"/>
      <c r="D71" s="850"/>
      <c r="E71" s="850"/>
      <c r="F71" s="850"/>
      <c r="G71" s="863"/>
    </row>
    <row r="72" spans="1:54" ht="18" customHeight="1">
      <c r="A72" s="864">
        <v>4.0999999999999996</v>
      </c>
      <c r="B72" s="1506" t="s">
        <v>38</v>
      </c>
      <c r="C72" s="1506"/>
      <c r="D72" s="1506"/>
      <c r="E72" s="1506"/>
      <c r="F72" s="850"/>
      <c r="G72" s="863"/>
    </row>
    <row r="73" spans="1:54" ht="67.5" customHeight="1">
      <c r="A73" s="840"/>
      <c r="B73" s="1505" t="s">
        <v>39</v>
      </c>
      <c r="C73" s="1505"/>
      <c r="D73" s="1505"/>
      <c r="E73" s="1505"/>
      <c r="F73" s="1505"/>
      <c r="G73" s="1505"/>
      <c r="H73" s="1505"/>
      <c r="I73" s="1505"/>
      <c r="J73" s="1505"/>
      <c r="K73" s="1505"/>
      <c r="L73" s="1505"/>
    </row>
    <row r="74" spans="1:54" s="832" customFormat="1" ht="35.25" customHeight="1">
      <c r="A74" s="840"/>
      <c r="B74" s="1501" t="s">
        <v>40</v>
      </c>
      <c r="C74" s="1501"/>
      <c r="D74" s="1501"/>
      <c r="E74" s="1502" t="s">
        <v>41</v>
      </c>
      <c r="F74" s="1503"/>
      <c r="G74" s="1503"/>
      <c r="H74" s="1504"/>
      <c r="I74" s="1501" t="s">
        <v>42</v>
      </c>
      <c r="J74" s="1501"/>
      <c r="K74" s="1501"/>
      <c r="L74" s="1501"/>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row>
    <row r="75" spans="1:54" ht="20.100000000000001" customHeight="1">
      <c r="A75" s="840"/>
      <c r="B75" s="1499"/>
      <c r="C75" s="1499"/>
      <c r="D75" s="1499"/>
      <c r="E75" s="1500"/>
      <c r="F75" s="1500"/>
      <c r="G75" s="1500"/>
      <c r="H75" s="1500"/>
      <c r="I75" s="1500"/>
      <c r="J75" s="1500"/>
      <c r="K75" s="1500"/>
      <c r="L75" s="1500"/>
    </row>
    <row r="76" spans="1:54" ht="20.100000000000001" customHeight="1">
      <c r="A76" s="840"/>
      <c r="B76" s="1499"/>
      <c r="C76" s="1499"/>
      <c r="D76" s="1499"/>
      <c r="E76" s="1500"/>
      <c r="F76" s="1500"/>
      <c r="G76" s="1500"/>
      <c r="H76" s="1500"/>
      <c r="I76" s="1500"/>
      <c r="J76" s="1500"/>
      <c r="K76" s="1500"/>
      <c r="L76" s="1500"/>
    </row>
    <row r="77" spans="1:54" ht="20.100000000000001" customHeight="1">
      <c r="A77" s="840"/>
      <c r="B77" s="1499"/>
      <c r="C77" s="1499"/>
      <c r="D77" s="1499"/>
      <c r="E77" s="1500"/>
      <c r="F77" s="1500"/>
      <c r="G77" s="1500"/>
      <c r="H77" s="1500"/>
      <c r="I77" s="1500"/>
      <c r="J77" s="1500"/>
      <c r="K77" s="1500"/>
      <c r="L77" s="1500"/>
    </row>
    <row r="78" spans="1:54" ht="20.100000000000001" customHeight="1">
      <c r="A78" s="840"/>
      <c r="B78" s="1499"/>
      <c r="C78" s="1499"/>
      <c r="D78" s="1499"/>
      <c r="E78" s="1500"/>
      <c r="F78" s="1500"/>
      <c r="G78" s="1500"/>
      <c r="H78" s="1500"/>
      <c r="I78" s="1500"/>
      <c r="J78" s="1500"/>
      <c r="K78" s="1500"/>
      <c r="L78" s="1500"/>
    </row>
    <row r="79" spans="1:54" ht="20.100000000000001" customHeight="1">
      <c r="A79" s="840"/>
      <c r="B79" s="1499"/>
      <c r="C79" s="1499"/>
      <c r="D79" s="1499"/>
      <c r="E79" s="1500"/>
      <c r="F79" s="1500"/>
      <c r="G79" s="1500"/>
      <c r="H79" s="1500"/>
      <c r="I79" s="1500"/>
      <c r="J79" s="1500"/>
      <c r="K79" s="1500"/>
      <c r="L79" s="1500"/>
    </row>
    <row r="80" spans="1:54" ht="20.100000000000001" customHeight="1">
      <c r="A80" s="840"/>
      <c r="B80" s="1499"/>
      <c r="C80" s="1499"/>
      <c r="D80" s="1499"/>
      <c r="E80" s="1500"/>
      <c r="F80" s="1500"/>
      <c r="G80" s="1500"/>
      <c r="H80" s="1500"/>
      <c r="I80" s="1500"/>
      <c r="J80" s="1500"/>
      <c r="K80" s="1500"/>
      <c r="L80" s="1500"/>
    </row>
    <row r="81" spans="1:54" s="832" customFormat="1" ht="20.100000000000001" customHeight="1">
      <c r="A81" s="839">
        <v>4.2</v>
      </c>
      <c r="B81" s="835" t="s">
        <v>43</v>
      </c>
      <c r="C81" s="865"/>
      <c r="D81" s="865"/>
      <c r="E81" s="865"/>
      <c r="F81" s="865"/>
      <c r="G81" s="863"/>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row>
    <row r="82" spans="1:54" s="832" customFormat="1" ht="20.100000000000001" customHeight="1">
      <c r="A82" s="835"/>
      <c r="B82" s="835"/>
      <c r="C82" s="865"/>
      <c r="D82" s="865"/>
      <c r="E82" s="865"/>
      <c r="F82" s="865"/>
      <c r="G82" s="863"/>
      <c r="K82" s="866" t="s">
        <v>121</v>
      </c>
      <c r="L82" s="867"/>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row>
    <row r="83" spans="1:54" s="832" customFormat="1" ht="20.100000000000001" customHeight="1">
      <c r="A83" s="835"/>
      <c r="B83" s="868" t="s">
        <v>119</v>
      </c>
      <c r="C83" s="1501" t="s">
        <v>120</v>
      </c>
      <c r="D83" s="1501"/>
      <c r="E83" s="1501"/>
      <c r="F83" s="1501"/>
      <c r="G83" s="1501"/>
      <c r="H83" s="1502" t="s">
        <v>44</v>
      </c>
      <c r="I83" s="1503"/>
      <c r="J83" s="1503"/>
      <c r="K83" s="1503"/>
      <c r="L83" s="1504"/>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row>
    <row r="84" spans="1:54" s="873" customFormat="1" ht="33" customHeight="1">
      <c r="A84" s="869"/>
      <c r="B84" s="870"/>
      <c r="C84" s="871" t="s">
        <v>514</v>
      </c>
      <c r="D84" s="871" t="s">
        <v>513</v>
      </c>
      <c r="E84" s="871" t="s">
        <v>512</v>
      </c>
      <c r="F84" s="871" t="s">
        <v>0</v>
      </c>
      <c r="G84" s="871" t="s">
        <v>186</v>
      </c>
      <c r="H84" s="871" t="s">
        <v>518</v>
      </c>
      <c r="I84" s="871" t="s">
        <v>519</v>
      </c>
      <c r="J84" s="871" t="s">
        <v>544</v>
      </c>
      <c r="K84" s="871" t="s">
        <v>582</v>
      </c>
      <c r="L84" s="871" t="s">
        <v>862</v>
      </c>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872"/>
      <c r="AM84" s="872"/>
      <c r="AN84" s="872"/>
      <c r="AO84" s="872"/>
      <c r="AP84" s="872"/>
      <c r="AQ84" s="872"/>
      <c r="AR84" s="872"/>
      <c r="AS84" s="872"/>
      <c r="AT84" s="872"/>
      <c r="AU84" s="872"/>
      <c r="AV84" s="872"/>
      <c r="AW84" s="872"/>
      <c r="AX84" s="872"/>
      <c r="AY84" s="872"/>
      <c r="AZ84" s="872"/>
      <c r="BA84" s="872"/>
      <c r="BB84" s="872"/>
    </row>
    <row r="85" spans="1:54" s="832" customFormat="1" ht="33" customHeight="1">
      <c r="A85" s="835"/>
      <c r="B85" s="870" t="s">
        <v>122</v>
      </c>
      <c r="C85" s="874"/>
      <c r="D85" s="874"/>
      <c r="E85" s="874"/>
      <c r="F85" s="874"/>
      <c r="G85" s="874"/>
      <c r="H85" s="874"/>
      <c r="I85" s="874"/>
      <c r="J85" s="874"/>
      <c r="K85" s="874"/>
      <c r="L85" s="874"/>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75"/>
      <c r="AY85" s="675"/>
      <c r="AZ85" s="675"/>
      <c r="BA85" s="675"/>
      <c r="BB85" s="675"/>
    </row>
    <row r="86" spans="1:54" s="832" customFormat="1" ht="33" customHeight="1">
      <c r="A86" s="835"/>
      <c r="B86" s="870" t="s">
        <v>123</v>
      </c>
      <c r="C86" s="874"/>
      <c r="D86" s="874"/>
      <c r="E86" s="874"/>
      <c r="F86" s="874"/>
      <c r="G86" s="874"/>
      <c r="H86" s="874"/>
      <c r="I86" s="874"/>
      <c r="J86" s="874"/>
      <c r="K86" s="874"/>
      <c r="L86" s="874"/>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row>
    <row r="87" spans="1:54" s="832" customFormat="1" ht="33" customHeight="1">
      <c r="A87" s="835"/>
      <c r="B87" s="870" t="s">
        <v>126</v>
      </c>
      <c r="C87" s="874"/>
      <c r="D87" s="874"/>
      <c r="E87" s="874"/>
      <c r="F87" s="874"/>
      <c r="G87" s="874"/>
      <c r="H87" s="874"/>
      <c r="I87" s="874"/>
      <c r="J87" s="874"/>
      <c r="K87" s="874"/>
      <c r="L87" s="874"/>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row>
    <row r="88" spans="1:54" s="832" customFormat="1" ht="33" customHeight="1">
      <c r="A88" s="835"/>
      <c r="B88" s="870" t="s">
        <v>127</v>
      </c>
      <c r="C88" s="874"/>
      <c r="D88" s="874"/>
      <c r="E88" s="874"/>
      <c r="F88" s="874"/>
      <c r="G88" s="874"/>
      <c r="H88" s="874"/>
      <c r="I88" s="874"/>
      <c r="J88" s="874"/>
      <c r="K88" s="874"/>
      <c r="L88" s="874"/>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75"/>
      <c r="AY88" s="675"/>
      <c r="AZ88" s="675"/>
      <c r="BA88" s="675"/>
      <c r="BB88" s="675"/>
    </row>
    <row r="89" spans="1:54" s="832" customFormat="1" ht="33" customHeight="1">
      <c r="A89" s="835"/>
      <c r="B89" s="870" t="s">
        <v>128</v>
      </c>
      <c r="C89" s="874"/>
      <c r="D89" s="874"/>
      <c r="E89" s="874"/>
      <c r="F89" s="874"/>
      <c r="G89" s="874"/>
      <c r="H89" s="874"/>
      <c r="I89" s="874"/>
      <c r="J89" s="874"/>
      <c r="K89" s="874"/>
      <c r="L89" s="874"/>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row>
    <row r="90" spans="1:54" s="832" customFormat="1" ht="33" customHeight="1">
      <c r="A90" s="835"/>
      <c r="B90" s="870" t="s">
        <v>129</v>
      </c>
      <c r="C90" s="874"/>
      <c r="D90" s="874"/>
      <c r="E90" s="874"/>
      <c r="F90" s="874"/>
      <c r="G90" s="874"/>
      <c r="H90" s="874"/>
      <c r="I90" s="874"/>
      <c r="J90" s="874"/>
      <c r="K90" s="874"/>
      <c r="L90" s="874"/>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675"/>
    </row>
    <row r="91" spans="1:54" ht="20.100000000000001" customHeight="1">
      <c r="A91" s="875"/>
      <c r="B91" s="875"/>
      <c r="C91" s="829"/>
      <c r="D91" s="829"/>
      <c r="E91" s="829"/>
      <c r="F91" s="829"/>
      <c r="G91" s="863"/>
    </row>
    <row r="92" spans="1:54">
      <c r="A92" s="839"/>
      <c r="B92" s="1505"/>
      <c r="C92" s="1505"/>
      <c r="D92" s="1505"/>
      <c r="E92" s="1505"/>
      <c r="F92" s="1505"/>
      <c r="G92" s="1505"/>
      <c r="H92" s="1505"/>
      <c r="I92" s="1505"/>
      <c r="J92" s="1505"/>
      <c r="K92" s="1505"/>
      <c r="L92" s="1505"/>
    </row>
    <row r="93" spans="1:54" ht="20.100000000000001" customHeight="1">
      <c r="A93" s="875"/>
      <c r="B93" s="875"/>
      <c r="C93" s="829"/>
      <c r="D93" s="829"/>
      <c r="E93" s="829"/>
      <c r="F93" s="829"/>
      <c r="G93" s="863"/>
    </row>
    <row r="94" spans="1:54" ht="24" customHeight="1">
      <c r="A94" s="875"/>
      <c r="B94" s="875"/>
      <c r="C94" s="829"/>
      <c r="D94" s="829"/>
      <c r="E94" s="829"/>
      <c r="F94" s="407"/>
      <c r="G94" s="876"/>
    </row>
    <row r="95" spans="1:54" ht="24" customHeight="1">
      <c r="A95" s="877" t="s">
        <v>7</v>
      </c>
      <c r="B95" s="1495" t="str">
        <f>'Attach 15'!B90</f>
        <v>--</v>
      </c>
      <c r="C95" s="1495"/>
      <c r="D95" s="1495"/>
      <c r="E95" s="407"/>
      <c r="G95" s="876" t="s">
        <v>5</v>
      </c>
      <c r="H95" s="1496" t="str">
        <f>'Attach 15'!E90</f>
        <v/>
      </c>
      <c r="I95" s="1497"/>
      <c r="J95" s="1497"/>
      <c r="K95" s="1497"/>
      <c r="L95" s="1497"/>
    </row>
    <row r="96" spans="1:54" ht="24" customHeight="1">
      <c r="A96" s="877" t="s">
        <v>8</v>
      </c>
      <c r="B96" s="1498" t="str">
        <f>'Attach 15'!B91</f>
        <v/>
      </c>
      <c r="C96" s="1498"/>
      <c r="D96" s="1498"/>
      <c r="E96" s="407"/>
      <c r="G96" s="876" t="s">
        <v>6</v>
      </c>
      <c r="H96" s="1496" t="str">
        <f>'Attach 15'!E91</f>
        <v/>
      </c>
      <c r="I96" s="1497"/>
      <c r="J96" s="1497"/>
      <c r="K96" s="1497"/>
      <c r="L96" s="1497"/>
    </row>
  </sheetData>
  <sheetProtection algorithmName="SHA-512" hashValue="H37WEAcT1M27YWMv+iIMN+K8JTJBuS9JYw+zoT1SQiynHfkexiJZf8IddxuMSR0exz98shBGsAkS7T97E++xkA==" saltValue="Ck90T8LQi4caGb2Cd8lA1w==" spinCount="100000" sheet="1" objects="1" scenarios="1" formatColumns="0" formatRows="0" selectLockedCells="1"/>
  <customSheetViews>
    <customSheetView guid="{7D0A14A8-F7D2-402C-9203-97C9651691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5"/>
  <headerFooter alignWithMargins="0">
    <oddFooter>&amp;R&amp;"Book Antiqua,Bold"&amp;8 Page &amp;P of &amp;N</oddFooter>
  </headerFooter>
  <rowBreaks count="2" manualBreakCount="2">
    <brk id="23" max="11" man="1"/>
    <brk id="53" max="11" man="1"/>
  </rowBreaks>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11" customWidth="1"/>
    <col min="2" max="2" width="31.28515625" style="311" customWidth="1"/>
    <col min="3" max="3" width="34.85546875" style="311" customWidth="1"/>
    <col min="4" max="4" width="18.85546875" style="311" customWidth="1"/>
    <col min="5" max="5" width="21.28515625" style="311" customWidth="1"/>
    <col min="6" max="8" width="9.140625" style="309"/>
    <col min="9" max="16384" width="9.140625" style="310"/>
  </cols>
  <sheetData>
    <row r="1" spans="1:26" s="657" customFormat="1" ht="15">
      <c r="A1" s="1534" t="str">
        <f>'Attach 3(JV)'!A1</f>
        <v>Specification No. :5002002080/TRANSFORMER/DOM/A02-CC CS -3</v>
      </c>
      <c r="B1" s="1534"/>
      <c r="C1" s="1534"/>
      <c r="D1" s="1533" t="str">
        <f>"Attachment-17 "&amp;'Attach 3(JV)'!AT1</f>
        <v xml:space="preserve">Attachment-17 </v>
      </c>
      <c r="E1" s="1533"/>
      <c r="F1" s="656"/>
      <c r="G1" s="656"/>
      <c r="H1" s="656"/>
    </row>
    <row r="2" spans="1:26" ht="10.5" customHeight="1">
      <c r="Z2" s="312">
        <f>'[5]Attach 3(JV)'!Z2</f>
        <v>0</v>
      </c>
    </row>
    <row r="3" spans="1:26" ht="77.2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313"/>
      <c r="G3" s="314"/>
      <c r="H3" s="313"/>
    </row>
    <row r="4" spans="1:26" ht="6.75" customHeight="1">
      <c r="A4" s="315"/>
      <c r="H4" s="31"/>
      <c r="I4" s="11"/>
    </row>
    <row r="5" spans="1:26" ht="19.5" customHeight="1">
      <c r="A5" s="1427" t="s">
        <v>499</v>
      </c>
      <c r="B5" s="1427"/>
      <c r="C5" s="1427"/>
      <c r="D5" s="1427"/>
      <c r="E5" s="1427"/>
      <c r="F5" s="316"/>
      <c r="H5" s="31"/>
      <c r="I5" s="13"/>
    </row>
    <row r="6" spans="1:26" ht="7.5" customHeight="1">
      <c r="A6" s="317"/>
      <c r="H6" s="31"/>
      <c r="I6" s="13"/>
    </row>
    <row r="7" spans="1:26" ht="19.5" customHeight="1">
      <c r="A7" s="318" t="str">
        <f>'Attach 3(JV)'!A7</f>
        <v>Bidder’s Name and Address  :</v>
      </c>
      <c r="B7" s="317"/>
      <c r="C7" s="317"/>
      <c r="D7" s="16" t="str">
        <f>'[5]Attach 3(JV)'!E7</f>
        <v>To:</v>
      </c>
      <c r="H7" s="31"/>
      <c r="I7" s="13"/>
    </row>
    <row r="8" spans="1:26" ht="26.25" customHeight="1">
      <c r="A8" s="1428" t="str">
        <f>'Attach 3(JV)'!A8</f>
        <v/>
      </c>
      <c r="B8" s="1428"/>
      <c r="C8" s="1428"/>
      <c r="D8" s="12" t="str">
        <f>'[5]Attach 3(JV)'!E8</f>
        <v>Contract Services</v>
      </c>
      <c r="H8" s="31"/>
      <c r="I8" s="13"/>
    </row>
    <row r="9" spans="1:26" ht="19.5" customHeight="1">
      <c r="A9" s="14" t="s">
        <v>350</v>
      </c>
      <c r="B9" s="1331">
        <f>'Attach 3(JV)'!B9</f>
        <v>0</v>
      </c>
      <c r="C9" s="1331"/>
      <c r="D9" s="12" t="str">
        <f>'[5]Attach 3(JV)'!E9</f>
        <v>Power Grid Corporation of India Ltd.,</v>
      </c>
      <c r="H9" s="31"/>
      <c r="I9" s="13"/>
    </row>
    <row r="10" spans="1:26" ht="19.5" customHeight="1">
      <c r="A10" s="14" t="s">
        <v>352</v>
      </c>
      <c r="B10" s="1331">
        <f>'Attach 3(JV)'!B10</f>
        <v>0</v>
      </c>
      <c r="C10" s="1331"/>
      <c r="D10" s="12" t="str">
        <f>'[5]Attach 3(JV)'!E10</f>
        <v>"Saudamini", Plot No. 2, Sector 29</v>
      </c>
      <c r="H10" s="31"/>
      <c r="I10" s="13"/>
    </row>
    <row r="11" spans="1:26" ht="19.5" customHeight="1">
      <c r="B11" s="1331">
        <f>'Attach 3(JV)'!B11</f>
        <v>0</v>
      </c>
      <c r="C11" s="1331"/>
      <c r="D11" s="12" t="str">
        <f>'[5]Attach 3(JV)'!E11</f>
        <v>Gurgaon (Haryana) - 122001</v>
      </c>
    </row>
    <row r="12" spans="1:26" ht="14.25" customHeight="1">
      <c r="A12" s="317"/>
      <c r="B12" s="1331">
        <f>'Attach 3(JV)'!B12</f>
        <v>0</v>
      </c>
      <c r="C12" s="1331"/>
      <c r="D12" s="12"/>
    </row>
    <row r="13" spans="1:26" ht="19.5" customHeight="1">
      <c r="A13" s="311" t="s">
        <v>345</v>
      </c>
      <c r="D13" s="319"/>
    </row>
    <row r="14" spans="1:26" ht="9.9499999999999993" customHeight="1">
      <c r="A14" s="317"/>
    </row>
    <row r="15" spans="1:26" ht="93.75" customHeight="1">
      <c r="A15" s="320">
        <v>1</v>
      </c>
      <c r="B15" s="1536" t="s">
        <v>500</v>
      </c>
      <c r="C15" s="1536"/>
      <c r="D15" s="1536"/>
      <c r="E15" s="1536"/>
      <c r="F15" s="321"/>
      <c r="G15" s="321"/>
      <c r="H15" s="321"/>
    </row>
    <row r="16" spans="1:26" ht="51.75" customHeight="1">
      <c r="A16" s="320">
        <v>2</v>
      </c>
      <c r="B16" s="1536" t="s">
        <v>501</v>
      </c>
      <c r="C16" s="1536"/>
      <c r="D16" s="1536"/>
      <c r="E16" s="1536"/>
      <c r="F16" s="321"/>
      <c r="G16" s="321"/>
      <c r="H16" s="321"/>
    </row>
    <row r="17" spans="1:8" ht="16.5" customHeight="1">
      <c r="A17" s="317"/>
      <c r="B17" s="317"/>
      <c r="C17" s="317"/>
      <c r="D17" s="317"/>
      <c r="E17" s="317"/>
      <c r="F17" s="321"/>
      <c r="G17" s="321"/>
      <c r="H17" s="321"/>
    </row>
    <row r="18" spans="1:8" s="309" customFormat="1" ht="97.5" customHeight="1">
      <c r="A18" s="322" t="s">
        <v>502</v>
      </c>
      <c r="B18" s="323" t="s">
        <v>348</v>
      </c>
      <c r="C18" s="323" t="s">
        <v>503</v>
      </c>
      <c r="D18" s="322" t="s">
        <v>504</v>
      </c>
      <c r="E18" s="322" t="s">
        <v>505</v>
      </c>
      <c r="G18" s="321"/>
      <c r="H18" s="321"/>
    </row>
    <row r="19" spans="1:8">
      <c r="A19" s="324"/>
      <c r="B19" s="325"/>
      <c r="C19" s="325"/>
      <c r="D19" s="326"/>
      <c r="E19" s="326"/>
      <c r="F19" s="321"/>
      <c r="G19" s="321"/>
      <c r="H19" s="321"/>
    </row>
    <row r="20" spans="1:8">
      <c r="A20" s="324"/>
      <c r="B20" s="325"/>
      <c r="C20" s="325"/>
      <c r="D20" s="326"/>
      <c r="E20" s="326"/>
      <c r="F20" s="321"/>
      <c r="G20" s="321"/>
      <c r="H20" s="321"/>
    </row>
    <row r="21" spans="1:8">
      <c r="A21" s="324"/>
      <c r="B21" s="325"/>
      <c r="C21" s="325"/>
      <c r="D21" s="326"/>
      <c r="E21" s="326"/>
      <c r="F21" s="321"/>
      <c r="G21" s="321"/>
      <c r="H21" s="321"/>
    </row>
    <row r="22" spans="1:8">
      <c r="A22" s="324"/>
      <c r="B22" s="325"/>
      <c r="C22" s="325"/>
      <c r="D22" s="326"/>
      <c r="E22" s="326"/>
      <c r="F22" s="321"/>
      <c r="G22" s="321"/>
      <c r="H22" s="321"/>
    </row>
    <row r="23" spans="1:8">
      <c r="A23" s="324"/>
      <c r="B23" s="325"/>
      <c r="C23" s="325"/>
      <c r="D23" s="326"/>
      <c r="E23" s="326"/>
      <c r="F23" s="321"/>
      <c r="G23" s="321"/>
      <c r="H23" s="321"/>
    </row>
    <row r="24" spans="1:8">
      <c r="A24" s="324"/>
      <c r="B24" s="325"/>
      <c r="C24" s="325"/>
      <c r="D24" s="326"/>
      <c r="E24" s="326"/>
      <c r="F24" s="321"/>
      <c r="G24" s="321"/>
      <c r="H24" s="321"/>
    </row>
    <row r="25" spans="1:8" ht="6" customHeight="1">
      <c r="A25" s="327"/>
      <c r="B25" s="328"/>
      <c r="C25" s="328"/>
      <c r="D25" s="329"/>
      <c r="E25" s="329"/>
      <c r="F25" s="321"/>
      <c r="G25" s="321"/>
      <c r="H25" s="321"/>
    </row>
    <row r="26" spans="1:8" ht="0.6" hidden="1" customHeight="1">
      <c r="A26" s="330"/>
      <c r="B26" s="331"/>
      <c r="C26" s="331"/>
      <c r="D26" s="332"/>
      <c r="E26" s="332"/>
      <c r="F26" s="321"/>
      <c r="G26" s="321"/>
      <c r="H26" s="321"/>
    </row>
    <row r="27" spans="1:8" ht="30" customHeight="1">
      <c r="A27" s="1537" t="s">
        <v>506</v>
      </c>
      <c r="B27" s="1537"/>
      <c r="C27" s="1537"/>
      <c r="D27" s="1537"/>
      <c r="E27" s="1537"/>
      <c r="F27" s="321"/>
      <c r="G27" s="321"/>
      <c r="H27" s="321"/>
    </row>
    <row r="28" spans="1:8">
      <c r="C28" s="333"/>
    </row>
    <row r="29" spans="1:8">
      <c r="A29" s="334" t="s">
        <v>7</v>
      </c>
      <c r="B29" s="335" t="str">
        <f>'Attach 3(JV)'!B24</f>
        <v>--</v>
      </c>
      <c r="C29" s="333" t="s">
        <v>5</v>
      </c>
      <c r="D29" s="336" t="str">
        <f>'Attach 3(JV)'!E24</f>
        <v/>
      </c>
    </row>
    <row r="30" spans="1:8">
      <c r="A30" s="334" t="s">
        <v>8</v>
      </c>
      <c r="B30" s="336" t="str">
        <f>'Attach 3(JV)'!B25</f>
        <v/>
      </c>
      <c r="C30" s="333" t="s">
        <v>6</v>
      </c>
      <c r="D30" s="336" t="str">
        <f>'Attach 3(JV)'!E25</f>
        <v/>
      </c>
    </row>
    <row r="31" spans="1:8">
      <c r="B31" s="337"/>
      <c r="C31" s="333"/>
      <c r="D31" s="333"/>
      <c r="E31" s="337"/>
    </row>
    <row r="32" spans="1:8" hidden="1">
      <c r="A32" s="306" t="str">
        <f>A1</f>
        <v>Specification No. :5002002080/TRANSFORMER/DOM/A02-CC CS -3</v>
      </c>
      <c r="B32" s="307"/>
      <c r="C32" s="307"/>
      <c r="D32" s="307"/>
      <c r="E32" s="308" t="str">
        <f>D1</f>
        <v xml:space="preserve">Attachment-17 </v>
      </c>
    </row>
    <row r="33" spans="1:8" hidden="1"/>
    <row r="34" spans="1:8" ht="15" hidden="1">
      <c r="A34" s="1538" t="str">
        <f>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4" s="1538"/>
      <c r="C34" s="1538"/>
      <c r="D34" s="1538"/>
      <c r="E34" s="1538"/>
    </row>
    <row r="35" spans="1:8" hidden="1">
      <c r="A35" s="315"/>
    </row>
    <row r="36" spans="1:8" ht="15" hidden="1">
      <c r="A36" s="1540" t="s">
        <v>391</v>
      </c>
      <c r="B36" s="1540"/>
      <c r="C36" s="1540"/>
      <c r="D36" s="1540"/>
      <c r="E36" s="1540"/>
      <c r="F36" s="310"/>
      <c r="G36" s="310"/>
      <c r="H36" s="310"/>
    </row>
    <row r="37" spans="1:8" hidden="1">
      <c r="A37" s="317"/>
      <c r="F37" s="310"/>
      <c r="G37" s="310"/>
      <c r="H37" s="310"/>
    </row>
    <row r="38" spans="1:8" hidden="1">
      <c r="A38" s="318" t="str">
        <f>'[5]Attach 3(JV)'!A15</f>
        <v>Name(s) and Addresse(s) of other partner(s)</v>
      </c>
      <c r="B38" s="317"/>
      <c r="C38" s="317"/>
      <c r="D38" s="16" t="str">
        <f>D7</f>
        <v>To:</v>
      </c>
      <c r="F38" s="310"/>
      <c r="G38" s="310"/>
      <c r="H38" s="310"/>
    </row>
    <row r="39" spans="1:8" hidden="1">
      <c r="A39" s="318" t="str">
        <f>'[5]Attach 3(JV)'!B16</f>
        <v/>
      </c>
      <c r="B39" s="317"/>
      <c r="C39" s="317"/>
      <c r="D39" s="12" t="str">
        <f>D8</f>
        <v>Contract Services</v>
      </c>
      <c r="F39" s="310"/>
      <c r="G39" s="310"/>
      <c r="H39" s="310"/>
    </row>
    <row r="40" spans="1:8" hidden="1">
      <c r="A40" s="14" t="s">
        <v>350</v>
      </c>
      <c r="B40" s="1331" t="str">
        <f>'[5]Attach 3(JV)'!B17:D17</f>
        <v xml:space="preserve">…… ……. …….. …… ……. …….. </v>
      </c>
      <c r="C40" s="1331"/>
      <c r="D40" s="12" t="str">
        <f>D9</f>
        <v>Power Grid Corporation of India Ltd.,</v>
      </c>
      <c r="F40" s="310"/>
      <c r="G40" s="310"/>
      <c r="H40" s="310"/>
    </row>
    <row r="41" spans="1:8" hidden="1">
      <c r="A41" s="14" t="s">
        <v>352</v>
      </c>
      <c r="B41" s="1331" t="str">
        <f>'[5]Attach 3(JV)'!B18:D18</f>
        <v xml:space="preserve">…… ……. …….. …… ……. …….. </v>
      </c>
      <c r="C41" s="1331"/>
      <c r="D41" s="12" t="str">
        <f>D10</f>
        <v>"Saudamini", Plot No. 2, Sector 29</v>
      </c>
      <c r="F41" s="310"/>
      <c r="G41" s="310"/>
      <c r="H41" s="310"/>
    </row>
    <row r="42" spans="1:8" hidden="1">
      <c r="B42" s="1331" t="str">
        <f>'[5]Attach 3(JV)'!B19:D19</f>
        <v xml:space="preserve">…… ……. …….. …… ……. …….. </v>
      </c>
      <c r="C42" s="1331"/>
      <c r="D42" s="12" t="str">
        <f>D11</f>
        <v>Gurgaon (Haryana) - 122001</v>
      </c>
      <c r="F42" s="310"/>
      <c r="G42" s="310"/>
      <c r="H42" s="310"/>
    </row>
    <row r="43" spans="1:8" hidden="1">
      <c r="A43" s="317"/>
      <c r="B43" s="1331" t="str">
        <f>'[5]Attach 3(JV)'!B20:D20</f>
        <v xml:space="preserve">…… ……. …….. …… ……. …….. </v>
      </c>
      <c r="C43" s="1331"/>
      <c r="D43" s="12"/>
      <c r="F43" s="310"/>
      <c r="G43" s="310"/>
      <c r="H43" s="310"/>
    </row>
    <row r="44" spans="1:8" hidden="1">
      <c r="A44" s="311" t="s">
        <v>345</v>
      </c>
      <c r="D44" s="319"/>
      <c r="F44" s="310"/>
      <c r="G44" s="310"/>
      <c r="H44" s="310"/>
    </row>
    <row r="45" spans="1:8" hidden="1">
      <c r="A45" s="317"/>
      <c r="F45" s="310"/>
      <c r="G45" s="310"/>
      <c r="H45" s="310"/>
    </row>
    <row r="46" spans="1:8" hidden="1">
      <c r="A46" s="1539" t="s">
        <v>392</v>
      </c>
      <c r="B46" s="1539"/>
      <c r="C46" s="1539"/>
      <c r="D46" s="1539"/>
      <c r="E46" s="1539"/>
      <c r="F46" s="310"/>
      <c r="G46" s="310"/>
      <c r="H46" s="310"/>
    </row>
    <row r="47" spans="1:8" hidden="1">
      <c r="A47" s="317"/>
      <c r="B47" s="317"/>
      <c r="C47" s="317"/>
      <c r="D47" s="317"/>
      <c r="E47" s="317"/>
      <c r="F47" s="310"/>
      <c r="G47" s="310"/>
      <c r="H47" s="310"/>
    </row>
    <row r="48" spans="1:8" ht="66" hidden="1">
      <c r="A48" s="322" t="s">
        <v>348</v>
      </c>
      <c r="B48" s="1535" t="s">
        <v>114</v>
      </c>
      <c r="C48" s="1535"/>
      <c r="D48" s="322" t="s">
        <v>115</v>
      </c>
      <c r="E48" s="322" t="s">
        <v>116</v>
      </c>
      <c r="F48" s="310"/>
      <c r="G48" s="310"/>
      <c r="H48" s="310"/>
    </row>
    <row r="49" spans="1:8" hidden="1">
      <c r="A49" s="338">
        <v>1</v>
      </c>
      <c r="B49" s="1532"/>
      <c r="C49" s="1532"/>
      <c r="D49" s="339"/>
      <c r="E49" s="339"/>
      <c r="F49" s="310"/>
      <c r="G49" s="310"/>
      <c r="H49" s="310"/>
    </row>
    <row r="50" spans="1:8" hidden="1">
      <c r="A50" s="338">
        <v>2</v>
      </c>
      <c r="B50" s="1532"/>
      <c r="C50" s="1532"/>
      <c r="D50" s="339"/>
      <c r="E50" s="339"/>
      <c r="F50" s="310"/>
      <c r="G50" s="310"/>
      <c r="H50" s="310"/>
    </row>
    <row r="51" spans="1:8" hidden="1">
      <c r="A51" s="338">
        <v>3</v>
      </c>
      <c r="B51" s="1532"/>
      <c r="C51" s="1532"/>
      <c r="D51" s="339"/>
      <c r="E51" s="339"/>
      <c r="F51" s="310"/>
      <c r="G51" s="310"/>
      <c r="H51" s="310"/>
    </row>
    <row r="52" spans="1:8" hidden="1">
      <c r="A52" s="338">
        <v>4</v>
      </c>
      <c r="B52" s="1532"/>
      <c r="C52" s="1532"/>
      <c r="D52" s="339"/>
      <c r="E52" s="339"/>
      <c r="F52" s="310"/>
      <c r="G52" s="310"/>
      <c r="H52" s="310"/>
    </row>
    <row r="53" spans="1:8" hidden="1">
      <c r="A53" s="338">
        <v>5</v>
      </c>
      <c r="B53" s="1532"/>
      <c r="C53" s="1532"/>
      <c r="D53" s="339"/>
      <c r="E53" s="339"/>
      <c r="F53" s="310"/>
      <c r="G53" s="310"/>
      <c r="H53" s="310"/>
    </row>
    <row r="54" spans="1:8" hidden="1">
      <c r="A54" s="338">
        <v>6</v>
      </c>
      <c r="B54" s="1532"/>
      <c r="C54" s="1532"/>
      <c r="D54" s="339"/>
      <c r="E54" s="339"/>
      <c r="F54" s="310"/>
      <c r="G54" s="310"/>
      <c r="H54" s="310"/>
    </row>
    <row r="55" spans="1:8" hidden="1">
      <c r="A55" s="317"/>
      <c r="B55" s="317"/>
      <c r="C55" s="317"/>
      <c r="D55" s="317"/>
      <c r="E55" s="317"/>
      <c r="F55" s="310"/>
      <c r="G55" s="310"/>
      <c r="H55" s="310"/>
    </row>
    <row r="56" spans="1:8" ht="15" hidden="1">
      <c r="A56" s="340"/>
      <c r="B56" s="340"/>
      <c r="C56" s="340"/>
      <c r="D56" s="340"/>
      <c r="E56" s="340"/>
      <c r="F56" s="310"/>
      <c r="G56" s="310"/>
      <c r="H56" s="310"/>
    </row>
    <row r="57" spans="1:8" ht="15" hidden="1">
      <c r="A57" s="340" t="s">
        <v>7</v>
      </c>
      <c r="B57" s="335" t="str">
        <f>B29</f>
        <v>--</v>
      </c>
      <c r="C57" s="340" t="s">
        <v>5</v>
      </c>
      <c r="D57" s="340" t="str">
        <f>D29</f>
        <v/>
      </c>
      <c r="E57" s="340"/>
      <c r="F57" s="310"/>
      <c r="G57" s="310"/>
      <c r="H57" s="310"/>
    </row>
    <row r="58" spans="1:8" ht="15" hidden="1">
      <c r="A58" s="340" t="s">
        <v>8</v>
      </c>
      <c r="B58" s="340" t="str">
        <f>B30</f>
        <v/>
      </c>
      <c r="C58" s="340" t="s">
        <v>6</v>
      </c>
      <c r="D58" s="340" t="str">
        <f>D30</f>
        <v/>
      </c>
      <c r="E58" s="340"/>
      <c r="F58" s="310"/>
      <c r="G58" s="310"/>
      <c r="H58" s="310"/>
    </row>
    <row r="59" spans="1:8" ht="15" hidden="1">
      <c r="A59" s="340"/>
      <c r="B59" s="340"/>
      <c r="C59" s="340"/>
      <c r="D59" s="340"/>
      <c r="E59" s="340"/>
      <c r="F59" s="310"/>
      <c r="G59" s="310"/>
      <c r="H59" s="310"/>
    </row>
    <row r="60" spans="1:8" hidden="1">
      <c r="A60" s="306" t="str">
        <f>A32</f>
        <v>Specification No. :5002002080/TRANSFORMER/DOM/A02-CC CS -3</v>
      </c>
      <c r="B60" s="307"/>
      <c r="C60" s="307"/>
      <c r="D60" s="307"/>
      <c r="E60" s="308" t="str">
        <f>E32</f>
        <v xml:space="preserve">Attachment-17 </v>
      </c>
      <c r="F60" s="310"/>
      <c r="G60" s="310"/>
      <c r="H60" s="310"/>
    </row>
    <row r="61" spans="1:8" hidden="1">
      <c r="F61" s="310"/>
      <c r="G61" s="310"/>
      <c r="H61" s="310"/>
    </row>
    <row r="62" spans="1:8" ht="15" hidden="1">
      <c r="A62" s="1538" t="str">
        <f>A34</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62" s="1538"/>
      <c r="C62" s="1538"/>
      <c r="D62" s="1538"/>
      <c r="E62" s="1538"/>
      <c r="F62" s="310"/>
      <c r="G62" s="310"/>
      <c r="H62" s="310"/>
    </row>
    <row r="63" spans="1:8" hidden="1">
      <c r="A63" s="315"/>
      <c r="F63" s="310"/>
      <c r="G63" s="310"/>
      <c r="H63" s="310"/>
    </row>
    <row r="64" spans="1:8" ht="15" hidden="1">
      <c r="A64" s="1540" t="s">
        <v>391</v>
      </c>
      <c r="B64" s="1540"/>
      <c r="C64" s="1540"/>
      <c r="D64" s="1540"/>
      <c r="E64" s="1540"/>
      <c r="F64" s="310"/>
      <c r="G64" s="310"/>
      <c r="H64" s="310"/>
    </row>
    <row r="65" spans="1:8" hidden="1">
      <c r="A65" s="317"/>
      <c r="F65" s="310"/>
      <c r="G65" s="310"/>
      <c r="H65" s="310"/>
    </row>
    <row r="66" spans="1:8" hidden="1">
      <c r="A66" s="318" t="str">
        <f>'[5]Attach 3(JV)'!A15</f>
        <v>Name(s) and Addresse(s) of other partner(s)</v>
      </c>
      <c r="B66" s="317"/>
      <c r="C66" s="317"/>
      <c r="D66" s="16" t="str">
        <f>D7</f>
        <v>To:</v>
      </c>
      <c r="F66" s="310"/>
      <c r="G66" s="310"/>
      <c r="H66" s="310"/>
    </row>
    <row r="67" spans="1:8" hidden="1">
      <c r="A67" s="318" t="str">
        <f>'[5]Attach 3(JV)'!E16</f>
        <v/>
      </c>
      <c r="B67" s="317"/>
      <c r="C67" s="317"/>
      <c r="D67" s="12" t="str">
        <f>D8</f>
        <v>Contract Services</v>
      </c>
      <c r="F67" s="310"/>
      <c r="G67" s="310"/>
      <c r="H67" s="310"/>
    </row>
    <row r="68" spans="1:8" hidden="1">
      <c r="A68" s="14" t="s">
        <v>350</v>
      </c>
      <c r="B68" s="1331" t="str">
        <f>'[5]Attach 3(JV)'!E17</f>
        <v/>
      </c>
      <c r="C68" s="1331"/>
      <c r="D68" s="12" t="str">
        <f>D9</f>
        <v>Power Grid Corporation of India Ltd.,</v>
      </c>
      <c r="F68" s="310"/>
      <c r="G68" s="310"/>
      <c r="H68" s="310"/>
    </row>
    <row r="69" spans="1:8" hidden="1">
      <c r="A69" s="14" t="s">
        <v>352</v>
      </c>
      <c r="B69" s="1331" t="str">
        <f>'[5]Attach 3(JV)'!E18</f>
        <v/>
      </c>
      <c r="C69" s="1331"/>
      <c r="D69" s="12" t="str">
        <f>D10</f>
        <v>"Saudamini", Plot No. 2, Sector 29</v>
      </c>
      <c r="F69" s="310"/>
      <c r="G69" s="310"/>
      <c r="H69" s="310"/>
    </row>
    <row r="70" spans="1:8" hidden="1">
      <c r="B70" s="1331" t="str">
        <f>'[5]Attach 3(JV)'!E19</f>
        <v/>
      </c>
      <c r="C70" s="1331"/>
      <c r="D70" s="12" t="str">
        <f>D11</f>
        <v>Gurgaon (Haryana) - 122001</v>
      </c>
      <c r="F70" s="310"/>
      <c r="G70" s="310"/>
      <c r="H70" s="310"/>
    </row>
    <row r="71" spans="1:8" hidden="1">
      <c r="A71" s="317"/>
      <c r="B71" s="1331" t="str">
        <f>'[5]Attach 3(JV)'!E20</f>
        <v/>
      </c>
      <c r="C71" s="1331"/>
      <c r="D71" s="12"/>
      <c r="F71" s="310"/>
      <c r="G71" s="310"/>
      <c r="H71" s="310"/>
    </row>
    <row r="72" spans="1:8" hidden="1">
      <c r="A72" s="311" t="s">
        <v>345</v>
      </c>
      <c r="D72" s="319"/>
      <c r="F72" s="310"/>
      <c r="G72" s="310"/>
      <c r="H72" s="310"/>
    </row>
    <row r="73" spans="1:8" hidden="1">
      <c r="A73" s="317"/>
      <c r="F73" s="310"/>
      <c r="G73" s="310"/>
      <c r="H73" s="310"/>
    </row>
    <row r="74" spans="1:8" hidden="1">
      <c r="A74" s="1539" t="s">
        <v>392</v>
      </c>
      <c r="B74" s="1539"/>
      <c r="C74" s="1539"/>
      <c r="D74" s="1539"/>
      <c r="E74" s="1539"/>
      <c r="F74" s="310"/>
      <c r="G74" s="310"/>
      <c r="H74" s="310"/>
    </row>
    <row r="75" spans="1:8" hidden="1">
      <c r="A75" s="317"/>
      <c r="B75" s="317"/>
      <c r="C75" s="317"/>
      <c r="D75" s="317"/>
      <c r="E75" s="317"/>
      <c r="F75" s="310"/>
      <c r="G75" s="310"/>
      <c r="H75" s="310"/>
    </row>
    <row r="76" spans="1:8" ht="66" hidden="1">
      <c r="A76" s="322" t="s">
        <v>348</v>
      </c>
      <c r="B76" s="1535" t="s">
        <v>114</v>
      </c>
      <c r="C76" s="1535"/>
      <c r="D76" s="322" t="s">
        <v>115</v>
      </c>
      <c r="E76" s="322" t="s">
        <v>116</v>
      </c>
      <c r="F76" s="310"/>
      <c r="G76" s="310"/>
      <c r="H76" s="310"/>
    </row>
    <row r="77" spans="1:8" hidden="1">
      <c r="A77" s="338">
        <v>1</v>
      </c>
      <c r="B77" s="1532"/>
      <c r="C77" s="1532"/>
      <c r="D77" s="339"/>
      <c r="E77" s="339"/>
      <c r="F77" s="310"/>
      <c r="G77" s="310"/>
      <c r="H77" s="310"/>
    </row>
    <row r="78" spans="1:8" hidden="1">
      <c r="A78" s="338">
        <v>2</v>
      </c>
      <c r="B78" s="1532"/>
      <c r="C78" s="1532"/>
      <c r="D78" s="339"/>
      <c r="E78" s="339"/>
      <c r="F78" s="310"/>
      <c r="G78" s="310"/>
      <c r="H78" s="310"/>
    </row>
    <row r="79" spans="1:8" hidden="1">
      <c r="A79" s="338">
        <v>3</v>
      </c>
      <c r="B79" s="1532"/>
      <c r="C79" s="1532"/>
      <c r="D79" s="339"/>
      <c r="E79" s="339"/>
      <c r="F79" s="310"/>
      <c r="G79" s="310"/>
      <c r="H79" s="310"/>
    </row>
    <row r="80" spans="1:8" hidden="1">
      <c r="A80" s="338">
        <v>4</v>
      </c>
      <c r="B80" s="1532"/>
      <c r="C80" s="1532"/>
      <c r="D80" s="339"/>
      <c r="E80" s="339"/>
      <c r="F80" s="310"/>
      <c r="G80" s="310"/>
      <c r="H80" s="310"/>
    </row>
    <row r="81" spans="1:8" hidden="1">
      <c r="A81" s="338">
        <v>5</v>
      </c>
      <c r="B81" s="1532"/>
      <c r="C81" s="1532"/>
      <c r="D81" s="339"/>
      <c r="E81" s="339"/>
      <c r="F81" s="310"/>
      <c r="G81" s="310"/>
      <c r="H81" s="310"/>
    </row>
    <row r="82" spans="1:8" hidden="1">
      <c r="A82" s="338">
        <v>6</v>
      </c>
      <c r="B82" s="1532"/>
      <c r="C82" s="1532"/>
      <c r="D82" s="339"/>
      <c r="E82" s="339"/>
      <c r="F82" s="310"/>
      <c r="G82" s="310"/>
      <c r="H82" s="310"/>
    </row>
    <row r="83" spans="1:8" hidden="1">
      <c r="A83" s="317"/>
      <c r="B83" s="317"/>
      <c r="C83" s="317"/>
      <c r="D83" s="317"/>
      <c r="E83" s="317"/>
      <c r="F83" s="310"/>
      <c r="G83" s="310"/>
      <c r="H83" s="310"/>
    </row>
    <row r="84" spans="1:8" ht="15" hidden="1">
      <c r="A84" s="340"/>
      <c r="B84" s="340"/>
      <c r="C84" s="340"/>
      <c r="D84" s="340"/>
      <c r="E84" s="340"/>
      <c r="F84" s="310"/>
      <c r="G84" s="310"/>
      <c r="H84" s="310"/>
    </row>
    <row r="85" spans="1:8" ht="15" hidden="1">
      <c r="A85" s="340" t="s">
        <v>7</v>
      </c>
      <c r="B85" s="335" t="str">
        <f>B57</f>
        <v>--</v>
      </c>
      <c r="C85" s="340" t="s">
        <v>5</v>
      </c>
      <c r="D85" s="340" t="str">
        <f>D57</f>
        <v/>
      </c>
      <c r="E85" s="340"/>
      <c r="F85" s="310"/>
      <c r="G85" s="310"/>
      <c r="H85" s="310"/>
    </row>
    <row r="86" spans="1:8" ht="15" hidden="1">
      <c r="A86" s="340" t="s">
        <v>8</v>
      </c>
      <c r="B86" s="340" t="str">
        <f>B58</f>
        <v/>
      </c>
      <c r="C86" s="340" t="s">
        <v>6</v>
      </c>
      <c r="D86" s="340" t="str">
        <f>D58</f>
        <v/>
      </c>
      <c r="E86" s="340"/>
      <c r="F86" s="310"/>
      <c r="G86" s="310"/>
      <c r="H86" s="310"/>
    </row>
    <row r="87" spans="1:8" ht="15" hidden="1">
      <c r="A87" s="340"/>
      <c r="B87" s="340"/>
      <c r="C87" s="340"/>
      <c r="D87" s="340"/>
      <c r="E87" s="340"/>
      <c r="F87" s="310"/>
      <c r="G87" s="310"/>
      <c r="H87" s="310"/>
    </row>
    <row r="88" spans="1:8" hidden="1">
      <c r="A88" s="341"/>
      <c r="B88" s="341"/>
      <c r="C88" s="341"/>
      <c r="D88" s="341"/>
      <c r="E88" s="341"/>
      <c r="F88" s="310"/>
      <c r="G88" s="310"/>
      <c r="H88" s="31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cZ/b8v/bzMdVLRC0+37lCVZKxkOL5zY+yG/90LUHve51LHuxVSiBVxirccB/w6TW39K9aTW49niIJazQekgxOA==" saltValue="YW3YrZ0mpc9XZ6Uk9wHErg==" spinCount="100000" sheet="1" objects="1" scenarios="1" formatColumns="0" formatRows="0" selectLockedCells="1"/>
  <customSheetViews>
    <customSheetView guid="{7D0A14A8-F7D2-402C-9203-97C9651691AA}" showPageBreaks="1" fitToPage="1" printArea="1" hiddenRows="1" view="pageBreakPreview">
      <selection activeCell="A19" sqref="A19"/>
      <pageMargins left="0.7" right="0.7" top="0.44" bottom="0.2" header="0.25" footer="0.2"/>
      <pageSetup scale="82" fitToHeight="0" orientation="portrait" r:id="rId1"/>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4"/>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5"/>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8"/>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0"/>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F9FE2C60-2849-4C32-B532-2B1A89FFA9CD}" fitToPage="1" hiddenRows="1" topLeftCell="A19">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5"/>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8"/>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9"/>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0"/>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4"/>
  <drawing r:id="rId3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52" customFormat="1" ht="14.25">
      <c r="A1" s="1335" t="str">
        <f>'Attach 3(JV)'!A1</f>
        <v>Specification No. :5002002080/TRANSFORMER/DOM/A02-CC CS -3</v>
      </c>
      <c r="B1" s="1335"/>
      <c r="C1" s="1335"/>
      <c r="D1" s="1335"/>
      <c r="E1" s="669" t="str">
        <f>"Attachment-18 " &amp; 'Attach 3(JV)'!AT1</f>
        <v xml:space="preserve">Attachment-18 </v>
      </c>
      <c r="F1" s="651"/>
      <c r="G1" s="651"/>
      <c r="H1" s="651"/>
    </row>
    <row r="3" spans="1:9" ht="83.25" customHeight="1">
      <c r="A3" s="1541"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542"/>
      <c r="C3" s="1542"/>
      <c r="D3" s="1542"/>
      <c r="E3" s="1542"/>
      <c r="F3" s="27"/>
      <c r="G3" s="28"/>
      <c r="H3" s="27"/>
    </row>
    <row r="4" spans="1:9" ht="20.100000000000001" customHeight="1">
      <c r="A4" s="29"/>
      <c r="H4" s="31"/>
      <c r="I4" s="11"/>
    </row>
    <row r="5" spans="1:9" ht="20.100000000000001" customHeight="1">
      <c r="A5" s="991" t="s">
        <v>515</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2" t="str">
        <f>'Attach 3(JV)'!E8</f>
        <v>Contract Services</v>
      </c>
      <c r="H8" s="31"/>
      <c r="I8" s="13"/>
    </row>
    <row r="9" spans="1:9" ht="20.100000000000001" customHeight="1">
      <c r="A9" s="14" t="s">
        <v>350</v>
      </c>
      <c r="B9" s="1331">
        <f>'Attach 3(JV)'!B9</f>
        <v>0</v>
      </c>
      <c r="C9" s="1331"/>
      <c r="D9" s="1331"/>
      <c r="E9" s="12" t="str">
        <f>'Attach 3(JV)'!E9</f>
        <v>Power Grid Corporation of India Ltd.,</v>
      </c>
      <c r="H9" s="31"/>
      <c r="I9" s="13"/>
    </row>
    <row r="10" spans="1:9" ht="20.100000000000001" customHeight="1">
      <c r="A10" s="14" t="s">
        <v>352</v>
      </c>
      <c r="B10" s="1331">
        <f>'Attach 3(JV)'!B10</f>
        <v>0</v>
      </c>
      <c r="C10" s="1331"/>
      <c r="D10" s="1331"/>
      <c r="E10" s="12" t="str">
        <f>'Attach 3(JV)'!E10</f>
        <v>"Saudamini", Plot No. 2, Sector 29</v>
      </c>
      <c r="H10" s="31"/>
      <c r="I10" s="13"/>
    </row>
    <row r="11" spans="1:9" ht="20.100000000000001" customHeight="1">
      <c r="B11" s="1331">
        <f>'Attach 3(JV)'!B11</f>
        <v>0</v>
      </c>
      <c r="C11" s="1331"/>
      <c r="D11" s="1331"/>
      <c r="E11" s="12" t="str">
        <f>'Attach 3(JV)'!E11</f>
        <v>Gurgaon (Haryana) - 122001</v>
      </c>
    </row>
    <row r="12" spans="1:9" ht="20.100000000000001" customHeight="1">
      <c r="A12" s="33"/>
      <c r="B12" s="1331">
        <f>'Attach 3(JV)'!B12</f>
        <v>0</v>
      </c>
      <c r="C12" s="1331"/>
      <c r="D12" s="1331"/>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20.100000000000001" customHeight="1">
      <c r="A16" s="1430" t="s">
        <v>546</v>
      </c>
      <c r="B16" s="1430"/>
      <c r="C16" s="1430"/>
      <c r="D16" s="1430"/>
      <c r="E16" s="1430"/>
    </row>
    <row r="17" spans="1:5" ht="20.100000000000001" customHeight="1">
      <c r="A17" s="33"/>
    </row>
    <row r="18" spans="1:5" ht="20.100000000000001" customHeight="1">
      <c r="A18" s="33"/>
    </row>
    <row r="19" spans="1:5">
      <c r="A19" s="37" t="s">
        <v>7</v>
      </c>
      <c r="B19" s="66" t="str">
        <f>'Attach 3(JV)'!B24</f>
        <v>--</v>
      </c>
      <c r="C19" s="41"/>
      <c r="D19" s="38" t="s">
        <v>5</v>
      </c>
      <c r="E19" s="269" t="str">
        <f>'Attach 3(JV)'!E24</f>
        <v/>
      </c>
    </row>
    <row r="20" spans="1:5">
      <c r="A20" s="37" t="s">
        <v>8</v>
      </c>
      <c r="B20" s="269" t="str">
        <f>'Attach 3(JV)'!B25</f>
        <v/>
      </c>
      <c r="C20" s="41"/>
      <c r="D20" s="38" t="s">
        <v>6</v>
      </c>
      <c r="E20" s="269"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algorithmName="SHA-512" hashValue="Y3/kTNPSM/UYohVYJn1D1t1RjtIJ99g12l34e7qFJVA3wOvCyuVy4jpE/0DVpM56NVI8IS9XAoKaGdteocevAA==" saltValue="N4g27gNKmKI3onFJWsxLWA==" spinCount="100000" sheet="1" objects="1" scenarios="1" formatColumns="0" formatRows="0" selectLockedCells="1"/>
  <customSheetViews>
    <customSheetView guid="{7D0A14A8-F7D2-402C-9203-97C9651691AA}"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5"/>
  <headerFooter alignWithMargins="0">
    <oddFooter>&amp;R&amp;"Book Antiqua,Bold"&amp;8 Page &amp;P of &amp;N</oddFooter>
  </headerFooter>
  <drawing r:id="rId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2" zoomScale="145" zoomScaleNormal="100" zoomScaleSheetLayoutView="145" workbookViewId="0">
      <selection activeCell="A48" sqref="A48:I48"/>
    </sheetView>
  </sheetViews>
  <sheetFormatPr defaultColWidth="9.140625" defaultRowHeight="13.5"/>
  <cols>
    <col min="1" max="1" width="10" style="407" customWidth="1"/>
    <col min="2" max="2" width="10.7109375" style="407" customWidth="1"/>
    <col min="3" max="3" width="10.85546875" style="407" customWidth="1"/>
    <col min="4" max="8" width="10.7109375" style="407" customWidth="1"/>
    <col min="9" max="9" width="23" style="407" customWidth="1"/>
    <col min="10" max="10" width="9.140625" style="407" hidden="1" customWidth="1"/>
    <col min="11" max="16" width="10.28515625" style="407" hidden="1" customWidth="1"/>
    <col min="17" max="41" width="0" style="407" hidden="1" customWidth="1"/>
    <col min="42" max="16384" width="9.140625" style="407"/>
  </cols>
  <sheetData>
    <row r="1" spans="1:9" ht="27" customHeight="1">
      <c r="A1" s="1544" t="s">
        <v>915</v>
      </c>
      <c r="B1" s="1545"/>
      <c r="C1" s="1545"/>
      <c r="D1" s="1545"/>
      <c r="E1" s="1545"/>
      <c r="F1" s="1545"/>
      <c r="G1" s="1545"/>
      <c r="H1" s="1545"/>
      <c r="I1" s="1546"/>
    </row>
    <row r="2" spans="1:9" ht="31.5" customHeight="1">
      <c r="A2" s="900" t="s">
        <v>489</v>
      </c>
      <c r="B2" s="1547" t="s">
        <v>916</v>
      </c>
      <c r="C2" s="1547"/>
      <c r="D2" s="1547"/>
      <c r="E2" s="1547"/>
      <c r="F2" s="1547"/>
      <c r="G2" s="1547"/>
      <c r="H2" s="1547"/>
      <c r="I2" s="1548"/>
    </row>
    <row r="3" spans="1:9" ht="36" customHeight="1">
      <c r="A3" s="900" t="s">
        <v>491</v>
      </c>
      <c r="B3" s="1547" t="s">
        <v>917</v>
      </c>
      <c r="C3" s="1547"/>
      <c r="D3" s="1547"/>
      <c r="E3" s="1547"/>
      <c r="F3" s="1547"/>
      <c r="G3" s="1547"/>
      <c r="H3" s="1547"/>
      <c r="I3" s="1548"/>
    </row>
    <row r="4" spans="1:9" ht="36" customHeight="1">
      <c r="A4" s="900" t="s">
        <v>493</v>
      </c>
      <c r="B4" s="1547" t="s">
        <v>918</v>
      </c>
      <c r="C4" s="1547"/>
      <c r="D4" s="1547"/>
      <c r="E4" s="1547"/>
      <c r="F4" s="1547"/>
      <c r="G4" s="1547"/>
      <c r="H4" s="1547"/>
      <c r="I4" s="1548"/>
    </row>
    <row r="5" spans="1:9" ht="36" customHeight="1">
      <c r="A5" s="900" t="s">
        <v>495</v>
      </c>
      <c r="B5" s="1547" t="s">
        <v>496</v>
      </c>
      <c r="C5" s="1547"/>
      <c r="D5" s="1547"/>
      <c r="E5" s="1547"/>
      <c r="F5" s="1547"/>
      <c r="G5" s="1547"/>
      <c r="H5" s="1547"/>
      <c r="I5" s="1548"/>
    </row>
    <row r="6" spans="1:9" ht="19.5" customHeight="1">
      <c r="A6" s="901" t="s">
        <v>497</v>
      </c>
      <c r="B6" s="1007" t="s">
        <v>919</v>
      </c>
      <c r="C6" s="1007"/>
      <c r="D6" s="1007"/>
      <c r="E6" s="1007"/>
      <c r="F6" s="1007"/>
      <c r="G6" s="1007"/>
      <c r="H6" s="1007"/>
      <c r="I6" s="1549"/>
    </row>
    <row r="7" spans="1:9" ht="15.75">
      <c r="A7" s="356"/>
      <c r="C7" s="356"/>
      <c r="D7" s="356"/>
      <c r="E7" s="356"/>
      <c r="F7" s="356"/>
      <c r="G7" s="356"/>
      <c r="H7" s="356"/>
      <c r="I7" s="356"/>
    </row>
    <row r="27" spans="1:11" ht="15">
      <c r="K27" s="902">
        <v>0</v>
      </c>
    </row>
    <row r="28" spans="1:11">
      <c r="A28" s="903"/>
      <c r="B28" s="903"/>
      <c r="C28" s="903"/>
      <c r="D28" s="903"/>
      <c r="E28" s="903"/>
      <c r="F28" s="903"/>
      <c r="G28" s="903"/>
      <c r="H28" s="903"/>
      <c r="I28" s="903"/>
      <c r="J28" s="903"/>
      <c r="K28" s="904">
        <v>0</v>
      </c>
    </row>
    <row r="29" spans="1:11">
      <c r="A29" s="903"/>
      <c r="B29" s="903"/>
      <c r="C29" s="903"/>
      <c r="D29" s="903"/>
      <c r="E29" s="903"/>
      <c r="F29" s="903"/>
      <c r="G29" s="903"/>
      <c r="H29" s="903"/>
      <c r="I29" s="903"/>
      <c r="J29" s="903"/>
      <c r="K29" s="904">
        <v>0</v>
      </c>
    </row>
    <row r="30" spans="1:11">
      <c r="A30" s="903"/>
      <c r="B30" s="903"/>
      <c r="C30" s="903"/>
      <c r="D30" s="903"/>
      <c r="E30" s="903"/>
      <c r="F30" s="903"/>
      <c r="G30" s="903"/>
      <c r="H30" s="903"/>
      <c r="I30" s="903"/>
      <c r="J30" s="903"/>
      <c r="K30" s="904">
        <v>0</v>
      </c>
    </row>
    <row r="31" spans="1:11">
      <c r="A31" s="903"/>
      <c r="B31" s="903"/>
      <c r="C31" s="903"/>
      <c r="D31" s="903"/>
      <c r="E31" s="903"/>
      <c r="F31" s="903"/>
      <c r="G31" s="903"/>
      <c r="H31" s="903"/>
      <c r="I31" s="903"/>
      <c r="J31" s="903"/>
    </row>
    <row r="32" spans="1:11" s="906" customFormat="1" ht="18.75">
      <c r="A32" s="1550" t="s">
        <v>920</v>
      </c>
      <c r="B32" s="1550"/>
      <c r="C32" s="1550"/>
      <c r="D32" s="1550"/>
      <c r="E32" s="1550"/>
      <c r="F32" s="1550"/>
      <c r="G32" s="1550"/>
      <c r="H32" s="1550"/>
      <c r="I32" s="1550"/>
      <c r="J32" s="905"/>
    </row>
    <row r="33" spans="1:16" s="906" customFormat="1" ht="18.75">
      <c r="A33" s="907"/>
      <c r="B33" s="907"/>
      <c r="C33" s="907"/>
      <c r="D33" s="907"/>
      <c r="E33" s="907"/>
      <c r="F33" s="907"/>
      <c r="G33" s="907"/>
      <c r="H33" s="907"/>
      <c r="I33" s="907"/>
      <c r="J33" s="905"/>
    </row>
    <row r="34" spans="1:16" ht="15.75">
      <c r="A34" s="1543" t="s">
        <v>406</v>
      </c>
      <c r="B34" s="1543"/>
      <c r="C34" s="1543"/>
      <c r="D34" s="1543"/>
      <c r="E34" s="1543"/>
      <c r="F34" s="1543"/>
      <c r="G34" s="1543"/>
      <c r="H34" s="1543"/>
      <c r="I34" s="1543"/>
      <c r="J34" s="903"/>
      <c r="K34" s="902" t="e">
        <v>#REF!</v>
      </c>
      <c r="L34" s="908"/>
      <c r="M34" s="908"/>
      <c r="N34" s="908"/>
      <c r="O34" s="904" t="e">
        <v>#REF!</v>
      </c>
    </row>
    <row r="35" spans="1:16" ht="16.5">
      <c r="A35" s="1551" t="s">
        <v>407</v>
      </c>
      <c r="B35" s="1551"/>
      <c r="C35" s="1551"/>
      <c r="D35" s="1551"/>
      <c r="E35" s="1551"/>
      <c r="F35" s="1551"/>
      <c r="G35" s="1551"/>
      <c r="H35" s="1551"/>
      <c r="I35" s="1551"/>
      <c r="J35" s="903"/>
      <c r="K35" s="904" t="e">
        <v>#REF!</v>
      </c>
      <c r="L35" s="908"/>
      <c r="M35" s="908"/>
      <c r="N35" s="908"/>
      <c r="O35" s="904" t="e">
        <v>#REF!</v>
      </c>
    </row>
    <row r="36" spans="1:16" ht="36" customHeight="1">
      <c r="A36" s="1552" t="s">
        <v>921</v>
      </c>
      <c r="B36" s="1552"/>
      <c r="C36" s="1552"/>
      <c r="D36" s="1552"/>
      <c r="E36" s="1552"/>
      <c r="F36" s="1552"/>
      <c r="G36" s="1552"/>
      <c r="H36" s="1552"/>
      <c r="I36" s="1552"/>
      <c r="J36" s="903"/>
      <c r="K36" s="904" t="e">
        <v>#REF!</v>
      </c>
      <c r="L36" s="908"/>
      <c r="M36" s="908"/>
      <c r="N36" s="908"/>
      <c r="O36" s="904" t="e">
        <v>#REF!</v>
      </c>
    </row>
    <row r="37" spans="1:16" ht="16.5">
      <c r="A37" s="1551" t="s">
        <v>922</v>
      </c>
      <c r="B37" s="1551"/>
      <c r="C37" s="1551"/>
      <c r="D37" s="1551"/>
      <c r="E37" s="1551"/>
      <c r="F37" s="1551"/>
      <c r="G37" s="1551"/>
      <c r="H37" s="1551"/>
      <c r="I37" s="1551"/>
      <c r="J37" s="903"/>
      <c r="K37" s="904" t="e">
        <v>#REF!</v>
      </c>
      <c r="L37" s="908"/>
      <c r="M37" s="908"/>
      <c r="N37" s="908"/>
      <c r="O37" s="904" t="e">
        <v>#REF!</v>
      </c>
    </row>
    <row r="38" spans="1:16" ht="15.75">
      <c r="A38" s="1543" t="s">
        <v>409</v>
      </c>
      <c r="B38" s="1543"/>
      <c r="C38" s="1543"/>
      <c r="D38" s="1543"/>
      <c r="E38" s="1543"/>
      <c r="F38" s="1543"/>
      <c r="G38" s="1543"/>
      <c r="H38" s="1543"/>
      <c r="I38" s="1543"/>
      <c r="J38" s="903"/>
    </row>
    <row r="39" spans="1:16" ht="18.75" customHeight="1">
      <c r="A39" s="1555">
        <f>'[21]Names of Bidder'!D10</f>
        <v>0</v>
      </c>
      <c r="B39" s="1555"/>
      <c r="C39" s="1555"/>
      <c r="D39" s="1555"/>
      <c r="E39" s="1555"/>
      <c r="F39" s="1555"/>
      <c r="G39" s="1555"/>
      <c r="H39" s="1555"/>
      <c r="I39" s="1555"/>
      <c r="J39" s="903"/>
      <c r="K39" s="408">
        <v>1</v>
      </c>
      <c r="M39" s="909" t="s">
        <v>923</v>
      </c>
      <c r="P39" s="909" t="s">
        <v>924</v>
      </c>
    </row>
    <row r="40" spans="1:16" ht="17.25" customHeight="1">
      <c r="A40" s="1556" t="str">
        <f xml:space="preserve"> "having its Registered Office at " &amp;'[21]Names of Bidder'!D11 &amp; ","&amp;'[21]Names of Bidder'!D12&amp;","&amp;'[21]Names of Bidder'!D13</f>
        <v>having its Registered Office at ,,</v>
      </c>
      <c r="B40" s="1556"/>
      <c r="C40" s="1556"/>
      <c r="D40" s="1556"/>
      <c r="E40" s="1556"/>
      <c r="F40" s="1556"/>
      <c r="G40" s="1556"/>
      <c r="H40" s="1556"/>
      <c r="I40" s="1556"/>
      <c r="J40" s="903"/>
      <c r="K40" s="408">
        <v>1</v>
      </c>
      <c r="M40" s="909" t="s">
        <v>925</v>
      </c>
    </row>
    <row r="41" spans="1:16" ht="15.75">
      <c r="A41" s="1543" t="s">
        <v>409</v>
      </c>
      <c r="B41" s="1543"/>
      <c r="C41" s="1543"/>
      <c r="D41" s="1543"/>
      <c r="E41" s="1543"/>
      <c r="F41" s="1543"/>
      <c r="G41" s="1543"/>
      <c r="H41" s="1543"/>
      <c r="I41" s="1543"/>
      <c r="J41" s="903"/>
    </row>
    <row r="42" spans="1:16" ht="15.75">
      <c r="A42" s="1543" t="str">
        <f>IF('[21]Names of Bidder'!D6= "Sole Bidder", "", IF('[21]Names of Bidder'!D7=1,'[21]Names of Bidder'!D15,IF('[21]Names of Bidder'!D7=2,'[21]Names of Bidder'!D15&amp;" &amp; "&amp;'[21]Names of Bidder'!D20,"")))</f>
        <v/>
      </c>
      <c r="B42" s="1543"/>
      <c r="C42" s="1543"/>
      <c r="D42" s="1543"/>
      <c r="E42" s="1543"/>
      <c r="F42" s="1543"/>
      <c r="G42" s="1543"/>
      <c r="H42" s="1543"/>
      <c r="I42" s="1543"/>
      <c r="J42" s="903"/>
    </row>
    <row r="43" spans="1:16" ht="18" customHeight="1">
      <c r="A43" s="1552"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52"/>
      <c r="C43" s="1552"/>
      <c r="D43" s="1552"/>
      <c r="E43" s="1552"/>
      <c r="F43" s="1552"/>
      <c r="G43" s="1552"/>
      <c r="H43" s="1552"/>
      <c r="I43" s="1552"/>
      <c r="J43" s="903"/>
    </row>
    <row r="44" spans="1:16" ht="15.75">
      <c r="A44" s="1543" t="s">
        <v>410</v>
      </c>
      <c r="B44" s="1543"/>
      <c r="C44" s="1543"/>
      <c r="D44" s="1543"/>
      <c r="E44" s="1543"/>
      <c r="F44" s="1543"/>
      <c r="G44" s="1543"/>
      <c r="H44" s="1543"/>
      <c r="I44" s="1543"/>
      <c r="J44" s="903"/>
    </row>
    <row r="45" spans="1:16" ht="15.75">
      <c r="A45" s="799"/>
      <c r="B45" s="799"/>
      <c r="C45" s="799"/>
      <c r="D45" s="799"/>
      <c r="E45" s="799"/>
      <c r="F45" s="799"/>
      <c r="G45" s="799"/>
      <c r="H45" s="799"/>
      <c r="I45" s="799"/>
      <c r="J45" s="903"/>
    </row>
    <row r="46" spans="1:16" ht="16.5">
      <c r="A46" s="1551" t="s">
        <v>411</v>
      </c>
      <c r="B46" s="1551"/>
      <c r="C46" s="1551"/>
      <c r="D46" s="1551"/>
      <c r="E46" s="1551"/>
      <c r="F46" s="1551"/>
      <c r="G46" s="1551"/>
      <c r="H46" s="1551"/>
      <c r="I46" s="1551"/>
      <c r="J46" s="903"/>
    </row>
    <row r="47" spans="1:16" ht="30.75" customHeight="1">
      <c r="A47" s="1551" t="s">
        <v>412</v>
      </c>
      <c r="B47" s="1551"/>
      <c r="C47" s="1551"/>
      <c r="D47" s="1551"/>
      <c r="E47" s="1551"/>
      <c r="F47" s="1551"/>
      <c r="G47" s="1551"/>
      <c r="H47" s="1551"/>
      <c r="I47" s="1551"/>
      <c r="J47" s="903"/>
    </row>
    <row r="48" spans="1:16" ht="130.15" customHeight="1">
      <c r="A48" s="1140" t="str">
        <f>"POWERGRID intends to award, under laid-down organisational procedures, contract(s) for "&amp;Basic!B1&amp;" Specification Number:"&amp;Basic!B3</f>
        <v>POWERGRID intends to award, under laid-down organisational procedures, contract(s) for 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 Specification Number:5002002080/TRANSFORMER/DOM/A02-CC CS -3</v>
      </c>
      <c r="B48" s="1140"/>
      <c r="C48" s="1140"/>
      <c r="D48" s="1140"/>
      <c r="E48" s="1140"/>
      <c r="F48" s="1140"/>
      <c r="G48" s="1140"/>
      <c r="H48" s="1140"/>
      <c r="I48" s="1140"/>
      <c r="J48" s="903"/>
    </row>
    <row r="49" spans="1:10" ht="21" customHeight="1">
      <c r="A49" s="1557" t="s">
        <v>413</v>
      </c>
      <c r="B49" s="1557"/>
      <c r="C49" s="1557"/>
      <c r="D49" s="1557"/>
      <c r="E49" s="1558" t="s">
        <v>413</v>
      </c>
      <c r="F49" s="1558"/>
      <c r="G49" s="1558"/>
      <c r="H49" s="1558"/>
      <c r="I49" s="1558"/>
      <c r="J49" s="903"/>
    </row>
    <row r="50" spans="1:10" ht="33" customHeight="1">
      <c r="A50" s="1553" t="s">
        <v>414</v>
      </c>
      <c r="B50" s="1553"/>
      <c r="C50" s="1553"/>
      <c r="D50" s="1553"/>
      <c r="E50" s="1554" t="s">
        <v>926</v>
      </c>
      <c r="F50" s="1554"/>
      <c r="G50" s="1554"/>
      <c r="H50" s="1554"/>
      <c r="I50" s="1554"/>
      <c r="J50" s="903"/>
    </row>
    <row r="51" spans="1:10" ht="22.5" customHeight="1">
      <c r="A51" s="410" t="s">
        <v>515</v>
      </c>
      <c r="B51" s="411"/>
      <c r="C51" s="411"/>
      <c r="D51" s="411"/>
      <c r="E51" s="910"/>
      <c r="F51" s="411"/>
      <c r="G51" s="411"/>
      <c r="H51" s="411"/>
      <c r="I51" s="911" t="s">
        <v>927</v>
      </c>
      <c r="J51" s="903"/>
    </row>
    <row r="52" spans="1:10" ht="40.5" customHeight="1">
      <c r="A52" s="1559" t="s">
        <v>928</v>
      </c>
      <c r="B52" s="1559"/>
      <c r="C52" s="1559"/>
      <c r="D52" s="1559"/>
      <c r="E52" s="1559"/>
      <c r="F52" s="1559"/>
      <c r="G52" s="1559"/>
      <c r="H52" s="1559"/>
      <c r="I52" s="1559"/>
    </row>
    <row r="53" spans="1:10" ht="40.5" customHeight="1">
      <c r="A53" s="1559" t="s">
        <v>929</v>
      </c>
      <c r="B53" s="1559"/>
      <c r="C53" s="1559"/>
      <c r="D53" s="1559"/>
      <c r="E53" s="1559"/>
      <c r="F53" s="1559"/>
      <c r="G53" s="1559"/>
      <c r="H53" s="1559"/>
      <c r="I53" s="1559"/>
    </row>
    <row r="54" spans="1:10" ht="13.5" customHeight="1">
      <c r="A54" s="912"/>
      <c r="B54" s="356"/>
      <c r="C54" s="356"/>
      <c r="D54" s="356"/>
      <c r="E54" s="356"/>
      <c r="F54" s="356"/>
      <c r="G54" s="356"/>
      <c r="H54" s="356"/>
      <c r="I54" s="356"/>
    </row>
    <row r="55" spans="1:10" ht="15.75">
      <c r="A55" s="1560" t="s">
        <v>545</v>
      </c>
      <c r="B55" s="1560"/>
      <c r="C55" s="1560"/>
      <c r="D55" s="1560"/>
      <c r="E55" s="1560"/>
      <c r="F55" s="1560"/>
      <c r="G55" s="1560"/>
      <c r="H55" s="1560"/>
      <c r="I55" s="1560"/>
    </row>
    <row r="56" spans="1:10" ht="15.75">
      <c r="A56" s="912"/>
      <c r="B56" s="912"/>
      <c r="C56" s="912"/>
      <c r="D56" s="912"/>
      <c r="E56" s="912"/>
      <c r="F56" s="912"/>
      <c r="G56" s="912"/>
      <c r="H56" s="912"/>
      <c r="I56" s="912"/>
    </row>
    <row r="57" spans="1:10" ht="16.5">
      <c r="A57" s="1561" t="s">
        <v>419</v>
      </c>
      <c r="B57" s="1561"/>
      <c r="C57" s="1561"/>
      <c r="D57" s="1561"/>
      <c r="E57" s="1561"/>
      <c r="F57" s="1561"/>
      <c r="G57" s="1561"/>
      <c r="H57" s="1561"/>
      <c r="I57" s="1561"/>
    </row>
    <row r="58" spans="1:10" ht="16.5">
      <c r="A58" s="913"/>
      <c r="B58" s="913"/>
      <c r="C58" s="913"/>
      <c r="D58" s="913"/>
      <c r="E58" s="913"/>
      <c r="F58" s="913"/>
      <c r="G58" s="913"/>
      <c r="H58" s="913"/>
      <c r="I58" s="913"/>
    </row>
    <row r="59" spans="1:10" ht="37.5" customHeight="1">
      <c r="A59" s="1140" t="s">
        <v>930</v>
      </c>
      <c r="B59" s="1140"/>
      <c r="C59" s="1140"/>
      <c r="D59" s="1140"/>
      <c r="E59" s="1140"/>
      <c r="F59" s="1140"/>
      <c r="G59" s="1140"/>
      <c r="H59" s="1140"/>
      <c r="I59" s="1140"/>
    </row>
    <row r="60" spans="1:10" ht="61.5" customHeight="1">
      <c r="A60" s="914" t="s">
        <v>489</v>
      </c>
      <c r="B60" s="1140" t="s">
        <v>931</v>
      </c>
      <c r="C60" s="1140"/>
      <c r="D60" s="1140"/>
      <c r="E60" s="1140"/>
      <c r="F60" s="1140"/>
      <c r="G60" s="1140"/>
      <c r="H60" s="1140"/>
      <c r="I60" s="1140"/>
    </row>
    <row r="61" spans="1:10" ht="53.25" customHeight="1">
      <c r="A61" s="914" t="s">
        <v>491</v>
      </c>
      <c r="B61" s="1140" t="s">
        <v>932</v>
      </c>
      <c r="C61" s="1140"/>
      <c r="D61" s="1140"/>
      <c r="E61" s="1140"/>
      <c r="F61" s="1140"/>
      <c r="G61" s="1140"/>
      <c r="H61" s="1140"/>
      <c r="I61" s="1140"/>
    </row>
    <row r="62" spans="1:10" ht="63" customHeight="1">
      <c r="A62" s="914" t="s">
        <v>493</v>
      </c>
      <c r="B62" s="1140" t="s">
        <v>933</v>
      </c>
      <c r="C62" s="1140"/>
      <c r="D62" s="1140"/>
      <c r="E62" s="1140"/>
      <c r="F62" s="1140"/>
      <c r="G62" s="1140"/>
      <c r="H62" s="1140"/>
      <c r="I62" s="1140"/>
    </row>
    <row r="63" spans="1:10" ht="62.25" customHeight="1">
      <c r="A63" s="914" t="s">
        <v>495</v>
      </c>
      <c r="B63" s="1140" t="s">
        <v>934</v>
      </c>
      <c r="C63" s="1140"/>
      <c r="D63" s="1140"/>
      <c r="E63" s="1140"/>
      <c r="F63" s="1140"/>
      <c r="G63" s="1140"/>
      <c r="H63" s="1140"/>
      <c r="I63" s="1140"/>
    </row>
    <row r="64" spans="1:10" ht="64.5" customHeight="1">
      <c r="A64" s="914" t="s">
        <v>497</v>
      </c>
      <c r="B64" s="1140" t="s">
        <v>935</v>
      </c>
      <c r="C64" s="1140"/>
      <c r="D64" s="1140"/>
      <c r="E64" s="1140"/>
      <c r="F64" s="1140"/>
      <c r="G64" s="1140"/>
      <c r="H64" s="1140"/>
      <c r="I64" s="1140"/>
    </row>
    <row r="65" spans="1:10" ht="62.25" customHeight="1">
      <c r="A65" s="914" t="s">
        <v>936</v>
      </c>
      <c r="B65" s="1140" t="s">
        <v>937</v>
      </c>
      <c r="C65" s="1140"/>
      <c r="D65" s="1140"/>
      <c r="E65" s="1140"/>
      <c r="F65" s="1140"/>
      <c r="G65" s="1140"/>
      <c r="H65" s="1140"/>
      <c r="I65" s="1140"/>
    </row>
    <row r="66" spans="1:10" ht="60.75" customHeight="1">
      <c r="A66" s="914" t="s">
        <v>938</v>
      </c>
      <c r="B66" s="1140" t="s">
        <v>939</v>
      </c>
      <c r="C66" s="1140"/>
      <c r="D66" s="1140"/>
      <c r="E66" s="1140"/>
      <c r="F66" s="1140"/>
      <c r="G66" s="1140"/>
      <c r="H66" s="1140"/>
      <c r="I66" s="1140"/>
    </row>
    <row r="67" spans="1:10" ht="72" customHeight="1">
      <c r="A67" s="914" t="s">
        <v>940</v>
      </c>
      <c r="B67" s="1140" t="s">
        <v>941</v>
      </c>
      <c r="C67" s="1140"/>
      <c r="D67" s="1140"/>
      <c r="E67" s="1140"/>
      <c r="F67" s="1140"/>
      <c r="G67" s="1140"/>
      <c r="H67" s="1140"/>
      <c r="I67" s="1140"/>
    </row>
    <row r="68" spans="1:10" ht="60" customHeight="1">
      <c r="A68" s="914" t="s">
        <v>942</v>
      </c>
      <c r="B68" s="1140" t="s">
        <v>943</v>
      </c>
      <c r="C68" s="1140"/>
      <c r="D68" s="1140"/>
      <c r="E68" s="1140"/>
      <c r="F68" s="1140"/>
      <c r="G68" s="1140"/>
      <c r="H68" s="1140"/>
      <c r="I68" s="1140"/>
    </row>
    <row r="69" spans="1:10" ht="21" customHeight="1">
      <c r="A69" s="1128" t="s">
        <v>413</v>
      </c>
      <c r="B69" s="1128"/>
      <c r="C69" s="1128"/>
      <c r="D69" s="1128"/>
      <c r="E69" s="1562" t="s">
        <v>413</v>
      </c>
      <c r="F69" s="1562"/>
      <c r="G69" s="1562"/>
      <c r="H69" s="1562"/>
      <c r="I69" s="1562"/>
      <c r="J69" s="903"/>
    </row>
    <row r="70" spans="1:10" ht="33" customHeight="1">
      <c r="A70" s="1323" t="s">
        <v>414</v>
      </c>
      <c r="B70" s="1323"/>
      <c r="C70" s="1323"/>
      <c r="D70" s="1323"/>
      <c r="E70" s="1563" t="s">
        <v>926</v>
      </c>
      <c r="F70" s="1563"/>
      <c r="G70" s="1563"/>
      <c r="H70" s="1563"/>
      <c r="I70" s="1563"/>
      <c r="J70" s="903"/>
    </row>
    <row r="71" spans="1:10" ht="20.25" customHeight="1">
      <c r="A71" s="410" t="s">
        <v>515</v>
      </c>
      <c r="B71" s="411"/>
      <c r="C71" s="411"/>
      <c r="D71" s="411"/>
      <c r="E71" s="411"/>
      <c r="F71" s="411"/>
      <c r="G71" s="411"/>
      <c r="H71" s="411"/>
      <c r="I71" s="911" t="s">
        <v>944</v>
      </c>
      <c r="J71" s="903"/>
    </row>
    <row r="72" spans="1:10" ht="24" customHeight="1">
      <c r="A72" s="1564"/>
      <c r="B72" s="1564"/>
      <c r="C72" s="1564"/>
      <c r="D72" s="1564"/>
      <c r="E72" s="1564"/>
      <c r="F72" s="1564"/>
      <c r="G72" s="1564"/>
      <c r="H72" s="1564"/>
      <c r="I72" s="1564"/>
      <c r="J72" s="903"/>
    </row>
    <row r="73" spans="1:10" ht="84" customHeight="1">
      <c r="A73" s="914" t="s">
        <v>945</v>
      </c>
      <c r="B73" s="1140" t="s">
        <v>946</v>
      </c>
      <c r="C73" s="1140"/>
      <c r="D73" s="1140"/>
      <c r="E73" s="1140"/>
      <c r="F73" s="1140"/>
      <c r="G73" s="1140"/>
      <c r="H73" s="1140"/>
      <c r="I73" s="1140"/>
    </row>
    <row r="74" spans="1:10" ht="30" customHeight="1">
      <c r="A74" s="915" t="s">
        <v>947</v>
      </c>
      <c r="B74" s="916"/>
      <c r="C74" s="916"/>
      <c r="D74" s="916"/>
      <c r="E74" s="916"/>
      <c r="F74" s="916"/>
      <c r="G74" s="916"/>
      <c r="H74" s="916"/>
      <c r="I74" s="916"/>
    </row>
    <row r="75" spans="1:10" ht="42" customHeight="1">
      <c r="A75" s="1565" t="s">
        <v>948</v>
      </c>
      <c r="B75" s="1565"/>
      <c r="C75" s="1565"/>
      <c r="D75" s="1565"/>
      <c r="E75" s="1565"/>
      <c r="F75" s="1565"/>
      <c r="G75" s="1565"/>
      <c r="H75" s="1565"/>
      <c r="I75" s="1565"/>
    </row>
    <row r="76" spans="1:10" ht="80.25" customHeight="1">
      <c r="A76" s="914" t="s">
        <v>489</v>
      </c>
      <c r="B76" s="1140" t="s">
        <v>949</v>
      </c>
      <c r="C76" s="1140"/>
      <c r="D76" s="1140"/>
      <c r="E76" s="1140"/>
      <c r="F76" s="1140"/>
      <c r="G76" s="1140"/>
      <c r="H76" s="1140"/>
      <c r="I76" s="1140"/>
    </row>
    <row r="77" spans="1:10" ht="72" customHeight="1">
      <c r="A77" s="914" t="s">
        <v>491</v>
      </c>
      <c r="B77" s="1140" t="s">
        <v>950</v>
      </c>
      <c r="C77" s="1140"/>
      <c r="D77" s="1140"/>
      <c r="E77" s="1140"/>
      <c r="F77" s="1140"/>
      <c r="G77" s="1140"/>
      <c r="H77" s="1140"/>
      <c r="I77" s="1140"/>
    </row>
    <row r="78" spans="1:10" ht="55.5" customHeight="1">
      <c r="A78" s="914" t="s">
        <v>493</v>
      </c>
      <c r="B78" s="1140" t="s">
        <v>951</v>
      </c>
      <c r="C78" s="1140"/>
      <c r="D78" s="1140"/>
      <c r="E78" s="1140"/>
      <c r="F78" s="1140"/>
      <c r="G78" s="1140"/>
      <c r="H78" s="1140"/>
      <c r="I78" s="1140"/>
    </row>
    <row r="79" spans="1:10" ht="69.75" customHeight="1">
      <c r="A79" s="914" t="s">
        <v>495</v>
      </c>
      <c r="B79" s="1140" t="s">
        <v>952</v>
      </c>
      <c r="C79" s="1140"/>
      <c r="D79" s="1140"/>
      <c r="E79" s="1140"/>
      <c r="F79" s="1140"/>
      <c r="G79" s="1140"/>
      <c r="H79" s="1140"/>
      <c r="I79" s="1140"/>
    </row>
    <row r="80" spans="1:10" ht="56.25" customHeight="1">
      <c r="A80" s="914" t="s">
        <v>497</v>
      </c>
      <c r="B80" s="1140" t="s">
        <v>953</v>
      </c>
      <c r="C80" s="1140"/>
      <c r="D80" s="1140"/>
      <c r="E80" s="1140"/>
      <c r="F80" s="1140"/>
      <c r="G80" s="1140"/>
      <c r="H80" s="1140"/>
      <c r="I80" s="1140"/>
    </row>
    <row r="81" spans="1:10" ht="70.5" customHeight="1">
      <c r="A81" s="914" t="s">
        <v>936</v>
      </c>
      <c r="B81" s="1140" t="s">
        <v>954</v>
      </c>
      <c r="C81" s="1140"/>
      <c r="D81" s="1140"/>
      <c r="E81" s="1140"/>
      <c r="F81" s="1140"/>
      <c r="G81" s="1140"/>
      <c r="H81" s="1140"/>
      <c r="I81" s="1140"/>
    </row>
    <row r="82" spans="1:10" ht="86.25" customHeight="1">
      <c r="A82" s="914" t="s">
        <v>938</v>
      </c>
      <c r="B82" s="1140" t="s">
        <v>955</v>
      </c>
      <c r="C82" s="1140"/>
      <c r="D82" s="1140"/>
      <c r="E82" s="1140"/>
      <c r="F82" s="1140"/>
      <c r="G82" s="1140"/>
      <c r="H82" s="1140"/>
      <c r="I82" s="1140"/>
    </row>
    <row r="83" spans="1:10" ht="72" customHeight="1">
      <c r="A83" s="914" t="s">
        <v>940</v>
      </c>
      <c r="B83" s="1140" t="s">
        <v>956</v>
      </c>
      <c r="C83" s="1140"/>
      <c r="D83" s="1140"/>
      <c r="E83" s="1140"/>
      <c r="F83" s="1140"/>
      <c r="G83" s="1140"/>
      <c r="H83" s="1140"/>
      <c r="I83" s="1140"/>
    </row>
    <row r="84" spans="1:10" ht="21" customHeight="1">
      <c r="A84" s="1128" t="s">
        <v>413</v>
      </c>
      <c r="B84" s="1128"/>
      <c r="C84" s="1128"/>
      <c r="D84" s="1128"/>
      <c r="E84" s="1562" t="s">
        <v>413</v>
      </c>
      <c r="F84" s="1562"/>
      <c r="G84" s="1562"/>
      <c r="H84" s="1562"/>
      <c r="I84" s="1562"/>
      <c r="J84" s="903"/>
    </row>
    <row r="85" spans="1:10" ht="33" customHeight="1">
      <c r="A85" s="1323" t="s">
        <v>414</v>
      </c>
      <c r="B85" s="1323"/>
      <c r="C85" s="1323"/>
      <c r="D85" s="1323"/>
      <c r="E85" s="1563" t="s">
        <v>926</v>
      </c>
      <c r="F85" s="1563"/>
      <c r="G85" s="1563"/>
      <c r="H85" s="1563"/>
      <c r="I85" s="1563"/>
      <c r="J85" s="903"/>
    </row>
    <row r="86" spans="1:10" ht="20.25" customHeight="1">
      <c r="A86" s="410" t="s">
        <v>515</v>
      </c>
      <c r="B86" s="411"/>
      <c r="C86" s="411"/>
      <c r="D86" s="411"/>
      <c r="E86" s="411"/>
      <c r="F86" s="411"/>
      <c r="G86" s="411"/>
      <c r="H86" s="411"/>
      <c r="I86" s="911" t="s">
        <v>957</v>
      </c>
      <c r="J86" s="903"/>
    </row>
    <row r="87" spans="1:10" ht="7.5" customHeight="1">
      <c r="A87" s="1561"/>
      <c r="B87" s="1561"/>
      <c r="C87" s="1561"/>
      <c r="D87" s="1561"/>
      <c r="E87" s="1561"/>
      <c r="F87" s="1561"/>
      <c r="G87" s="1561"/>
      <c r="H87" s="1561"/>
      <c r="I87" s="1561"/>
    </row>
    <row r="88" spans="1:10" ht="89.25" customHeight="1">
      <c r="A88" s="914" t="s">
        <v>942</v>
      </c>
      <c r="B88" s="1140" t="s">
        <v>958</v>
      </c>
      <c r="C88" s="1140"/>
      <c r="D88" s="1140"/>
      <c r="E88" s="1140"/>
      <c r="F88" s="1140"/>
      <c r="G88" s="1140"/>
      <c r="H88" s="1140"/>
      <c r="I88" s="1140"/>
    </row>
    <row r="89" spans="1:10" ht="75" customHeight="1">
      <c r="A89" s="914" t="s">
        <v>945</v>
      </c>
      <c r="B89" s="1140" t="s">
        <v>959</v>
      </c>
      <c r="C89" s="1140"/>
      <c r="D89" s="1140"/>
      <c r="E89" s="1140"/>
      <c r="F89" s="1140"/>
      <c r="G89" s="1140"/>
      <c r="H89" s="1140"/>
      <c r="I89" s="1140"/>
    </row>
    <row r="90" spans="1:10" ht="64.5" customHeight="1">
      <c r="A90" s="914" t="s">
        <v>960</v>
      </c>
      <c r="B90" s="1140" t="s">
        <v>961</v>
      </c>
      <c r="C90" s="1140"/>
      <c r="D90" s="1140"/>
      <c r="E90" s="1140"/>
      <c r="F90" s="1140"/>
      <c r="G90" s="1140"/>
      <c r="H90" s="1140"/>
      <c r="I90" s="1140"/>
    </row>
    <row r="91" spans="1:10" ht="95.25" customHeight="1">
      <c r="A91" s="914" t="s">
        <v>962</v>
      </c>
      <c r="B91" s="1140" t="s">
        <v>963</v>
      </c>
      <c r="C91" s="1140"/>
      <c r="D91" s="1140"/>
      <c r="E91" s="1140"/>
      <c r="F91" s="1140"/>
      <c r="G91" s="1140"/>
      <c r="H91" s="1140"/>
      <c r="I91" s="1140"/>
    </row>
    <row r="92" spans="1:10" ht="73.5" customHeight="1">
      <c r="A92" s="914" t="s">
        <v>964</v>
      </c>
      <c r="B92" s="1140" t="s">
        <v>965</v>
      </c>
      <c r="C92" s="1140"/>
      <c r="D92" s="1140"/>
      <c r="E92" s="1140"/>
      <c r="F92" s="1140"/>
      <c r="G92" s="1140"/>
      <c r="H92" s="1140"/>
      <c r="I92" s="1140"/>
    </row>
    <row r="93" spans="1:10" ht="58.5" customHeight="1">
      <c r="A93" s="914" t="s">
        <v>966</v>
      </c>
      <c r="B93" s="1140" t="s">
        <v>967</v>
      </c>
      <c r="C93" s="1140"/>
      <c r="D93" s="1140"/>
      <c r="E93" s="1140"/>
      <c r="F93" s="1140"/>
      <c r="G93" s="1140"/>
      <c r="H93" s="1140"/>
      <c r="I93" s="1140"/>
    </row>
    <row r="94" spans="1:10" ht="111.75" customHeight="1">
      <c r="A94" s="914" t="s">
        <v>968</v>
      </c>
      <c r="B94" s="1140" t="s">
        <v>969</v>
      </c>
      <c r="C94" s="1140"/>
      <c r="D94" s="1140"/>
      <c r="E94" s="1140"/>
      <c r="F94" s="1140"/>
      <c r="G94" s="1140"/>
      <c r="H94" s="1140"/>
      <c r="I94" s="1140"/>
    </row>
    <row r="95" spans="1:10" ht="84.75" customHeight="1">
      <c r="A95" s="914" t="s">
        <v>970</v>
      </c>
      <c r="B95" s="1140" t="s">
        <v>971</v>
      </c>
      <c r="C95" s="1140"/>
      <c r="D95" s="1140"/>
      <c r="E95" s="1140"/>
      <c r="F95" s="1140"/>
      <c r="G95" s="1140"/>
      <c r="H95" s="1140"/>
      <c r="I95" s="1140"/>
    </row>
    <row r="96" spans="1:10" ht="84.75" customHeight="1">
      <c r="A96" s="914" t="s">
        <v>972</v>
      </c>
      <c r="B96" s="1140" t="s">
        <v>973</v>
      </c>
      <c r="C96" s="1140"/>
      <c r="D96" s="1140"/>
      <c r="E96" s="1140"/>
      <c r="F96" s="1140"/>
      <c r="G96" s="1140"/>
      <c r="H96" s="1140"/>
      <c r="I96" s="1140"/>
    </row>
    <row r="97" spans="1:10" ht="21" customHeight="1">
      <c r="A97" s="1128" t="s">
        <v>413</v>
      </c>
      <c r="B97" s="1128"/>
      <c r="C97" s="1128"/>
      <c r="D97" s="1128"/>
      <c r="E97" s="1562" t="s">
        <v>413</v>
      </c>
      <c r="F97" s="1562"/>
      <c r="G97" s="1562"/>
      <c r="H97" s="1562"/>
      <c r="I97" s="1562"/>
      <c r="J97" s="903"/>
    </row>
    <row r="98" spans="1:10" ht="33" customHeight="1">
      <c r="A98" s="1323" t="s">
        <v>414</v>
      </c>
      <c r="B98" s="1323"/>
      <c r="C98" s="1323"/>
      <c r="D98" s="1323"/>
      <c r="E98" s="1563" t="s">
        <v>926</v>
      </c>
      <c r="F98" s="1563"/>
      <c r="G98" s="1563"/>
      <c r="H98" s="1563"/>
      <c r="I98" s="1563"/>
      <c r="J98" s="903"/>
    </row>
    <row r="99" spans="1:10" ht="19.5" customHeight="1">
      <c r="A99" s="410" t="s">
        <v>515</v>
      </c>
      <c r="B99" s="411"/>
      <c r="C99" s="411"/>
      <c r="D99" s="411"/>
      <c r="E99" s="411"/>
      <c r="F99" s="411"/>
      <c r="G99" s="411"/>
      <c r="H99" s="411"/>
      <c r="I99" s="911" t="s">
        <v>974</v>
      </c>
    </row>
    <row r="100" spans="1:10" ht="10.5" customHeight="1">
      <c r="A100" s="917"/>
      <c r="B100" s="918"/>
      <c r="C100" s="918"/>
      <c r="D100" s="918"/>
      <c r="E100" s="918"/>
      <c r="F100" s="918"/>
      <c r="G100" s="918"/>
      <c r="H100" s="918"/>
      <c r="I100" s="918"/>
    </row>
    <row r="101" spans="1:10" ht="79.5" customHeight="1">
      <c r="A101" s="914" t="s">
        <v>975</v>
      </c>
      <c r="B101" s="1140" t="s">
        <v>976</v>
      </c>
      <c r="C101" s="1140"/>
      <c r="D101" s="1140"/>
      <c r="E101" s="1140"/>
      <c r="F101" s="1140"/>
      <c r="G101" s="1140"/>
      <c r="H101" s="1140"/>
      <c r="I101" s="1140"/>
    </row>
    <row r="102" spans="1:10" ht="72" customHeight="1">
      <c r="A102" s="914" t="s">
        <v>977</v>
      </c>
      <c r="B102" s="1140" t="s">
        <v>978</v>
      </c>
      <c r="C102" s="1140"/>
      <c r="D102" s="1140"/>
      <c r="E102" s="1140"/>
      <c r="F102" s="1140"/>
      <c r="G102" s="1140"/>
      <c r="H102" s="1140"/>
      <c r="I102" s="1140"/>
    </row>
    <row r="103" spans="1:10" ht="72.75" customHeight="1">
      <c r="A103" s="914" t="s">
        <v>979</v>
      </c>
      <c r="B103" s="1140" t="s">
        <v>980</v>
      </c>
      <c r="C103" s="1140"/>
      <c r="D103" s="1140"/>
      <c r="E103" s="1140"/>
      <c r="F103" s="1140"/>
      <c r="G103" s="1140"/>
      <c r="H103" s="1140"/>
      <c r="I103" s="1140"/>
    </row>
    <row r="104" spans="1:10" ht="30" customHeight="1">
      <c r="A104" s="915" t="s">
        <v>981</v>
      </c>
      <c r="B104" s="916"/>
      <c r="C104" s="916"/>
      <c r="D104" s="916"/>
      <c r="E104" s="916"/>
      <c r="F104" s="916"/>
      <c r="G104" s="916"/>
      <c r="H104" s="916"/>
      <c r="I104" s="916"/>
    </row>
    <row r="105" spans="1:10" ht="32.25" customHeight="1">
      <c r="A105" s="914" t="s">
        <v>489</v>
      </c>
      <c r="B105" s="1140" t="s">
        <v>443</v>
      </c>
      <c r="C105" s="1140"/>
      <c r="D105" s="1140"/>
      <c r="E105" s="1140"/>
      <c r="F105" s="1140"/>
      <c r="G105" s="1140"/>
      <c r="H105" s="1140"/>
      <c r="I105" s="1140"/>
    </row>
    <row r="106" spans="1:10" ht="44.25" customHeight="1">
      <c r="A106" s="914" t="s">
        <v>491</v>
      </c>
      <c r="B106" s="1140" t="s">
        <v>982</v>
      </c>
      <c r="C106" s="1140"/>
      <c r="D106" s="1140"/>
      <c r="E106" s="1140"/>
      <c r="F106" s="1140"/>
      <c r="G106" s="1140"/>
      <c r="H106" s="1140"/>
      <c r="I106" s="1140"/>
    </row>
    <row r="107" spans="1:10" ht="12" customHeight="1">
      <c r="A107" s="914"/>
      <c r="B107" s="919"/>
      <c r="C107" s="919"/>
      <c r="D107" s="919"/>
      <c r="E107" s="919"/>
      <c r="F107" s="919"/>
      <c r="G107" s="919"/>
      <c r="H107" s="919"/>
      <c r="I107" s="919"/>
    </row>
    <row r="108" spans="1:10" ht="30" customHeight="1">
      <c r="A108" s="915" t="s">
        <v>983</v>
      </c>
      <c r="B108" s="916"/>
      <c r="C108" s="916"/>
      <c r="D108" s="916"/>
      <c r="E108" s="916"/>
      <c r="F108" s="916"/>
      <c r="G108" s="916"/>
      <c r="H108" s="916"/>
      <c r="I108" s="916"/>
    </row>
    <row r="109" spans="1:10" ht="40.5" customHeight="1">
      <c r="A109" s="1565" t="s">
        <v>984</v>
      </c>
      <c r="B109" s="1565"/>
      <c r="C109" s="1565"/>
      <c r="D109" s="1565"/>
      <c r="E109" s="1565"/>
      <c r="F109" s="1565"/>
      <c r="G109" s="1565"/>
      <c r="H109" s="1565"/>
      <c r="I109" s="1565"/>
    </row>
    <row r="110" spans="1:10" ht="30" customHeight="1">
      <c r="A110" s="915" t="s">
        <v>985</v>
      </c>
      <c r="B110" s="916"/>
      <c r="C110" s="916"/>
      <c r="D110" s="916"/>
      <c r="E110" s="916"/>
      <c r="F110" s="916"/>
      <c r="G110" s="916"/>
      <c r="H110" s="916"/>
      <c r="I110" s="916"/>
    </row>
    <row r="111" spans="1:10" ht="62.25" customHeight="1">
      <c r="A111" s="914" t="s">
        <v>489</v>
      </c>
      <c r="B111" s="1140" t="s">
        <v>986</v>
      </c>
      <c r="C111" s="1140"/>
      <c r="D111" s="1140"/>
      <c r="E111" s="1140"/>
      <c r="F111" s="1140"/>
      <c r="G111" s="1140"/>
      <c r="H111" s="1140"/>
      <c r="I111" s="1140"/>
    </row>
    <row r="112" spans="1:10" ht="45" customHeight="1">
      <c r="A112" s="914" t="s">
        <v>491</v>
      </c>
      <c r="B112" s="1140" t="s">
        <v>987</v>
      </c>
      <c r="C112" s="1140"/>
      <c r="D112" s="1140"/>
      <c r="E112" s="1140"/>
      <c r="F112" s="1140"/>
      <c r="G112" s="1140"/>
      <c r="H112" s="1140"/>
      <c r="I112" s="1140"/>
    </row>
    <row r="113" spans="1:10" ht="55.5" customHeight="1">
      <c r="A113" s="914" t="s">
        <v>493</v>
      </c>
      <c r="B113" s="1140" t="s">
        <v>988</v>
      </c>
      <c r="C113" s="1140"/>
      <c r="D113" s="1140"/>
      <c r="E113" s="1140"/>
      <c r="F113" s="1140"/>
      <c r="G113" s="1140"/>
      <c r="H113" s="1140"/>
      <c r="I113" s="1140"/>
    </row>
    <row r="114" spans="1:10" ht="58.5" customHeight="1">
      <c r="A114" s="914" t="s">
        <v>495</v>
      </c>
      <c r="B114" s="1140" t="s">
        <v>989</v>
      </c>
      <c r="C114" s="1140"/>
      <c r="D114" s="1140"/>
      <c r="E114" s="1140"/>
      <c r="F114" s="1140"/>
      <c r="G114" s="1140"/>
      <c r="H114" s="1140"/>
      <c r="I114" s="1140"/>
    </row>
    <row r="115" spans="1:10" ht="54" customHeight="1">
      <c r="A115" s="914" t="s">
        <v>497</v>
      </c>
      <c r="B115" s="1140" t="s">
        <v>990</v>
      </c>
      <c r="C115" s="1140"/>
      <c r="D115" s="1140"/>
      <c r="E115" s="1140"/>
      <c r="F115" s="1140"/>
      <c r="G115" s="1140"/>
      <c r="H115" s="1140"/>
      <c r="I115" s="1140"/>
    </row>
    <row r="116" spans="1:10" ht="17.45" customHeight="1">
      <c r="A116" s="917"/>
      <c r="B116" s="918"/>
      <c r="C116" s="918"/>
      <c r="D116" s="918"/>
      <c r="E116" s="918"/>
      <c r="F116" s="918"/>
      <c r="G116" s="918"/>
      <c r="H116" s="918"/>
      <c r="I116" s="918"/>
    </row>
    <row r="117" spans="1:10" ht="21" customHeight="1">
      <c r="A117" s="1128" t="s">
        <v>413</v>
      </c>
      <c r="B117" s="1128"/>
      <c r="C117" s="1128"/>
      <c r="D117" s="1128"/>
      <c r="E117" s="1562" t="s">
        <v>413</v>
      </c>
      <c r="F117" s="1562"/>
      <c r="G117" s="1562"/>
      <c r="H117" s="1562"/>
      <c r="I117" s="1562"/>
      <c r="J117" s="903"/>
    </row>
    <row r="118" spans="1:10" ht="33" customHeight="1">
      <c r="A118" s="1323" t="s">
        <v>414</v>
      </c>
      <c r="B118" s="1323"/>
      <c r="C118" s="1323"/>
      <c r="D118" s="1323"/>
      <c r="E118" s="1563" t="s">
        <v>926</v>
      </c>
      <c r="F118" s="1563"/>
      <c r="G118" s="1563"/>
      <c r="H118" s="1563"/>
      <c r="I118" s="1563"/>
      <c r="J118" s="903"/>
    </row>
    <row r="119" spans="1:10" ht="22.5" customHeight="1">
      <c r="A119" s="410" t="s">
        <v>515</v>
      </c>
      <c r="B119" s="411"/>
      <c r="C119" s="411"/>
      <c r="D119" s="411"/>
      <c r="E119" s="411"/>
      <c r="F119" s="411"/>
      <c r="G119" s="411"/>
      <c r="H119" s="411"/>
      <c r="I119" s="911" t="s">
        <v>991</v>
      </c>
      <c r="J119" s="903"/>
    </row>
    <row r="120" spans="1:10" ht="30.75" customHeight="1">
      <c r="A120" s="917"/>
      <c r="B120" s="1559"/>
      <c r="C120" s="1559"/>
      <c r="D120" s="1559"/>
      <c r="E120" s="1559"/>
      <c r="F120" s="1559"/>
      <c r="G120" s="1559"/>
      <c r="H120" s="1559"/>
      <c r="I120" s="1559"/>
    </row>
    <row r="121" spans="1:10" ht="21.95" customHeight="1">
      <c r="A121" s="356"/>
      <c r="B121" s="899"/>
      <c r="C121" s="412"/>
      <c r="D121" s="412"/>
      <c r="E121" s="412"/>
      <c r="F121" s="899"/>
      <c r="G121" s="412"/>
      <c r="H121" s="412"/>
      <c r="I121" s="412"/>
    </row>
    <row r="122" spans="1:10" ht="21.95" customHeight="1">
      <c r="A122" s="356"/>
      <c r="B122" s="1566" t="s">
        <v>470</v>
      </c>
      <c r="C122" s="1566"/>
      <c r="D122" s="920"/>
      <c r="E122" s="920"/>
      <c r="F122" s="1566" t="s">
        <v>470</v>
      </c>
      <c r="G122" s="1566"/>
      <c r="H122" s="920"/>
      <c r="I122" s="920"/>
    </row>
    <row r="123" spans="1:10" ht="35.25" customHeight="1">
      <c r="A123" s="356"/>
      <c r="B123" s="1567" t="s">
        <v>414</v>
      </c>
      <c r="C123" s="1567"/>
      <c r="D123" s="1567"/>
      <c r="E123" s="1567"/>
      <c r="F123" s="1567" t="s">
        <v>926</v>
      </c>
      <c r="G123" s="1567"/>
      <c r="H123" s="1567"/>
      <c r="I123" s="1567"/>
    </row>
    <row r="124" spans="1:10" ht="21.95" customHeight="1">
      <c r="A124" s="356"/>
      <c r="B124" s="921"/>
      <c r="C124" s="922"/>
      <c r="D124" s="922"/>
      <c r="E124" s="922"/>
      <c r="F124" s="923"/>
      <c r="G124" s="923"/>
      <c r="H124" s="923"/>
      <c r="I124" s="923"/>
    </row>
    <row r="125" spans="1:10" ht="21.95" customHeight="1">
      <c r="A125" s="356"/>
      <c r="B125" s="1128" t="s">
        <v>471</v>
      </c>
      <c r="C125" s="1128"/>
      <c r="D125" s="1128"/>
      <c r="E125" s="1128"/>
      <c r="F125" s="1128" t="s">
        <v>471</v>
      </c>
      <c r="G125" s="1128"/>
      <c r="H125" s="1128"/>
      <c r="I125" s="1128"/>
    </row>
    <row r="126" spans="1:10" ht="21.95" customHeight="1">
      <c r="A126" s="356"/>
      <c r="B126" s="899"/>
      <c r="C126" s="922"/>
      <c r="D126" s="922"/>
      <c r="E126" s="922"/>
      <c r="F126" s="899"/>
      <c r="G126" s="922"/>
      <c r="H126" s="922"/>
      <c r="I126" s="922"/>
    </row>
    <row r="127" spans="1:10" ht="21.95" customHeight="1">
      <c r="A127" s="356"/>
      <c r="B127" s="899"/>
      <c r="C127" s="922"/>
      <c r="D127" s="922"/>
      <c r="E127" s="922"/>
      <c r="F127" s="899"/>
      <c r="G127" s="922"/>
      <c r="H127" s="922"/>
      <c r="I127" s="922"/>
    </row>
    <row r="128" spans="1:10" ht="21.95" customHeight="1">
      <c r="A128" s="356"/>
      <c r="B128" s="411" t="s">
        <v>472</v>
      </c>
      <c r="C128" s="924"/>
      <c r="D128" s="411"/>
      <c r="E128" s="411"/>
      <c r="F128" s="1568" t="s">
        <v>472</v>
      </c>
      <c r="G128" s="1568"/>
      <c r="H128" s="1568"/>
      <c r="I128" s="1568"/>
    </row>
    <row r="129" spans="1:9" ht="21.95" customHeight="1">
      <c r="A129" s="356"/>
      <c r="B129" s="411" t="s">
        <v>6</v>
      </c>
      <c r="C129" s="924"/>
      <c r="D129" s="411"/>
      <c r="E129" s="411"/>
      <c r="F129" s="411" t="s">
        <v>992</v>
      </c>
      <c r="G129" s="920"/>
      <c r="H129" s="920"/>
      <c r="I129" s="920"/>
    </row>
    <row r="130" spans="1:9" ht="21.95" customHeight="1">
      <c r="A130" s="356"/>
      <c r="B130" s="920"/>
      <c r="C130" s="922"/>
      <c r="D130" s="922"/>
      <c r="E130" s="922"/>
      <c r="F130" s="920"/>
      <c r="G130" s="922"/>
      <c r="H130" s="922"/>
      <c r="I130" s="922"/>
    </row>
    <row r="131" spans="1:9" ht="21.95" customHeight="1">
      <c r="A131" s="356"/>
      <c r="B131" s="1128" t="s">
        <v>473</v>
      </c>
      <c r="C131" s="1128"/>
      <c r="D131" s="1128"/>
      <c r="E131" s="1128"/>
      <c r="F131" s="1128" t="s">
        <v>473</v>
      </c>
      <c r="G131" s="1128"/>
      <c r="H131" s="1128"/>
      <c r="I131" s="1128"/>
    </row>
    <row r="132" spans="1:9" ht="21.95" customHeight="1">
      <c r="A132" s="356"/>
      <c r="B132" s="411" t="s">
        <v>472</v>
      </c>
      <c r="C132" s="411"/>
      <c r="D132" s="411"/>
      <c r="E132" s="411"/>
      <c r="F132" s="411" t="s">
        <v>472</v>
      </c>
      <c r="G132" s="382"/>
      <c r="H132" s="382"/>
      <c r="I132" s="382"/>
    </row>
    <row r="133" spans="1:9" ht="21.95" customHeight="1">
      <c r="A133" s="356"/>
      <c r="B133" s="411" t="s">
        <v>6</v>
      </c>
      <c r="C133" s="411"/>
      <c r="D133" s="411"/>
      <c r="E133" s="411"/>
      <c r="F133" s="411" t="s">
        <v>6</v>
      </c>
      <c r="G133" s="356"/>
      <c r="H133" s="925"/>
      <c r="I133" s="925"/>
    </row>
    <row r="134" spans="1:9" ht="21.95" customHeight="1">
      <c r="A134" s="356"/>
      <c r="B134" s="356"/>
      <c r="C134" s="356"/>
      <c r="D134" s="356"/>
      <c r="E134" s="356"/>
      <c r="F134" s="356"/>
      <c r="G134" s="356"/>
      <c r="H134" s="356"/>
      <c r="I134" s="356"/>
    </row>
    <row r="135" spans="1:9" ht="21.95" customHeight="1">
      <c r="A135" s="356"/>
      <c r="B135" s="1128" t="s">
        <v>547</v>
      </c>
      <c r="C135" s="1128"/>
      <c r="D135" s="1128"/>
      <c r="E135" s="1128"/>
      <c r="F135" s="1128" t="s">
        <v>547</v>
      </c>
      <c r="G135" s="1128"/>
      <c r="H135" s="1128"/>
      <c r="I135" s="1128"/>
    </row>
    <row r="136" spans="1:9" ht="21.95" customHeight="1">
      <c r="A136" s="356"/>
      <c r="B136" s="411" t="s">
        <v>472</v>
      </c>
      <c r="C136" s="411"/>
      <c r="D136" s="411"/>
      <c r="E136" s="411"/>
      <c r="F136" s="411" t="s">
        <v>472</v>
      </c>
      <c r="G136" s="382"/>
      <c r="H136" s="382"/>
      <c r="I136" s="382"/>
    </row>
    <row r="137" spans="1:9" ht="21.95" customHeight="1">
      <c r="A137" s="412"/>
      <c r="B137" s="411" t="s">
        <v>6</v>
      </c>
      <c r="C137" s="411"/>
      <c r="D137" s="411"/>
      <c r="E137" s="411"/>
      <c r="F137" s="411" t="s">
        <v>6</v>
      </c>
      <c r="G137" s="412"/>
      <c r="H137" s="926"/>
      <c r="I137" s="926"/>
    </row>
    <row r="138" spans="1:9" ht="21.95" customHeight="1">
      <c r="A138" s="412"/>
      <c r="B138" s="411"/>
      <c r="C138" s="411"/>
      <c r="D138" s="411"/>
      <c r="E138" s="411"/>
      <c r="F138" s="411"/>
      <c r="G138" s="412"/>
      <c r="H138" s="926"/>
      <c r="I138" s="926"/>
    </row>
    <row r="139" spans="1:9" ht="21.95" customHeight="1">
      <c r="A139" s="412"/>
      <c r="B139" s="411"/>
      <c r="C139" s="411"/>
      <c r="D139" s="411"/>
      <c r="E139" s="411"/>
      <c r="F139" s="411"/>
      <c r="G139" s="412"/>
      <c r="H139" s="926"/>
      <c r="I139" s="926"/>
    </row>
    <row r="140" spans="1:9" ht="21.95" customHeight="1">
      <c r="A140" s="412"/>
      <c r="B140" s="411"/>
      <c r="C140" s="411"/>
      <c r="D140" s="411"/>
      <c r="E140" s="411"/>
      <c r="F140" s="411"/>
      <c r="G140" s="412"/>
      <c r="H140" s="926"/>
      <c r="I140" s="926"/>
    </row>
    <row r="141" spans="1:9" ht="21.95" customHeight="1">
      <c r="A141" s="412"/>
      <c r="B141" s="411"/>
      <c r="C141" s="411"/>
      <c r="D141" s="411"/>
      <c r="E141" s="411"/>
      <c r="F141" s="411"/>
      <c r="G141" s="412"/>
      <c r="H141" s="926"/>
      <c r="I141" s="926"/>
    </row>
    <row r="142" spans="1:9" ht="21.95" customHeight="1">
      <c r="A142" s="412"/>
      <c r="B142" s="411"/>
      <c r="C142" s="411"/>
      <c r="D142" s="411"/>
      <c r="E142" s="411"/>
      <c r="F142" s="411"/>
      <c r="G142" s="412"/>
      <c r="H142" s="926"/>
      <c r="I142" s="926"/>
    </row>
    <row r="143" spans="1:9" ht="21.95" customHeight="1">
      <c r="A143" s="412"/>
      <c r="B143" s="411"/>
      <c r="C143" s="411"/>
      <c r="D143" s="411"/>
      <c r="E143" s="411"/>
      <c r="F143" s="411"/>
      <c r="G143" s="412"/>
      <c r="H143" s="926"/>
      <c r="I143" s="926"/>
    </row>
    <row r="144" spans="1:9" ht="21.95" customHeight="1">
      <c r="A144" s="412"/>
      <c r="B144" s="411"/>
      <c r="C144" s="411"/>
      <c r="D144" s="411"/>
      <c r="E144" s="411"/>
      <c r="F144" s="411"/>
      <c r="G144" s="412"/>
      <c r="H144" s="926"/>
      <c r="I144" s="926"/>
    </row>
    <row r="145" spans="1:9" ht="21.95" customHeight="1">
      <c r="A145" s="412"/>
      <c r="B145" s="411"/>
      <c r="C145" s="411"/>
      <c r="D145" s="411"/>
      <c r="E145" s="411"/>
      <c r="F145" s="411"/>
      <c r="G145" s="412"/>
      <c r="H145" s="926"/>
      <c r="I145" s="926"/>
    </row>
    <row r="146" spans="1:9" ht="21.95" customHeight="1">
      <c r="A146" s="412"/>
      <c r="B146" s="411"/>
      <c r="C146" s="411"/>
      <c r="D146" s="411"/>
      <c r="E146" s="411"/>
      <c r="F146" s="411"/>
      <c r="G146" s="412"/>
      <c r="H146" s="926"/>
      <c r="I146" s="926"/>
    </row>
    <row r="147" spans="1:9" ht="21.95" customHeight="1">
      <c r="A147" s="412"/>
      <c r="B147" s="411"/>
      <c r="C147" s="411"/>
      <c r="D147" s="411"/>
      <c r="E147" s="411"/>
      <c r="F147" s="411"/>
      <c r="G147" s="412"/>
      <c r="H147" s="926"/>
      <c r="I147" s="926"/>
    </row>
    <row r="148" spans="1:9" ht="21.6" customHeight="1">
      <c r="A148" s="412"/>
      <c r="B148" s="411"/>
      <c r="C148" s="411"/>
      <c r="D148" s="411"/>
      <c r="E148" s="411"/>
      <c r="F148" s="411"/>
      <c r="G148" s="412"/>
      <c r="H148" s="926"/>
      <c r="I148" s="926"/>
    </row>
    <row r="149" spans="1:9" ht="21.6" hidden="1" customHeight="1">
      <c r="A149" s="412"/>
      <c r="B149" s="411"/>
      <c r="C149" s="411"/>
      <c r="D149" s="411"/>
      <c r="E149" s="411"/>
      <c r="F149" s="411"/>
      <c r="G149" s="412"/>
      <c r="H149" s="926"/>
      <c r="I149" s="926"/>
    </row>
    <row r="150" spans="1:9" ht="21.6" hidden="1" customHeight="1">
      <c r="A150" s="412"/>
      <c r="B150" s="411"/>
      <c r="C150" s="411"/>
      <c r="D150" s="411"/>
      <c r="E150" s="411"/>
      <c r="F150" s="411"/>
      <c r="G150" s="412"/>
      <c r="H150" s="926"/>
      <c r="I150" s="926"/>
    </row>
    <row r="151" spans="1:9" ht="18.600000000000001" hidden="1" customHeight="1">
      <c r="A151" s="412"/>
      <c r="B151" s="411"/>
      <c r="C151" s="411"/>
      <c r="D151" s="411"/>
      <c r="E151" s="411"/>
      <c r="F151" s="411"/>
      <c r="G151" s="412"/>
      <c r="H151" s="926"/>
      <c r="I151" s="926"/>
    </row>
    <row r="152" spans="1:9" ht="21.6" hidden="1" customHeight="1">
      <c r="A152" s="412"/>
      <c r="B152" s="411"/>
      <c r="C152" s="411"/>
      <c r="D152" s="411"/>
      <c r="E152" s="411"/>
      <c r="F152" s="411"/>
      <c r="G152" s="412"/>
      <c r="H152" s="926"/>
      <c r="I152" s="926"/>
    </row>
    <row r="153" spans="1:9" ht="21.6" hidden="1" customHeight="1">
      <c r="A153" s="412"/>
      <c r="B153" s="411"/>
      <c r="C153" s="411"/>
      <c r="D153" s="411"/>
      <c r="E153" s="411"/>
      <c r="F153" s="411"/>
      <c r="G153" s="412"/>
      <c r="H153" s="926"/>
      <c r="I153" s="926"/>
    </row>
    <row r="154" spans="1:9" ht="21.95" customHeight="1">
      <c r="A154" s="412"/>
      <c r="B154" s="411"/>
      <c r="C154" s="411"/>
      <c r="D154" s="411"/>
      <c r="E154" s="411"/>
      <c r="F154" s="411"/>
      <c r="G154" s="412"/>
      <c r="H154" s="926"/>
      <c r="I154" s="926"/>
    </row>
    <row r="155" spans="1:9" ht="21.95" customHeight="1">
      <c r="A155" s="412"/>
      <c r="B155" s="411"/>
      <c r="C155" s="411"/>
      <c r="D155" s="411"/>
      <c r="E155" s="411"/>
      <c r="F155" s="411"/>
      <c r="G155" s="412"/>
      <c r="H155" s="926"/>
      <c r="I155" s="926"/>
    </row>
    <row r="156" spans="1:9" ht="21.95" customHeight="1">
      <c r="A156" s="413"/>
      <c r="B156" s="353"/>
      <c r="C156" s="353"/>
      <c r="D156" s="353"/>
      <c r="E156" s="353"/>
      <c r="F156" s="353"/>
      <c r="G156" s="413"/>
      <c r="H156" s="927"/>
      <c r="I156" s="927"/>
    </row>
    <row r="157" spans="1:9" ht="21.95" customHeight="1">
      <c r="A157" s="410" t="s">
        <v>515</v>
      </c>
      <c r="B157" s="411"/>
      <c r="C157" s="411"/>
      <c r="D157" s="411"/>
      <c r="E157" s="411"/>
      <c r="F157" s="411"/>
      <c r="G157" s="411"/>
      <c r="H157" s="411"/>
      <c r="I157" s="911" t="s">
        <v>993</v>
      </c>
    </row>
    <row r="158" spans="1:9" ht="21.95" customHeight="1">
      <c r="A158" s="356"/>
      <c r="B158" s="411"/>
      <c r="C158" s="411"/>
      <c r="D158" s="411"/>
      <c r="E158" s="411"/>
      <c r="F158" s="411"/>
      <c r="G158" s="356"/>
      <c r="H158" s="356"/>
      <c r="I158" s="356"/>
    </row>
    <row r="159" spans="1:9" ht="21.95" customHeight="1">
      <c r="A159" s="356"/>
      <c r="B159" s="411"/>
      <c r="C159" s="411"/>
      <c r="D159" s="411"/>
      <c r="E159" s="411"/>
      <c r="F159" s="411"/>
      <c r="G159" s="356"/>
      <c r="H159" s="356"/>
      <c r="I159" s="356"/>
    </row>
    <row r="160" spans="1:9" ht="21.95" customHeight="1">
      <c r="A160" s="356"/>
      <c r="B160" s="411"/>
      <c r="C160" s="411"/>
      <c r="D160" s="411"/>
      <c r="E160" s="411"/>
      <c r="F160" s="411"/>
      <c r="G160" s="356"/>
      <c r="H160" s="356"/>
      <c r="I160" s="356"/>
    </row>
    <row r="161" spans="1:10" ht="21.95" customHeight="1">
      <c r="A161" s="356"/>
      <c r="B161" s="411"/>
      <c r="C161" s="411"/>
      <c r="D161" s="411"/>
      <c r="E161" s="411"/>
      <c r="F161" s="411"/>
      <c r="G161" s="356"/>
      <c r="H161" s="356"/>
      <c r="I161" s="356"/>
    </row>
    <row r="162" spans="1:10" ht="21.95" customHeight="1">
      <c r="A162" s="356"/>
      <c r="B162" s="411"/>
      <c r="C162" s="411"/>
      <c r="D162" s="411"/>
      <c r="E162" s="411"/>
      <c r="F162" s="411"/>
      <c r="G162" s="356"/>
      <c r="H162" s="356"/>
      <c r="I162" s="356"/>
    </row>
    <row r="163" spans="1:10" ht="21.95" customHeight="1">
      <c r="A163" s="356"/>
      <c r="B163" s="411"/>
      <c r="C163" s="411"/>
      <c r="D163" s="411"/>
      <c r="E163" s="411"/>
      <c r="F163" s="411"/>
      <c r="G163" s="356"/>
      <c r="H163" s="356"/>
      <c r="I163" s="356"/>
    </row>
    <row r="164" spans="1:10" ht="21.95" customHeight="1">
      <c r="A164" s="356"/>
      <c r="B164" s="411"/>
      <c r="C164" s="411"/>
      <c r="D164" s="411"/>
      <c r="E164" s="411"/>
      <c r="F164" s="411"/>
      <c r="G164" s="356"/>
      <c r="H164" s="356"/>
      <c r="I164" s="356"/>
    </row>
    <row r="165" spans="1:10" ht="21.95" customHeight="1">
      <c r="A165" s="356"/>
      <c r="B165" s="411"/>
      <c r="C165" s="411"/>
      <c r="D165" s="411"/>
      <c r="E165" s="411"/>
      <c r="F165" s="411"/>
      <c r="G165" s="356"/>
      <c r="H165" s="356"/>
      <c r="I165" s="356"/>
    </row>
    <row r="166" spans="1:10" ht="21.95" customHeight="1">
      <c r="A166" s="356"/>
      <c r="B166" s="411"/>
      <c r="C166" s="411"/>
      <c r="D166" s="411"/>
      <c r="E166" s="411"/>
      <c r="F166" s="411"/>
      <c r="G166" s="356"/>
      <c r="H166" s="356"/>
      <c r="I166" s="356"/>
    </row>
    <row r="167" spans="1:10" ht="21.95" customHeight="1">
      <c r="A167" s="356"/>
      <c r="B167" s="411"/>
      <c r="C167" s="411"/>
      <c r="D167" s="411"/>
      <c r="E167" s="411"/>
      <c r="F167" s="411"/>
      <c r="G167" s="356"/>
      <c r="H167" s="356"/>
      <c r="I167" s="356"/>
    </row>
    <row r="168" spans="1:10" ht="21.95" customHeight="1">
      <c r="A168" s="412"/>
      <c r="B168" s="411"/>
      <c r="C168" s="411"/>
      <c r="D168" s="411"/>
      <c r="E168" s="411"/>
      <c r="F168" s="411"/>
      <c r="G168" s="412"/>
      <c r="H168" s="412"/>
      <c r="I168" s="412"/>
      <c r="J168" s="908"/>
    </row>
    <row r="169" spans="1:10" ht="21.95" customHeight="1">
      <c r="A169" s="412"/>
      <c r="B169" s="411"/>
      <c r="C169" s="411"/>
      <c r="D169" s="411"/>
      <c r="E169" s="411"/>
      <c r="F169" s="411"/>
      <c r="G169" s="412"/>
      <c r="H169" s="412"/>
      <c r="I169" s="412"/>
      <c r="J169" s="908"/>
    </row>
    <row r="170" spans="1:10" ht="15.75">
      <c r="A170" s="412"/>
      <c r="B170" s="412"/>
      <c r="C170" s="412"/>
      <c r="D170" s="412"/>
      <c r="E170" s="412"/>
      <c r="F170" s="412"/>
      <c r="G170" s="412"/>
      <c r="H170" s="412"/>
      <c r="I170" s="412"/>
      <c r="J170" s="908"/>
    </row>
    <row r="171" spans="1:10">
      <c r="A171" s="908"/>
      <c r="B171" s="908"/>
      <c r="C171" s="908"/>
      <c r="D171" s="908"/>
      <c r="E171" s="908"/>
      <c r="F171" s="908"/>
      <c r="G171" s="908"/>
      <c r="H171" s="908"/>
      <c r="I171" s="908"/>
      <c r="J171" s="928"/>
    </row>
    <row r="172" spans="1:10" ht="15.75">
      <c r="A172" s="412"/>
      <c r="B172" s="412"/>
      <c r="C172" s="412"/>
      <c r="D172" s="412"/>
      <c r="E172" s="412"/>
      <c r="F172" s="412"/>
      <c r="G172" s="412"/>
      <c r="H172" s="412"/>
      <c r="I172" s="412"/>
      <c r="J172" s="908"/>
    </row>
    <row r="173" spans="1:10" ht="15.75">
      <c r="A173" s="412"/>
      <c r="B173" s="412"/>
      <c r="C173" s="412"/>
      <c r="D173" s="412"/>
      <c r="E173" s="412"/>
      <c r="F173" s="412"/>
      <c r="G173" s="412"/>
      <c r="H173" s="412"/>
      <c r="I173" s="412"/>
      <c r="J173" s="908"/>
    </row>
    <row r="174" spans="1:10" ht="15.75">
      <c r="A174" s="356"/>
      <c r="B174" s="356"/>
      <c r="C174" s="356"/>
      <c r="D174" s="356"/>
      <c r="E174" s="356"/>
      <c r="F174" s="356"/>
      <c r="G174" s="356"/>
      <c r="H174" s="356"/>
      <c r="I174" s="356"/>
    </row>
    <row r="175" spans="1:10" ht="15.75">
      <c r="A175" s="356"/>
      <c r="B175" s="356"/>
      <c r="C175" s="356"/>
      <c r="D175" s="356"/>
      <c r="E175" s="356"/>
      <c r="F175" s="356"/>
      <c r="G175" s="356"/>
      <c r="H175" s="356"/>
      <c r="I175" s="356"/>
    </row>
    <row r="176" spans="1:10" ht="15.75">
      <c r="A176" s="356"/>
      <c r="B176" s="356"/>
      <c r="C176" s="356"/>
      <c r="D176" s="356"/>
      <c r="E176" s="356"/>
      <c r="F176" s="356"/>
      <c r="G176" s="356"/>
      <c r="H176" s="356"/>
      <c r="I176" s="356"/>
    </row>
    <row r="177" spans="1:9" ht="15.75">
      <c r="A177" s="356"/>
      <c r="B177" s="356"/>
      <c r="C177" s="356"/>
      <c r="D177" s="356"/>
      <c r="E177" s="356"/>
      <c r="F177" s="356"/>
      <c r="G177" s="356"/>
      <c r="H177" s="356"/>
      <c r="I177" s="356"/>
    </row>
    <row r="178" spans="1:9" ht="15.75">
      <c r="A178" s="356"/>
      <c r="B178" s="356"/>
      <c r="C178" s="356"/>
      <c r="D178" s="356"/>
      <c r="E178" s="356"/>
      <c r="F178" s="356"/>
      <c r="G178" s="356"/>
      <c r="H178" s="356"/>
      <c r="I178" s="356"/>
    </row>
    <row r="179" spans="1:9" ht="15.75">
      <c r="A179" s="356"/>
      <c r="B179" s="356"/>
      <c r="C179" s="356"/>
      <c r="D179" s="356"/>
      <c r="E179" s="356"/>
      <c r="F179" s="356"/>
      <c r="G179" s="356"/>
      <c r="H179" s="356"/>
      <c r="I179" s="356"/>
    </row>
    <row r="180" spans="1:9" ht="15.75">
      <c r="A180" s="356"/>
      <c r="B180" s="356"/>
      <c r="C180" s="356"/>
      <c r="D180" s="356"/>
      <c r="E180" s="356"/>
      <c r="F180" s="356"/>
      <c r="G180" s="356"/>
      <c r="H180" s="356"/>
      <c r="I180" s="356"/>
    </row>
    <row r="181" spans="1:9" ht="15.75">
      <c r="A181" s="356"/>
      <c r="B181" s="356"/>
      <c r="C181" s="356"/>
      <c r="D181" s="356"/>
      <c r="E181" s="356"/>
      <c r="F181" s="356"/>
      <c r="G181" s="356"/>
      <c r="H181" s="356"/>
      <c r="I181" s="356"/>
    </row>
    <row r="182" spans="1:9" ht="15.75">
      <c r="A182" s="356"/>
      <c r="B182" s="356"/>
      <c r="C182" s="356"/>
      <c r="D182" s="356"/>
      <c r="E182" s="356"/>
      <c r="F182" s="356"/>
      <c r="G182" s="356"/>
      <c r="H182" s="356"/>
      <c r="I182" s="356"/>
    </row>
    <row r="183" spans="1:9" ht="15.75">
      <c r="A183" s="356"/>
      <c r="B183" s="356"/>
      <c r="C183" s="356"/>
      <c r="D183" s="356"/>
      <c r="E183" s="356"/>
      <c r="F183" s="356"/>
      <c r="G183" s="356"/>
      <c r="H183" s="356"/>
      <c r="I183" s="356"/>
    </row>
    <row r="184" spans="1:9" ht="15.75">
      <c r="A184" s="356"/>
      <c r="B184" s="356"/>
      <c r="C184" s="356"/>
      <c r="D184" s="356"/>
      <c r="E184" s="356"/>
      <c r="F184" s="356"/>
      <c r="G184" s="356"/>
      <c r="H184" s="356"/>
      <c r="I184" s="356"/>
    </row>
  </sheetData>
  <sheetProtection algorithmName="SHA-512" hashValue="3y21IuWxX5w2ogjW33eCaTTLenKZMI9sMSt8zwJGdQxIs9uMcGc+tmyxWGE73Q/ljBbCXsDL9HJk/XX5m2ClUQ==" saltValue="Rcyf07sNE/R5Zg3IHiseyQ==" spinCount="100000" sheet="1" formatColumns="0" formatRows="0" selectLockedCells="1"/>
  <customSheetViews>
    <customSheetView guid="{7D0A14A8-F7D2-402C-9203-97C9651691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7"/>
  <headerFooter alignWithMargins="0"/>
  <rowBreaks count="5" manualBreakCount="5">
    <brk id="51" max="8" man="1"/>
    <brk id="71" max="8" man="1"/>
    <brk id="86" max="8" man="1"/>
    <brk id="99" max="8" man="1"/>
    <brk id="119" max="8" man="1"/>
  </rowBreaks>
  <drawing r:id="rId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571" t="str">
        <f>'Attach 3(JV)'!A1</f>
        <v>Specification No. :5002002080/TRANSFORMER/DOM/A02-CC CS -3</v>
      </c>
      <c r="B1" s="1571"/>
      <c r="C1" s="1571"/>
      <c r="D1" s="1571"/>
      <c r="E1" s="644" t="str">
        <f>"Attachment-19 " &amp; 'Attach 3(JV)'!AT1</f>
        <v xml:space="preserve">Attachment-19 </v>
      </c>
      <c r="F1" s="94"/>
      <c r="G1" s="94"/>
      <c r="H1" s="94"/>
    </row>
    <row r="2" spans="1:9" ht="7.5" customHeight="1"/>
    <row r="3" spans="1:9" ht="91.5" customHeight="1">
      <c r="A3" s="1385"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386"/>
      <c r="C3" s="1386"/>
      <c r="D3" s="1386"/>
      <c r="E3" s="1386"/>
      <c r="F3" s="27"/>
      <c r="G3" s="28"/>
      <c r="H3" s="27"/>
    </row>
    <row r="4" spans="1:9" ht="20.100000000000001" customHeight="1">
      <c r="A4" s="29"/>
      <c r="H4" s="31"/>
      <c r="I4" s="11"/>
    </row>
    <row r="5" spans="1:9" ht="20.100000000000001" customHeight="1">
      <c r="A5" s="991" t="s">
        <v>3</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9" t="str">
        <f>'Attach 3(JV)'!A8</f>
        <v/>
      </c>
      <c r="B8" s="1569"/>
      <c r="C8" s="1569"/>
      <c r="D8" s="1569"/>
      <c r="E8" s="136" t="str">
        <f>'Attach 3(JV)'!E8</f>
        <v>Contract Services</v>
      </c>
      <c r="H8" s="31"/>
      <c r="I8" s="13"/>
    </row>
    <row r="9" spans="1:9" ht="20.100000000000001" customHeight="1">
      <c r="A9" s="14" t="s">
        <v>350</v>
      </c>
      <c r="B9" s="1429">
        <f>'Attach 3(JV)'!B9</f>
        <v>0</v>
      </c>
      <c r="C9" s="1429"/>
      <c r="D9" s="1429"/>
      <c r="E9" s="136" t="str">
        <f>'Attach 3(JV)'!E9</f>
        <v>Power Grid Corporation of India Ltd.,</v>
      </c>
      <c r="H9" s="31"/>
      <c r="I9" s="13"/>
    </row>
    <row r="10" spans="1:9" ht="20.100000000000001" customHeight="1">
      <c r="A10" s="14" t="s">
        <v>352</v>
      </c>
      <c r="B10" s="1429">
        <f>'Attach 3(JV)'!B10</f>
        <v>0</v>
      </c>
      <c r="C10" s="1429"/>
      <c r="D10" s="1429"/>
      <c r="E10" s="136" t="str">
        <f>'Attach 3(JV)'!E10</f>
        <v>"Saudamini", Plot No. 2, Sector 29</v>
      </c>
      <c r="H10" s="31"/>
      <c r="I10" s="13"/>
    </row>
    <row r="11" spans="1:9" ht="20.100000000000001" customHeight="1">
      <c r="B11" s="1429">
        <f>'Attach 3(JV)'!B11</f>
        <v>0</v>
      </c>
      <c r="C11" s="1429"/>
      <c r="D11" s="1429"/>
      <c r="E11" s="136" t="str">
        <f>'Attach 3(JV)'!E11</f>
        <v>Gurgaon (Haryana) - 122001</v>
      </c>
    </row>
    <row r="12" spans="1:9" ht="18" customHeight="1">
      <c r="A12" s="33"/>
      <c r="B12" s="1429">
        <f>'Attach 3(JV)'!B12</f>
        <v>0</v>
      </c>
      <c r="C12" s="1429"/>
      <c r="D12" s="1429"/>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345</v>
      </c>
    </row>
    <row r="16" spans="1:9" ht="6" customHeight="1">
      <c r="A16" s="33"/>
    </row>
    <row r="17" spans="1:8" ht="78.75" customHeight="1">
      <c r="A17" s="1226" t="s">
        <v>4</v>
      </c>
      <c r="B17" s="1226"/>
      <c r="C17" s="1226"/>
      <c r="D17" s="1226"/>
      <c r="E17" s="1226"/>
    </row>
    <row r="18" spans="1:8" ht="56.25" customHeight="1">
      <c r="A18" s="1570" t="s">
        <v>508</v>
      </c>
      <c r="B18" s="1570"/>
      <c r="C18" s="1570"/>
      <c r="D18" s="1570"/>
      <c r="E18" s="1570"/>
    </row>
    <row r="19" spans="1:8" ht="184.5" customHeight="1">
      <c r="A19" s="1570" t="s">
        <v>507</v>
      </c>
      <c r="B19" s="1570"/>
      <c r="C19" s="1570"/>
      <c r="D19" s="1570"/>
      <c r="E19" s="1570"/>
    </row>
    <row r="20" spans="1:8" ht="8.25" hidden="1" customHeight="1">
      <c r="A20" s="33"/>
    </row>
    <row r="21" spans="1:8" ht="20.100000000000001" hidden="1" customHeight="1">
      <c r="A21" s="33"/>
    </row>
    <row r="22" spans="1:8" ht="20.100000000000001" hidden="1" customHeight="1">
      <c r="A22" s="33"/>
    </row>
    <row r="23" spans="1:8" ht="57.75" hidden="1" customHeight="1">
      <c r="A23" s="1226"/>
      <c r="B23" s="1226"/>
      <c r="C23" s="1226"/>
      <c r="D23" s="1226"/>
      <c r="E23" s="122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9" t="str">
        <f>'Attach 3(JV)'!E24</f>
        <v/>
      </c>
    </row>
    <row r="31" spans="1:8" ht="33" customHeight="1">
      <c r="A31" s="37" t="s">
        <v>8</v>
      </c>
      <c r="B31" s="269" t="str">
        <f>'Attach 3(JV)'!B25</f>
        <v/>
      </c>
      <c r="C31" s="41"/>
      <c r="D31" s="38" t="s">
        <v>6</v>
      </c>
      <c r="E31" s="269"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algorithmName="SHA-512" hashValue="H4OCowbuRWhmma/LjRnJmH1nlRg3TWBNzuLkwrHPpG7pG+7xqt3H1bVBqU/0xzlS+GPEj1IZ9BbLe3+0926TGw==" saltValue="OSFh5UMcyX7G3kvtldVTgQ==" spinCount="100000" sheet="1" objects="1" scenarios="1" formatColumns="0" formatRows="0" selectLockedCells="1"/>
  <customSheetViews>
    <customSheetView guid="{7D0A14A8-F7D2-402C-9203-97C9651691AA}" showPageBreaks="1" showGridLines="0" zeroValues="0" fitToPage="1" printArea="1" hiddenRows="1" view="pageBreakPreview">
      <selection activeCell="E1" sqref="E1"/>
      <pageMargins left="0.75" right="0.63" top="0.57999999999999996" bottom="0.6" header="0.34" footer="0.35"/>
      <pageSetup scale="79" orientation="portrait" r:id="rId1"/>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7"/>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3"/>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7"/>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40"/>
  <headerFooter alignWithMargins="0">
    <oddFooter>&amp;R&amp;"Book Antiqua,Bold"&amp;8 Page &amp;P of &amp;N</oddFooter>
  </headerFooter>
  <drawing r:id="rId4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tabSelected="1" view="pageBreakPreview" topLeftCell="A19" zoomScale="80" zoomScaleSheetLayoutView="80" workbookViewId="0">
      <selection activeCell="J21" sqref="J21"/>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4.5703125" style="43" customWidth="1"/>
    <col min="8" max="8" width="14.140625" style="43" customWidth="1"/>
    <col min="9" max="9" width="14" style="56" customWidth="1"/>
    <col min="10" max="10" width="16.140625" style="56" customWidth="1"/>
    <col min="11" max="11" width="9.140625" style="230" hidden="1" customWidth="1"/>
    <col min="12" max="13" width="9.140625" style="230" customWidth="1"/>
    <col min="14" max="25" width="9.140625" style="230"/>
    <col min="26" max="26" width="10" style="230" bestFit="1" customWidth="1"/>
    <col min="27" max="27" width="0" style="56" hidden="1" customWidth="1"/>
    <col min="28" max="28" width="0" style="59" hidden="1" customWidth="1"/>
    <col min="29" max="29" width="22.42578125" style="60" hidden="1" customWidth="1"/>
    <col min="30" max="31" width="0" style="231"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27.75" customHeight="1">
      <c r="A1" s="1223" t="str">
        <f>'Attach 3(JV)'!A1</f>
        <v>Specification No. :5002002080/TRANSFORMER/DOM/A02-CC CS -3</v>
      </c>
      <c r="B1" s="1223"/>
      <c r="C1" s="1223"/>
      <c r="D1" s="1223"/>
      <c r="E1" s="1223"/>
      <c r="F1" s="347" t="s">
        <v>403</v>
      </c>
      <c r="G1" s="79"/>
      <c r="H1" s="79"/>
      <c r="AE1" s="232">
        <v>1</v>
      </c>
      <c r="AF1" s="202" t="s">
        <v>312</v>
      </c>
      <c r="AG1" s="233">
        <v>1</v>
      </c>
      <c r="AH1" s="233" t="s">
        <v>112</v>
      </c>
      <c r="AI1" s="234"/>
      <c r="AJ1" s="234"/>
      <c r="AK1" s="233">
        <v>1</v>
      </c>
      <c r="AL1" s="234" t="s">
        <v>113</v>
      </c>
      <c r="AQ1" s="147"/>
      <c r="AR1" s="147"/>
      <c r="AS1" s="147"/>
      <c r="AT1" s="147"/>
      <c r="AU1" s="147"/>
      <c r="AV1" s="147"/>
      <c r="AW1" s="147"/>
      <c r="AX1" s="147"/>
      <c r="AY1" s="147"/>
      <c r="AZ1" s="147"/>
    </row>
    <row r="2" spans="1:52">
      <c r="AE2" s="232">
        <v>2</v>
      </c>
      <c r="AF2" s="202" t="s">
        <v>313</v>
      </c>
      <c r="AG2" s="233">
        <v>2</v>
      </c>
      <c r="AH2" s="233" t="s">
        <v>290</v>
      </c>
      <c r="AI2" s="234"/>
      <c r="AJ2" s="234"/>
      <c r="AK2" s="233">
        <v>2</v>
      </c>
      <c r="AL2" s="234" t="s">
        <v>291</v>
      </c>
      <c r="AQ2" s="147"/>
      <c r="AR2" s="147"/>
      <c r="AS2" s="147"/>
      <c r="AT2" s="147"/>
      <c r="AU2" s="147"/>
      <c r="AV2" s="147"/>
      <c r="AW2" s="147"/>
      <c r="AX2" s="147"/>
      <c r="AY2" s="147"/>
      <c r="AZ2" s="147"/>
    </row>
    <row r="3" spans="1:52" ht="20.100000000000001" customHeight="1">
      <c r="A3" s="991" t="s">
        <v>52</v>
      </c>
      <c r="B3" s="991"/>
      <c r="C3" s="991"/>
      <c r="D3" s="991"/>
      <c r="E3" s="991"/>
      <c r="F3" s="991"/>
      <c r="G3" s="70"/>
      <c r="H3" s="70"/>
      <c r="I3" s="52"/>
      <c r="AB3" s="235"/>
      <c r="AC3" s="236"/>
      <c r="AE3" s="232">
        <v>3</v>
      </c>
      <c r="AF3" s="202" t="s">
        <v>314</v>
      </c>
      <c r="AG3" s="233">
        <v>3</v>
      </c>
      <c r="AH3" s="233" t="s">
        <v>292</v>
      </c>
      <c r="AI3" s="234"/>
      <c r="AJ3" s="234"/>
      <c r="AK3" s="233">
        <v>3</v>
      </c>
      <c r="AL3" s="234" t="s">
        <v>293</v>
      </c>
      <c r="AQ3" s="147"/>
      <c r="AR3" s="147"/>
      <c r="AS3" s="147"/>
      <c r="AT3" s="147"/>
      <c r="AU3" s="147"/>
      <c r="AV3" s="147"/>
      <c r="AW3" s="147"/>
      <c r="AX3" s="147"/>
      <c r="AY3" s="147"/>
      <c r="AZ3" s="147"/>
    </row>
    <row r="4" spans="1:52" ht="12" customHeight="1">
      <c r="A4" s="29"/>
      <c r="B4" s="29"/>
      <c r="C4" s="29"/>
      <c r="D4" s="29"/>
      <c r="E4" s="29"/>
      <c r="F4" s="29"/>
      <c r="G4" s="70"/>
      <c r="H4" s="70"/>
      <c r="I4" s="52"/>
      <c r="AB4" s="235"/>
      <c r="AC4" s="236"/>
      <c r="AE4" s="232">
        <v>4</v>
      </c>
      <c r="AF4" s="202" t="s">
        <v>315</v>
      </c>
      <c r="AG4" s="233">
        <v>4</v>
      </c>
      <c r="AH4" s="233" t="s">
        <v>294</v>
      </c>
      <c r="AI4" s="234"/>
      <c r="AJ4" s="234"/>
      <c r="AK4" s="233">
        <v>4</v>
      </c>
      <c r="AL4" s="234" t="s">
        <v>295</v>
      </c>
      <c r="AQ4" s="147"/>
      <c r="AR4" s="147"/>
      <c r="AS4" s="147"/>
      <c r="AT4" s="147"/>
      <c r="AU4" s="147"/>
      <c r="AV4" s="147"/>
      <c r="AW4" s="147"/>
      <c r="AX4" s="147"/>
      <c r="AY4" s="147"/>
      <c r="AZ4" s="147"/>
    </row>
    <row r="5" spans="1:52" ht="20.100000000000001" customHeight="1">
      <c r="A5" s="39" t="s">
        <v>311</v>
      </c>
      <c r="B5" s="39"/>
      <c r="C5" s="1574"/>
      <c r="D5" s="1574"/>
      <c r="E5" s="1574"/>
      <c r="F5" s="1574"/>
      <c r="G5" s="80"/>
      <c r="H5" s="80"/>
      <c r="AB5" s="235"/>
      <c r="AC5" s="236"/>
      <c r="AE5" s="232">
        <v>5</v>
      </c>
      <c r="AF5" s="202" t="s">
        <v>316</v>
      </c>
      <c r="AG5" s="233">
        <v>5</v>
      </c>
      <c r="AH5" s="233" t="s">
        <v>294</v>
      </c>
      <c r="AI5" s="234"/>
      <c r="AJ5" s="234"/>
      <c r="AK5" s="233">
        <v>5</v>
      </c>
      <c r="AL5" s="234" t="s">
        <v>296</v>
      </c>
      <c r="AQ5" s="147"/>
      <c r="AR5" s="147"/>
      <c r="AS5" s="147"/>
      <c r="AT5" s="147"/>
      <c r="AU5" s="147"/>
      <c r="AV5" s="147"/>
      <c r="AW5" s="147"/>
      <c r="AX5" s="147"/>
      <c r="AY5" s="147"/>
      <c r="AZ5" s="147"/>
    </row>
    <row r="6" spans="1:52" ht="20.100000000000001" customHeight="1">
      <c r="A6" s="39" t="s">
        <v>7</v>
      </c>
      <c r="B6" s="1574" t="str">
        <f>'Attach 3(JV)'!B24</f>
        <v>--</v>
      </c>
      <c r="C6" s="1574"/>
      <c r="AB6" s="235"/>
      <c r="AC6" s="236"/>
      <c r="AE6" s="232">
        <v>6</v>
      </c>
      <c r="AF6" s="202" t="s">
        <v>317</v>
      </c>
      <c r="AG6" s="233">
        <v>6</v>
      </c>
      <c r="AH6" s="233" t="s">
        <v>294</v>
      </c>
      <c r="AI6" s="237" t="e">
        <f>DAY(B6)</f>
        <v>#VALUE!</v>
      </c>
      <c r="AJ6" s="234"/>
      <c r="AK6" s="233">
        <v>6</v>
      </c>
      <c r="AL6" s="234" t="s">
        <v>297</v>
      </c>
      <c r="AQ6" s="147"/>
      <c r="AR6" s="147"/>
      <c r="AS6" s="147"/>
      <c r="AT6" s="147"/>
      <c r="AU6" s="147"/>
      <c r="AV6" s="147"/>
      <c r="AW6" s="147"/>
      <c r="AX6" s="147"/>
      <c r="AY6" s="147"/>
      <c r="AZ6" s="147"/>
    </row>
    <row r="7" spans="1:52" ht="20.100000000000001" customHeight="1">
      <c r="A7" s="39"/>
      <c r="B7" s="75"/>
      <c r="C7" s="75"/>
      <c r="AB7" s="235"/>
      <c r="AC7" s="236"/>
      <c r="AE7" s="232">
        <v>7</v>
      </c>
      <c r="AF7" s="202" t="s">
        <v>318</v>
      </c>
      <c r="AG7" s="233">
        <v>7</v>
      </c>
      <c r="AH7" s="233" t="s">
        <v>294</v>
      </c>
      <c r="AI7" s="237" t="e">
        <f>MONTH(B6)</f>
        <v>#VALUE!</v>
      </c>
      <c r="AJ7" s="234"/>
      <c r="AK7" s="233">
        <v>7</v>
      </c>
      <c r="AL7" s="234" t="s">
        <v>298</v>
      </c>
      <c r="AQ7" s="147"/>
      <c r="AR7" s="147"/>
      <c r="AS7" s="147"/>
      <c r="AT7" s="147"/>
      <c r="AU7" s="147"/>
      <c r="AV7" s="147"/>
      <c r="AW7" s="147"/>
      <c r="AX7" s="147"/>
      <c r="AY7" s="147"/>
      <c r="AZ7" s="147"/>
    </row>
    <row r="8" spans="1:52" ht="20.100000000000001" customHeight="1">
      <c r="A8" s="58" t="str">
        <f>'Attach 3(JV)'!E7</f>
        <v>To:</v>
      </c>
      <c r="B8" s="17"/>
      <c r="F8" s="33"/>
      <c r="G8" s="72"/>
      <c r="H8" s="72"/>
      <c r="AB8" s="235"/>
      <c r="AC8" s="236"/>
      <c r="AE8" s="232">
        <v>8</v>
      </c>
      <c r="AF8" s="202" t="s">
        <v>319</v>
      </c>
      <c r="AG8" s="233">
        <v>8</v>
      </c>
      <c r="AH8" s="233" t="s">
        <v>294</v>
      </c>
      <c r="AI8" s="237" t="e">
        <f>LOOKUP(AI7,AK1:AK12,AL1:AL12)</f>
        <v>#VALUE!</v>
      </c>
      <c r="AJ8" s="234"/>
      <c r="AK8" s="233">
        <v>8</v>
      </c>
      <c r="AL8" s="234" t="s">
        <v>299</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5"/>
      <c r="AC9" s="236"/>
      <c r="AE9" s="232">
        <v>9</v>
      </c>
      <c r="AF9" s="202" t="s">
        <v>320</v>
      </c>
      <c r="AG9" s="233">
        <v>9</v>
      </c>
      <c r="AH9" s="233" t="s">
        <v>294</v>
      </c>
      <c r="AI9" s="237" t="e">
        <f>YEAR(B6)</f>
        <v>#VALUE!</v>
      </c>
      <c r="AJ9" s="234"/>
      <c r="AK9" s="233">
        <v>9</v>
      </c>
      <c r="AL9" s="234" t="s">
        <v>300</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5"/>
      <c r="AC10" s="236"/>
      <c r="AE10" s="232">
        <v>10</v>
      </c>
      <c r="AF10" s="202" t="s">
        <v>321</v>
      </c>
      <c r="AG10" s="233">
        <v>10</v>
      </c>
      <c r="AH10" s="233" t="s">
        <v>294</v>
      </c>
      <c r="AI10" s="234"/>
      <c r="AJ10" s="234"/>
      <c r="AK10" s="233">
        <v>10</v>
      </c>
      <c r="AL10" s="234" t="s">
        <v>301</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5"/>
      <c r="AC11" s="236"/>
      <c r="AE11" s="232">
        <v>11</v>
      </c>
      <c r="AF11" s="202" t="s">
        <v>322</v>
      </c>
      <c r="AG11" s="233">
        <v>11</v>
      </c>
      <c r="AH11" s="233" t="s">
        <v>294</v>
      </c>
      <c r="AI11" s="234"/>
      <c r="AJ11" s="234"/>
      <c r="AK11" s="233">
        <v>11</v>
      </c>
      <c r="AL11" s="234" t="s">
        <v>302</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5"/>
      <c r="AC12" s="236"/>
      <c r="AE12" s="232">
        <v>12</v>
      </c>
      <c r="AF12" s="202" t="s">
        <v>323</v>
      </c>
      <c r="AG12" s="233">
        <v>12</v>
      </c>
      <c r="AH12" s="233" t="s">
        <v>294</v>
      </c>
      <c r="AI12" s="234"/>
      <c r="AJ12" s="234"/>
      <c r="AK12" s="233">
        <v>12</v>
      </c>
      <c r="AL12" s="234" t="s">
        <v>303</v>
      </c>
      <c r="AQ12" s="147"/>
      <c r="AR12" s="147"/>
      <c r="AS12" s="147"/>
      <c r="AT12" s="147"/>
      <c r="AU12" s="147"/>
      <c r="AV12" s="147"/>
      <c r="AW12" s="147"/>
      <c r="AX12" s="147"/>
      <c r="AY12" s="147"/>
      <c r="AZ12" s="147"/>
    </row>
    <row r="13" spans="1:52" ht="20.100000000000001" customHeight="1">
      <c r="A13" s="58"/>
      <c r="B13" s="18"/>
      <c r="F13" s="33"/>
      <c r="G13" s="72"/>
      <c r="H13" s="72"/>
      <c r="AB13" s="235"/>
      <c r="AC13" s="236"/>
      <c r="AE13" s="232">
        <v>13</v>
      </c>
      <c r="AF13" s="202" t="s">
        <v>324</v>
      </c>
      <c r="AG13" s="233">
        <v>13</v>
      </c>
      <c r="AH13" s="233" t="s">
        <v>294</v>
      </c>
      <c r="AI13" s="234"/>
      <c r="AJ13" s="234"/>
      <c r="AK13" s="234"/>
      <c r="AL13" s="234"/>
      <c r="AQ13" s="147"/>
      <c r="AR13" s="147"/>
      <c r="AS13" s="147"/>
      <c r="AT13" s="147"/>
      <c r="AU13" s="147"/>
      <c r="AV13" s="147"/>
      <c r="AW13" s="147"/>
      <c r="AX13" s="147"/>
      <c r="AY13" s="147"/>
      <c r="AZ13" s="147"/>
    </row>
    <row r="14" spans="1:52" ht="12" customHeight="1">
      <c r="A14" s="39"/>
      <c r="B14" s="39"/>
      <c r="F14" s="33"/>
      <c r="G14" s="72"/>
      <c r="H14" s="72"/>
      <c r="AB14" s="235"/>
      <c r="AC14" s="236"/>
      <c r="AE14" s="232">
        <v>14</v>
      </c>
      <c r="AF14" s="202" t="s">
        <v>325</v>
      </c>
      <c r="AG14" s="233">
        <v>14</v>
      </c>
      <c r="AH14" s="233" t="s">
        <v>294</v>
      </c>
      <c r="AI14" s="234"/>
      <c r="AJ14" s="234"/>
      <c r="AK14" s="234"/>
      <c r="AL14" s="234"/>
      <c r="AQ14" s="147"/>
      <c r="AR14" s="147"/>
      <c r="AS14" s="147"/>
      <c r="AT14" s="147"/>
      <c r="AU14" s="147"/>
      <c r="AV14" s="147"/>
      <c r="AW14" s="147"/>
      <c r="AX14" s="147"/>
      <c r="AY14" s="147"/>
      <c r="AZ14" s="147"/>
    </row>
    <row r="15" spans="1:52" ht="78" customHeight="1">
      <c r="A15" s="485" t="s">
        <v>336</v>
      </c>
      <c r="B15" s="1577"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C15" s="1577"/>
      <c r="D15" s="1577"/>
      <c r="E15" s="1577"/>
      <c r="F15" s="1577"/>
      <c r="G15" s="72"/>
      <c r="H15" s="72"/>
      <c r="AB15" s="235"/>
      <c r="AC15" s="236"/>
      <c r="AE15" s="232">
        <v>15</v>
      </c>
      <c r="AF15" s="202" t="s">
        <v>326</v>
      </c>
      <c r="AG15" s="233">
        <v>15</v>
      </c>
      <c r="AH15" s="233" t="s">
        <v>294</v>
      </c>
      <c r="AI15" s="234"/>
      <c r="AJ15" s="234"/>
      <c r="AK15" s="234"/>
      <c r="AL15" s="234"/>
      <c r="AQ15" s="147"/>
      <c r="AR15" s="147"/>
      <c r="AS15" s="147"/>
      <c r="AT15" s="147"/>
      <c r="AU15" s="147"/>
      <c r="AV15" s="147"/>
      <c r="AW15" s="147"/>
      <c r="AX15" s="147"/>
      <c r="AY15" s="147"/>
      <c r="AZ15" s="147"/>
    </row>
    <row r="16" spans="1:52" ht="30.75" customHeight="1">
      <c r="A16" s="30" t="s">
        <v>53</v>
      </c>
      <c r="C16" s="33"/>
      <c r="D16" s="33"/>
      <c r="E16" s="33"/>
      <c r="F16" s="33"/>
      <c r="G16" s="1579" t="s">
        <v>168</v>
      </c>
      <c r="H16" s="1579"/>
      <c r="AB16" s="235"/>
      <c r="AC16" s="236"/>
      <c r="AE16" s="232">
        <v>16</v>
      </c>
      <c r="AF16" s="202" t="s">
        <v>327</v>
      </c>
      <c r="AG16" s="233">
        <v>16</v>
      </c>
      <c r="AH16" s="233" t="s">
        <v>294</v>
      </c>
      <c r="AI16" s="234"/>
      <c r="AJ16" s="234"/>
      <c r="AK16" s="234"/>
      <c r="AL16" s="234"/>
      <c r="AQ16" s="147"/>
      <c r="AR16" s="147"/>
      <c r="AS16" s="147"/>
      <c r="AT16" s="147"/>
      <c r="AU16" s="147"/>
      <c r="AV16" s="147"/>
      <c r="AW16" s="147"/>
      <c r="AX16" s="147"/>
      <c r="AY16" s="147"/>
      <c r="AZ16" s="147"/>
    </row>
    <row r="17" spans="1:52" s="25" customFormat="1" ht="166.5" customHeight="1">
      <c r="A17" s="82">
        <v>1</v>
      </c>
      <c r="B17" s="1572"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72"/>
      <c r="D17" s="1572"/>
      <c r="E17" s="1572"/>
      <c r="F17" s="1572"/>
      <c r="G17" s="344"/>
      <c r="H17" s="345" t="s">
        <v>482</v>
      </c>
      <c r="I17" s="198"/>
      <c r="J17" s="56"/>
      <c r="K17" s="230"/>
      <c r="L17" s="230"/>
      <c r="M17" s="230"/>
      <c r="N17" s="230"/>
      <c r="O17" s="230"/>
      <c r="P17" s="230"/>
      <c r="Q17" s="230"/>
      <c r="R17" s="230"/>
      <c r="S17" s="230"/>
      <c r="T17" s="230"/>
      <c r="U17" s="230"/>
      <c r="V17" s="230"/>
      <c r="W17" s="230"/>
      <c r="X17" s="230"/>
      <c r="Y17" s="230"/>
      <c r="Z17" s="61"/>
      <c r="AA17" s="61"/>
      <c r="AB17" s="238" t="s">
        <v>337</v>
      </c>
      <c r="AC17" s="59"/>
      <c r="AD17" s="239"/>
      <c r="AE17" s="232">
        <v>17</v>
      </c>
      <c r="AF17" s="56" t="s">
        <v>328</v>
      </c>
      <c r="AG17" s="233">
        <v>17</v>
      </c>
      <c r="AH17" s="233" t="s">
        <v>294</v>
      </c>
      <c r="AI17" s="234"/>
      <c r="AJ17" s="234"/>
      <c r="AK17" s="234"/>
      <c r="AL17" s="234"/>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590" t="s">
        <v>578</v>
      </c>
      <c r="C18" s="1590"/>
      <c r="D18" s="1590"/>
      <c r="E18" s="1590"/>
      <c r="F18" s="1590"/>
      <c r="G18" s="489"/>
      <c r="H18" s="490"/>
      <c r="I18" s="198"/>
      <c r="J18" s="56"/>
      <c r="K18" s="230"/>
      <c r="L18" s="230"/>
      <c r="M18" s="230"/>
      <c r="N18" s="230"/>
      <c r="O18" s="230"/>
      <c r="P18" s="230"/>
      <c r="Q18" s="230"/>
      <c r="R18" s="230"/>
      <c r="S18" s="230"/>
      <c r="T18" s="230"/>
      <c r="U18" s="230"/>
      <c r="V18" s="230"/>
      <c r="W18" s="230"/>
      <c r="X18" s="230"/>
      <c r="Y18" s="230"/>
      <c r="Z18" s="61"/>
      <c r="AA18" s="61"/>
      <c r="AB18" s="238"/>
      <c r="AC18" s="59"/>
      <c r="AD18" s="239"/>
      <c r="AE18" s="232"/>
      <c r="AF18" s="56"/>
      <c r="AG18" s="233"/>
      <c r="AH18" s="233"/>
      <c r="AI18" s="234"/>
      <c r="AJ18" s="234"/>
      <c r="AK18" s="234"/>
      <c r="AL18" s="234"/>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5"/>
      <c r="AC19" s="236" t="s">
        <v>338</v>
      </c>
      <c r="AE19" s="232">
        <v>18</v>
      </c>
      <c r="AF19" s="202" t="s">
        <v>329</v>
      </c>
      <c r="AG19" s="233">
        <v>18</v>
      </c>
      <c r="AH19" s="233" t="s">
        <v>294</v>
      </c>
      <c r="AI19" s="234"/>
      <c r="AJ19" s="234"/>
      <c r="AK19" s="234"/>
      <c r="AL19" s="234"/>
      <c r="AQ19" s="147"/>
      <c r="AR19" s="147"/>
      <c r="AS19" s="147"/>
      <c r="AT19" s="147"/>
      <c r="AU19" s="147"/>
      <c r="AV19" s="147"/>
      <c r="AW19" s="147"/>
      <c r="AX19" s="147"/>
      <c r="AY19" s="147"/>
      <c r="AZ19" s="147"/>
    </row>
    <row r="20" spans="1:52" s="25" customFormat="1" ht="41.25" customHeight="1">
      <c r="A20" s="30"/>
      <c r="B20" s="1226" t="s">
        <v>56</v>
      </c>
      <c r="C20" s="1226"/>
      <c r="D20" s="1226"/>
      <c r="E20" s="1226"/>
      <c r="F20" s="1226"/>
      <c r="G20" s="1581" t="s">
        <v>1001</v>
      </c>
      <c r="H20" s="1582"/>
      <c r="I20" s="1582"/>
      <c r="J20" s="1583"/>
      <c r="K20" s="230"/>
      <c r="L20" s="230"/>
      <c r="M20" s="230"/>
      <c r="N20" s="230"/>
      <c r="O20" s="230"/>
      <c r="P20" s="230"/>
      <c r="Q20" s="230"/>
      <c r="R20" s="230"/>
      <c r="S20" s="230"/>
      <c r="T20" s="230"/>
      <c r="U20" s="230"/>
      <c r="V20" s="230"/>
      <c r="W20" s="230"/>
      <c r="X20" s="230"/>
      <c r="Y20" s="230"/>
      <c r="Z20" s="230"/>
      <c r="AA20" s="56"/>
      <c r="AB20" s="235"/>
      <c r="AC20" s="236" t="s">
        <v>339</v>
      </c>
      <c r="AD20" s="232"/>
      <c r="AE20" s="232">
        <v>19</v>
      </c>
      <c r="AF20" s="56" t="s">
        <v>330</v>
      </c>
      <c r="AG20" s="233">
        <v>19</v>
      </c>
      <c r="AH20" s="233" t="s">
        <v>294</v>
      </c>
      <c r="AI20" s="240"/>
      <c r="AJ20" s="240"/>
      <c r="AK20" s="240"/>
      <c r="AL20" s="240"/>
      <c r="AM20" s="56"/>
      <c r="AN20" s="56"/>
      <c r="AO20" s="56"/>
      <c r="AP20" s="56"/>
      <c r="AQ20" s="145"/>
      <c r="AR20" s="145"/>
      <c r="AS20" s="145"/>
      <c r="AT20" s="145"/>
      <c r="AU20" s="145"/>
      <c r="AV20" s="145"/>
      <c r="AW20" s="145"/>
      <c r="AX20" s="145"/>
      <c r="AY20" s="145"/>
      <c r="AZ20" s="145"/>
    </row>
    <row r="21" spans="1:52" s="25" customFormat="1" ht="87" customHeight="1">
      <c r="A21" s="30"/>
      <c r="B21" s="1387" t="str">
        <f>"(a) Attachment 1(" &amp; Basic!$B$2 &amp; ") :"</f>
        <v>(a) Attachment 1(TR40) :</v>
      </c>
      <c r="C21" s="1387"/>
      <c r="D21" s="1584" t="str">
        <f>"Bid Security, in a separate envelope, in the form of "&amp;G21&amp;" for a sum of "&amp;H21&amp;" "&amp;I21&amp;" ("&amp;'N to W'!A4&amp;") "&amp;" initially valid upto "&amp;J21&amp;""</f>
        <v xml:space="preserve">Bid Security, in a separate envelope, in the form of  for a sum of   (Rs. Zero Only )  initially valid upto </v>
      </c>
      <c r="E21" s="1584"/>
      <c r="F21" s="1584"/>
      <c r="G21" s="1604"/>
      <c r="H21" s="1605"/>
      <c r="I21" s="1606"/>
      <c r="J21" s="1605"/>
      <c r="K21" s="241"/>
      <c r="L21" s="241"/>
      <c r="M21" s="286"/>
      <c r="N21" s="241"/>
      <c r="O21" s="241"/>
      <c r="P21" s="241"/>
      <c r="Q21" s="241"/>
      <c r="R21" s="241"/>
      <c r="S21" s="241"/>
      <c r="T21" s="241"/>
      <c r="U21" s="241"/>
      <c r="V21" s="241"/>
      <c r="W21" s="241"/>
      <c r="X21" s="241"/>
      <c r="Y21" s="241"/>
      <c r="Z21" s="230"/>
      <c r="AA21" s="56"/>
      <c r="AB21" s="235"/>
      <c r="AC21" s="236" t="s">
        <v>340</v>
      </c>
      <c r="AD21" s="242" t="str">
        <f>IF(ISERROR(LOOKUP(J21,AE1:AE21,AF1:AF21)), "Zero", LOOKUP(J21,AE1:AE21,AF1:AF21))</f>
        <v>Zero</v>
      </c>
      <c r="AE21" s="232">
        <v>20</v>
      </c>
      <c r="AF21" s="56" t="s">
        <v>331</v>
      </c>
      <c r="AG21" s="233">
        <v>20</v>
      </c>
      <c r="AH21" s="233" t="s">
        <v>294</v>
      </c>
      <c r="AI21" s="234"/>
      <c r="AJ21" s="234"/>
      <c r="AK21" s="234"/>
      <c r="AL21" s="234"/>
      <c r="AM21" s="56"/>
      <c r="AN21" s="56"/>
      <c r="AO21" s="56"/>
      <c r="AP21" s="56"/>
      <c r="AQ21" s="145"/>
      <c r="AR21" s="145"/>
      <c r="AS21" s="145"/>
      <c r="AT21" s="145"/>
      <c r="AU21" s="145"/>
      <c r="AV21" s="145"/>
      <c r="AW21" s="145"/>
      <c r="AX21" s="145"/>
      <c r="AY21" s="145"/>
      <c r="AZ21" s="145"/>
    </row>
    <row r="22" spans="1:52" s="25" customFormat="1" ht="99" hidden="1" customHeight="1">
      <c r="A22" s="30"/>
      <c r="B22" s="765"/>
      <c r="C22" s="765"/>
      <c r="D22" s="1586"/>
      <c r="E22" s="1586"/>
      <c r="F22" s="1587"/>
      <c r="G22" s="765"/>
      <c r="H22" s="765"/>
      <c r="I22" s="765"/>
      <c r="J22" s="765"/>
      <c r="K22" s="241"/>
      <c r="L22" s="241"/>
      <c r="M22" s="286"/>
      <c r="N22" s="241"/>
      <c r="O22" s="241"/>
      <c r="P22" s="241"/>
      <c r="Q22" s="241"/>
      <c r="R22" s="241"/>
      <c r="S22" s="241"/>
      <c r="T22" s="241"/>
      <c r="U22" s="241"/>
      <c r="V22" s="241"/>
      <c r="W22" s="241"/>
      <c r="X22" s="241"/>
      <c r="Y22" s="241"/>
      <c r="Z22" s="230"/>
      <c r="AA22" s="56"/>
      <c r="AB22" s="235"/>
      <c r="AC22" s="236"/>
      <c r="AD22" s="242"/>
      <c r="AE22" s="232"/>
      <c r="AF22" s="56"/>
      <c r="AG22" s="233"/>
      <c r="AH22" s="233"/>
      <c r="AI22" s="234"/>
      <c r="AJ22" s="234"/>
      <c r="AK22" s="234"/>
      <c r="AL22" s="234"/>
      <c r="AM22" s="56"/>
      <c r="AN22" s="56"/>
      <c r="AO22" s="56"/>
      <c r="AP22" s="56"/>
      <c r="AQ22" s="145"/>
      <c r="AR22" s="145"/>
      <c r="AS22" s="145"/>
      <c r="AT22" s="145"/>
      <c r="AU22" s="145"/>
      <c r="AV22" s="145"/>
      <c r="AW22" s="145"/>
      <c r="AX22" s="145"/>
      <c r="AY22" s="145"/>
      <c r="AZ22" s="145"/>
    </row>
    <row r="23" spans="1:52" s="25" customFormat="1" ht="61.5" hidden="1" customHeight="1">
      <c r="A23" s="30"/>
      <c r="B23" s="627"/>
      <c r="C23" s="627"/>
      <c r="D23" s="1585" t="s">
        <v>724</v>
      </c>
      <c r="E23" s="1585"/>
      <c r="F23" s="1585"/>
      <c r="G23" s="1580" t="str">
        <f>IF(J21 &lt; 250, "Please note that if bid validity is less than 250 days, your bid may be rejected", "")</f>
        <v>Please note that if bid validity is less than 250 days, your bid may be rejected</v>
      </c>
      <c r="H23" s="1580"/>
      <c r="I23" s="1580"/>
      <c r="J23" s="1580"/>
      <c r="K23" s="241"/>
      <c r="L23" s="241"/>
      <c r="M23" s="286"/>
      <c r="N23" s="241"/>
      <c r="O23" s="241"/>
      <c r="P23" s="241"/>
      <c r="Q23" s="241"/>
      <c r="R23" s="241"/>
      <c r="S23" s="241"/>
      <c r="T23" s="241"/>
      <c r="U23" s="241"/>
      <c r="V23" s="241"/>
      <c r="W23" s="241"/>
      <c r="X23" s="241"/>
      <c r="Y23" s="241"/>
      <c r="Z23" s="230"/>
      <c r="AA23" s="56"/>
      <c r="AB23" s="235"/>
      <c r="AC23" s="236"/>
      <c r="AD23" s="242"/>
      <c r="AE23" s="232"/>
      <c r="AF23" s="56"/>
      <c r="AG23" s="233"/>
      <c r="AH23" s="233"/>
      <c r="AI23" s="234"/>
      <c r="AJ23" s="234"/>
      <c r="AK23" s="234"/>
      <c r="AL23" s="234"/>
      <c r="AM23" s="56"/>
      <c r="AN23" s="56"/>
      <c r="AO23" s="56"/>
      <c r="AP23" s="56"/>
      <c r="AQ23" s="145"/>
      <c r="AR23" s="145"/>
      <c r="AS23" s="145"/>
      <c r="AT23" s="145"/>
      <c r="AU23" s="145"/>
      <c r="AV23" s="145"/>
      <c r="AW23" s="145"/>
      <c r="AX23" s="145"/>
      <c r="AY23" s="145"/>
      <c r="AZ23" s="145"/>
    </row>
    <row r="24" spans="1:52" s="25" customFormat="1" ht="74.25" customHeight="1">
      <c r="A24" s="30"/>
      <c r="B24" s="946"/>
      <c r="C24" s="946"/>
      <c r="D24" s="1588" t="s">
        <v>1000</v>
      </c>
      <c r="E24" s="1588"/>
      <c r="F24" s="1588"/>
      <c r="G24" s="947"/>
      <c r="H24" s="947"/>
      <c r="I24" s="947"/>
      <c r="J24" s="947"/>
      <c r="K24" s="241"/>
      <c r="L24" s="241"/>
      <c r="M24" s="286"/>
      <c r="N24" s="241"/>
      <c r="O24" s="241"/>
      <c r="P24" s="241"/>
      <c r="Q24" s="241"/>
      <c r="R24" s="241"/>
      <c r="S24" s="241"/>
      <c r="T24" s="241"/>
      <c r="U24" s="241"/>
      <c r="V24" s="241"/>
      <c r="W24" s="241"/>
      <c r="X24" s="241"/>
      <c r="Y24" s="241"/>
      <c r="Z24" s="230"/>
      <c r="AA24" s="56"/>
      <c r="AB24" s="948"/>
      <c r="AC24" s="949"/>
      <c r="AD24" s="242"/>
      <c r="AE24" s="232"/>
      <c r="AF24" s="56"/>
      <c r="AG24" s="233"/>
      <c r="AH24" s="233"/>
      <c r="AI24" s="234"/>
      <c r="AJ24" s="234"/>
      <c r="AK24" s="234"/>
      <c r="AL24" s="234"/>
      <c r="AM24" s="56"/>
      <c r="AN24" s="56"/>
      <c r="AO24" s="56"/>
      <c r="AP24" s="56"/>
      <c r="AQ24" s="145"/>
      <c r="AR24" s="145"/>
      <c r="AS24" s="145"/>
      <c r="AT24" s="145"/>
      <c r="AU24" s="145"/>
      <c r="AV24" s="145"/>
      <c r="AW24" s="145"/>
      <c r="AX24" s="145"/>
      <c r="AY24" s="145"/>
      <c r="AZ24" s="145"/>
    </row>
    <row r="25" spans="1:52" s="25" customFormat="1" ht="69.75" customHeight="1">
      <c r="A25" s="30"/>
      <c r="B25" s="946"/>
      <c r="C25" s="946"/>
      <c r="D25" s="1589" t="s">
        <v>1002</v>
      </c>
      <c r="E25" s="1589"/>
      <c r="F25" s="1589"/>
      <c r="G25" s="947"/>
      <c r="H25" s="947"/>
      <c r="I25" s="947"/>
      <c r="J25" s="947"/>
      <c r="K25" s="241"/>
      <c r="L25" s="241"/>
      <c r="M25" s="286"/>
      <c r="N25" s="241"/>
      <c r="O25" s="241"/>
      <c r="P25" s="241"/>
      <c r="Q25" s="241"/>
      <c r="R25" s="241"/>
      <c r="S25" s="241"/>
      <c r="T25" s="241"/>
      <c r="U25" s="241"/>
      <c r="V25" s="241"/>
      <c r="W25" s="241"/>
      <c r="X25" s="241"/>
      <c r="Y25" s="241"/>
      <c r="Z25" s="230"/>
      <c r="AA25" s="56"/>
      <c r="AB25" s="948"/>
      <c r="AC25" s="949"/>
      <c r="AD25" s="242"/>
      <c r="AE25" s="232"/>
      <c r="AF25" s="56"/>
      <c r="AG25" s="233"/>
      <c r="AH25" s="233"/>
      <c r="AI25" s="234"/>
      <c r="AJ25" s="234"/>
      <c r="AK25" s="234"/>
      <c r="AL25" s="234"/>
      <c r="AM25" s="56"/>
      <c r="AN25" s="56"/>
      <c r="AO25" s="56"/>
      <c r="AP25" s="56"/>
      <c r="AQ25" s="145"/>
      <c r="AR25" s="145"/>
      <c r="AS25" s="145"/>
      <c r="AT25" s="145"/>
      <c r="AU25" s="145"/>
      <c r="AV25" s="145"/>
      <c r="AW25" s="145"/>
      <c r="AX25" s="145"/>
      <c r="AY25" s="145"/>
      <c r="AZ25" s="145"/>
    </row>
    <row r="26" spans="1:52" s="25" customFormat="1" ht="74.25" customHeight="1">
      <c r="A26" s="30"/>
      <c r="B26" s="1387" t="str">
        <f>"(b) Attachment 2(" &amp; Basic!$B$2 &amp; ") :"</f>
        <v>(b) Attachment 2(TR40) :</v>
      </c>
      <c r="C26" s="1387"/>
      <c r="D26" s="1573" t="s">
        <v>57</v>
      </c>
      <c r="E26" s="1573"/>
      <c r="F26" s="1573"/>
      <c r="K26" s="230"/>
      <c r="L26" s="230"/>
      <c r="M26" s="230"/>
      <c r="N26" s="230"/>
      <c r="O26" s="230"/>
      <c r="P26" s="230"/>
      <c r="Q26" s="230"/>
      <c r="R26" s="230"/>
      <c r="S26" s="230"/>
      <c r="T26" s="230"/>
      <c r="U26" s="230"/>
      <c r="V26" s="230"/>
      <c r="W26" s="230"/>
      <c r="X26" s="230"/>
      <c r="Y26" s="230"/>
      <c r="Z26" s="230"/>
      <c r="AA26" s="56"/>
      <c r="AB26" s="235"/>
      <c r="AC26" s="236" t="s">
        <v>341</v>
      </c>
      <c r="AD26" s="242" t="str">
        <f>IF(J21 &gt; 9, "("&amp;J21&amp;")", "(0"&amp;J21&amp;")")</f>
        <v>(0)</v>
      </c>
      <c r="AE26" s="232"/>
      <c r="AF26" s="56"/>
      <c r="AG26" s="233">
        <v>21</v>
      </c>
      <c r="AH26" s="233" t="s">
        <v>112</v>
      </c>
      <c r="AI26" s="234"/>
      <c r="AJ26" s="234"/>
      <c r="AK26" s="234"/>
      <c r="AL26" s="234"/>
      <c r="AM26" s="56"/>
      <c r="AN26" s="56"/>
      <c r="AO26" s="56"/>
      <c r="AP26" s="56"/>
      <c r="AQ26" s="145"/>
      <c r="AR26" s="145"/>
      <c r="AS26" s="145"/>
      <c r="AT26" s="145"/>
      <c r="AU26" s="145"/>
      <c r="AV26" s="145"/>
      <c r="AW26" s="145"/>
      <c r="AX26" s="145"/>
      <c r="AY26" s="145"/>
      <c r="AZ26" s="145"/>
    </row>
    <row r="27" spans="1:52" s="25" customFormat="1" ht="60" customHeight="1">
      <c r="A27" s="30"/>
      <c r="B27" s="627"/>
      <c r="C27" s="627"/>
      <c r="D27" s="1575" t="s">
        <v>725</v>
      </c>
      <c r="E27" s="1575"/>
      <c r="F27" s="1575"/>
      <c r="K27" s="230"/>
      <c r="L27" s="230"/>
      <c r="M27" s="230"/>
      <c r="N27" s="230"/>
      <c r="O27" s="230"/>
      <c r="P27" s="230"/>
      <c r="Q27" s="230"/>
      <c r="R27" s="230"/>
      <c r="S27" s="230"/>
      <c r="T27" s="230"/>
      <c r="U27" s="230"/>
      <c r="V27" s="230"/>
      <c r="W27" s="230"/>
      <c r="X27" s="230"/>
      <c r="Y27" s="230"/>
      <c r="Z27" s="230"/>
      <c r="AA27" s="56"/>
      <c r="AB27" s="235"/>
      <c r="AC27" s="236"/>
      <c r="AD27" s="242"/>
      <c r="AE27" s="232"/>
      <c r="AF27" s="56"/>
      <c r="AG27" s="233"/>
      <c r="AH27" s="233"/>
      <c r="AI27" s="234"/>
      <c r="AJ27" s="234"/>
      <c r="AK27" s="234"/>
      <c r="AL27" s="234"/>
      <c r="AM27" s="56"/>
      <c r="AN27" s="56"/>
      <c r="AO27" s="56"/>
      <c r="AP27" s="56"/>
      <c r="AQ27" s="145"/>
      <c r="AR27" s="145"/>
      <c r="AS27" s="145"/>
      <c r="AT27" s="145"/>
      <c r="AU27" s="145"/>
      <c r="AV27" s="145"/>
      <c r="AW27" s="145"/>
      <c r="AX27" s="145"/>
      <c r="AY27" s="145"/>
      <c r="AZ27" s="145"/>
    </row>
    <row r="28" spans="1:52" s="25" customFormat="1" ht="24" customHeight="1">
      <c r="A28" s="30"/>
      <c r="B28" s="627"/>
      <c r="C28" s="627"/>
      <c r="D28" s="1576" t="s">
        <v>726</v>
      </c>
      <c r="E28" s="1576"/>
      <c r="F28" s="1576"/>
      <c r="K28" s="230"/>
      <c r="L28" s="230"/>
      <c r="M28" s="230"/>
      <c r="N28" s="230"/>
      <c r="O28" s="230"/>
      <c r="P28" s="230"/>
      <c r="Q28" s="230"/>
      <c r="R28" s="230"/>
      <c r="S28" s="230"/>
      <c r="T28" s="230"/>
      <c r="U28" s="230"/>
      <c r="V28" s="230"/>
      <c r="W28" s="230"/>
      <c r="X28" s="230"/>
      <c r="Y28" s="230"/>
      <c r="Z28" s="230"/>
      <c r="AA28" s="56"/>
      <c r="AB28" s="235"/>
      <c r="AC28" s="236"/>
      <c r="AD28" s="242"/>
      <c r="AE28" s="232"/>
      <c r="AF28" s="56"/>
      <c r="AG28" s="233"/>
      <c r="AH28" s="233"/>
      <c r="AI28" s="234"/>
      <c r="AJ28" s="234"/>
      <c r="AK28" s="234"/>
      <c r="AL28" s="234"/>
      <c r="AM28" s="56"/>
      <c r="AN28" s="56"/>
      <c r="AO28" s="56"/>
      <c r="AP28" s="56"/>
      <c r="AQ28" s="145"/>
      <c r="AR28" s="145"/>
      <c r="AS28" s="145"/>
      <c r="AT28" s="145"/>
      <c r="AU28" s="145"/>
      <c r="AV28" s="145"/>
      <c r="AW28" s="145"/>
      <c r="AX28" s="145"/>
      <c r="AY28" s="145"/>
      <c r="AZ28" s="145"/>
    </row>
    <row r="29" spans="1:52" s="25" customFormat="1" ht="80.25" customHeight="1">
      <c r="A29" s="30"/>
      <c r="B29" s="1387" t="str">
        <f>"(c) Attachment 3(" &amp; Basic!$B$2 &amp; ") :"</f>
        <v>(c) Attachment 3(TR40) :</v>
      </c>
      <c r="C29" s="1387"/>
      <c r="D29" s="1573" t="s">
        <v>727</v>
      </c>
      <c r="E29" s="1573"/>
      <c r="F29" s="1573"/>
      <c r="G29" s="84"/>
      <c r="H29" s="84"/>
      <c r="I29" s="56"/>
      <c r="J29" s="56"/>
      <c r="K29" s="230"/>
      <c r="L29" s="230"/>
      <c r="M29" s="230"/>
      <c r="N29" s="230"/>
      <c r="O29" s="230"/>
      <c r="P29" s="230"/>
      <c r="Q29" s="230"/>
      <c r="R29" s="230"/>
      <c r="S29" s="230"/>
      <c r="T29" s="230"/>
      <c r="U29" s="230"/>
      <c r="V29" s="230"/>
      <c r="W29" s="230"/>
      <c r="X29" s="230"/>
      <c r="Y29" s="230"/>
      <c r="Z29" s="230"/>
      <c r="AA29" s="35"/>
      <c r="AB29" s="235"/>
      <c r="AC29" s="236"/>
      <c r="AD29" s="232"/>
      <c r="AE29" s="232"/>
      <c r="AF29" s="56"/>
      <c r="AG29" s="233">
        <v>22</v>
      </c>
      <c r="AH29" s="233" t="s">
        <v>294</v>
      </c>
      <c r="AI29" s="234"/>
      <c r="AJ29" s="234"/>
      <c r="AK29" s="234"/>
      <c r="AL29" s="234"/>
      <c r="AM29" s="56"/>
      <c r="AN29" s="56"/>
      <c r="AO29" s="56"/>
      <c r="AP29" s="56"/>
      <c r="AQ29" s="145"/>
      <c r="AR29" s="145"/>
      <c r="AS29" s="145"/>
      <c r="AT29" s="145"/>
      <c r="AU29" s="145"/>
      <c r="AV29" s="145"/>
      <c r="AW29" s="145"/>
      <c r="AX29" s="145"/>
      <c r="AY29" s="145"/>
      <c r="AZ29" s="145"/>
    </row>
    <row r="30" spans="1:52" s="25" customFormat="1" ht="49.5" hidden="1" customHeight="1">
      <c r="A30" s="30"/>
      <c r="B30" s="348"/>
      <c r="C30" s="348"/>
      <c r="D30" s="1578" t="s">
        <v>166</v>
      </c>
      <c r="E30" s="1578"/>
      <c r="F30" s="1578"/>
      <c r="G30" s="187"/>
      <c r="H30" s="287" t="e">
        <f>#REF!</f>
        <v>#REF!</v>
      </c>
      <c r="I30" s="56"/>
      <c r="J30" s="64"/>
      <c r="K30" s="92"/>
      <c r="L30" s="92"/>
      <c r="M30" s="92"/>
      <c r="N30" s="92"/>
      <c r="O30" s="92"/>
      <c r="P30" s="92"/>
      <c r="Q30" s="92"/>
      <c r="R30" s="92"/>
      <c r="S30" s="92"/>
      <c r="T30" s="92"/>
      <c r="U30" s="92"/>
      <c r="V30" s="92"/>
      <c r="W30" s="92"/>
      <c r="X30" s="92"/>
      <c r="Y30" s="92"/>
      <c r="Z30" s="230"/>
      <c r="AA30" s="56"/>
      <c r="AB30" s="235"/>
      <c r="AC30" s="236" t="s">
        <v>342</v>
      </c>
      <c r="AD30" s="232"/>
      <c r="AE30" s="232"/>
      <c r="AF30" s="56"/>
      <c r="AG30" s="233">
        <v>23</v>
      </c>
      <c r="AH30" s="233" t="s">
        <v>294</v>
      </c>
      <c r="AI30" s="234"/>
      <c r="AJ30" s="234"/>
      <c r="AK30" s="234"/>
      <c r="AL30" s="234"/>
      <c r="AM30" s="56"/>
      <c r="AN30" s="56"/>
      <c r="AO30" s="56"/>
      <c r="AP30" s="56"/>
      <c r="AQ30" s="145"/>
      <c r="AR30" s="145"/>
      <c r="AS30" s="145"/>
      <c r="AT30" s="145"/>
      <c r="AU30" s="145"/>
      <c r="AV30" s="145"/>
      <c r="AW30" s="145"/>
      <c r="AX30" s="145"/>
      <c r="AY30" s="145"/>
      <c r="AZ30" s="145"/>
    </row>
    <row r="31" spans="1:52" s="25" customFormat="1" ht="48" hidden="1" customHeight="1">
      <c r="A31" s="30"/>
      <c r="B31" s="348"/>
      <c r="C31" s="348"/>
      <c r="D31" s="1578" t="s">
        <v>167</v>
      </c>
      <c r="E31" s="1578"/>
      <c r="F31" s="1578"/>
      <c r="G31" s="187">
        <v>0</v>
      </c>
      <c r="H31" s="287" t="e">
        <f>#REF!</f>
        <v>#REF!</v>
      </c>
      <c r="I31" s="56"/>
      <c r="J31" s="199"/>
      <c r="K31" s="200"/>
      <c r="L31" s="200"/>
      <c r="M31" s="200"/>
      <c r="N31" s="200"/>
      <c r="O31" s="200"/>
      <c r="P31" s="200"/>
      <c r="Q31" s="200"/>
      <c r="R31" s="200"/>
      <c r="S31" s="200"/>
      <c r="T31" s="200"/>
      <c r="U31" s="200"/>
      <c r="V31" s="200"/>
      <c r="W31" s="200"/>
      <c r="X31" s="200"/>
      <c r="Y31" s="200"/>
      <c r="Z31" s="200"/>
      <c r="AA31" s="199"/>
      <c r="AB31" s="235"/>
      <c r="AC31" s="236" t="s">
        <v>343</v>
      </c>
      <c r="AD31" s="232"/>
      <c r="AE31" s="232"/>
      <c r="AF31" s="56"/>
      <c r="AG31" s="233">
        <v>24</v>
      </c>
      <c r="AH31" s="233" t="s">
        <v>294</v>
      </c>
      <c r="AI31" s="234"/>
      <c r="AJ31" s="234"/>
      <c r="AK31" s="234"/>
      <c r="AL31" s="234"/>
      <c r="AM31" s="56"/>
      <c r="AN31" s="56"/>
      <c r="AO31" s="56"/>
      <c r="AP31" s="56"/>
      <c r="AQ31" s="145"/>
      <c r="AR31" s="145"/>
      <c r="AS31" s="145"/>
      <c r="AT31" s="145"/>
      <c r="AU31" s="145"/>
      <c r="AV31" s="145"/>
      <c r="AW31" s="145"/>
      <c r="AX31" s="145"/>
      <c r="AY31" s="145"/>
      <c r="AZ31" s="145"/>
    </row>
    <row r="32" spans="1:52" ht="168" customHeight="1">
      <c r="B32" s="1387" t="str">
        <f>"(d) Attachment 4(" &amp; Basic!$B$2 &amp; ") :"</f>
        <v>(d) Attachment 4(TR40) :</v>
      </c>
      <c r="C32" s="1387"/>
      <c r="D32" s="1573" t="s">
        <v>307</v>
      </c>
      <c r="E32" s="1573"/>
      <c r="F32" s="1573"/>
      <c r="G32" s="170"/>
      <c r="H32" s="84"/>
      <c r="AB32" s="235"/>
      <c r="AC32" s="236"/>
      <c r="AG32" s="233">
        <v>25</v>
      </c>
      <c r="AH32" s="233" t="s">
        <v>294</v>
      </c>
      <c r="AI32" s="234"/>
      <c r="AJ32" s="234"/>
      <c r="AK32" s="234"/>
      <c r="AL32" s="234"/>
      <c r="AQ32" s="147"/>
      <c r="AR32" s="147"/>
      <c r="AS32" s="147"/>
      <c r="AT32" s="147"/>
      <c r="AU32" s="147"/>
      <c r="AV32" s="147"/>
      <c r="AW32" s="147"/>
      <c r="AX32" s="147"/>
      <c r="AY32" s="147"/>
      <c r="AZ32" s="147"/>
    </row>
    <row r="33" spans="1:52" ht="69" customHeight="1">
      <c r="B33" s="1387" t="str">
        <f>"(e) Attachment 5(" &amp; Basic!$B$2 &amp; ") :"</f>
        <v>(e) Attachment 5(TR40) :</v>
      </c>
      <c r="C33" s="1387"/>
      <c r="D33" s="1573" t="s">
        <v>58</v>
      </c>
      <c r="E33" s="1573"/>
      <c r="F33" s="1573"/>
      <c r="G33" s="84"/>
      <c r="H33" s="84"/>
      <c r="AB33" s="235"/>
      <c r="AC33" s="236"/>
      <c r="AG33" s="233">
        <v>26</v>
      </c>
      <c r="AH33" s="233" t="s">
        <v>294</v>
      </c>
      <c r="AI33" s="234"/>
      <c r="AJ33" s="234"/>
      <c r="AK33" s="234"/>
      <c r="AL33" s="234"/>
      <c r="AQ33" s="147"/>
      <c r="AR33" s="147"/>
      <c r="AS33" s="147"/>
      <c r="AT33" s="147"/>
      <c r="AU33" s="147"/>
      <c r="AV33" s="147"/>
      <c r="AW33" s="147"/>
      <c r="AX33" s="147"/>
      <c r="AY33" s="147"/>
      <c r="AZ33" s="147"/>
    </row>
    <row r="34" spans="1:52" ht="42" customHeight="1">
      <c r="B34" s="1387" t="str">
        <f>"(f) Attachment 5A(" &amp; Basic!$B$2 &amp; ") :"</f>
        <v>(f) Attachment 5A(TR40) :</v>
      </c>
      <c r="C34" s="1387"/>
      <c r="D34" s="1573" t="s">
        <v>709</v>
      </c>
      <c r="E34" s="1573"/>
      <c r="F34" s="1573"/>
      <c r="G34" s="84"/>
      <c r="H34" s="84"/>
      <c r="AB34" s="235"/>
      <c r="AC34" s="236"/>
      <c r="AG34" s="233">
        <v>26</v>
      </c>
      <c r="AH34" s="233" t="s">
        <v>294</v>
      </c>
      <c r="AI34" s="234"/>
      <c r="AJ34" s="234"/>
      <c r="AK34" s="234"/>
      <c r="AL34" s="234"/>
      <c r="AQ34" s="147"/>
      <c r="AR34" s="147"/>
      <c r="AS34" s="147"/>
      <c r="AT34" s="147"/>
      <c r="AU34" s="147"/>
      <c r="AV34" s="147"/>
      <c r="AW34" s="147"/>
      <c r="AX34" s="147"/>
      <c r="AY34" s="147"/>
      <c r="AZ34" s="147"/>
    </row>
    <row r="35" spans="1:52" s="25" customFormat="1" ht="97.5" customHeight="1">
      <c r="A35" s="30"/>
      <c r="B35" s="1387" t="str">
        <f>"(g) Attachment 6(" &amp; Basic!$B$2 &amp; ") :"</f>
        <v>(g) Attachment 6(TR40) :</v>
      </c>
      <c r="C35" s="1387"/>
      <c r="D35" s="1573" t="s">
        <v>59</v>
      </c>
      <c r="E35" s="1573"/>
      <c r="F35" s="1573"/>
      <c r="G35" s="84"/>
      <c r="H35" s="84"/>
      <c r="I35" s="56"/>
      <c r="J35" s="56"/>
      <c r="K35" s="230"/>
      <c r="L35" s="230"/>
      <c r="M35" s="230"/>
      <c r="N35" s="230"/>
      <c r="O35" s="230"/>
      <c r="P35" s="230"/>
      <c r="Q35" s="230"/>
      <c r="R35" s="230"/>
      <c r="S35" s="230"/>
      <c r="T35" s="230"/>
      <c r="U35" s="230"/>
      <c r="V35" s="230"/>
      <c r="W35" s="230"/>
      <c r="X35" s="230"/>
      <c r="Y35" s="230"/>
      <c r="Z35" s="230"/>
      <c r="AA35" s="56"/>
      <c r="AB35" s="235"/>
      <c r="AC35" s="236"/>
      <c r="AD35" s="232"/>
      <c r="AE35" s="232"/>
      <c r="AF35" s="56"/>
      <c r="AG35" s="233">
        <v>27</v>
      </c>
      <c r="AH35" s="233" t="s">
        <v>294</v>
      </c>
      <c r="AI35" s="234"/>
      <c r="AJ35" s="234"/>
      <c r="AK35" s="234"/>
      <c r="AL35" s="234"/>
      <c r="AM35" s="56"/>
      <c r="AN35" s="56"/>
      <c r="AO35" s="56"/>
      <c r="AP35" s="56"/>
      <c r="AQ35" s="145"/>
      <c r="AR35" s="145"/>
      <c r="AS35" s="145"/>
      <c r="AT35" s="145"/>
      <c r="AU35" s="145"/>
      <c r="AV35" s="145"/>
      <c r="AW35" s="145"/>
      <c r="AX35" s="145"/>
      <c r="AY35" s="145"/>
      <c r="AZ35" s="145"/>
    </row>
    <row r="36" spans="1:52" s="25" customFormat="1" ht="57" customHeight="1">
      <c r="A36" s="30"/>
      <c r="B36" s="1387" t="str">
        <f>"(h) Attachment 7(" &amp; Basic!$B$2 &amp; ") :"</f>
        <v>(h) Attachment 7(TR40) :</v>
      </c>
      <c r="C36" s="1387"/>
      <c r="D36" s="1573" t="s">
        <v>475</v>
      </c>
      <c r="E36" s="1573"/>
      <c r="F36" s="1573"/>
      <c r="G36" s="85"/>
      <c r="H36" s="85"/>
      <c r="I36" s="56"/>
      <c r="J36" s="56"/>
      <c r="K36" s="230"/>
      <c r="L36" s="230"/>
      <c r="M36" s="230"/>
      <c r="N36" s="230"/>
      <c r="O36" s="230"/>
      <c r="P36" s="230"/>
      <c r="Q36" s="230"/>
      <c r="R36" s="230"/>
      <c r="S36" s="230"/>
      <c r="T36" s="230"/>
      <c r="U36" s="230"/>
      <c r="V36" s="230"/>
      <c r="W36" s="230"/>
      <c r="X36" s="230"/>
      <c r="Y36" s="230"/>
      <c r="Z36" s="230"/>
      <c r="AA36" s="56"/>
      <c r="AB36" s="235"/>
      <c r="AC36" s="236"/>
      <c r="AD36" s="232"/>
      <c r="AE36" s="232"/>
      <c r="AF36" s="56"/>
      <c r="AG36" s="233">
        <v>28</v>
      </c>
      <c r="AH36" s="233" t="s">
        <v>294</v>
      </c>
      <c r="AI36" s="234"/>
      <c r="AJ36" s="234"/>
      <c r="AK36" s="234"/>
      <c r="AL36" s="234"/>
      <c r="AM36" s="56"/>
      <c r="AN36" s="56"/>
      <c r="AO36" s="56"/>
      <c r="AP36" s="56"/>
      <c r="AQ36" s="145"/>
      <c r="AR36" s="145"/>
      <c r="AS36" s="145"/>
      <c r="AT36" s="145"/>
      <c r="AU36" s="145"/>
      <c r="AV36" s="145"/>
      <c r="AW36" s="145"/>
      <c r="AX36" s="145"/>
      <c r="AY36" s="145"/>
      <c r="AZ36" s="145"/>
    </row>
    <row r="37" spans="1:52" s="25" customFormat="1" ht="44.25" customHeight="1">
      <c r="A37" s="30"/>
      <c r="B37" s="1387" t="str">
        <f>"(i) Attachment 8(" &amp; Basic!$B$2 &amp; ") :"</f>
        <v>(i) Attachment 8(TR40) :</v>
      </c>
      <c r="C37" s="1387"/>
      <c r="D37" s="1573" t="s">
        <v>308</v>
      </c>
      <c r="E37" s="1573"/>
      <c r="F37" s="1573"/>
      <c r="G37" s="84"/>
      <c r="H37" s="84"/>
      <c r="I37" s="56"/>
      <c r="J37" s="56"/>
      <c r="K37" s="230"/>
      <c r="L37" s="230"/>
      <c r="M37" s="230"/>
      <c r="N37" s="230"/>
      <c r="O37" s="230"/>
      <c r="P37" s="230"/>
      <c r="Q37" s="230"/>
      <c r="R37" s="230"/>
      <c r="S37" s="230"/>
      <c r="T37" s="230"/>
      <c r="U37" s="230"/>
      <c r="V37" s="230"/>
      <c r="W37" s="230"/>
      <c r="X37" s="230"/>
      <c r="Y37" s="230"/>
      <c r="Z37" s="230"/>
      <c r="AA37" s="56"/>
      <c r="AB37" s="235"/>
      <c r="AC37" s="236"/>
      <c r="AD37" s="232"/>
      <c r="AE37" s="232"/>
      <c r="AF37" s="56"/>
      <c r="AG37" s="233">
        <v>29</v>
      </c>
      <c r="AH37" s="233" t="s">
        <v>294</v>
      </c>
      <c r="AI37" s="234"/>
      <c r="AJ37" s="234"/>
      <c r="AK37" s="234"/>
      <c r="AL37" s="234"/>
      <c r="AM37" s="56"/>
      <c r="AN37" s="56"/>
      <c r="AO37" s="56"/>
      <c r="AP37" s="56"/>
      <c r="AQ37" s="145"/>
      <c r="AR37" s="145"/>
      <c r="AS37" s="145"/>
      <c r="AT37" s="145"/>
      <c r="AU37" s="145"/>
      <c r="AV37" s="145"/>
      <c r="AW37" s="145"/>
      <c r="AX37" s="145"/>
      <c r="AY37" s="145"/>
      <c r="AZ37" s="145"/>
    </row>
    <row r="38" spans="1:52" s="25" customFormat="1" ht="45" customHeight="1">
      <c r="A38" s="30"/>
      <c r="B38" s="1387" t="str">
        <f>"(j) Attachment 9(" &amp; Basic!$B$2 &amp; ") :"</f>
        <v>(j) Attachment 9(TR40) :</v>
      </c>
      <c r="C38" s="1387"/>
      <c r="D38" s="1573" t="s">
        <v>60</v>
      </c>
      <c r="E38" s="1573"/>
      <c r="F38" s="1573"/>
      <c r="G38" s="84"/>
      <c r="H38" s="84"/>
      <c r="I38" s="56"/>
      <c r="J38" s="56"/>
      <c r="K38" s="230"/>
      <c r="L38" s="230"/>
      <c r="M38" s="230"/>
      <c r="N38" s="230"/>
      <c r="O38" s="230"/>
      <c r="P38" s="230"/>
      <c r="Q38" s="230"/>
      <c r="R38" s="230"/>
      <c r="S38" s="230"/>
      <c r="T38" s="230"/>
      <c r="U38" s="230"/>
      <c r="V38" s="230"/>
      <c r="W38" s="230"/>
      <c r="X38" s="230"/>
      <c r="Y38" s="230"/>
      <c r="Z38" s="230"/>
      <c r="AA38" s="56"/>
      <c r="AB38" s="235"/>
      <c r="AC38" s="236"/>
      <c r="AD38" s="232"/>
      <c r="AE38" s="232"/>
      <c r="AF38" s="56"/>
      <c r="AG38" s="233">
        <v>30</v>
      </c>
      <c r="AH38" s="233" t="s">
        <v>294</v>
      </c>
      <c r="AI38" s="234"/>
      <c r="AJ38" s="234"/>
      <c r="AK38" s="234"/>
      <c r="AL38" s="234"/>
      <c r="AM38" s="56"/>
      <c r="AN38" s="56"/>
      <c r="AO38" s="56"/>
      <c r="AP38" s="56"/>
      <c r="AQ38" s="145"/>
      <c r="AR38" s="145"/>
      <c r="AS38" s="145"/>
      <c r="AT38" s="145"/>
      <c r="AU38" s="145"/>
      <c r="AV38" s="145"/>
      <c r="AW38" s="145"/>
      <c r="AX38" s="145"/>
      <c r="AY38" s="145"/>
      <c r="AZ38" s="145"/>
    </row>
    <row r="39" spans="1:52" s="25" customFormat="1" ht="45.75" customHeight="1">
      <c r="A39" s="30"/>
      <c r="B39" s="1387" t="str">
        <f>"(k) Attachment 10(" &amp; Basic!$B$2 &amp; ") :"</f>
        <v>(k) Attachment 10(TR40) :</v>
      </c>
      <c r="C39" s="1387"/>
      <c r="D39" s="1573" t="s">
        <v>61</v>
      </c>
      <c r="E39" s="1573"/>
      <c r="F39" s="1573"/>
      <c r="G39" s="84"/>
      <c r="H39" s="84"/>
      <c r="I39" s="56"/>
      <c r="J39" s="56"/>
      <c r="K39" s="230"/>
      <c r="L39" s="230"/>
      <c r="M39" s="230"/>
      <c r="N39" s="230"/>
      <c r="O39" s="230"/>
      <c r="P39" s="230"/>
      <c r="Q39" s="230"/>
      <c r="R39" s="230"/>
      <c r="S39" s="230"/>
      <c r="T39" s="230"/>
      <c r="U39" s="230"/>
      <c r="V39" s="230"/>
      <c r="W39" s="230"/>
      <c r="X39" s="230"/>
      <c r="Y39" s="230"/>
      <c r="Z39" s="230"/>
      <c r="AA39" s="56"/>
      <c r="AB39" s="235"/>
      <c r="AC39" s="236"/>
      <c r="AD39" s="232"/>
      <c r="AE39" s="232"/>
      <c r="AF39" s="56"/>
      <c r="AG39" s="233">
        <v>31</v>
      </c>
      <c r="AH39" s="233" t="s">
        <v>112</v>
      </c>
      <c r="AI39" s="234"/>
      <c r="AJ39" s="234"/>
      <c r="AK39" s="234"/>
      <c r="AL39" s="234"/>
      <c r="AM39" s="56"/>
      <c r="AN39" s="56"/>
      <c r="AO39" s="56"/>
      <c r="AP39" s="56"/>
      <c r="AQ39" s="145"/>
      <c r="AR39" s="145"/>
      <c r="AS39" s="145"/>
      <c r="AT39" s="145"/>
      <c r="AU39" s="145"/>
      <c r="AV39" s="145"/>
      <c r="AW39" s="145"/>
      <c r="AX39" s="145"/>
      <c r="AY39" s="145"/>
      <c r="AZ39" s="145"/>
    </row>
    <row r="40" spans="1:52" s="25" customFormat="1" ht="40.5" customHeight="1">
      <c r="A40" s="30"/>
      <c r="B40" s="1387" t="str">
        <f>"(l) Attachment 11(" &amp; Basic!$B$2 &amp; ") :"</f>
        <v>(l) Attachment 11(TR40) :</v>
      </c>
      <c r="C40" s="1387"/>
      <c r="D40" s="1573" t="s">
        <v>62</v>
      </c>
      <c r="E40" s="1573"/>
      <c r="F40" s="1573"/>
      <c r="G40" s="84"/>
      <c r="H40" s="84"/>
      <c r="I40" s="56"/>
      <c r="J40" s="56"/>
      <c r="K40" s="230"/>
      <c r="L40" s="230"/>
      <c r="M40" s="230"/>
      <c r="N40" s="230"/>
      <c r="O40" s="230"/>
      <c r="P40" s="230"/>
      <c r="Q40" s="230"/>
      <c r="R40" s="230"/>
      <c r="S40" s="230"/>
      <c r="T40" s="230"/>
      <c r="U40" s="230"/>
      <c r="V40" s="230"/>
      <c r="W40" s="230"/>
      <c r="X40" s="230"/>
      <c r="Y40" s="230"/>
      <c r="Z40" s="230"/>
      <c r="AA40" s="56"/>
      <c r="AB40" s="235"/>
      <c r="AC40" s="236"/>
      <c r="AD40" s="232"/>
      <c r="AE40" s="232"/>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387" t="str">
        <f>"(m) Attachment 12(" &amp; Basic!$B$2 &amp; ") :"</f>
        <v>(m) Attachment 12(TR40) :</v>
      </c>
      <c r="C41" s="1387"/>
      <c r="D41" s="1573" t="s">
        <v>286</v>
      </c>
      <c r="E41" s="1573"/>
      <c r="F41" s="1573"/>
      <c r="G41" s="84"/>
      <c r="H41" s="84"/>
      <c r="I41" s="56"/>
      <c r="J41" s="56"/>
      <c r="K41" s="230"/>
      <c r="L41" s="230"/>
      <c r="M41" s="230"/>
      <c r="N41" s="230"/>
      <c r="O41" s="230"/>
      <c r="P41" s="230"/>
      <c r="Q41" s="230"/>
      <c r="R41" s="230"/>
      <c r="S41" s="230"/>
      <c r="T41" s="230"/>
      <c r="U41" s="230"/>
      <c r="V41" s="230"/>
      <c r="W41" s="230"/>
      <c r="X41" s="230"/>
      <c r="Y41" s="230"/>
      <c r="Z41" s="230"/>
      <c r="AA41" s="56"/>
      <c r="AB41" s="235"/>
      <c r="AC41" s="236"/>
      <c r="AD41" s="232"/>
      <c r="AE41" s="232"/>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45" customHeight="1">
      <c r="A42" s="30"/>
      <c r="B42" s="1387" t="str">
        <f>"(n) Attachment 13(" &amp; Basic!$B$2 &amp; ") :"</f>
        <v>(n) Attachment 13(TR40) :</v>
      </c>
      <c r="C42" s="1387"/>
      <c r="D42" s="1573" t="s">
        <v>287</v>
      </c>
      <c r="E42" s="1573"/>
      <c r="F42" s="1573"/>
      <c r="G42" s="84"/>
      <c r="H42" s="84"/>
      <c r="I42" s="56"/>
      <c r="J42" s="56"/>
      <c r="K42" s="230"/>
      <c r="L42" s="230"/>
      <c r="M42" s="230"/>
      <c r="N42" s="230"/>
      <c r="O42" s="230"/>
      <c r="P42" s="230"/>
      <c r="Q42" s="230"/>
      <c r="R42" s="230"/>
      <c r="S42" s="230"/>
      <c r="T42" s="230"/>
      <c r="U42" s="230"/>
      <c r="V42" s="230"/>
      <c r="W42" s="230"/>
      <c r="X42" s="230"/>
      <c r="Y42" s="230"/>
      <c r="Z42" s="230"/>
      <c r="AA42" s="56"/>
      <c r="AB42" s="235"/>
      <c r="AC42" s="236"/>
      <c r="AD42" s="232"/>
      <c r="AE42" s="232"/>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46.5" customHeight="1">
      <c r="A43" s="30"/>
      <c r="B43" s="1387" t="str">
        <f>"(o) Attachment 14(" &amp; Basic!$B$2 &amp; ") :"</f>
        <v>(o) Attachment 14(TR40) :</v>
      </c>
      <c r="C43" s="1387"/>
      <c r="D43" s="1573" t="s">
        <v>63</v>
      </c>
      <c r="E43" s="1573"/>
      <c r="F43" s="1573"/>
      <c r="G43" s="84"/>
      <c r="H43" s="84"/>
      <c r="I43" s="56"/>
      <c r="J43" s="56"/>
      <c r="K43" s="230"/>
      <c r="L43" s="230"/>
      <c r="M43" s="230"/>
      <c r="N43" s="230"/>
      <c r="O43" s="230"/>
      <c r="P43" s="230"/>
      <c r="Q43" s="230"/>
      <c r="R43" s="230"/>
      <c r="S43" s="230"/>
      <c r="T43" s="230"/>
      <c r="U43" s="230"/>
      <c r="V43" s="230"/>
      <c r="W43" s="230"/>
      <c r="X43" s="230"/>
      <c r="Y43" s="230"/>
      <c r="Z43" s="230"/>
      <c r="AA43" s="56"/>
      <c r="AB43" s="235"/>
      <c r="AC43" s="236"/>
      <c r="AD43" s="232"/>
      <c r="AE43" s="232"/>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s="25" customFormat="1" ht="84.75" customHeight="1">
      <c r="A44" s="30"/>
      <c r="B44" s="1387" t="str">
        <f>"(p) Attachment 15(" &amp; Basic!$B$2 &amp; ") :"</f>
        <v>(p) Attachment 15(TR40) :</v>
      </c>
      <c r="C44" s="1387"/>
      <c r="D44" s="1573" t="s">
        <v>510</v>
      </c>
      <c r="E44" s="1573"/>
      <c r="F44" s="1573"/>
      <c r="G44" s="84"/>
      <c r="H44" s="84"/>
      <c r="I44" s="56"/>
      <c r="J44" s="56"/>
      <c r="K44" s="230"/>
      <c r="L44" s="230"/>
      <c r="M44" s="230"/>
      <c r="N44" s="230"/>
      <c r="O44" s="230"/>
      <c r="P44" s="230"/>
      <c r="Q44" s="230"/>
      <c r="R44" s="230"/>
      <c r="S44" s="230"/>
      <c r="T44" s="230"/>
      <c r="U44" s="230"/>
      <c r="V44" s="230"/>
      <c r="W44" s="230"/>
      <c r="X44" s="230"/>
      <c r="Y44" s="230"/>
      <c r="Z44" s="230"/>
      <c r="AA44" s="56"/>
      <c r="AB44" s="235"/>
      <c r="AC44" s="236"/>
      <c r="AD44" s="232"/>
      <c r="AE44" s="232"/>
      <c r="AF44" s="56"/>
      <c r="AG44" s="56"/>
      <c r="AH44" s="56"/>
      <c r="AI44" s="56"/>
      <c r="AJ44" s="56"/>
      <c r="AK44" s="56"/>
      <c r="AL44" s="56"/>
      <c r="AM44" s="56"/>
      <c r="AN44" s="56"/>
      <c r="AO44" s="56"/>
      <c r="AP44" s="56"/>
      <c r="AQ44" s="145"/>
      <c r="AR44" s="145"/>
      <c r="AS44" s="145"/>
      <c r="AT44" s="145"/>
      <c r="AU44" s="145"/>
      <c r="AV44" s="145"/>
      <c r="AW44" s="145"/>
      <c r="AX44" s="145"/>
      <c r="AY44" s="145"/>
      <c r="AZ44" s="145"/>
    </row>
    <row r="45" spans="1:52" s="25" customFormat="1" ht="55.5" customHeight="1">
      <c r="A45" s="30"/>
      <c r="B45" s="1387" t="str">
        <f>"(q) Attachment 16(" &amp; Basic!$B$2 &amp; ") :"</f>
        <v>(q) Attachment 16(TR40) :</v>
      </c>
      <c r="C45" s="1387"/>
      <c r="D45" s="1573" t="s">
        <v>288</v>
      </c>
      <c r="E45" s="1573"/>
      <c r="F45" s="1573"/>
      <c r="G45" s="84"/>
      <c r="H45" s="84"/>
      <c r="I45" s="56"/>
      <c r="J45" s="56"/>
      <c r="K45" s="230"/>
      <c r="L45" s="230"/>
      <c r="M45" s="230"/>
      <c r="N45" s="230"/>
      <c r="O45" s="230"/>
      <c r="P45" s="230"/>
      <c r="Q45" s="230"/>
      <c r="R45" s="230"/>
      <c r="S45" s="230"/>
      <c r="T45" s="230"/>
      <c r="U45" s="230"/>
      <c r="V45" s="230"/>
      <c r="W45" s="230"/>
      <c r="X45" s="230"/>
      <c r="Y45" s="230"/>
      <c r="Z45" s="230"/>
      <c r="AA45" s="56"/>
      <c r="AB45" s="235"/>
      <c r="AC45" s="236"/>
      <c r="AD45" s="232"/>
      <c r="AE45" s="232"/>
      <c r="AF45" s="56"/>
      <c r="AG45" s="56"/>
      <c r="AH45" s="56"/>
      <c r="AI45" s="56"/>
      <c r="AJ45" s="56"/>
      <c r="AK45" s="56"/>
      <c r="AL45" s="56"/>
      <c r="AM45" s="56"/>
      <c r="AN45" s="56"/>
      <c r="AO45" s="56"/>
      <c r="AP45" s="56"/>
      <c r="AQ45" s="145"/>
      <c r="AR45" s="145"/>
      <c r="AS45" s="145"/>
      <c r="AT45" s="145"/>
      <c r="AU45" s="145"/>
      <c r="AV45" s="145"/>
      <c r="AW45" s="145"/>
      <c r="AX45" s="145"/>
      <c r="AY45" s="145"/>
      <c r="AZ45" s="145"/>
    </row>
    <row r="46" spans="1:52" ht="46.5" customHeight="1">
      <c r="B46" s="1387" t="str">
        <f>"(r) Attachment 17(" &amp; Basic!$B$2 &amp; ") :"</f>
        <v>(r) Attachment 17(TR40) :</v>
      </c>
      <c r="C46" s="1387"/>
      <c r="D46" s="1573" t="s">
        <v>509</v>
      </c>
      <c r="E46" s="1573"/>
      <c r="F46" s="1573"/>
      <c r="G46" s="84"/>
      <c r="H46" s="84"/>
      <c r="AB46" s="235"/>
      <c r="AC46" s="236"/>
      <c r="AQ46" s="147"/>
      <c r="AR46" s="147"/>
      <c r="AS46" s="147"/>
      <c r="AT46" s="147"/>
      <c r="AU46" s="147"/>
      <c r="AV46" s="147"/>
      <c r="AW46" s="147"/>
      <c r="AX46" s="147"/>
      <c r="AY46" s="147"/>
      <c r="AZ46" s="147"/>
    </row>
    <row r="47" spans="1:52" ht="49.5" customHeight="1">
      <c r="B47" s="1387" t="str">
        <f>"(s) Attachment 18(" &amp; Basic!$B$2 &amp; ") :"</f>
        <v>(s) Attachment 18(TR40) :</v>
      </c>
      <c r="C47" s="1387"/>
      <c r="D47" s="305" t="s">
        <v>515</v>
      </c>
      <c r="E47" s="305"/>
      <c r="F47" s="305"/>
      <c r="G47" s="84"/>
      <c r="H47" s="84"/>
      <c r="AB47" s="235"/>
      <c r="AC47" s="236"/>
      <c r="AQ47" s="147"/>
      <c r="AR47" s="147"/>
      <c r="AS47" s="147"/>
      <c r="AT47" s="147"/>
      <c r="AU47" s="147"/>
      <c r="AV47" s="147"/>
      <c r="AW47" s="147"/>
      <c r="AX47" s="147"/>
      <c r="AY47" s="147"/>
      <c r="AZ47" s="147"/>
    </row>
    <row r="48" spans="1:52" ht="44.25" customHeight="1">
      <c r="B48" s="1387" t="str">
        <f>"(t) Attachment 19(" &amp; Basic!$B$2 &amp; ") :"</f>
        <v>(t) Attachment 19(TR40) :</v>
      </c>
      <c r="C48" s="1387"/>
      <c r="D48" s="1573" t="s">
        <v>289</v>
      </c>
      <c r="E48" s="1573"/>
      <c r="F48" s="1573"/>
      <c r="G48" s="84"/>
      <c r="H48" s="84"/>
      <c r="AB48" s="235"/>
      <c r="AC48" s="236"/>
      <c r="AQ48" s="147"/>
      <c r="AR48" s="147"/>
      <c r="AS48" s="147"/>
      <c r="AT48" s="147"/>
      <c r="AU48" s="147"/>
      <c r="AV48" s="147"/>
      <c r="AW48" s="147"/>
      <c r="AX48" s="147"/>
      <c r="AY48" s="147"/>
      <c r="AZ48" s="147"/>
    </row>
    <row r="49" spans="1:52" ht="43.5" customHeight="1">
      <c r="B49" s="1387" t="str">
        <f>"(u) Attachment 20(" &amp; Basic!$B$2 &amp; ") :"</f>
        <v>(u) Attachment 20(TR40) :</v>
      </c>
      <c r="C49" s="1387"/>
      <c r="D49" s="1387" t="s">
        <v>543</v>
      </c>
      <c r="E49" s="1387"/>
      <c r="F49" s="1387"/>
      <c r="G49" s="84"/>
      <c r="H49" s="84"/>
      <c r="AB49" s="235"/>
      <c r="AC49" s="236"/>
      <c r="AQ49" s="147"/>
      <c r="AR49" s="147"/>
      <c r="AS49" s="147"/>
      <c r="AT49" s="147"/>
      <c r="AU49" s="147"/>
      <c r="AV49" s="147"/>
      <c r="AW49" s="147"/>
      <c r="AX49" s="147"/>
      <c r="AY49" s="147"/>
      <c r="AZ49" s="147"/>
    </row>
    <row r="50" spans="1:52" ht="43.5" customHeight="1">
      <c r="B50" s="1387" t="str">
        <f>"(v) Attachment 21(" &amp; Basic!$B$2 &amp; ") :"</f>
        <v>(v) Attachment 21(TR40) :</v>
      </c>
      <c r="C50" s="1387"/>
      <c r="D50" s="1387" t="s">
        <v>903</v>
      </c>
      <c r="E50" s="1387"/>
      <c r="F50" s="1387"/>
      <c r="G50" s="84"/>
      <c r="H50" s="84"/>
      <c r="AB50" s="235"/>
      <c r="AC50" s="236"/>
      <c r="AQ50" s="147"/>
      <c r="AR50" s="147"/>
      <c r="AS50" s="147"/>
      <c r="AT50" s="147"/>
      <c r="AU50" s="147"/>
      <c r="AV50" s="147"/>
      <c r="AW50" s="147"/>
      <c r="AX50" s="147"/>
      <c r="AY50" s="147"/>
      <c r="AZ50" s="147"/>
    </row>
    <row r="51" spans="1:52" ht="83.25" customHeight="1">
      <c r="B51" s="1387" t="str">
        <f>"(w) Attachment 22(" &amp; Basic!$B$2 &amp; ") :"</f>
        <v>(w) Attachment 22(TR40) :</v>
      </c>
      <c r="C51" s="1387"/>
      <c r="D51" s="1387" t="s">
        <v>904</v>
      </c>
      <c r="E51" s="1387"/>
      <c r="F51" s="1387"/>
      <c r="G51" s="84"/>
      <c r="H51" s="84"/>
      <c r="AB51" s="235"/>
      <c r="AC51" s="236"/>
      <c r="AQ51" s="147"/>
      <c r="AR51" s="147"/>
      <c r="AS51" s="147"/>
      <c r="AT51" s="147"/>
      <c r="AU51" s="147"/>
      <c r="AV51" s="147"/>
      <c r="AW51" s="147"/>
      <c r="AX51" s="147"/>
      <c r="AY51" s="147"/>
      <c r="AZ51" s="147"/>
    </row>
    <row r="52" spans="1:52" ht="44.25" customHeight="1">
      <c r="B52" s="1387" t="str">
        <f>"(x) Attachment 23(" &amp; Basic!$B$2 &amp; ") :"</f>
        <v>(x) Attachment 23(TR40) :</v>
      </c>
      <c r="C52" s="1387"/>
      <c r="D52" s="1570" t="s">
        <v>895</v>
      </c>
      <c r="E52" s="1570"/>
      <c r="F52" s="1570"/>
      <c r="G52" s="84"/>
      <c r="H52" s="84"/>
      <c r="AB52" s="235"/>
      <c r="AC52" s="236"/>
      <c r="AQ52" s="147"/>
      <c r="AR52" s="147"/>
      <c r="AS52" s="147"/>
      <c r="AT52" s="147"/>
      <c r="AU52" s="147"/>
      <c r="AV52" s="147"/>
      <c r="AW52" s="147"/>
      <c r="AX52" s="147"/>
      <c r="AY52" s="147"/>
      <c r="AZ52" s="147"/>
    </row>
    <row r="53" spans="1:52" ht="42" customHeight="1">
      <c r="B53" s="1387" t="str">
        <f>"(y) Attachment 24(" &amp; Basic!$B$2 &amp; ") :"</f>
        <v>(y) Attachment 24(TR40) :</v>
      </c>
      <c r="C53" s="1387"/>
      <c r="D53" s="1387" t="s">
        <v>896</v>
      </c>
      <c r="E53" s="1387"/>
      <c r="F53" s="1387"/>
      <c r="G53" s="84"/>
      <c r="H53" s="84"/>
      <c r="AB53" s="235"/>
      <c r="AC53" s="236"/>
      <c r="AQ53" s="147"/>
      <c r="AR53" s="147"/>
      <c r="AS53" s="147"/>
      <c r="AT53" s="147"/>
      <c r="AU53" s="147"/>
      <c r="AV53" s="147"/>
      <c r="AW53" s="147"/>
      <c r="AX53" s="147"/>
      <c r="AY53" s="147"/>
      <c r="AZ53" s="147"/>
    </row>
    <row r="54" spans="1:52" ht="40.5" customHeight="1">
      <c r="B54" s="1387" t="str">
        <f>"(z) Attachment 25(" &amp; Basic!$B$2 &amp; ") :"</f>
        <v>(z) Attachment 25(TR40) :</v>
      </c>
      <c r="C54" s="1387"/>
      <c r="D54" s="1387" t="s">
        <v>710</v>
      </c>
      <c r="E54" s="1387"/>
      <c r="F54" s="1387"/>
      <c r="G54" s="84"/>
      <c r="H54" s="84"/>
      <c r="AB54" s="235"/>
      <c r="AC54" s="236"/>
      <c r="AQ54" s="147"/>
      <c r="AR54" s="147"/>
      <c r="AS54" s="147"/>
      <c r="AT54" s="147"/>
      <c r="AU54" s="147"/>
      <c r="AV54" s="147"/>
      <c r="AW54" s="147"/>
      <c r="AX54" s="147"/>
      <c r="AY54" s="147"/>
      <c r="AZ54" s="147"/>
    </row>
    <row r="55" spans="1:52" ht="40.5" customHeight="1">
      <c r="B55" s="1387" t="str">
        <f>"(aa) Attachment 26(" &amp; Basic!$B$2 &amp; ") :"</f>
        <v>(aa) Attachment 26(TR40) :</v>
      </c>
      <c r="C55" s="1387"/>
      <c r="D55" s="1387" t="s">
        <v>897</v>
      </c>
      <c r="E55" s="1387"/>
      <c r="F55" s="1387"/>
      <c r="G55" s="84"/>
      <c r="H55" s="84"/>
      <c r="AB55" s="235"/>
      <c r="AC55" s="236"/>
      <c r="AQ55" s="147"/>
      <c r="AR55" s="147"/>
      <c r="AS55" s="147"/>
      <c r="AT55" s="147"/>
      <c r="AU55" s="147"/>
      <c r="AV55" s="147"/>
      <c r="AW55" s="147"/>
      <c r="AX55" s="147"/>
      <c r="AY55" s="147"/>
      <c r="AZ55" s="147"/>
    </row>
    <row r="56" spans="1:52" ht="58.15" customHeight="1">
      <c r="B56" s="1387" t="str">
        <f>"(bb) Attachment 27(" &amp; Basic!$B$2 &amp; ") :"</f>
        <v>(bb) Attachment 27(TR40) :</v>
      </c>
      <c r="C56" s="1387"/>
      <c r="D56" s="1387" t="s">
        <v>906</v>
      </c>
      <c r="E56" s="1387"/>
      <c r="F56" s="1387"/>
      <c r="G56" s="84"/>
      <c r="H56" s="84"/>
      <c r="AB56" s="235"/>
      <c r="AC56" s="236"/>
      <c r="AQ56" s="147"/>
      <c r="AR56" s="147"/>
      <c r="AS56" s="147"/>
      <c r="AT56" s="147"/>
      <c r="AU56" s="147"/>
      <c r="AV56" s="147"/>
      <c r="AW56" s="147"/>
      <c r="AX56" s="147"/>
      <c r="AY56" s="147"/>
      <c r="AZ56" s="147"/>
    </row>
    <row r="57" spans="1:52" ht="63" customHeight="1">
      <c r="A57" s="82">
        <v>3</v>
      </c>
      <c r="B57" s="1572" t="s">
        <v>64</v>
      </c>
      <c r="C57" s="1572"/>
      <c r="D57" s="1572"/>
      <c r="E57" s="1572"/>
      <c r="F57" s="1572"/>
      <c r="G57" s="86"/>
      <c r="H57" s="86"/>
      <c r="AB57" s="235"/>
      <c r="AC57" s="236"/>
      <c r="AQ57" s="147"/>
      <c r="AR57" s="147"/>
      <c r="AS57" s="147"/>
      <c r="AT57" s="147"/>
      <c r="AU57" s="147"/>
      <c r="AV57" s="147"/>
      <c r="AW57" s="147"/>
      <c r="AX57" s="147"/>
      <c r="AY57" s="147"/>
      <c r="AZ57" s="147"/>
    </row>
    <row r="58" spans="1:52" ht="83.25" customHeight="1">
      <c r="A58" s="82">
        <v>3.1</v>
      </c>
      <c r="B58" s="1572" t="s">
        <v>333</v>
      </c>
      <c r="C58" s="1572"/>
      <c r="D58" s="1572"/>
      <c r="E58" s="1572"/>
      <c r="F58" s="1572"/>
      <c r="G58" s="86"/>
      <c r="H58" s="86"/>
      <c r="AB58" s="235"/>
      <c r="AC58" s="236"/>
      <c r="AQ58" s="147"/>
      <c r="AR58" s="147"/>
      <c r="AS58" s="147"/>
      <c r="AT58" s="147"/>
      <c r="AU58" s="147"/>
      <c r="AV58" s="147"/>
      <c r="AW58" s="147"/>
      <c r="AX58" s="147"/>
      <c r="AY58" s="147"/>
      <c r="AZ58" s="147"/>
    </row>
    <row r="59" spans="1:52" ht="84" customHeight="1">
      <c r="A59" s="82">
        <v>3.2</v>
      </c>
      <c r="B59" s="1572" t="s">
        <v>334</v>
      </c>
      <c r="C59" s="1572"/>
      <c r="D59" s="1572"/>
      <c r="E59" s="1572"/>
      <c r="F59" s="1572"/>
      <c r="G59" s="86"/>
      <c r="H59" s="86"/>
      <c r="AB59" s="235"/>
      <c r="AC59" s="236"/>
      <c r="AQ59" s="147"/>
      <c r="AR59" s="147"/>
      <c r="AS59" s="147"/>
      <c r="AT59" s="147"/>
      <c r="AU59" s="147"/>
      <c r="AV59" s="147"/>
      <c r="AW59" s="147"/>
      <c r="AX59" s="147"/>
      <c r="AY59" s="147"/>
      <c r="AZ59" s="147"/>
    </row>
    <row r="60" spans="1:52" s="25" customFormat="1" ht="92.25" customHeight="1">
      <c r="A60" s="82">
        <v>4</v>
      </c>
      <c r="B60" s="1572" t="s">
        <v>483</v>
      </c>
      <c r="C60" s="1572"/>
      <c r="D60" s="1572"/>
      <c r="E60" s="1572"/>
      <c r="F60" s="1572"/>
      <c r="G60" s="86"/>
      <c r="H60" s="86"/>
      <c r="I60" s="56"/>
      <c r="J60" s="56"/>
      <c r="K60" s="230"/>
      <c r="L60" s="230"/>
      <c r="M60" s="230"/>
      <c r="N60" s="230"/>
      <c r="O60" s="230"/>
      <c r="P60" s="230"/>
      <c r="Q60" s="230"/>
      <c r="R60" s="230"/>
      <c r="S60" s="230"/>
      <c r="T60" s="230"/>
      <c r="U60" s="230"/>
      <c r="V60" s="230"/>
      <c r="W60" s="230"/>
      <c r="X60" s="230"/>
      <c r="Y60" s="230"/>
      <c r="Z60" s="230"/>
      <c r="AA60" s="56"/>
      <c r="AB60" s="235"/>
      <c r="AC60" s="236"/>
      <c r="AD60" s="232"/>
      <c r="AE60" s="232"/>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572" t="s">
        <v>533</v>
      </c>
      <c r="C61" s="1572"/>
      <c r="D61" s="1572"/>
      <c r="E61" s="1572"/>
      <c r="F61" s="1572"/>
      <c r="G61" s="86"/>
      <c r="H61" s="86"/>
      <c r="AB61" s="235"/>
      <c r="AC61" s="236"/>
      <c r="AQ61" s="147"/>
      <c r="AR61" s="147"/>
      <c r="AS61" s="147"/>
      <c r="AT61" s="147"/>
      <c r="AU61" s="147"/>
      <c r="AV61" s="147"/>
      <c r="AW61" s="147"/>
      <c r="AX61" s="147"/>
      <c r="AY61" s="147"/>
      <c r="AZ61" s="147"/>
    </row>
    <row r="62" spans="1:52" ht="104.25" customHeight="1">
      <c r="A62" s="82">
        <v>4.2</v>
      </c>
      <c r="B62" s="1572" t="s">
        <v>534</v>
      </c>
      <c r="C62" s="1572"/>
      <c r="D62" s="1572"/>
      <c r="E62" s="1572"/>
      <c r="F62" s="1572"/>
      <c r="G62" s="86"/>
      <c r="H62" s="86"/>
      <c r="AB62" s="235"/>
      <c r="AC62" s="236"/>
      <c r="AQ62" s="147"/>
      <c r="AR62" s="147"/>
      <c r="AS62" s="147"/>
      <c r="AT62" s="147"/>
      <c r="AU62" s="147"/>
      <c r="AV62" s="147"/>
      <c r="AW62" s="147"/>
      <c r="AX62" s="147"/>
      <c r="AY62" s="147"/>
      <c r="AZ62" s="147"/>
    </row>
    <row r="63" spans="1:52" ht="21" customHeight="1">
      <c r="A63" s="82"/>
      <c r="B63" s="1598"/>
      <c r="C63" s="1598"/>
      <c r="D63" s="1598"/>
      <c r="E63" s="1598"/>
      <c r="F63" s="1598"/>
      <c r="G63" s="86"/>
      <c r="H63" s="86"/>
      <c r="AB63" s="235"/>
      <c r="AC63" s="236"/>
      <c r="AQ63" s="147"/>
      <c r="AR63" s="147"/>
      <c r="AS63" s="147"/>
      <c r="AT63" s="147"/>
      <c r="AU63" s="147"/>
      <c r="AV63" s="147"/>
      <c r="AW63" s="147"/>
      <c r="AX63" s="147"/>
      <c r="AY63" s="147"/>
      <c r="AZ63" s="147"/>
    </row>
    <row r="64" spans="1:52" ht="59.25" customHeight="1">
      <c r="A64" s="82">
        <v>4.3</v>
      </c>
      <c r="B64" s="1572" t="s">
        <v>535</v>
      </c>
      <c r="C64" s="1572"/>
      <c r="D64" s="1572"/>
      <c r="E64" s="1572"/>
      <c r="F64" s="1572"/>
      <c r="G64" s="86"/>
      <c r="H64" s="86"/>
      <c r="AB64" s="235"/>
      <c r="AC64" s="236"/>
      <c r="AQ64" s="147"/>
      <c r="AR64" s="147"/>
      <c r="AS64" s="147"/>
      <c r="AT64" s="147"/>
      <c r="AU64" s="147"/>
      <c r="AV64" s="147"/>
      <c r="AW64" s="147"/>
      <c r="AX64" s="147"/>
      <c r="AY64" s="147"/>
      <c r="AZ64" s="147"/>
    </row>
    <row r="65" spans="1:52" ht="14.25" customHeight="1">
      <c r="A65" s="82"/>
      <c r="B65" s="1572"/>
      <c r="C65" s="1572"/>
      <c r="D65" s="1572"/>
      <c r="E65" s="1572"/>
      <c r="F65" s="1572"/>
      <c r="G65" s="86"/>
      <c r="H65" s="86"/>
      <c r="AB65" s="235"/>
      <c r="AC65" s="236"/>
      <c r="AQ65" s="147"/>
      <c r="AR65" s="147"/>
      <c r="AS65" s="147"/>
      <c r="AT65" s="147"/>
      <c r="AU65" s="147"/>
      <c r="AV65" s="147"/>
      <c r="AW65" s="147"/>
      <c r="AX65" s="147"/>
      <c r="AY65" s="147"/>
      <c r="AZ65" s="147"/>
    </row>
    <row r="66" spans="1:52" ht="21" customHeight="1">
      <c r="A66" s="57">
        <v>5</v>
      </c>
      <c r="B66" s="1602" t="s">
        <v>65</v>
      </c>
      <c r="C66" s="1602"/>
      <c r="D66" s="1602"/>
      <c r="E66" s="1602"/>
      <c r="F66" s="1602"/>
      <c r="G66" s="81"/>
      <c r="H66" s="81"/>
      <c r="AB66" s="235"/>
      <c r="AC66" s="236"/>
      <c r="AQ66" s="147"/>
      <c r="AR66" s="147"/>
      <c r="AS66" s="147"/>
      <c r="AT66" s="147"/>
      <c r="AU66" s="147"/>
      <c r="AV66" s="147"/>
      <c r="AW66" s="147"/>
      <c r="AX66" s="147"/>
      <c r="AY66" s="147"/>
      <c r="AZ66" s="147"/>
    </row>
    <row r="67" spans="1:52" s="25" customFormat="1" ht="223.5" customHeight="1">
      <c r="A67" s="82">
        <v>5.0999999999999996</v>
      </c>
      <c r="B67" s="1572" t="s">
        <v>536</v>
      </c>
      <c r="C67" s="1572"/>
      <c r="D67" s="1572"/>
      <c r="E67" s="1572"/>
      <c r="F67" s="1572"/>
      <c r="G67" s="86"/>
      <c r="H67" s="86"/>
      <c r="I67" s="56"/>
      <c r="J67" s="56"/>
      <c r="K67" s="230"/>
      <c r="L67" s="230"/>
      <c r="M67" s="230"/>
      <c r="N67" s="230"/>
      <c r="O67" s="230"/>
      <c r="P67" s="230"/>
      <c r="Q67" s="230"/>
      <c r="R67" s="230"/>
      <c r="S67" s="230"/>
      <c r="T67" s="230"/>
      <c r="U67" s="230"/>
      <c r="V67" s="230"/>
      <c r="W67" s="230"/>
      <c r="X67" s="230"/>
      <c r="Y67" s="230"/>
      <c r="Z67" s="230"/>
      <c r="AA67" s="56"/>
      <c r="AB67" s="235"/>
      <c r="AC67" s="236"/>
      <c r="AD67" s="232"/>
      <c r="AE67" s="232"/>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572" t="s">
        <v>66</v>
      </c>
      <c r="C68" s="1572"/>
      <c r="D68" s="1572"/>
      <c r="E68" s="1572"/>
      <c r="F68" s="1572"/>
      <c r="G68" s="86"/>
      <c r="H68" s="86"/>
      <c r="I68" s="56"/>
      <c r="J68" s="56"/>
      <c r="K68" s="230"/>
      <c r="L68" s="230"/>
      <c r="M68" s="230"/>
      <c r="N68" s="230"/>
      <c r="O68" s="230"/>
      <c r="P68" s="230"/>
      <c r="Q68" s="230"/>
      <c r="R68" s="230"/>
      <c r="S68" s="230"/>
      <c r="T68" s="230"/>
      <c r="U68" s="230"/>
      <c r="V68" s="230"/>
      <c r="W68" s="230"/>
      <c r="X68" s="230"/>
      <c r="Y68" s="230"/>
      <c r="Z68" s="230"/>
      <c r="AA68" s="56"/>
      <c r="AB68" s="235"/>
      <c r="AC68" s="236"/>
      <c r="AD68" s="232"/>
      <c r="AE68" s="232"/>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28" t="s">
        <v>361</v>
      </c>
      <c r="C69" s="39" t="s">
        <v>332</v>
      </c>
      <c r="D69" s="30"/>
      <c r="E69" s="77" t="s">
        <v>67</v>
      </c>
      <c r="G69" s="230"/>
      <c r="H69" s="230"/>
      <c r="I69" s="56"/>
      <c r="J69" s="202"/>
      <c r="K69" s="243"/>
      <c r="L69" s="243"/>
      <c r="M69" s="243"/>
      <c r="N69" s="243"/>
      <c r="O69" s="243"/>
      <c r="P69" s="243"/>
      <c r="Q69" s="243"/>
      <c r="R69" s="243"/>
      <c r="S69" s="243"/>
      <c r="T69" s="243"/>
      <c r="U69" s="243"/>
      <c r="V69" s="243"/>
      <c r="W69" s="243"/>
      <c r="X69" s="243"/>
      <c r="Y69" s="243"/>
      <c r="Z69" s="243"/>
      <c r="AA69" s="202"/>
      <c r="AB69" s="60"/>
      <c r="AC69" s="236"/>
      <c r="AD69" s="232"/>
      <c r="AE69" s="232"/>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28" t="s">
        <v>362</v>
      </c>
      <c r="C70" s="625" t="s">
        <v>68</v>
      </c>
      <c r="D70" s="30"/>
      <c r="E70" s="77" t="s">
        <v>69</v>
      </c>
      <c r="G70" s="230"/>
      <c r="H70" s="230"/>
      <c r="I70" s="56"/>
      <c r="J70" s="202"/>
      <c r="K70" s="243"/>
      <c r="L70" s="243"/>
      <c r="M70" s="243"/>
      <c r="N70" s="243"/>
      <c r="O70" s="243"/>
      <c r="P70" s="243"/>
      <c r="Q70" s="243"/>
      <c r="R70" s="243"/>
      <c r="S70" s="243"/>
      <c r="T70" s="243"/>
      <c r="U70" s="243"/>
      <c r="V70" s="243"/>
      <c r="W70" s="243"/>
      <c r="X70" s="243"/>
      <c r="Y70" s="243"/>
      <c r="Z70" s="243"/>
      <c r="AA70" s="202"/>
      <c r="AB70" s="60"/>
      <c r="AC70" s="236"/>
      <c r="AD70" s="232"/>
      <c r="AE70" s="232"/>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28" t="s">
        <v>363</v>
      </c>
      <c r="C71" s="625" t="s">
        <v>728</v>
      </c>
      <c r="D71" s="30"/>
      <c r="E71" s="77" t="s">
        <v>729</v>
      </c>
      <c r="G71" s="230"/>
      <c r="H71" s="230"/>
      <c r="I71" s="56"/>
      <c r="J71" s="56"/>
      <c r="K71" s="230"/>
      <c r="L71" s="230"/>
      <c r="M71" s="230"/>
      <c r="N71" s="230"/>
      <c r="O71" s="230"/>
      <c r="P71" s="230"/>
      <c r="Q71" s="230"/>
      <c r="R71" s="230"/>
      <c r="S71" s="230"/>
      <c r="T71" s="230"/>
      <c r="U71" s="230"/>
      <c r="V71" s="230"/>
      <c r="W71" s="230"/>
      <c r="X71" s="230"/>
      <c r="Y71" s="230"/>
      <c r="Z71" s="230"/>
      <c r="AA71" s="56"/>
      <c r="AB71" s="59"/>
      <c r="AC71" s="236"/>
      <c r="AD71" s="232"/>
      <c r="AE71" s="232"/>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28" t="s">
        <v>72</v>
      </c>
      <c r="C72" s="625" t="s">
        <v>70</v>
      </c>
      <c r="D72" s="30"/>
      <c r="E72" s="77" t="s">
        <v>71</v>
      </c>
      <c r="G72" s="230"/>
      <c r="H72" s="230"/>
      <c r="I72" s="56"/>
      <c r="J72" s="56"/>
      <c r="K72" s="230"/>
      <c r="L72" s="230"/>
      <c r="M72" s="230"/>
      <c r="N72" s="230"/>
      <c r="O72" s="230"/>
      <c r="P72" s="230"/>
      <c r="Q72" s="230"/>
      <c r="R72" s="230"/>
      <c r="S72" s="230"/>
      <c r="T72" s="230"/>
      <c r="U72" s="230"/>
      <c r="V72" s="230"/>
      <c r="W72" s="230"/>
      <c r="X72" s="230"/>
      <c r="Y72" s="230"/>
      <c r="Z72" s="230"/>
      <c r="AA72" s="56"/>
      <c r="AB72" s="60"/>
      <c r="AC72" s="236"/>
      <c r="AD72" s="232"/>
      <c r="AE72" s="232"/>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28" t="s">
        <v>75</v>
      </c>
      <c r="C73" s="625" t="s">
        <v>73</v>
      </c>
      <c r="D73" s="30"/>
      <c r="E73" s="77" t="s">
        <v>74</v>
      </c>
      <c r="G73" s="230"/>
      <c r="H73" s="230"/>
      <c r="I73" s="56"/>
      <c r="J73" s="202"/>
      <c r="K73" s="243"/>
      <c r="L73" s="243"/>
      <c r="M73" s="243"/>
      <c r="N73" s="243"/>
      <c r="O73" s="243"/>
      <c r="P73" s="243"/>
      <c r="Q73" s="243"/>
      <c r="R73" s="243"/>
      <c r="S73" s="243"/>
      <c r="T73" s="243"/>
      <c r="U73" s="243"/>
      <c r="V73" s="243"/>
      <c r="W73" s="243"/>
      <c r="X73" s="243"/>
      <c r="Y73" s="243"/>
      <c r="Z73" s="243"/>
      <c r="AA73" s="202"/>
      <c r="AB73" s="60"/>
      <c r="AC73" s="236"/>
      <c r="AD73" s="232"/>
      <c r="AE73" s="232"/>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28" t="s">
        <v>78</v>
      </c>
      <c r="C74" s="625" t="s">
        <v>76</v>
      </c>
      <c r="D74" s="30"/>
      <c r="E74" s="77" t="s">
        <v>77</v>
      </c>
      <c r="G74" s="230"/>
      <c r="H74" s="230"/>
      <c r="I74" s="56"/>
      <c r="J74" s="56"/>
      <c r="K74" s="230"/>
      <c r="L74" s="230"/>
      <c r="M74" s="230"/>
      <c r="N74" s="230"/>
      <c r="O74" s="230"/>
      <c r="P74" s="230"/>
      <c r="Q74" s="230"/>
      <c r="R74" s="230"/>
      <c r="S74" s="230"/>
      <c r="T74" s="230"/>
      <c r="U74" s="230"/>
      <c r="V74" s="230"/>
      <c r="W74" s="230"/>
      <c r="X74" s="230"/>
      <c r="Y74" s="230"/>
      <c r="Z74" s="230"/>
      <c r="AA74" s="56"/>
      <c r="AB74" s="60"/>
      <c r="AC74" s="236"/>
      <c r="AD74" s="232"/>
      <c r="AE74" s="232"/>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28" t="s">
        <v>82</v>
      </c>
      <c r="C75" s="625" t="s">
        <v>79</v>
      </c>
      <c r="D75" s="30"/>
      <c r="E75" s="77" t="s">
        <v>81</v>
      </c>
      <c r="G75" s="230"/>
      <c r="H75" s="230"/>
      <c r="I75" s="56"/>
      <c r="J75" s="56"/>
      <c r="K75" s="230"/>
      <c r="L75" s="230"/>
      <c r="M75" s="230"/>
      <c r="N75" s="230"/>
      <c r="O75" s="230"/>
      <c r="P75" s="230"/>
      <c r="Q75" s="230"/>
      <c r="R75" s="230"/>
      <c r="S75" s="230"/>
      <c r="T75" s="230"/>
      <c r="U75" s="230"/>
      <c r="V75" s="230"/>
      <c r="W75" s="230"/>
      <c r="X75" s="230"/>
      <c r="Y75" s="230"/>
      <c r="Z75" s="230"/>
      <c r="AA75" s="56"/>
      <c r="AB75" s="60"/>
      <c r="AC75" s="236"/>
      <c r="AD75" s="232"/>
      <c r="AE75" s="232"/>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28" t="s">
        <v>85</v>
      </c>
      <c r="C76" s="625" t="s">
        <v>83</v>
      </c>
      <c r="E76" s="77" t="s">
        <v>84</v>
      </c>
      <c r="F76" s="26"/>
      <c r="G76" s="243"/>
      <c r="H76" s="243"/>
      <c r="J76" s="202"/>
      <c r="K76" s="243"/>
      <c r="L76" s="243"/>
      <c r="M76" s="243"/>
      <c r="N76" s="243"/>
      <c r="O76" s="243"/>
      <c r="P76" s="243"/>
      <c r="Q76" s="243"/>
      <c r="R76" s="243"/>
      <c r="S76" s="243"/>
      <c r="T76" s="243"/>
      <c r="U76" s="243"/>
      <c r="V76" s="243"/>
      <c r="W76" s="243"/>
      <c r="X76" s="243"/>
      <c r="Y76" s="243"/>
      <c r="Z76" s="243"/>
      <c r="AA76" s="202"/>
      <c r="AB76" s="60"/>
      <c r="AC76" s="236"/>
      <c r="AQ76" s="147"/>
      <c r="AR76" s="147"/>
      <c r="AS76" s="147"/>
      <c r="AT76" s="147"/>
      <c r="AU76" s="147"/>
      <c r="AV76" s="147"/>
      <c r="AW76" s="147"/>
      <c r="AX76" s="147"/>
      <c r="AY76" s="147"/>
      <c r="AZ76" s="147"/>
    </row>
    <row r="77" spans="1:52" ht="26.1" customHeight="1">
      <c r="A77" s="54"/>
      <c r="B77" s="628" t="s">
        <v>19</v>
      </c>
      <c r="C77" s="625" t="s">
        <v>86</v>
      </c>
      <c r="E77" s="77" t="s">
        <v>87</v>
      </c>
      <c r="F77" s="26"/>
      <c r="G77" s="243"/>
      <c r="H77" s="243"/>
      <c r="J77" s="202"/>
      <c r="K77" s="243"/>
      <c r="L77" s="243"/>
      <c r="M77" s="243"/>
      <c r="N77" s="243"/>
      <c r="O77" s="243"/>
      <c r="P77" s="243"/>
      <c r="Q77" s="243"/>
      <c r="R77" s="243"/>
      <c r="S77" s="243"/>
      <c r="T77" s="243"/>
      <c r="U77" s="243"/>
      <c r="V77" s="243"/>
      <c r="W77" s="243"/>
      <c r="X77" s="243"/>
      <c r="Y77" s="243"/>
      <c r="Z77" s="243"/>
      <c r="AA77" s="202"/>
      <c r="AB77" s="60"/>
      <c r="AC77" s="236"/>
      <c r="AQ77" s="147"/>
      <c r="AR77" s="147"/>
      <c r="AS77" s="147"/>
      <c r="AT77" s="147"/>
      <c r="AU77" s="147"/>
      <c r="AV77" s="147"/>
      <c r="AW77" s="147"/>
      <c r="AX77" s="147"/>
      <c r="AY77" s="147"/>
      <c r="AZ77" s="147"/>
    </row>
    <row r="78" spans="1:52" ht="26.1" customHeight="1">
      <c r="A78" s="54"/>
      <c r="B78" s="628" t="s">
        <v>90</v>
      </c>
      <c r="C78" s="625" t="s">
        <v>88</v>
      </c>
      <c r="E78" s="77" t="s">
        <v>89</v>
      </c>
      <c r="F78" s="26"/>
      <c r="G78" s="243"/>
      <c r="H78" s="243"/>
      <c r="J78" s="202"/>
      <c r="K78" s="243"/>
      <c r="L78" s="243"/>
      <c r="M78" s="243"/>
      <c r="N78" s="243"/>
      <c r="O78" s="243"/>
      <c r="P78" s="243"/>
      <c r="Q78" s="243"/>
      <c r="R78" s="243"/>
      <c r="S78" s="243"/>
      <c r="T78" s="243"/>
      <c r="U78" s="243"/>
      <c r="V78" s="243"/>
      <c r="W78" s="243"/>
      <c r="X78" s="243"/>
      <c r="Y78" s="243"/>
      <c r="Z78" s="243"/>
      <c r="AA78" s="202"/>
      <c r="AB78" s="60"/>
      <c r="AC78" s="236"/>
      <c r="AQ78" s="147"/>
      <c r="AR78" s="147"/>
      <c r="AS78" s="147"/>
      <c r="AT78" s="147"/>
      <c r="AU78" s="147"/>
      <c r="AV78" s="147"/>
      <c r="AW78" s="147"/>
      <c r="AX78" s="147"/>
      <c r="AY78" s="147"/>
      <c r="AZ78" s="147"/>
    </row>
    <row r="79" spans="1:52" ht="26.1" customHeight="1">
      <c r="A79" s="54"/>
      <c r="B79" s="628" t="s">
        <v>93</v>
      </c>
      <c r="C79" s="625" t="s">
        <v>91</v>
      </c>
      <c r="E79" s="77" t="s">
        <v>92</v>
      </c>
      <c r="F79" s="26"/>
      <c r="G79" s="243"/>
      <c r="H79" s="243"/>
      <c r="J79" s="202"/>
      <c r="K79" s="243"/>
      <c r="L79" s="243"/>
      <c r="M79" s="243"/>
      <c r="N79" s="243"/>
      <c r="O79" s="243"/>
      <c r="P79" s="243"/>
      <c r="Q79" s="243"/>
      <c r="R79" s="243"/>
      <c r="S79" s="243"/>
      <c r="T79" s="243"/>
      <c r="U79" s="243"/>
      <c r="V79" s="243"/>
      <c r="W79" s="243"/>
      <c r="X79" s="243"/>
      <c r="Y79" s="243"/>
      <c r="Z79" s="243"/>
      <c r="AA79" s="202"/>
      <c r="AB79" s="60"/>
      <c r="AC79" s="236"/>
      <c r="AQ79" s="147"/>
      <c r="AR79" s="147"/>
      <c r="AS79" s="147"/>
      <c r="AT79" s="147"/>
      <c r="AU79" s="147"/>
      <c r="AV79" s="147"/>
      <c r="AW79" s="147"/>
      <c r="AX79" s="147"/>
      <c r="AY79" s="147"/>
      <c r="AZ79" s="147"/>
    </row>
    <row r="80" spans="1:52" ht="26.1" customHeight="1">
      <c r="A80" s="54"/>
      <c r="B80" s="628" t="s">
        <v>96</v>
      </c>
      <c r="C80" s="625" t="s">
        <v>94</v>
      </c>
      <c r="E80" s="77" t="s">
        <v>95</v>
      </c>
      <c r="F80" s="26"/>
      <c r="G80" s="243"/>
      <c r="H80" s="243"/>
      <c r="J80" s="202"/>
      <c r="K80" s="243"/>
      <c r="L80" s="243"/>
      <c r="M80" s="243"/>
      <c r="N80" s="243"/>
      <c r="O80" s="243"/>
      <c r="P80" s="243"/>
      <c r="Q80" s="243"/>
      <c r="R80" s="243"/>
      <c r="S80" s="243"/>
      <c r="T80" s="243"/>
      <c r="U80" s="243"/>
      <c r="V80" s="243"/>
      <c r="W80" s="243"/>
      <c r="X80" s="243"/>
      <c r="Y80" s="243"/>
      <c r="Z80" s="243"/>
      <c r="AA80" s="202"/>
      <c r="AB80" s="60"/>
      <c r="AC80" s="236"/>
      <c r="AQ80" s="147"/>
      <c r="AR80" s="147"/>
      <c r="AS80" s="147"/>
      <c r="AT80" s="147"/>
      <c r="AU80" s="147"/>
      <c r="AV80" s="147"/>
      <c r="AW80" s="147"/>
      <c r="AX80" s="147"/>
      <c r="AY80" s="147"/>
      <c r="AZ80" s="147"/>
    </row>
    <row r="81" spans="1:52" ht="41.25" customHeight="1">
      <c r="B81" s="82" t="s">
        <v>100</v>
      </c>
      <c r="C81" s="625" t="s">
        <v>97</v>
      </c>
      <c r="E81" s="77" t="s">
        <v>98</v>
      </c>
      <c r="F81" s="26"/>
      <c r="G81" s="243"/>
      <c r="H81" s="243"/>
      <c r="AB81" s="235"/>
      <c r="AC81" s="236"/>
      <c r="AQ81" s="147"/>
      <c r="AR81" s="147"/>
      <c r="AS81" s="147"/>
      <c r="AT81" s="147"/>
      <c r="AU81" s="147"/>
      <c r="AV81" s="147"/>
      <c r="AW81" s="147"/>
      <c r="AX81" s="147"/>
      <c r="AY81" s="147"/>
      <c r="AZ81" s="147"/>
    </row>
    <row r="82" spans="1:52" ht="41.25" customHeight="1">
      <c r="B82" s="82" t="s">
        <v>730</v>
      </c>
      <c r="C82" s="1387" t="s">
        <v>101</v>
      </c>
      <c r="D82" s="1387"/>
      <c r="E82" s="87" t="s">
        <v>99</v>
      </c>
      <c r="F82" s="26"/>
      <c r="G82" s="243"/>
      <c r="H82" s="243"/>
      <c r="AB82" s="235"/>
      <c r="AC82" s="236"/>
      <c r="AQ82" s="147"/>
      <c r="AR82" s="147"/>
      <c r="AS82" s="147"/>
      <c r="AT82" s="147"/>
      <c r="AU82" s="147"/>
      <c r="AV82" s="147"/>
      <c r="AW82" s="147"/>
      <c r="AX82" s="147"/>
      <c r="AY82" s="147"/>
      <c r="AZ82" s="147"/>
    </row>
    <row r="83" spans="1:52" ht="38.25" customHeight="1">
      <c r="B83" s="1572" t="s">
        <v>102</v>
      </c>
      <c r="C83" s="1572"/>
      <c r="D83" s="1572"/>
      <c r="E83" s="1572"/>
      <c r="F83" s="1572"/>
      <c r="G83" s="86"/>
      <c r="H83" s="86"/>
      <c r="AB83" s="235"/>
      <c r="AC83" s="236"/>
      <c r="AQ83" s="147"/>
      <c r="AR83" s="147"/>
      <c r="AS83" s="147"/>
      <c r="AT83" s="147"/>
      <c r="AU83" s="147"/>
      <c r="AV83" s="147"/>
      <c r="AW83" s="147"/>
      <c r="AX83" s="147"/>
      <c r="AY83" s="147"/>
      <c r="AZ83" s="147"/>
    </row>
    <row r="84" spans="1:52" ht="51.75" customHeight="1">
      <c r="A84" s="82">
        <v>7</v>
      </c>
      <c r="B84" s="1572" t="s">
        <v>107</v>
      </c>
      <c r="C84" s="1572"/>
      <c r="D84" s="1572"/>
      <c r="E84" s="1572"/>
      <c r="F84" s="1572"/>
      <c r="G84" s="86"/>
      <c r="H84" s="86"/>
      <c r="AB84" s="235"/>
      <c r="AC84" s="236"/>
      <c r="AQ84" s="147"/>
      <c r="AR84" s="147"/>
      <c r="AS84" s="147"/>
      <c r="AT84" s="147"/>
      <c r="AU84" s="147"/>
      <c r="AV84" s="147"/>
      <c r="AW84" s="147"/>
      <c r="AX84" s="147"/>
      <c r="AY84" s="147"/>
      <c r="AZ84" s="147"/>
    </row>
    <row r="85" spans="1:52" ht="35.25" customHeight="1">
      <c r="A85" s="82">
        <v>8</v>
      </c>
      <c r="B85" s="1572" t="s">
        <v>108</v>
      </c>
      <c r="C85" s="1572"/>
      <c r="D85" s="1572"/>
      <c r="E85" s="1572"/>
      <c r="F85" s="1572"/>
      <c r="G85" s="86"/>
      <c r="H85" s="86"/>
      <c r="AB85" s="235"/>
      <c r="AC85" s="236"/>
      <c r="AQ85" s="147"/>
      <c r="AR85" s="147"/>
      <c r="AS85" s="147"/>
      <c r="AT85" s="147"/>
      <c r="AU85" s="147"/>
      <c r="AV85" s="147"/>
      <c r="AW85" s="147"/>
      <c r="AX85" s="147"/>
      <c r="AY85" s="147"/>
      <c r="AZ85" s="147"/>
    </row>
    <row r="86" spans="1:52" ht="49.5" customHeight="1">
      <c r="A86" s="82">
        <v>9</v>
      </c>
      <c r="B86" s="1572" t="s">
        <v>109</v>
      </c>
      <c r="C86" s="1572"/>
      <c r="D86" s="1572"/>
      <c r="E86" s="1572"/>
      <c r="F86" s="1572"/>
      <c r="G86" s="86"/>
      <c r="H86" s="86"/>
      <c r="AB86" s="235"/>
      <c r="AC86" s="236"/>
      <c r="AQ86" s="147"/>
      <c r="AR86" s="147"/>
      <c r="AS86" s="147"/>
      <c r="AT86" s="147"/>
      <c r="AU86" s="147"/>
      <c r="AV86" s="147"/>
      <c r="AW86" s="147"/>
      <c r="AX86" s="147"/>
      <c r="AY86" s="147"/>
      <c r="AZ86" s="147"/>
    </row>
    <row r="87" spans="1:52" ht="51.75" customHeight="1">
      <c r="A87" s="82">
        <v>10</v>
      </c>
      <c r="B87" s="1572" t="s">
        <v>110</v>
      </c>
      <c r="C87" s="1572"/>
      <c r="D87" s="1572"/>
      <c r="E87" s="1572"/>
      <c r="F87" s="1572"/>
      <c r="G87" s="86"/>
      <c r="H87" s="86"/>
      <c r="AB87" s="235"/>
      <c r="AC87" s="236"/>
      <c r="AQ87" s="147"/>
      <c r="AR87" s="147"/>
      <c r="AS87" s="147"/>
      <c r="AT87" s="147"/>
      <c r="AU87" s="147"/>
      <c r="AV87" s="147"/>
      <c r="AW87" s="147"/>
      <c r="AX87" s="147"/>
      <c r="AY87" s="147"/>
      <c r="AZ87" s="147"/>
    </row>
    <row r="88" spans="1:52" ht="21.75" customHeight="1">
      <c r="A88" s="82">
        <v>11</v>
      </c>
      <c r="B88" s="1572" t="s">
        <v>111</v>
      </c>
      <c r="C88" s="1572"/>
      <c r="D88" s="1572"/>
      <c r="E88" s="1572"/>
      <c r="F88" s="1572"/>
      <c r="G88" s="86"/>
      <c r="H88" s="86"/>
      <c r="AB88" s="235"/>
      <c r="AC88" s="236"/>
      <c r="AQ88" s="147"/>
      <c r="AR88" s="147"/>
      <c r="AS88" s="147"/>
      <c r="AT88" s="147"/>
      <c r="AU88" s="147"/>
      <c r="AV88" s="147"/>
      <c r="AW88" s="147"/>
      <c r="AX88" s="147"/>
      <c r="AY88" s="147"/>
      <c r="AZ88" s="147"/>
    </row>
    <row r="89" spans="1:52" ht="71.25" customHeight="1">
      <c r="A89" s="662">
        <v>12</v>
      </c>
      <c r="B89" s="1601" t="s">
        <v>335</v>
      </c>
      <c r="C89" s="1601"/>
      <c r="D89" s="1601"/>
      <c r="E89" s="1601"/>
      <c r="F89" s="1601"/>
      <c r="K89" s="481">
        <f>'Names of Bidder'!J6</f>
        <v>2</v>
      </c>
      <c r="AB89" s="235"/>
      <c r="AC89" s="236"/>
      <c r="AQ89" s="147"/>
      <c r="AR89" s="147"/>
      <c r="AS89" s="147"/>
      <c r="AT89" s="147"/>
      <c r="AU89" s="147"/>
      <c r="AV89" s="147"/>
      <c r="AW89" s="147"/>
      <c r="AX89" s="147"/>
      <c r="AY89" s="147"/>
      <c r="AZ89" s="147"/>
    </row>
    <row r="90" spans="1:52" ht="63.75" customHeight="1">
      <c r="A90" s="82">
        <v>13</v>
      </c>
      <c r="B90" s="1572"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572"/>
      <c r="D90" s="1572"/>
      <c r="E90" s="1572"/>
      <c r="F90" s="1572"/>
      <c r="H90" s="86"/>
      <c r="K90" s="482">
        <f>'Names of Bidder'!J15</f>
        <v>2</v>
      </c>
      <c r="AB90" s="235"/>
      <c r="AC90" s="236"/>
      <c r="AQ90" s="147"/>
      <c r="AR90" s="147"/>
      <c r="AS90" s="147"/>
      <c r="AT90" s="147"/>
      <c r="AU90" s="147"/>
      <c r="AV90" s="147"/>
      <c r="AW90" s="147"/>
      <c r="AX90" s="147"/>
      <c r="AY90" s="147"/>
      <c r="AZ90" s="147"/>
    </row>
    <row r="91" spans="1:52" ht="100.5" customHeight="1">
      <c r="A91" s="82">
        <v>14</v>
      </c>
      <c r="B91" s="1572" t="s">
        <v>304</v>
      </c>
      <c r="C91" s="1572"/>
      <c r="D91" s="1572"/>
      <c r="E91" s="1572"/>
      <c r="F91" s="1572"/>
      <c r="G91" s="86"/>
      <c r="H91" s="86"/>
      <c r="AB91" s="235"/>
      <c r="AC91" s="236"/>
      <c r="AQ91" s="147"/>
      <c r="AR91" s="147"/>
      <c r="AS91" s="147"/>
      <c r="AT91" s="147"/>
      <c r="AU91" s="147"/>
      <c r="AV91" s="147"/>
      <c r="AW91" s="147"/>
      <c r="AX91" s="147"/>
      <c r="AY91" s="147"/>
      <c r="AZ91" s="147"/>
    </row>
    <row r="92" spans="1:52" ht="30" customHeight="1">
      <c r="A92" s="89"/>
      <c r="B92" s="30" t="str">
        <f>IF(ISERROR("Dated this " &amp; AI6 &amp; LOOKUP(AI6,AG1:AG39,AH1:AH39) &amp; " day of " &amp; AI8 &amp; " " &amp;AI9), "", "Dated this " &amp; AI6 &amp; LOOKUP(AI6,AG1:AG39,AH1:AH39) &amp; " day of " &amp; AI8 &amp; " " &amp;AI9)</f>
        <v/>
      </c>
      <c r="E92" s="88"/>
      <c r="F92" s="88"/>
      <c r="G92" s="61"/>
      <c r="H92" s="61"/>
      <c r="AB92" s="235"/>
      <c r="AC92" s="236"/>
      <c r="AQ92" s="147"/>
      <c r="AR92" s="147"/>
      <c r="AS92" s="147"/>
      <c r="AT92" s="147"/>
      <c r="AU92" s="147"/>
      <c r="AV92" s="147"/>
      <c r="AW92" s="147"/>
      <c r="AX92" s="147"/>
      <c r="AY92" s="147"/>
      <c r="AZ92" s="147"/>
    </row>
    <row r="93" spans="1:52" ht="30" customHeight="1">
      <c r="A93" s="89"/>
      <c r="B93" s="39" t="s">
        <v>305</v>
      </c>
      <c r="C93" s="26"/>
      <c r="D93" s="33"/>
      <c r="E93" s="33"/>
      <c r="F93" s="33"/>
      <c r="G93" s="72"/>
      <c r="H93" s="72"/>
      <c r="AB93" s="235"/>
      <c r="AC93" s="236"/>
      <c r="AQ93" s="147"/>
      <c r="AR93" s="147"/>
      <c r="AS93" s="147"/>
      <c r="AT93" s="147"/>
      <c r="AU93" s="147"/>
      <c r="AV93" s="147"/>
      <c r="AW93" s="147"/>
      <c r="AX93" s="147"/>
      <c r="AY93" s="147"/>
      <c r="AZ93" s="147"/>
    </row>
    <row r="94" spans="1:52" ht="15.95" customHeight="1">
      <c r="A94" s="89"/>
      <c r="B94" s="57"/>
      <c r="C94" s="33"/>
      <c r="D94" s="33"/>
      <c r="E94" s="33"/>
      <c r="F94" s="33"/>
      <c r="G94" s="72"/>
      <c r="H94" s="72"/>
      <c r="AB94" s="235"/>
      <c r="AC94" s="236"/>
      <c r="AQ94" s="147"/>
      <c r="AR94" s="147"/>
      <c r="AS94" s="147"/>
      <c r="AT94" s="147"/>
      <c r="AU94" s="147"/>
      <c r="AV94" s="147"/>
      <c r="AW94" s="147"/>
      <c r="AX94" s="147"/>
      <c r="AY94" s="147"/>
      <c r="AZ94" s="147"/>
    </row>
    <row r="95" spans="1:52" ht="21" customHeight="1">
      <c r="A95" s="89"/>
      <c r="B95" s="57"/>
      <c r="C95" s="33"/>
      <c r="D95" s="33"/>
      <c r="F95" s="46" t="s">
        <v>306</v>
      </c>
      <c r="G95" s="90"/>
      <c r="H95" s="90"/>
      <c r="AB95" s="235"/>
      <c r="AC95" s="236"/>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5"/>
      <c r="AC96" s="236"/>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86" t="str">
        <f>'Attach 3(JV)'!E24</f>
        <v/>
      </c>
      <c r="G98" s="81"/>
      <c r="H98" s="81"/>
      <c r="AQ98" s="147"/>
      <c r="AR98" s="147"/>
      <c r="AS98" s="147"/>
      <c r="AT98" s="147"/>
      <c r="AU98" s="147"/>
      <c r="AV98" s="147"/>
      <c r="AW98" s="147"/>
      <c r="AX98" s="147"/>
      <c r="AY98" s="147"/>
      <c r="AZ98" s="147"/>
    </row>
    <row r="99" spans="1:52" ht="27.95" customHeight="1">
      <c r="A99" s="76" t="s">
        <v>8</v>
      </c>
      <c r="B99" s="37"/>
      <c r="C99" s="276" t="str">
        <f>'Attach 3(JV)'!B25</f>
        <v/>
      </c>
      <c r="E99" s="55" t="s">
        <v>6</v>
      </c>
      <c r="F99" s="486"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595" t="s">
        <v>404</v>
      </c>
      <c r="B102" s="1595"/>
      <c r="C102" s="1595"/>
      <c r="D102" s="1595"/>
      <c r="E102" s="1595"/>
      <c r="F102" s="1595"/>
      <c r="AQ102" s="147"/>
      <c r="AR102" s="147"/>
      <c r="AS102" s="147"/>
      <c r="AT102" s="147"/>
      <c r="AU102" s="147"/>
      <c r="AV102" s="147"/>
      <c r="AW102" s="147"/>
      <c r="AX102" s="147"/>
      <c r="AY102" s="147"/>
      <c r="AZ102" s="147"/>
    </row>
    <row r="103" spans="1:52" ht="16.5" customHeight="1">
      <c r="A103" s="1596"/>
      <c r="B103" s="1596"/>
      <c r="D103" s="244"/>
      <c r="E103" s="125"/>
      <c r="F103" s="125"/>
      <c r="G103" s="218"/>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IF(AND(H30="JV (Joint Venture)",H31=1), "", "Printed Name :")</f>
        <v>#REF!</v>
      </c>
      <c r="B105" s="1597"/>
      <c r="C105" s="1597"/>
      <c r="E105" s="55" t="s">
        <v>5</v>
      </c>
      <c r="F105" s="278"/>
      <c r="H105" s="302"/>
      <c r="AQ105" s="147"/>
      <c r="AR105" s="147"/>
      <c r="AS105" s="147"/>
      <c r="AT105" s="147"/>
      <c r="AU105" s="147"/>
      <c r="AV105" s="147"/>
      <c r="AW105" s="147"/>
      <c r="AX105" s="147"/>
      <c r="AY105" s="147"/>
      <c r="AZ105" s="147"/>
    </row>
    <row r="106" spans="1:52" ht="27.95" hidden="1" customHeight="1">
      <c r="A106" s="55" t="e">
        <f>IF(AND(H30="JV (Joint Venture)",H31=1), "", "Designation :")</f>
        <v>#REF!</v>
      </c>
      <c r="B106" s="1597"/>
      <c r="C106" s="1597"/>
      <c r="E106" s="55" t="s">
        <v>6</v>
      </c>
      <c r="F106" s="278"/>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5"/>
      <c r="AQ108" s="147"/>
      <c r="AR108" s="147"/>
      <c r="AS108" s="147"/>
      <c r="AT108" s="147"/>
      <c r="AU108" s="147"/>
      <c r="AV108" s="147"/>
      <c r="AW108" s="147"/>
      <c r="AX108" s="147"/>
      <c r="AY108" s="147"/>
      <c r="AZ108" s="147"/>
    </row>
    <row r="109" spans="1:52" s="25" customFormat="1" ht="21" customHeight="1">
      <c r="A109" s="1593" t="s">
        <v>174</v>
      </c>
      <c r="B109" s="1593"/>
      <c r="C109" s="1593"/>
      <c r="D109" s="1591"/>
      <c r="E109" s="1591"/>
      <c r="F109" s="1591"/>
      <c r="G109" s="43"/>
      <c r="H109" s="43"/>
      <c r="I109" s="56"/>
      <c r="J109" s="56"/>
      <c r="K109" s="230"/>
      <c r="L109" s="230"/>
      <c r="M109" s="230"/>
      <c r="N109" s="230"/>
      <c r="O109" s="230"/>
      <c r="P109" s="230"/>
      <c r="Q109" s="230"/>
      <c r="R109" s="230"/>
      <c r="S109" s="230"/>
      <c r="T109" s="230"/>
      <c r="U109" s="230"/>
      <c r="V109" s="230"/>
      <c r="W109" s="230"/>
      <c r="X109" s="230"/>
      <c r="Y109" s="230"/>
      <c r="Z109" s="230"/>
      <c r="AA109" s="56"/>
      <c r="AB109" s="59"/>
      <c r="AC109" s="59"/>
      <c r="AD109" s="232"/>
      <c r="AE109" s="232"/>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594"/>
      <c r="B110" s="1594"/>
      <c r="C110" s="1594"/>
      <c r="D110" s="1591"/>
      <c r="E110" s="1591"/>
      <c r="F110" s="1591"/>
      <c r="G110" s="43"/>
      <c r="H110" s="43"/>
      <c r="I110" s="56"/>
      <c r="J110" s="56"/>
      <c r="K110" s="230"/>
      <c r="L110" s="230"/>
      <c r="M110" s="230"/>
      <c r="N110" s="230"/>
      <c r="O110" s="230"/>
      <c r="P110" s="230"/>
      <c r="Q110" s="230"/>
      <c r="R110" s="230"/>
      <c r="S110" s="230"/>
      <c r="T110" s="230"/>
      <c r="U110" s="230"/>
      <c r="V110" s="230"/>
      <c r="W110" s="230"/>
      <c r="X110" s="230"/>
      <c r="Y110" s="230"/>
      <c r="Z110" s="230"/>
      <c r="AA110" s="56"/>
      <c r="AB110" s="59"/>
      <c r="AC110" s="59"/>
      <c r="AD110" s="232"/>
      <c r="AE110" s="232"/>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592"/>
      <c r="B111" s="1592"/>
      <c r="C111" s="1592"/>
      <c r="D111" s="1591"/>
      <c r="E111" s="1591"/>
      <c r="F111" s="1591"/>
      <c r="G111" s="43"/>
      <c r="H111" s="43"/>
      <c r="I111" s="56"/>
      <c r="J111" s="56"/>
      <c r="K111" s="230"/>
      <c r="L111" s="230"/>
      <c r="M111" s="230"/>
      <c r="N111" s="230"/>
      <c r="O111" s="230"/>
      <c r="P111" s="230"/>
      <c r="Q111" s="230"/>
      <c r="R111" s="230"/>
      <c r="S111" s="230"/>
      <c r="T111" s="230"/>
      <c r="U111" s="230"/>
      <c r="V111" s="230"/>
      <c r="W111" s="230"/>
      <c r="X111" s="230"/>
      <c r="Y111" s="230"/>
      <c r="Z111" s="230"/>
      <c r="AA111" s="56"/>
      <c r="AB111" s="59"/>
      <c r="AC111" s="59"/>
      <c r="AD111" s="232"/>
      <c r="AE111" s="232"/>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600" t="s">
        <v>175</v>
      </c>
      <c r="B112" s="1600"/>
      <c r="C112" s="1600"/>
      <c r="D112" s="1591"/>
      <c r="E112" s="1591"/>
      <c r="F112" s="1591"/>
      <c r="G112" s="43"/>
      <c r="H112" s="43"/>
      <c r="I112" s="56"/>
      <c r="J112" s="56"/>
      <c r="K112" s="230"/>
      <c r="L112" s="230"/>
      <c r="M112" s="230"/>
      <c r="N112" s="230"/>
      <c r="O112" s="230"/>
      <c r="P112" s="230"/>
      <c r="Q112" s="230"/>
      <c r="R112" s="230"/>
      <c r="S112" s="230"/>
      <c r="T112" s="230"/>
      <c r="U112" s="230"/>
      <c r="V112" s="230"/>
      <c r="W112" s="230"/>
      <c r="X112" s="230"/>
      <c r="Y112" s="230"/>
      <c r="Z112" s="230"/>
      <c r="AA112" s="56"/>
      <c r="AB112" s="59"/>
      <c r="AC112" s="59"/>
      <c r="AD112" s="232"/>
      <c r="AE112" s="232"/>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600" t="s">
        <v>176</v>
      </c>
      <c r="B113" s="1600"/>
      <c r="C113" s="1600"/>
      <c r="D113" s="1591"/>
      <c r="E113" s="1591"/>
      <c r="F113" s="1591"/>
      <c r="G113" s="43"/>
      <c r="H113" s="43"/>
      <c r="I113" s="56"/>
      <c r="J113" s="56"/>
      <c r="K113" s="230"/>
      <c r="L113" s="230"/>
      <c r="M113" s="230"/>
      <c r="N113" s="230"/>
      <c r="O113" s="230"/>
      <c r="P113" s="230"/>
      <c r="Q113" s="230"/>
      <c r="R113" s="230"/>
      <c r="S113" s="230"/>
      <c r="T113" s="230"/>
      <c r="U113" s="230"/>
      <c r="V113" s="230"/>
      <c r="W113" s="230"/>
      <c r="X113" s="230"/>
      <c r="Y113" s="230"/>
      <c r="Z113" s="230"/>
      <c r="AA113" s="56"/>
      <c r="AB113" s="59"/>
      <c r="AC113" s="59"/>
      <c r="AD113" s="232"/>
      <c r="AE113" s="232"/>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600" t="s">
        <v>177</v>
      </c>
      <c r="B114" s="1600"/>
      <c r="C114" s="1600"/>
      <c r="D114" s="1591"/>
      <c r="E114" s="1591"/>
      <c r="F114" s="1591"/>
      <c r="G114" s="91"/>
      <c r="H114" s="91"/>
      <c r="I114" s="56"/>
      <c r="J114" s="56"/>
      <c r="K114" s="230"/>
      <c r="L114" s="230"/>
      <c r="M114" s="230"/>
      <c r="N114" s="230"/>
      <c r="O114" s="230"/>
      <c r="P114" s="230"/>
      <c r="Q114" s="230"/>
      <c r="R114" s="230"/>
      <c r="S114" s="230"/>
      <c r="T114" s="230"/>
      <c r="U114" s="230"/>
      <c r="V114" s="230"/>
      <c r="W114" s="230"/>
      <c r="X114" s="230"/>
      <c r="Y114" s="230"/>
      <c r="Z114" s="230"/>
      <c r="AA114" s="56"/>
      <c r="AB114" s="59"/>
      <c r="AC114" s="59"/>
      <c r="AD114" s="232"/>
      <c r="AE114" s="232"/>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593" t="s">
        <v>178</v>
      </c>
      <c r="B115" s="1593"/>
      <c r="C115" s="1593"/>
      <c r="D115" s="1591"/>
      <c r="E115" s="1591"/>
      <c r="F115" s="1591"/>
      <c r="G115" s="43"/>
      <c r="H115" s="43"/>
      <c r="I115" s="56"/>
      <c r="J115" s="56"/>
      <c r="K115" s="230"/>
      <c r="L115" s="230"/>
      <c r="M115" s="230"/>
      <c r="N115" s="230"/>
      <c r="O115" s="230"/>
      <c r="P115" s="230"/>
      <c r="Q115" s="230"/>
      <c r="R115" s="230"/>
      <c r="S115" s="230"/>
      <c r="T115" s="230"/>
      <c r="U115" s="230"/>
      <c r="V115" s="230"/>
      <c r="W115" s="230"/>
      <c r="X115" s="230"/>
      <c r="Y115" s="230"/>
      <c r="Z115" s="230"/>
      <c r="AA115" s="56"/>
      <c r="AB115" s="59"/>
      <c r="AC115" s="59"/>
      <c r="AD115" s="232"/>
      <c r="AE115" s="232"/>
      <c r="AF115" s="56"/>
      <c r="AG115" s="56"/>
      <c r="AH115" s="56"/>
      <c r="AI115" s="56"/>
      <c r="AJ115" s="56"/>
      <c r="AK115" s="56"/>
      <c r="AL115" s="56"/>
      <c r="AM115" s="56"/>
      <c r="AN115" s="56"/>
      <c r="AO115" s="56"/>
      <c r="AP115" s="56"/>
    </row>
    <row r="116" spans="1:52" s="25" customFormat="1" ht="21" customHeight="1">
      <c r="A116" s="1594"/>
      <c r="B116" s="1594"/>
      <c r="C116" s="1594"/>
      <c r="D116" s="1591"/>
      <c r="E116" s="1591"/>
      <c r="F116" s="1591"/>
      <c r="G116" s="43"/>
      <c r="H116" s="43"/>
      <c r="I116" s="56"/>
      <c r="J116" s="56"/>
      <c r="K116" s="230"/>
      <c r="L116" s="230"/>
      <c r="M116" s="230"/>
      <c r="N116" s="230"/>
      <c r="O116" s="230"/>
      <c r="P116" s="230"/>
      <c r="Q116" s="230"/>
      <c r="R116" s="230"/>
      <c r="S116" s="230"/>
      <c r="T116" s="230"/>
      <c r="U116" s="230"/>
      <c r="V116" s="230"/>
      <c r="W116" s="230"/>
      <c r="X116" s="230"/>
      <c r="Y116" s="230"/>
      <c r="Z116" s="230"/>
      <c r="AA116" s="56"/>
      <c r="AB116" s="59"/>
      <c r="AC116" s="59"/>
      <c r="AD116" s="232"/>
      <c r="AE116" s="232"/>
      <c r="AF116" s="56"/>
      <c r="AG116" s="56"/>
      <c r="AH116" s="56"/>
      <c r="AI116" s="56"/>
      <c r="AJ116" s="56"/>
      <c r="AK116" s="56"/>
      <c r="AL116" s="56"/>
      <c r="AM116" s="56"/>
      <c r="AN116" s="56"/>
      <c r="AO116" s="56"/>
      <c r="AP116" s="56"/>
    </row>
    <row r="117" spans="1:52">
      <c r="A117" s="1592"/>
      <c r="B117" s="1592"/>
      <c r="C117" s="1592"/>
      <c r="D117" s="1591"/>
      <c r="E117" s="1591"/>
      <c r="F117" s="1591"/>
    </row>
    <row r="118" spans="1:52">
      <c r="A118" s="134"/>
      <c r="B118" s="134"/>
      <c r="C118" s="134"/>
      <c r="D118" s="135"/>
      <c r="E118" s="135"/>
      <c r="F118" s="135"/>
    </row>
    <row r="119" spans="1:52" ht="47.25" customHeight="1">
      <c r="A119" s="1599" t="str">
        <f>H119&amp;I119&amp;J119</f>
        <v/>
      </c>
      <c r="B119" s="1599"/>
      <c r="C119" s="1599"/>
      <c r="D119" s="1599"/>
      <c r="E119" s="1599"/>
      <c r="F119" s="1599"/>
      <c r="H119" s="284"/>
      <c r="I119" s="285"/>
      <c r="J119" s="285"/>
    </row>
  </sheetData>
  <sheetProtection algorithmName="SHA-512" hashValue="TQJR4udh0Otu37J9cW978YOGBmvqSc/g2kRbH9bRcJ5yn5ohoKWz657O5FgE1/J15qLQ17e98P+TaAFNr2jvrA==" saltValue="ZhFbOmc1376m1esJGM0q2w==" spinCount="100000" sheet="1" objects="1" scenarios="1" formatColumns="0" formatRows="0" selectLockedCells="1"/>
  <dataConsolidate/>
  <customSheetViews>
    <customSheetView guid="{7D0A14A8-F7D2-402C-9203-97C9651691AA}"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5"/>
      <headerFooter alignWithMargins="0">
        <oddFooter>&amp;R&amp;"Book Antiqua,Bold"&amp;8 Page &amp;P of &amp;N</oddFooter>
      </headerFooter>
    </customSheetView>
  </customSheetViews>
  <mergeCells count="119">
    <mergeCell ref="B91:F91"/>
    <mergeCell ref="B86:F86"/>
    <mergeCell ref="B83:F83"/>
    <mergeCell ref="B84:F84"/>
    <mergeCell ref="D48:F48"/>
    <mergeCell ref="B66:F66"/>
    <mergeCell ref="B58:F58"/>
    <mergeCell ref="B59:F59"/>
    <mergeCell ref="B60:F60"/>
    <mergeCell ref="B61:F61"/>
    <mergeCell ref="B50:C50"/>
    <mergeCell ref="B68:F68"/>
    <mergeCell ref="B67:F67"/>
    <mergeCell ref="D51:F51"/>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6:C56"/>
    <mergeCell ref="D56:F56"/>
    <mergeCell ref="B85:F85"/>
    <mergeCell ref="B64:F64"/>
    <mergeCell ref="B65:F65"/>
    <mergeCell ref="A110:C110"/>
    <mergeCell ref="D112:F112"/>
    <mergeCell ref="D110:F110"/>
    <mergeCell ref="A112:C112"/>
    <mergeCell ref="B106:C106"/>
    <mergeCell ref="B89:F89"/>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2:F62"/>
    <mergeCell ref="D50:F50"/>
    <mergeCell ref="B51:C51"/>
    <mergeCell ref="B63:F63"/>
    <mergeCell ref="D45:F45"/>
    <mergeCell ref="B45:C45"/>
    <mergeCell ref="B52:C52"/>
    <mergeCell ref="B57:F57"/>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rowBreaks count="1" manualBreakCount="1">
    <brk id="92" max="9" man="1"/>
  </rowBreaks>
  <drawing r:id="rId3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211" customWidth="1"/>
    <col min="2" max="2" width="11.85546875" style="211" customWidth="1"/>
    <col min="3" max="15" width="9.140625" style="211"/>
    <col min="16" max="16384" width="9.140625" style="169"/>
  </cols>
  <sheetData>
    <row r="1" spans="1:15" s="168" customFormat="1" ht="30" customHeight="1">
      <c r="A1" s="1603">
        <f>'Bid Form 1st Envelope '!I21</f>
        <v>0</v>
      </c>
      <c r="B1" s="1603"/>
      <c r="C1" s="209"/>
      <c r="D1" s="209"/>
      <c r="E1" s="209"/>
      <c r="F1" s="209"/>
      <c r="G1" s="209"/>
      <c r="H1" s="209"/>
      <c r="I1" s="209"/>
      <c r="J1" s="209"/>
      <c r="K1" s="209"/>
      <c r="L1" s="209"/>
      <c r="M1" s="209"/>
      <c r="N1" s="209"/>
      <c r="O1" s="209"/>
    </row>
    <row r="2" spans="1:15" s="168" customFormat="1" ht="30" customHeight="1">
      <c r="A2" s="210"/>
      <c r="B2" s="209"/>
      <c r="C2" s="209"/>
      <c r="D2" s="209"/>
      <c r="E2" s="209"/>
      <c r="F2" s="209"/>
      <c r="G2" s="209"/>
      <c r="H2" s="209"/>
      <c r="I2" s="209"/>
      <c r="J2" s="209"/>
      <c r="K2" s="209"/>
      <c r="L2" s="209"/>
      <c r="M2" s="209"/>
      <c r="N2" s="209"/>
      <c r="O2" s="209"/>
    </row>
    <row r="3" spans="1:15">
      <c r="A3" s="210"/>
    </row>
    <row r="4" spans="1:15">
      <c r="A4" s="212" t="str">
        <f>IF(OR((A1&gt;9999999999),(A1&lt;0)),"Invalid Entry - More than 1000 crore OR -ve value",IF(A1=0, "Rs. Zero Only ",+CONCATENATE("Rs. ", B11,D11,B10,D10,B9,D9,B8,D8,B7,D7,B6," Only")))</f>
        <v xml:space="preserve">Rs. Zero Only </v>
      </c>
    </row>
    <row r="5" spans="1:15">
      <c r="A5" s="210"/>
    </row>
    <row r="6" spans="1:15">
      <c r="A6" s="213">
        <f>-INT(A1/100)*100+ROUND(A1,0)</f>
        <v>0</v>
      </c>
      <c r="B6" s="211" t="str">
        <f t="shared" ref="B6:B11" si="0">IF(A6=0,"",LOOKUP(A6,$A$13:$A$112,$B$13:$B$112))</f>
        <v/>
      </c>
      <c r="D6" s="212"/>
    </row>
    <row r="7" spans="1:15">
      <c r="A7" s="213">
        <f>-INT(A1/1000)*10+INT(A1/100)</f>
        <v>0</v>
      </c>
      <c r="B7" s="211" t="str">
        <f t="shared" si="0"/>
        <v/>
      </c>
      <c r="D7" s="212" t="str">
        <f>+IF(B7="",""," Hundred ")</f>
        <v/>
      </c>
    </row>
    <row r="8" spans="1:15">
      <c r="A8" s="213">
        <f>-INT(A1/100000)*100+INT(A1/1000)</f>
        <v>0</v>
      </c>
      <c r="B8" s="211" t="str">
        <f t="shared" si="0"/>
        <v/>
      </c>
      <c r="D8" s="212" t="str">
        <f>IF((B8=""),IF(C8="",""," Thousand ")," Thousand ")</f>
        <v/>
      </c>
    </row>
    <row r="9" spans="1:15">
      <c r="A9" s="213">
        <f>-INT(A1/10000000)*100+INT(A1/100000)</f>
        <v>0</v>
      </c>
      <c r="B9" s="211" t="str">
        <f t="shared" si="0"/>
        <v/>
      </c>
      <c r="D9" s="212" t="str">
        <f>IF((B9=""),IF(C9="",""," Lac ")," Lac ")</f>
        <v/>
      </c>
    </row>
    <row r="10" spans="1:15">
      <c r="A10" s="213">
        <f>-INT(A1/1000000000)*100+INT(A1/10000000)</f>
        <v>0</v>
      </c>
      <c r="B10" s="214" t="str">
        <f t="shared" si="0"/>
        <v/>
      </c>
      <c r="D10" s="212" t="str">
        <f>IF((B10=""),IF(C10="",""," Crore ")," Crore ")</f>
        <v/>
      </c>
    </row>
    <row r="11" spans="1:15">
      <c r="A11" s="215">
        <f>-INT(A1/10000000000)*1000+INT(A1/1000000000)</f>
        <v>0</v>
      </c>
      <c r="B11" s="214" t="str">
        <f t="shared" si="0"/>
        <v/>
      </c>
      <c r="D11" s="212" t="str">
        <f>IF((B11=""),IF(C11="",""," Hundred ")," Hundred ")</f>
        <v/>
      </c>
    </row>
    <row r="13" spans="1:15">
      <c r="A13" s="216">
        <v>1</v>
      </c>
      <c r="B13" s="217" t="s">
        <v>187</v>
      </c>
    </row>
    <row r="14" spans="1:15">
      <c r="A14" s="216">
        <v>2</v>
      </c>
      <c r="B14" s="217" t="s">
        <v>188</v>
      </c>
    </row>
    <row r="15" spans="1:15">
      <c r="A15" s="216">
        <v>3</v>
      </c>
      <c r="B15" s="217" t="s">
        <v>189</v>
      </c>
    </row>
    <row r="16" spans="1:15">
      <c r="A16" s="216">
        <v>4</v>
      </c>
      <c r="B16" s="217" t="s">
        <v>190</v>
      </c>
    </row>
    <row r="17" spans="1:2">
      <c r="A17" s="216">
        <v>5</v>
      </c>
      <c r="B17" s="217" t="s">
        <v>191</v>
      </c>
    </row>
    <row r="18" spans="1:2">
      <c r="A18" s="216">
        <v>6</v>
      </c>
      <c r="B18" s="217" t="s">
        <v>192</v>
      </c>
    </row>
    <row r="19" spans="1:2">
      <c r="A19" s="216">
        <v>7</v>
      </c>
      <c r="B19" s="217" t="s">
        <v>193</v>
      </c>
    </row>
    <row r="20" spans="1:2">
      <c r="A20" s="216">
        <v>8</v>
      </c>
      <c r="B20" s="217" t="s">
        <v>194</v>
      </c>
    </row>
    <row r="21" spans="1:2">
      <c r="A21" s="216">
        <v>9</v>
      </c>
      <c r="B21" s="217" t="s">
        <v>195</v>
      </c>
    </row>
    <row r="22" spans="1:2">
      <c r="A22" s="216">
        <v>10</v>
      </c>
      <c r="B22" s="217" t="s">
        <v>196</v>
      </c>
    </row>
    <row r="23" spans="1:2">
      <c r="A23" s="216">
        <v>11</v>
      </c>
      <c r="B23" s="217" t="s">
        <v>197</v>
      </c>
    </row>
    <row r="24" spans="1:2">
      <c r="A24" s="216">
        <v>12</v>
      </c>
      <c r="B24" s="217" t="s">
        <v>198</v>
      </c>
    </row>
    <row r="25" spans="1:2">
      <c r="A25" s="216">
        <v>13</v>
      </c>
      <c r="B25" s="217" t="s">
        <v>199</v>
      </c>
    </row>
    <row r="26" spans="1:2">
      <c r="A26" s="216">
        <v>14</v>
      </c>
      <c r="B26" s="217" t="s">
        <v>200</v>
      </c>
    </row>
    <row r="27" spans="1:2">
      <c r="A27" s="216">
        <v>15</v>
      </c>
      <c r="B27" s="217" t="s">
        <v>201</v>
      </c>
    </row>
    <row r="28" spans="1:2">
      <c r="A28" s="216">
        <v>16</v>
      </c>
      <c r="B28" s="217" t="s">
        <v>202</v>
      </c>
    </row>
    <row r="29" spans="1:2">
      <c r="A29" s="216">
        <v>17</v>
      </c>
      <c r="B29" s="217" t="s">
        <v>203</v>
      </c>
    </row>
    <row r="30" spans="1:2">
      <c r="A30" s="216">
        <v>18</v>
      </c>
      <c r="B30" s="217" t="s">
        <v>204</v>
      </c>
    </row>
    <row r="31" spans="1:2">
      <c r="A31" s="216">
        <v>19</v>
      </c>
      <c r="B31" s="217" t="s">
        <v>205</v>
      </c>
    </row>
    <row r="32" spans="1:2">
      <c r="A32" s="216">
        <v>20</v>
      </c>
      <c r="B32" s="217" t="s">
        <v>206</v>
      </c>
    </row>
    <row r="33" spans="1:2">
      <c r="A33" s="216">
        <v>21</v>
      </c>
      <c r="B33" s="217" t="s">
        <v>207</v>
      </c>
    </row>
    <row r="34" spans="1:2">
      <c r="A34" s="216">
        <v>22</v>
      </c>
      <c r="B34" s="217" t="s">
        <v>208</v>
      </c>
    </row>
    <row r="35" spans="1:2">
      <c r="A35" s="216">
        <v>23</v>
      </c>
      <c r="B35" s="217" t="s">
        <v>209</v>
      </c>
    </row>
    <row r="36" spans="1:2">
      <c r="A36" s="216">
        <v>24</v>
      </c>
      <c r="B36" s="217" t="s">
        <v>210</v>
      </c>
    </row>
    <row r="37" spans="1:2">
      <c r="A37" s="216">
        <v>25</v>
      </c>
      <c r="B37" s="217" t="s">
        <v>211</v>
      </c>
    </row>
    <row r="38" spans="1:2">
      <c r="A38" s="216">
        <v>26</v>
      </c>
      <c r="B38" s="217" t="s">
        <v>212</v>
      </c>
    </row>
    <row r="39" spans="1:2">
      <c r="A39" s="216">
        <v>27</v>
      </c>
      <c r="B39" s="217" t="s">
        <v>213</v>
      </c>
    </row>
    <row r="40" spans="1:2">
      <c r="A40" s="216">
        <v>28</v>
      </c>
      <c r="B40" s="217" t="s">
        <v>214</v>
      </c>
    </row>
    <row r="41" spans="1:2">
      <c r="A41" s="216">
        <v>29</v>
      </c>
      <c r="B41" s="217" t="s">
        <v>215</v>
      </c>
    </row>
    <row r="42" spans="1:2">
      <c r="A42" s="216">
        <v>30</v>
      </c>
      <c r="B42" s="217" t="s">
        <v>216</v>
      </c>
    </row>
    <row r="43" spans="1:2">
      <c r="A43" s="216">
        <v>31</v>
      </c>
      <c r="B43" s="217" t="s">
        <v>217</v>
      </c>
    </row>
    <row r="44" spans="1:2">
      <c r="A44" s="216">
        <v>32</v>
      </c>
      <c r="B44" s="217" t="s">
        <v>218</v>
      </c>
    </row>
    <row r="45" spans="1:2">
      <c r="A45" s="216">
        <v>33</v>
      </c>
      <c r="B45" s="217" t="s">
        <v>219</v>
      </c>
    </row>
    <row r="46" spans="1:2">
      <c r="A46" s="216">
        <v>34</v>
      </c>
      <c r="B46" s="217" t="s">
        <v>220</v>
      </c>
    </row>
    <row r="47" spans="1:2">
      <c r="A47" s="216">
        <v>35</v>
      </c>
      <c r="B47" s="217" t="s">
        <v>12</v>
      </c>
    </row>
    <row r="48" spans="1:2">
      <c r="A48" s="216">
        <v>36</v>
      </c>
      <c r="B48" s="217" t="s">
        <v>221</v>
      </c>
    </row>
    <row r="49" spans="1:2">
      <c r="A49" s="216">
        <v>37</v>
      </c>
      <c r="B49" s="217" t="s">
        <v>222</v>
      </c>
    </row>
    <row r="50" spans="1:2">
      <c r="A50" s="216">
        <v>38</v>
      </c>
      <c r="B50" s="217" t="s">
        <v>223</v>
      </c>
    </row>
    <row r="51" spans="1:2">
      <c r="A51" s="216">
        <v>39</v>
      </c>
      <c r="B51" s="217" t="s">
        <v>224</v>
      </c>
    </row>
    <row r="52" spans="1:2">
      <c r="A52" s="216">
        <v>40</v>
      </c>
      <c r="B52" s="217" t="s">
        <v>225</v>
      </c>
    </row>
    <row r="53" spans="1:2">
      <c r="A53" s="216">
        <v>41</v>
      </c>
      <c r="B53" s="217" t="s">
        <v>226</v>
      </c>
    </row>
    <row r="54" spans="1:2">
      <c r="A54" s="216">
        <v>42</v>
      </c>
      <c r="B54" s="217" t="s">
        <v>227</v>
      </c>
    </row>
    <row r="55" spans="1:2">
      <c r="A55" s="216">
        <v>43</v>
      </c>
      <c r="B55" s="217" t="s">
        <v>228</v>
      </c>
    </row>
    <row r="56" spans="1:2">
      <c r="A56" s="216">
        <v>44</v>
      </c>
      <c r="B56" s="217" t="s">
        <v>229</v>
      </c>
    </row>
    <row r="57" spans="1:2">
      <c r="A57" s="216">
        <v>45</v>
      </c>
      <c r="B57" s="217" t="s">
        <v>230</v>
      </c>
    </row>
    <row r="58" spans="1:2">
      <c r="A58" s="216">
        <v>46</v>
      </c>
      <c r="B58" s="217" t="s">
        <v>231</v>
      </c>
    </row>
    <row r="59" spans="1:2">
      <c r="A59" s="216">
        <v>47</v>
      </c>
      <c r="B59" s="217" t="s">
        <v>232</v>
      </c>
    </row>
    <row r="60" spans="1:2">
      <c r="A60" s="216">
        <v>48</v>
      </c>
      <c r="B60" s="217" t="s">
        <v>233</v>
      </c>
    </row>
    <row r="61" spans="1:2">
      <c r="A61" s="216">
        <v>49</v>
      </c>
      <c r="B61" s="217" t="s">
        <v>234</v>
      </c>
    </row>
    <row r="62" spans="1:2">
      <c r="A62" s="216">
        <v>50</v>
      </c>
      <c r="B62" s="217" t="s">
        <v>235</v>
      </c>
    </row>
    <row r="63" spans="1:2">
      <c r="A63" s="216">
        <v>51</v>
      </c>
      <c r="B63" s="217" t="s">
        <v>236</v>
      </c>
    </row>
    <row r="64" spans="1:2">
      <c r="A64" s="216">
        <v>52</v>
      </c>
      <c r="B64" s="217" t="s">
        <v>237</v>
      </c>
    </row>
    <row r="65" spans="1:2">
      <c r="A65" s="216">
        <v>53</v>
      </c>
      <c r="B65" s="217" t="s">
        <v>238</v>
      </c>
    </row>
    <row r="66" spans="1:2">
      <c r="A66" s="216">
        <v>54</v>
      </c>
      <c r="B66" s="217" t="s">
        <v>239</v>
      </c>
    </row>
    <row r="67" spans="1:2">
      <c r="A67" s="216">
        <v>55</v>
      </c>
      <c r="B67" s="217" t="s">
        <v>240</v>
      </c>
    </row>
    <row r="68" spans="1:2">
      <c r="A68" s="216">
        <v>56</v>
      </c>
      <c r="B68" s="217" t="s">
        <v>241</v>
      </c>
    </row>
    <row r="69" spans="1:2">
      <c r="A69" s="216">
        <v>57</v>
      </c>
      <c r="B69" s="217" t="s">
        <v>242</v>
      </c>
    </row>
    <row r="70" spans="1:2">
      <c r="A70" s="216">
        <v>58</v>
      </c>
      <c r="B70" s="217" t="s">
        <v>243</v>
      </c>
    </row>
    <row r="71" spans="1:2">
      <c r="A71" s="216">
        <v>59</v>
      </c>
      <c r="B71" s="217" t="s">
        <v>244</v>
      </c>
    </row>
    <row r="72" spans="1:2">
      <c r="A72" s="216">
        <v>60</v>
      </c>
      <c r="B72" s="217" t="s">
        <v>245</v>
      </c>
    </row>
    <row r="73" spans="1:2">
      <c r="A73" s="216">
        <v>61</v>
      </c>
      <c r="B73" s="217" t="s">
        <v>246</v>
      </c>
    </row>
    <row r="74" spans="1:2">
      <c r="A74" s="216">
        <v>62</v>
      </c>
      <c r="B74" s="217" t="s">
        <v>247</v>
      </c>
    </row>
    <row r="75" spans="1:2">
      <c r="A75" s="216">
        <v>63</v>
      </c>
      <c r="B75" s="217" t="s">
        <v>248</v>
      </c>
    </row>
    <row r="76" spans="1:2">
      <c r="A76" s="216">
        <v>64</v>
      </c>
      <c r="B76" s="217" t="s">
        <v>249</v>
      </c>
    </row>
    <row r="77" spans="1:2">
      <c r="A77" s="216">
        <v>65</v>
      </c>
      <c r="B77" s="217" t="s">
        <v>250</v>
      </c>
    </row>
    <row r="78" spans="1:2">
      <c r="A78" s="216">
        <v>66</v>
      </c>
      <c r="B78" s="217" t="s">
        <v>251</v>
      </c>
    </row>
    <row r="79" spans="1:2">
      <c r="A79" s="216">
        <v>67</v>
      </c>
      <c r="B79" s="217" t="s">
        <v>252</v>
      </c>
    </row>
    <row r="80" spans="1:2">
      <c r="A80" s="216">
        <v>68</v>
      </c>
      <c r="B80" s="217" t="s">
        <v>253</v>
      </c>
    </row>
    <row r="81" spans="1:2">
      <c r="A81" s="216">
        <v>69</v>
      </c>
      <c r="B81" s="217" t="s">
        <v>254</v>
      </c>
    </row>
    <row r="82" spans="1:2">
      <c r="A82" s="216">
        <v>70</v>
      </c>
      <c r="B82" s="217" t="s">
        <v>255</v>
      </c>
    </row>
    <row r="83" spans="1:2">
      <c r="A83" s="216">
        <v>71</v>
      </c>
      <c r="B83" s="217" t="s">
        <v>256</v>
      </c>
    </row>
    <row r="84" spans="1:2">
      <c r="A84" s="216">
        <v>72</v>
      </c>
      <c r="B84" s="217" t="s">
        <v>257</v>
      </c>
    </row>
    <row r="85" spans="1:2">
      <c r="A85" s="216">
        <v>73</v>
      </c>
      <c r="B85" s="217" t="s">
        <v>258</v>
      </c>
    </row>
    <row r="86" spans="1:2">
      <c r="A86" s="216">
        <v>74</v>
      </c>
      <c r="B86" s="217" t="s">
        <v>259</v>
      </c>
    </row>
    <row r="87" spans="1:2">
      <c r="A87" s="216">
        <v>75</v>
      </c>
      <c r="B87" s="217" t="s">
        <v>260</v>
      </c>
    </row>
    <row r="88" spans="1:2">
      <c r="A88" s="216">
        <v>76</v>
      </c>
      <c r="B88" s="217" t="s">
        <v>261</v>
      </c>
    </row>
    <row r="89" spans="1:2">
      <c r="A89" s="216">
        <v>77</v>
      </c>
      <c r="B89" s="217" t="s">
        <v>262</v>
      </c>
    </row>
    <row r="90" spans="1:2">
      <c r="A90" s="216">
        <v>78</v>
      </c>
      <c r="B90" s="217" t="s">
        <v>263</v>
      </c>
    </row>
    <row r="91" spans="1:2">
      <c r="A91" s="216">
        <v>79</v>
      </c>
      <c r="B91" s="217" t="s">
        <v>264</v>
      </c>
    </row>
    <row r="92" spans="1:2">
      <c r="A92" s="216">
        <v>80</v>
      </c>
      <c r="B92" s="217" t="s">
        <v>265</v>
      </c>
    </row>
    <row r="93" spans="1:2">
      <c r="A93" s="216">
        <v>81</v>
      </c>
      <c r="B93" s="217" t="s">
        <v>266</v>
      </c>
    </row>
    <row r="94" spans="1:2">
      <c r="A94" s="216">
        <v>82</v>
      </c>
      <c r="B94" s="217" t="s">
        <v>267</v>
      </c>
    </row>
    <row r="95" spans="1:2">
      <c r="A95" s="216">
        <v>83</v>
      </c>
      <c r="B95" s="217" t="s">
        <v>268</v>
      </c>
    </row>
    <row r="96" spans="1:2">
      <c r="A96" s="216">
        <v>84</v>
      </c>
      <c r="B96" s="217" t="s">
        <v>269</v>
      </c>
    </row>
    <row r="97" spans="1:2">
      <c r="A97" s="216">
        <v>85</v>
      </c>
      <c r="B97" s="217" t="s">
        <v>270</v>
      </c>
    </row>
    <row r="98" spans="1:2">
      <c r="A98" s="216">
        <v>86</v>
      </c>
      <c r="B98" s="217" t="s">
        <v>271</v>
      </c>
    </row>
    <row r="99" spans="1:2">
      <c r="A99" s="216">
        <v>87</v>
      </c>
      <c r="B99" s="217" t="s">
        <v>272</v>
      </c>
    </row>
    <row r="100" spans="1:2">
      <c r="A100" s="216">
        <v>88</v>
      </c>
      <c r="B100" s="217" t="s">
        <v>273</v>
      </c>
    </row>
    <row r="101" spans="1:2">
      <c r="A101" s="216">
        <v>89</v>
      </c>
      <c r="B101" s="217" t="s">
        <v>274</v>
      </c>
    </row>
    <row r="102" spans="1:2">
      <c r="A102" s="216">
        <v>90</v>
      </c>
      <c r="B102" s="217" t="s">
        <v>275</v>
      </c>
    </row>
    <row r="103" spans="1:2">
      <c r="A103" s="216">
        <v>91</v>
      </c>
      <c r="B103" s="217" t="s">
        <v>276</v>
      </c>
    </row>
    <row r="104" spans="1:2">
      <c r="A104" s="216">
        <v>92</v>
      </c>
      <c r="B104" s="217" t="s">
        <v>277</v>
      </c>
    </row>
    <row r="105" spans="1:2">
      <c r="A105" s="216">
        <v>93</v>
      </c>
      <c r="B105" s="217" t="s">
        <v>278</v>
      </c>
    </row>
    <row r="106" spans="1:2">
      <c r="A106" s="216">
        <v>94</v>
      </c>
      <c r="B106" s="217" t="s">
        <v>279</v>
      </c>
    </row>
    <row r="107" spans="1:2">
      <c r="A107" s="216">
        <v>95</v>
      </c>
      <c r="B107" s="217" t="s">
        <v>280</v>
      </c>
    </row>
    <row r="108" spans="1:2">
      <c r="A108" s="216">
        <v>96</v>
      </c>
      <c r="B108" s="217" t="s">
        <v>281</v>
      </c>
    </row>
    <row r="109" spans="1:2">
      <c r="A109" s="216">
        <v>97</v>
      </c>
      <c r="B109" s="217" t="s">
        <v>282</v>
      </c>
    </row>
    <row r="110" spans="1:2">
      <c r="A110" s="216">
        <v>98</v>
      </c>
      <c r="B110" s="217" t="s">
        <v>283</v>
      </c>
    </row>
    <row r="111" spans="1:2">
      <c r="A111" s="216">
        <v>99</v>
      </c>
      <c r="B111" s="217" t="s">
        <v>284</v>
      </c>
    </row>
    <row r="112" spans="1:2">
      <c r="A112" s="216">
        <v>100</v>
      </c>
      <c r="B112" s="217" t="s">
        <v>285</v>
      </c>
    </row>
  </sheetData>
  <sheetProtection algorithmName="SHA-512" hashValue="6loikjyvysMRRnE0dcTzexpjMP76DLgq7PkqfdwOeSL2tsUG2zhFzjXRDiTt4mlmq8fZo02Yy4V9mlMh8hMORA==" saltValue="zsQZ74MUc6tDwWe2Aqdslw==" spinCount="100000" sheet="1" objects="1" scenarios="1" selectLockedCells="1" selectUnlockedCells="1"/>
  <customSheetViews>
    <customSheetView guid="{7D0A14A8-F7D2-402C-9203-97C9651691AA}" state="hidden">
      <selection activeCell="A4" sqref="A4"/>
      <pageMargins left="0.75" right="0.75" top="1" bottom="1" header="0.5" footer="0.5"/>
      <pageSetup orientation="portrait" r:id="rId1"/>
      <headerFooter alignWithMargins="0"/>
    </customSheetView>
    <customSheetView guid="{9CD72AD0-8BDA-437F-A784-A667464C809C}" state="hidden">
      <selection activeCell="A4" sqref="A4"/>
      <pageMargins left="0.75" right="0.75" top="1" bottom="1" header="0.5" footer="0.5"/>
      <pageSetup orientation="portrait" r:id="rId2"/>
      <headerFooter alignWithMargins="0"/>
    </customSheetView>
    <customSheetView guid="{757C3C2F-C668-4CD7-806B-CA71CC57DCC1}" state="hidden">
      <selection activeCell="A4" sqref="A4"/>
      <pageMargins left="0.75" right="0.75" top="1" bottom="1" header="0.5" footer="0.5"/>
      <pageSetup orientation="portrait" r:id="rId3"/>
      <headerFooter alignWithMargins="0"/>
    </customSheetView>
    <customSheetView guid="{696D4A13-5E44-4B16-B107-EB70ABB06CBE}" state="hidden">
      <selection activeCell="A4" sqref="A4"/>
      <pageMargins left="0.75" right="0.75" top="1" bottom="1" header="0.5" footer="0.5"/>
      <pageSetup orientation="portrait" r:id="rId4"/>
      <headerFooter alignWithMargins="0"/>
    </customSheetView>
    <customSheetView guid="{5476C51C-4037-4B28-A818-10D7CDF0C66A}" state="hidden">
      <selection activeCell="A4" sqref="A4"/>
      <pageMargins left="0.75" right="0.75" top="1" bottom="1" header="0.5" footer="0.5"/>
      <pageSetup orientation="portrait" r:id="rId5"/>
      <headerFooter alignWithMargins="0"/>
    </customSheetView>
    <customSheetView guid="{273BBCBD-8F12-4445-A7CA-FDA7C67AE3D5}" state="hidden">
      <selection activeCell="A4" sqref="A4"/>
      <pageMargins left="0.75" right="0.75" top="1" bottom="1" header="0.5" footer="0.5"/>
      <pageSetup orientation="portrait" r:id="rId6"/>
      <headerFooter alignWithMargins="0"/>
    </customSheetView>
    <customSheetView guid="{27CB7082-4FAB-46F1-8968-11E3E4A629B2}" state="hidden">
      <selection activeCell="A4" sqref="A4"/>
      <pageMargins left="0.75" right="0.75" top="1" bottom="1" header="0.5" footer="0.5"/>
      <pageSetup orientation="portrait" r:id="rId7"/>
      <headerFooter alignWithMargins="0"/>
    </customSheetView>
    <customSheetView guid="{CDF7C778-C53B-45C7-952D-968F867FB204}" state="hidden">
      <selection activeCell="A4" sqref="A4"/>
      <pageMargins left="0.75" right="0.75" top="1" bottom="1" header="0.5" footer="0.5"/>
      <pageSetup orientation="portrait" r:id="rId8"/>
      <headerFooter alignWithMargins="0"/>
    </customSheetView>
    <customSheetView guid="{2CF6F19D-227C-4840-A9E1-6C944B0145DB}" state="hidden">
      <selection activeCell="A4" sqref="A4"/>
      <pageMargins left="0.75" right="0.75" top="1" bottom="1" header="0.5" footer="0.5"/>
      <pageSetup orientation="portrait" r:id="rId9"/>
      <headerFooter alignWithMargins="0"/>
    </customSheetView>
    <customSheetView guid="{E51D3662-FFCE-4FD6-A590-7DDC9E38C41F}" state="hidden">
      <selection activeCell="A4" sqref="A4"/>
      <pageMargins left="0.75" right="0.75" top="1" bottom="1" header="0.5" footer="0.5"/>
      <pageSetup orientation="portrait" r:id="rId10"/>
      <headerFooter alignWithMargins="0"/>
    </customSheetView>
    <customSheetView guid="{CB7992C9-ABA5-4C7D-8C49-1E1D8E8875C7}" state="hidden">
      <selection activeCell="A4" sqref="A4"/>
      <pageMargins left="0.75" right="0.75" top="1" bottom="1" header="0.5" footer="0.5"/>
      <pageSetup orientation="portrait" r:id="rId11"/>
      <headerFooter alignWithMargins="0"/>
    </customSheetView>
    <customSheetView guid="{97C0FC0E-800C-45C9-895E-E91A3F1ADBA4}" state="hidden">
      <selection activeCell="A4" sqref="A4"/>
      <pageMargins left="0.75" right="0.75" top="1" bottom="1" header="0.5" footer="0.5"/>
      <pageSetup orientation="portrait" r:id="rId12"/>
      <headerFooter alignWithMargins="0"/>
    </customSheetView>
    <customSheetView guid="{15A19D23-A9FD-4FC1-B7B0-F2D16BDFC729}" state="hidden">
      <selection activeCell="A4" sqref="A4"/>
      <pageMargins left="0.75" right="0.75" top="1" bottom="1" header="0.5" footer="0.5"/>
      <pageSetup orientation="portrait" r:id="rId13"/>
      <headerFooter alignWithMargins="0"/>
    </customSheetView>
    <customSheetView guid="{C5EDD9E3-0801-4479-8600-A80B0FCFDF0B}" state="hidden">
      <selection activeCell="A4" sqref="A4"/>
      <pageMargins left="0.75" right="0.75" top="1" bottom="1" header="0.5" footer="0.5"/>
      <pageSetup orientation="portrait" r:id="rId14"/>
      <headerFooter alignWithMargins="0"/>
    </customSheetView>
    <customSheetView guid="{FE4EC9C4-31B9-4D40-8323-5B16C3BC840F}"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494F6778-23FE-4AAC-B37D-6C7543FC13B9}"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DC28ED1E-3E35-4094-9C2B-5C0A1C1D459C}" state="hidden">
      <selection activeCell="A4" sqref="A4"/>
      <pageMargins left="0.75" right="0.75" top="1" bottom="1" header="0.5" footer="0.5"/>
      <pageSetup orientation="portrait" r:id="rId20"/>
      <headerFooter alignWithMargins="0"/>
    </customSheetView>
    <customSheetView guid="{240327DD-375F-45D4-BA52-89AFD79FE6A1}" state="hidden">
      <selection activeCell="A4" sqref="A4"/>
      <pageMargins left="0.75" right="0.75" top="1" bottom="1" header="0.5" footer="0.5"/>
      <pageSetup orientation="portrait" r:id="rId21"/>
      <headerFooter alignWithMargins="0"/>
    </customSheetView>
    <customSheetView guid="{477F7E43-D393-45BA-B99B-D838E4629B5D}" state="hidden">
      <selection activeCell="A4" sqref="A4"/>
      <pageMargins left="0.75" right="0.75" top="1" bottom="1" header="0.5" footer="0.5"/>
      <pageSetup orientation="portrait" r:id="rId22"/>
      <headerFooter alignWithMargins="0"/>
    </customSheetView>
    <customSheetView guid="{8E3ED18F-7B8F-4A1C-969D-A70DC3B696C3}" state="hidden">
      <selection activeCell="A4" sqref="A4"/>
      <pageMargins left="0.75" right="0.75" top="1" bottom="1" header="0.5" footer="0.5"/>
      <pageSetup orientation="portrait" r:id="rId23"/>
      <headerFooter alignWithMargins="0"/>
    </customSheetView>
    <customSheetView guid="{38BECF6E-1A53-4F98-87B9-44F2C5F77E08}" state="hidden">
      <selection activeCell="A4" sqref="A4"/>
      <pageMargins left="0.75" right="0.75" top="1" bottom="1" header="0.5" footer="0.5"/>
      <pageSetup orientation="portrait" r:id="rId24"/>
      <headerFooter alignWithMargins="0"/>
    </customSheetView>
    <customSheetView guid="{340562B9-6CEE-4962-8D7D-CA1C6778F52C}" state="hidden">
      <selection activeCell="A4" sqref="A4"/>
      <pageMargins left="0.75" right="0.75" top="1" bottom="1" header="0.5" footer="0.5"/>
      <pageSetup orientation="portrait" r:id="rId25"/>
      <headerFooter alignWithMargins="0"/>
    </customSheetView>
    <customSheetView guid="{82E8A0F5-0020-4355-95CF-28601763A783}" state="hidden">
      <selection activeCell="A4" sqref="A4"/>
      <pageMargins left="0.75" right="0.75" top="1" bottom="1" header="0.5" footer="0.5"/>
      <pageSetup orientation="portrait" r:id="rId26"/>
      <headerFooter alignWithMargins="0"/>
    </customSheetView>
    <customSheetView guid="{05855B4F-D61E-4C97-B759-B2F96767F6F8}" state="hidden">
      <selection activeCell="A4" sqref="A4"/>
      <pageMargins left="0.75" right="0.75" top="1" bottom="1" header="0.5" footer="0.5"/>
      <pageSetup orientation="portrait" r:id="rId27"/>
      <headerFooter alignWithMargins="0"/>
    </customSheetView>
    <customSheetView guid="{A8583C01-5E6A-4469-ADCA-440E12AA8084}" state="hidden">
      <selection activeCell="A4" sqref="A4"/>
      <pageMargins left="0.75" right="0.75" top="1" bottom="1" header="0.5" footer="0.5"/>
      <pageSetup orientation="portrait" r:id="rId28"/>
      <headerFooter alignWithMargins="0"/>
    </customSheetView>
    <customSheetView guid="{3836A67F-51F8-4B52-B51D-937DC398CD1F}" state="hidden">
      <selection activeCell="A4" sqref="A4"/>
      <pageMargins left="0.75" right="0.75" top="1" bottom="1" header="0.5" footer="0.5"/>
      <pageSetup orientation="portrait" r:id="rId29"/>
      <headerFooter alignWithMargins="0"/>
    </customSheetView>
    <customSheetView guid="{F8DC905B-04E9-41D7-B695-0DB8D092215B}" state="hidden">
      <selection activeCell="A4" sqref="A4"/>
      <pageMargins left="0.75" right="0.75" top="1" bottom="1" header="0.5" footer="0.5"/>
      <pageSetup orientation="portrait" r:id="rId30"/>
      <headerFooter alignWithMargins="0"/>
    </customSheetView>
    <customSheetView guid="{067EF7EF-2552-42C0-8B2F-9338A16B73EB}" state="hidden">
      <selection activeCell="A4" sqref="A4"/>
      <pageMargins left="0.75" right="0.75" top="1" bottom="1" header="0.5" footer="0.5"/>
      <pageSetup orientation="portrait" r:id="rId31"/>
      <headerFooter alignWithMargins="0"/>
    </customSheetView>
    <customSheetView guid="{869B0F9C-77A4-468D-A350-EA35CAE357D9}" state="hidden">
      <selection activeCell="A4" sqref="A4"/>
      <pageMargins left="0.75" right="0.75" top="1" bottom="1" header="0.5" footer="0.5"/>
      <pageSetup orientation="portrait" r:id="rId32"/>
      <headerFooter alignWithMargins="0"/>
    </customSheetView>
    <customSheetView guid="{5D67CA2D-8BB3-4F00-894F-4872C1BBE88F}" state="hidden">
      <selection activeCell="A4" sqref="A4"/>
      <pageMargins left="0.75" right="0.75" top="1" bottom="1" header="0.5" footer="0.5"/>
      <pageSetup orientation="portrait" r:id="rId33"/>
      <headerFooter alignWithMargins="0"/>
    </customSheetView>
    <customSheetView guid="{B9DDBA10-9BB0-4D91-9619-C113F75B2489}" state="hidden">
      <selection activeCell="A4" sqref="A4"/>
      <pageMargins left="0.75" right="0.75" top="1" bottom="1" header="0.5" footer="0.5"/>
      <pageSetup orientation="portrait" r:id="rId34"/>
      <headerFooter alignWithMargins="0"/>
    </customSheetView>
    <customSheetView guid="{F0C5A243-1ADF-42BF-85A0-B6506A13618B}" state="hidden">
      <selection activeCell="A4" sqref="A4"/>
      <pageMargins left="0.75" right="0.75" top="1" bottom="1" header="0.5" footer="0.5"/>
      <pageSetup orientation="portrait" r:id="rId35"/>
      <headerFooter alignWithMargins="0"/>
    </customSheetView>
  </customSheetViews>
  <mergeCells count="1">
    <mergeCell ref="A1:B1"/>
  </mergeCells>
  <pageMargins left="0.75" right="0.75" top="1" bottom="1" header="0.5" footer="0.5"/>
  <pageSetup orientation="portrait" r:id="rId36"/>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20" zoomScale="115" zoomScaleNormal="100" zoomScaleSheetLayoutView="115" workbookViewId="0">
      <selection activeCell="F36" sqref="F36"/>
    </sheetView>
  </sheetViews>
  <sheetFormatPr defaultColWidth="9.140625" defaultRowHeight="16.5"/>
  <cols>
    <col min="1" max="1" width="9.140625" style="420" customWidth="1"/>
    <col min="2" max="2" width="33" style="421" customWidth="1"/>
    <col min="3" max="3" width="11.7109375" style="421" customWidth="1"/>
    <col min="4" max="5" width="6.42578125" style="421" customWidth="1"/>
    <col min="6" max="6" width="6.42578125" style="435" customWidth="1"/>
    <col min="7" max="7" width="39" style="435" customWidth="1"/>
    <col min="8" max="8" width="11.85546875" style="435" hidden="1" customWidth="1"/>
    <col min="9" max="9" width="20.28515625" style="435" hidden="1" customWidth="1"/>
    <col min="10" max="13" width="11.85546875" style="435" hidden="1" customWidth="1"/>
    <col min="14" max="14" width="11.85546875" style="435" customWidth="1"/>
    <col min="15" max="15" width="11.85546875" style="435" hidden="1" customWidth="1"/>
    <col min="16" max="25" width="11.85546875" style="435" customWidth="1"/>
    <col min="26" max="26" width="9.140625" style="420" customWidth="1"/>
    <col min="27" max="27" width="15.28515625" style="420" hidden="1" customWidth="1"/>
    <col min="28" max="28" width="0" style="420" hidden="1" customWidth="1"/>
    <col min="29" max="16384" width="9.140625" style="420"/>
  </cols>
  <sheetData>
    <row r="1" spans="1:29" s="417" customFormat="1" ht="94.5" customHeight="1">
      <c r="B1" s="957"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C1" s="958"/>
      <c r="D1" s="958"/>
      <c r="E1" s="958"/>
      <c r="F1" s="958"/>
      <c r="G1" s="958"/>
      <c r="H1" s="418"/>
      <c r="I1" s="418"/>
      <c r="J1" s="418"/>
      <c r="K1" s="418"/>
      <c r="L1" s="418"/>
      <c r="M1" s="418"/>
      <c r="N1" s="418"/>
      <c r="O1" s="418"/>
      <c r="P1" s="418"/>
      <c r="Q1" s="418"/>
      <c r="R1" s="418"/>
      <c r="S1" s="418"/>
      <c r="T1" s="418"/>
      <c r="U1" s="418"/>
      <c r="V1" s="418"/>
      <c r="W1" s="418"/>
      <c r="X1" s="418"/>
      <c r="Y1" s="418"/>
      <c r="AA1" s="419"/>
      <c r="AB1" s="419"/>
      <c r="AC1" s="419"/>
    </row>
    <row r="2" spans="1:29" ht="15.75" customHeight="1">
      <c r="B2" s="980" t="str">
        <f>Basic!B3</f>
        <v>5002002080/TRANSFORMER/DOM/A02-CC CS -3</v>
      </c>
      <c r="C2" s="980"/>
      <c r="D2" s="980"/>
      <c r="E2" s="980"/>
      <c r="F2" s="980"/>
      <c r="G2" s="980"/>
      <c r="H2" s="421"/>
      <c r="I2" s="421"/>
      <c r="J2" s="421"/>
      <c r="K2" s="421"/>
      <c r="L2" s="421"/>
      <c r="M2" s="421"/>
      <c r="N2" s="421"/>
      <c r="O2" s="421"/>
      <c r="P2" s="421"/>
      <c r="Q2" s="421"/>
      <c r="R2" s="421"/>
      <c r="S2" s="421"/>
      <c r="T2" s="421"/>
      <c r="U2" s="421"/>
      <c r="V2" s="421"/>
      <c r="W2" s="421"/>
      <c r="X2" s="421"/>
      <c r="Y2" s="421"/>
      <c r="AA2" s="422" t="s">
        <v>564</v>
      </c>
      <c r="AB2" s="423">
        <v>1</v>
      </c>
      <c r="AC2" s="424"/>
    </row>
    <row r="3" spans="1:29" ht="12" customHeight="1">
      <c r="B3" s="425"/>
      <c r="C3" s="425"/>
      <c r="D3" s="425"/>
      <c r="E3" s="425"/>
      <c r="F3" s="421"/>
      <c r="G3" s="421"/>
      <c r="H3" s="421"/>
      <c r="I3" s="421"/>
      <c r="J3" s="421"/>
      <c r="K3" s="421"/>
      <c r="L3" s="421"/>
      <c r="M3" s="426" t="s">
        <v>561</v>
      </c>
      <c r="N3" s="421"/>
      <c r="O3" s="421"/>
      <c r="P3" s="421"/>
      <c r="Q3" s="421"/>
      <c r="R3" s="421"/>
      <c r="S3" s="421"/>
      <c r="T3" s="421"/>
      <c r="U3" s="421"/>
      <c r="V3" s="421"/>
      <c r="W3" s="421"/>
      <c r="X3" s="421"/>
      <c r="Y3" s="421"/>
      <c r="AA3" s="422" t="s">
        <v>565</v>
      </c>
      <c r="AB3" s="423" t="s">
        <v>11</v>
      </c>
      <c r="AC3" s="424"/>
    </row>
    <row r="4" spans="1:29" ht="20.100000000000001" customHeight="1">
      <c r="B4" s="981" t="s">
        <v>169</v>
      </c>
      <c r="C4" s="981"/>
      <c r="D4" s="981"/>
      <c r="E4" s="981"/>
      <c r="F4" s="981"/>
      <c r="G4" s="981"/>
      <c r="H4" s="421"/>
      <c r="I4" s="421"/>
      <c r="J4" s="421"/>
      <c r="K4" s="421"/>
      <c r="L4" s="421"/>
      <c r="M4" s="426" t="s">
        <v>484</v>
      </c>
      <c r="N4" s="421"/>
      <c r="O4" s="421"/>
      <c r="P4" s="421"/>
      <c r="Q4" s="421"/>
      <c r="R4" s="421"/>
      <c r="S4" s="421"/>
      <c r="T4" s="421"/>
      <c r="U4" s="421"/>
      <c r="V4" s="421"/>
      <c r="W4" s="421"/>
      <c r="X4" s="421"/>
      <c r="Y4" s="421"/>
      <c r="AA4" s="422"/>
      <c r="AB4" s="423"/>
      <c r="AC4" s="424"/>
    </row>
    <row r="5" spans="1:29" ht="12" customHeight="1">
      <c r="B5" s="427"/>
      <c r="C5" s="427"/>
      <c r="F5" s="421"/>
      <c r="G5" s="421"/>
      <c r="H5" s="421"/>
      <c r="I5" s="421"/>
      <c r="J5" s="421"/>
      <c r="K5" s="421"/>
      <c r="L5" s="421"/>
      <c r="M5" s="421"/>
      <c r="N5" s="421"/>
      <c r="O5" s="421"/>
      <c r="P5" s="421"/>
      <c r="Q5" s="421"/>
      <c r="R5" s="421"/>
      <c r="S5" s="421"/>
      <c r="T5" s="421"/>
      <c r="U5" s="421"/>
      <c r="V5" s="421"/>
      <c r="W5" s="421"/>
      <c r="X5" s="421"/>
      <c r="Y5" s="421"/>
      <c r="AA5" s="424"/>
      <c r="AB5" s="424"/>
      <c r="AC5" s="424"/>
    </row>
    <row r="6" spans="1:29" s="417" customFormat="1" ht="43.5" hidden="1" customHeight="1">
      <c r="B6" s="428" t="s">
        <v>165</v>
      </c>
      <c r="C6" s="429"/>
      <c r="D6" s="982" t="s">
        <v>564</v>
      </c>
      <c r="E6" s="983"/>
      <c r="F6" s="983"/>
      <c r="G6" s="984"/>
      <c r="H6" s="430"/>
      <c r="I6" s="479" t="str">
        <f>D6</f>
        <v>Sole Bidder</v>
      </c>
      <c r="J6" s="480">
        <f>IF(I6="JV (Joint Venture)",1,2)</f>
        <v>2</v>
      </c>
      <c r="K6" s="430"/>
      <c r="L6" s="430"/>
      <c r="M6" s="430"/>
      <c r="N6" s="430"/>
      <c r="O6" s="430"/>
      <c r="P6" s="430"/>
      <c r="Q6" s="430"/>
      <c r="R6" s="430"/>
      <c r="S6" s="430"/>
      <c r="U6" s="430"/>
      <c r="V6" s="430"/>
      <c r="W6" s="430"/>
      <c r="X6" s="430"/>
      <c r="Y6" s="430"/>
      <c r="AA6" s="432">
        <f>IF(D6= "Sole Bidder", 0, D7)</f>
        <v>0</v>
      </c>
      <c r="AB6" s="419"/>
      <c r="AC6" s="419"/>
    </row>
    <row r="7" spans="1:29" ht="50.1" hidden="1" customHeight="1">
      <c r="A7" s="433"/>
      <c r="B7" s="428" t="str">
        <f>IF(D6= "JV (Joint Venture)", "Total Nos. of  Partners in the JV [excluding the Lead Partner]", "")</f>
        <v/>
      </c>
      <c r="C7" s="434"/>
      <c r="D7" s="985">
        <v>1</v>
      </c>
      <c r="E7" s="986"/>
      <c r="F7" s="986"/>
      <c r="G7" s="987"/>
      <c r="I7" s="479"/>
      <c r="J7" s="479"/>
      <c r="AA7" s="424"/>
      <c r="AB7" s="424"/>
      <c r="AC7" s="424"/>
    </row>
    <row r="8" spans="1:29" ht="12" customHeight="1">
      <c r="B8" s="427"/>
      <c r="C8" s="427"/>
      <c r="F8" s="421"/>
      <c r="G8" s="421"/>
      <c r="H8" s="421"/>
      <c r="I8" s="421"/>
      <c r="J8" s="421"/>
      <c r="K8" s="421"/>
      <c r="L8" s="421"/>
      <c r="M8" s="421"/>
      <c r="N8" s="421"/>
      <c r="O8" s="421"/>
      <c r="P8" s="421"/>
      <c r="Q8" s="421"/>
      <c r="R8" s="421"/>
      <c r="S8" s="421"/>
      <c r="T8" s="421"/>
      <c r="U8" s="421"/>
      <c r="V8" s="421"/>
      <c r="W8" s="421"/>
      <c r="X8" s="421"/>
      <c r="Y8" s="421"/>
      <c r="AA8" s="424"/>
      <c r="AB8" s="424"/>
      <c r="AC8" s="424"/>
    </row>
    <row r="9" spans="1:29" ht="12" customHeight="1">
      <c r="B9" s="427"/>
      <c r="C9" s="427"/>
      <c r="F9" s="421"/>
      <c r="G9" s="421"/>
      <c r="H9" s="421"/>
      <c r="I9" s="421"/>
      <c r="J9" s="421"/>
      <c r="K9" s="421"/>
      <c r="L9" s="421"/>
      <c r="M9" s="421"/>
      <c r="N9" s="421"/>
      <c r="O9" s="421"/>
      <c r="P9" s="421"/>
      <c r="Q9" s="421"/>
      <c r="R9" s="421"/>
      <c r="S9" s="421"/>
      <c r="T9" s="421"/>
      <c r="U9" s="421"/>
      <c r="V9" s="421"/>
      <c r="W9" s="421"/>
      <c r="X9" s="421"/>
      <c r="Y9" s="421"/>
      <c r="AA9" s="424"/>
      <c r="AB9" s="424"/>
      <c r="AC9" s="424"/>
    </row>
    <row r="10" spans="1:29" ht="30" customHeight="1">
      <c r="B10" s="415" t="s">
        <v>733</v>
      </c>
      <c r="C10" s="436"/>
      <c r="D10" s="977"/>
      <c r="E10" s="978"/>
      <c r="F10" s="978"/>
      <c r="G10" s="979"/>
      <c r="H10" s="421"/>
      <c r="I10" s="421"/>
      <c r="J10" s="421"/>
      <c r="K10" s="421"/>
      <c r="L10" s="421"/>
      <c r="M10" s="421"/>
      <c r="N10" s="421"/>
      <c r="O10" s="421"/>
      <c r="P10" s="421"/>
      <c r="Q10" s="421"/>
      <c r="R10" s="421"/>
      <c r="S10" s="421"/>
      <c r="T10" s="421"/>
      <c r="U10" s="421"/>
      <c r="V10" s="421"/>
      <c r="W10" s="421"/>
      <c r="X10" s="421"/>
      <c r="Y10" s="421"/>
      <c r="AA10" s="424"/>
      <c r="AB10" s="424"/>
      <c r="AC10" s="424"/>
    </row>
    <row r="11" spans="1:29" ht="29.25" customHeight="1">
      <c r="B11" s="416" t="s">
        <v>734</v>
      </c>
      <c r="C11" s="437"/>
      <c r="D11" s="977"/>
      <c r="E11" s="978"/>
      <c r="F11" s="978"/>
      <c r="G11" s="979"/>
      <c r="H11" s="421"/>
      <c r="I11" s="421"/>
      <c r="J11" s="421"/>
      <c r="K11" s="421"/>
      <c r="L11" s="421"/>
      <c r="M11" s="421"/>
      <c r="N11" s="421"/>
      <c r="O11" s="421"/>
      <c r="P11" s="421"/>
      <c r="Q11" s="421"/>
      <c r="R11" s="421"/>
      <c r="S11" s="421"/>
      <c r="T11" s="421"/>
      <c r="U11" s="421"/>
      <c r="V11" s="421"/>
      <c r="W11" s="421"/>
      <c r="X11" s="421"/>
      <c r="Y11" s="421"/>
      <c r="AA11" s="424"/>
      <c r="AB11" s="424"/>
      <c r="AC11" s="424"/>
    </row>
    <row r="12" spans="1:29" ht="30.75" customHeight="1">
      <c r="B12" s="438"/>
      <c r="C12" s="439"/>
      <c r="D12" s="977"/>
      <c r="E12" s="978"/>
      <c r="F12" s="978"/>
      <c r="G12" s="979"/>
      <c r="H12" s="421"/>
      <c r="I12" s="421"/>
      <c r="J12" s="421"/>
      <c r="K12" s="421"/>
      <c r="L12" s="421"/>
      <c r="M12" s="421"/>
      <c r="N12" s="421"/>
      <c r="O12" s="421"/>
      <c r="P12" s="421"/>
      <c r="Q12" s="421"/>
      <c r="R12" s="421"/>
      <c r="S12" s="421"/>
      <c r="T12" s="421"/>
      <c r="U12" s="421"/>
      <c r="V12" s="421"/>
      <c r="W12" s="421"/>
      <c r="X12" s="421"/>
      <c r="Y12" s="421"/>
      <c r="AA12" s="424"/>
      <c r="AB12" s="424"/>
      <c r="AC12" s="424"/>
    </row>
    <row r="13" spans="1:29" ht="32.25" customHeight="1">
      <c r="B13" s="440"/>
      <c r="C13" s="441"/>
      <c r="D13" s="977"/>
      <c r="E13" s="978"/>
      <c r="F13" s="978"/>
      <c r="G13" s="979"/>
      <c r="H13" s="421"/>
      <c r="I13" s="421"/>
      <c r="J13" s="421"/>
      <c r="K13" s="421"/>
      <c r="L13" s="421"/>
      <c r="M13" s="421"/>
      <c r="N13" s="421"/>
      <c r="O13" s="421"/>
      <c r="P13" s="421"/>
      <c r="Q13" s="421"/>
      <c r="R13" s="421"/>
      <c r="S13" s="421"/>
      <c r="T13" s="421"/>
      <c r="U13" s="421"/>
      <c r="V13" s="421"/>
      <c r="W13" s="421"/>
      <c r="X13" s="421"/>
      <c r="Y13" s="421"/>
      <c r="AA13" s="424"/>
      <c r="AB13" s="424"/>
      <c r="AC13" s="424"/>
    </row>
    <row r="14" spans="1:29" ht="12" customHeight="1">
      <c r="B14" s="427"/>
      <c r="C14" s="427"/>
      <c r="F14" s="421"/>
      <c r="G14" s="421"/>
      <c r="H14" s="421"/>
      <c r="I14" s="421"/>
      <c r="J14" s="421"/>
      <c r="K14" s="421"/>
      <c r="L14" s="421"/>
      <c r="M14" s="421"/>
      <c r="N14" s="421"/>
      <c r="O14" s="421"/>
      <c r="P14" s="421"/>
      <c r="Q14" s="421"/>
      <c r="R14" s="421"/>
      <c r="S14" s="421"/>
      <c r="T14" s="421"/>
      <c r="U14" s="421"/>
      <c r="V14" s="421"/>
      <c r="W14" s="421"/>
      <c r="X14" s="421"/>
      <c r="Y14" s="421"/>
      <c r="AA14" s="424"/>
      <c r="AB14" s="424"/>
      <c r="AC14" s="424"/>
    </row>
    <row r="15" spans="1:29" ht="36" customHeight="1">
      <c r="B15" s="988" t="s">
        <v>566</v>
      </c>
      <c r="C15" s="988"/>
      <c r="D15" s="989"/>
      <c r="E15" s="989"/>
      <c r="F15" s="989"/>
      <c r="G15" s="989"/>
      <c r="I15" s="479">
        <f>D15</f>
        <v>0</v>
      </c>
      <c r="J15" s="480">
        <f>IF(I15="No",1,2)</f>
        <v>2</v>
      </c>
      <c r="K15" s="431">
        <f>IF(J15="No",1,2)</f>
        <v>2</v>
      </c>
      <c r="L15" s="435">
        <f>IF(AND(D6="JV (Joint Venture)",D7=1),1,0)</f>
        <v>0</v>
      </c>
      <c r="O15" s="435">
        <v>2019</v>
      </c>
    </row>
    <row r="16" spans="1:29" ht="30.75" customHeight="1">
      <c r="B16" s="454" t="s">
        <v>569</v>
      </c>
      <c r="C16" s="455"/>
      <c r="D16" s="977"/>
      <c r="E16" s="978"/>
      <c r="F16" s="978"/>
      <c r="G16" s="979"/>
      <c r="I16" s="479"/>
      <c r="J16" s="480"/>
      <c r="K16" s="431"/>
      <c r="O16" s="435">
        <v>2020</v>
      </c>
    </row>
    <row r="17" spans="2:29" ht="12" customHeight="1">
      <c r="B17" s="427"/>
      <c r="C17" s="427"/>
      <c r="F17" s="421"/>
      <c r="G17" s="421"/>
      <c r="H17" s="421"/>
      <c r="I17" s="421"/>
      <c r="J17" s="421"/>
      <c r="K17" s="421"/>
      <c r="L17" s="421"/>
      <c r="M17" s="421"/>
      <c r="N17" s="421"/>
      <c r="O17" s="421"/>
      <c r="P17" s="421"/>
      <c r="Q17" s="421"/>
      <c r="R17" s="421"/>
      <c r="S17" s="421"/>
      <c r="T17" s="421"/>
      <c r="U17" s="421"/>
      <c r="V17" s="421"/>
      <c r="W17" s="421"/>
      <c r="X17" s="421"/>
      <c r="Y17" s="421"/>
      <c r="AA17" s="424"/>
      <c r="AB17" s="424"/>
      <c r="AC17" s="424"/>
    </row>
    <row r="18" spans="2:29" ht="24.75" customHeight="1">
      <c r="B18" s="415" t="s">
        <v>994</v>
      </c>
      <c r="C18" s="436"/>
      <c r="D18" s="977"/>
      <c r="E18" s="978"/>
      <c r="F18" s="978"/>
      <c r="G18" s="979"/>
      <c r="I18" s="479"/>
      <c r="J18" s="479"/>
    </row>
    <row r="19" spans="2:29" ht="21" customHeight="1">
      <c r="B19" s="416" t="s">
        <v>735</v>
      </c>
      <c r="C19" s="437"/>
      <c r="D19" s="977"/>
      <c r="E19" s="978"/>
      <c r="F19" s="978"/>
      <c r="G19" s="979"/>
      <c r="I19" s="479"/>
      <c r="J19" s="479"/>
    </row>
    <row r="20" spans="2:29" ht="21" customHeight="1">
      <c r="B20" s="438" t="s">
        <v>736</v>
      </c>
      <c r="C20" s="439"/>
      <c r="D20" s="977"/>
      <c r="E20" s="978"/>
      <c r="F20" s="978"/>
      <c r="G20" s="979"/>
      <c r="I20" s="479"/>
      <c r="J20" s="479"/>
    </row>
    <row r="21" spans="2:29" ht="21.75" customHeight="1">
      <c r="B21" s="440" t="s">
        <v>737</v>
      </c>
      <c r="C21" s="441"/>
      <c r="D21" s="977"/>
      <c r="E21" s="978"/>
      <c r="F21" s="978"/>
      <c r="G21" s="979"/>
      <c r="I21" s="479" t="s">
        <v>572</v>
      </c>
      <c r="J21" s="479">
        <f>D15</f>
        <v>0</v>
      </c>
    </row>
    <row r="22" spans="2:29" ht="20.100000000000001" customHeight="1"/>
    <row r="23" spans="2:29" ht="20.100000000000001" hidden="1" customHeight="1">
      <c r="B23" s="415" t="str">
        <f>IF(D7=1, "Name of other Partner","Name of other Partner - 1")</f>
        <v>Name of other Partner</v>
      </c>
      <c r="C23" s="436"/>
      <c r="D23" s="977" t="s">
        <v>575</v>
      </c>
      <c r="E23" s="978"/>
      <c r="F23" s="978"/>
      <c r="G23" s="979"/>
    </row>
    <row r="24" spans="2:29" ht="20.100000000000001" hidden="1" customHeight="1">
      <c r="B24" s="416" t="str">
        <f>IF(D7=1, "Address of other Partner","Address of other Partner - 1")</f>
        <v>Address of other Partner</v>
      </c>
      <c r="C24" s="437"/>
      <c r="D24" s="977" t="s">
        <v>577</v>
      </c>
      <c r="E24" s="978"/>
      <c r="F24" s="978"/>
      <c r="G24" s="979"/>
    </row>
    <row r="25" spans="2:29" ht="20.100000000000001" hidden="1" customHeight="1">
      <c r="B25" s="438"/>
      <c r="C25" s="439"/>
      <c r="D25" s="977" t="s">
        <v>574</v>
      </c>
      <c r="E25" s="978"/>
      <c r="F25" s="978"/>
      <c r="G25" s="979"/>
    </row>
    <row r="26" spans="2:29" ht="20.100000000000001" hidden="1" customHeight="1">
      <c r="B26" s="440"/>
      <c r="C26" s="441"/>
      <c r="D26" s="977"/>
      <c r="E26" s="978"/>
      <c r="F26" s="978"/>
      <c r="G26" s="979"/>
    </row>
    <row r="27" spans="2:29" ht="20.100000000000001" customHeight="1"/>
    <row r="28" spans="2:29" ht="20.100000000000001" hidden="1" customHeight="1">
      <c r="B28" s="415" t="s">
        <v>562</v>
      </c>
      <c r="C28" s="436"/>
      <c r="D28" s="977"/>
      <c r="E28" s="978"/>
      <c r="F28" s="978"/>
      <c r="G28" s="979"/>
    </row>
    <row r="29" spans="2:29" ht="20.100000000000001" hidden="1" customHeight="1">
      <c r="B29" s="416" t="s">
        <v>563</v>
      </c>
      <c r="C29" s="437"/>
      <c r="D29" s="977"/>
      <c r="E29" s="978"/>
      <c r="F29" s="978"/>
      <c r="G29" s="979"/>
    </row>
    <row r="30" spans="2:29" ht="20.100000000000001" hidden="1" customHeight="1">
      <c r="B30" s="438"/>
      <c r="C30" s="439"/>
      <c r="D30" s="977"/>
      <c r="E30" s="978"/>
      <c r="F30" s="978"/>
      <c r="G30" s="979"/>
    </row>
    <row r="31" spans="2:29" ht="20.100000000000001" hidden="1" customHeight="1">
      <c r="B31" s="440"/>
      <c r="C31" s="441"/>
      <c r="D31" s="977"/>
      <c r="E31" s="978"/>
      <c r="F31" s="978"/>
      <c r="G31" s="979"/>
    </row>
    <row r="32" spans="2:29" ht="20.100000000000001" customHeight="1">
      <c r="B32" s="442"/>
      <c r="C32" s="442"/>
    </row>
    <row r="33" spans="2:25" ht="21" customHeight="1">
      <c r="B33" s="443" t="s">
        <v>170</v>
      </c>
      <c r="C33" s="444"/>
      <c r="D33" s="977"/>
      <c r="E33" s="978"/>
      <c r="F33" s="978"/>
      <c r="G33" s="979"/>
    </row>
    <row r="34" spans="2:25" ht="21" customHeight="1">
      <c r="B34" s="443" t="s">
        <v>171</v>
      </c>
      <c r="C34" s="444"/>
      <c r="D34" s="977"/>
      <c r="E34" s="978"/>
      <c r="F34" s="978"/>
      <c r="G34" s="979"/>
    </row>
    <row r="35" spans="2:25" ht="21" customHeight="1">
      <c r="B35" s="445"/>
      <c r="C35" s="445"/>
      <c r="D35" s="446"/>
    </row>
    <row r="36" spans="2:25" s="417" customFormat="1" ht="21" customHeight="1">
      <c r="B36" s="443" t="s">
        <v>567</v>
      </c>
      <c r="C36" s="444"/>
      <c r="D36" s="447"/>
      <c r="E36" s="448"/>
      <c r="F36" s="447"/>
      <c r="G36" s="449"/>
      <c r="H36" s="450">
        <f>IF(E36="Feb",29,IF(OR(E36="Apr", E36="Jun", E36="Sep", E36="Nov"),30,31))</f>
        <v>31</v>
      </c>
      <c r="I36" s="421"/>
      <c r="J36" s="421"/>
      <c r="K36" s="421"/>
      <c r="L36" s="421"/>
      <c r="M36" s="421"/>
      <c r="N36" s="421"/>
      <c r="O36" s="421"/>
      <c r="P36" s="421"/>
      <c r="Q36" s="421"/>
      <c r="R36" s="421"/>
      <c r="S36" s="421"/>
      <c r="T36" s="421"/>
      <c r="U36" s="421"/>
      <c r="V36" s="421"/>
      <c r="W36" s="421"/>
      <c r="X36" s="421"/>
      <c r="Y36" s="421"/>
    </row>
    <row r="37" spans="2:25" ht="21" customHeight="1">
      <c r="B37" s="443" t="s">
        <v>568</v>
      </c>
      <c r="C37" s="444"/>
      <c r="D37" s="453"/>
      <c r="E37" s="451"/>
      <c r="F37" s="451"/>
      <c r="G37" s="452"/>
    </row>
    <row r="38" spans="2:25">
      <c r="E38" s="435"/>
    </row>
  </sheetData>
  <sheetProtection algorithmName="SHA-512" hashValue="tPscofwEqEIR9FZl4DxhB6+thlpOrtkTnxk2m93E0Icg++bWV/y+h88tZCM1pwEWPCWEavq5HrUMrbf8Hhr7Nw==" saltValue="Y1AuRmVuOQuJ7XtjDhE1qw==" spinCount="100000" sheet="1" objects="1" scenarios="1" formatColumns="0" formatRows="0" selectLockedCells="1"/>
  <customSheetViews>
    <customSheetView guid="{7D0A14A8-F7D2-402C-9203-97C9651691AA}" scale="115" showPageBreaks="1" showGridLines="0" printArea="1" hiddenRows="1" hiddenColumns="1" view="pageBreakPreview">
      <selection activeCell="D37" sqref="D37"/>
      <pageMargins left="0.75" right="0.75" top="0.69" bottom="0.7" header="0.4" footer="0.37"/>
      <pageSetup scale="96" orientation="portrait" r:id="rId1"/>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3"/>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6"/>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7"/>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2"/>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3"/>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6"/>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8"/>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9"/>
  <headerFooter alignWithMargins="0"/>
  <drawing r:id="rId2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7D0A14A8-F7D2-402C-9203-97C9651691AA}"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90" zoomScaleSheetLayoutView="9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7.1406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90" t="str">
        <f>Basic!A3&amp;Basic!B3</f>
        <v>Specification No. :5002002080/TRANSFORMER/DOM/A02-CC CS -3</v>
      </c>
      <c r="B1" s="990"/>
      <c r="C1" s="990"/>
      <c r="D1" s="990"/>
      <c r="E1" s="346"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57"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91" t="s">
        <v>344</v>
      </c>
      <c r="B5" s="991"/>
      <c r="C5" s="991"/>
      <c r="D5" s="991"/>
      <c r="E5" s="991"/>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349</v>
      </c>
      <c r="F7" s="16"/>
      <c r="G7" s="16"/>
      <c r="H7" s="16"/>
      <c r="I7" s="16"/>
      <c r="J7" s="16"/>
      <c r="K7" s="16"/>
      <c r="L7" s="16"/>
      <c r="M7" s="16"/>
      <c r="N7" s="16"/>
      <c r="O7" s="16"/>
      <c r="P7" s="16"/>
      <c r="Q7" s="16"/>
      <c r="R7" s="16"/>
      <c r="S7" s="16"/>
      <c r="T7" s="16"/>
      <c r="U7" s="16"/>
      <c r="V7" s="16"/>
      <c r="W7" s="16"/>
      <c r="X7" s="16"/>
      <c r="Y7" s="16"/>
      <c r="AB7" s="31"/>
      <c r="AC7" s="13"/>
    </row>
    <row r="8" spans="1:46" ht="36" customHeight="1">
      <c r="A8" s="997" t="str">
        <f>IF('Names of Bidder'!D6= "JV (Joint Venture)", "JV of " &amp; Z8, "")</f>
        <v/>
      </c>
      <c r="B8" s="997"/>
      <c r="C8" s="997"/>
      <c r="D8" s="997"/>
      <c r="E8" s="12" t="s">
        <v>351</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350</v>
      </c>
      <c r="B9" s="993">
        <f>'Names of Bidder'!D10</f>
        <v>0</v>
      </c>
      <c r="C9" s="993"/>
      <c r="D9" s="993"/>
      <c r="E9" s="12" t="s">
        <v>353</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352</v>
      </c>
      <c r="B10" s="994">
        <f>'Names of Bidder'!D11</f>
        <v>0</v>
      </c>
      <c r="C10" s="994"/>
      <c r="D10" s="994"/>
      <c r="E10" s="12" t="s">
        <v>180</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94">
        <f>'Names of Bidder'!D12</f>
        <v>0</v>
      </c>
      <c r="C11" s="994"/>
      <c r="D11" s="994"/>
      <c r="E11" s="12" t="s">
        <v>354</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94">
        <f>'Names of Bidder'!D13</f>
        <v>0</v>
      </c>
      <c r="C12" s="994"/>
      <c r="D12" s="994"/>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95" t="str">
        <f>IF('Names of Bidder'!D6="Sole Bidder", "This Attachment is Not Applicable", "")</f>
        <v>This Attachment is Not Applicable</v>
      </c>
      <c r="B14" s="995"/>
      <c r="C14" s="995"/>
      <c r="D14" s="995"/>
      <c r="E14" s="995"/>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172</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96" t="str">
        <f>IF(Z2=1,"Other Partner",IF(Z2="2 or More","Other Partner-1",""))</f>
        <v/>
      </c>
      <c r="C16" s="996"/>
      <c r="D16" s="996"/>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350</v>
      </c>
      <c r="B17" s="994" t="str">
        <f>IF('Names of Bidder'!D23=0, "", 'Names of Bidder'!D23)</f>
        <v>Ram Lal</v>
      </c>
      <c r="C17" s="994"/>
      <c r="D17" s="994"/>
      <c r="E17" s="270"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352</v>
      </c>
      <c r="B18" s="994" t="str">
        <f>IF('Names of Bidder'!D24=0, "", 'Names of Bidder'!D24)</f>
        <v>G5</v>
      </c>
      <c r="C18" s="994"/>
      <c r="D18" s="994"/>
      <c r="E18" s="270"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94" t="str">
        <f>IF('Names of Bidder'!D25=0, "", 'Names of Bidder'!D25)</f>
        <v>Gurgaon</v>
      </c>
      <c r="C19" s="994"/>
      <c r="D19" s="994"/>
      <c r="E19" s="270" t="str">
        <f>IF($Z$2="2 or More", IF(#REF!=0, "",#REF!), "")</f>
        <v/>
      </c>
      <c r="AA19" s="71"/>
    </row>
    <row r="20" spans="1:28" ht="20.100000000000001" customHeight="1">
      <c r="A20" s="33"/>
      <c r="B20" s="994" t="str">
        <f>IF('Names of Bidder'!D26=0, "", 'Names of Bidder'!D26)</f>
        <v/>
      </c>
      <c r="C20" s="994"/>
      <c r="D20" s="994"/>
      <c r="E20" s="270" t="str">
        <f>IF($Z$2="2 or More", IF(#REF!=0, "",#REF!), "")</f>
        <v/>
      </c>
      <c r="AA20" s="71"/>
    </row>
    <row r="21" spans="1:28" ht="20.100000000000001" customHeight="1">
      <c r="A21" s="30" t="s">
        <v>345</v>
      </c>
    </row>
    <row r="22" spans="1:28" ht="84" customHeight="1">
      <c r="A22" s="992" t="s">
        <v>570</v>
      </c>
      <c r="B22" s="992"/>
      <c r="C22" s="992"/>
      <c r="D22" s="992"/>
      <c r="E22" s="992"/>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8"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8" t="str">
        <f>IF('Names of Bidder'!D37=0, "", 'Names of Bidder'!D37)</f>
        <v/>
      </c>
      <c r="C25" s="74"/>
      <c r="D25" s="131" t="s">
        <v>6</v>
      </c>
      <c r="E25" s="268"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12</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5JjwdgTYGGpFfee3H9qR3C6qe61+moNwhq0IK4FgfJINrcJWq+sMtGSTTLY1svpv8EmwpR82sxadHbSRD2rAmQ==" saltValue="wyTjcJr33Mgq3nt7Ouxmfg==" spinCount="100000" sheet="1" objects="1" scenarios="1" formatColumns="0" formatRows="0" selectLockedCells="1"/>
  <customSheetViews>
    <customSheetView guid="{7D0A14A8-F7D2-402C-9203-97C9651691AA}" scale="110" showPageBreaks="1" showGridLines="0" fitToPage="1" printArea="1" hiddenColumns="1" view="pageBreakPreview" topLeftCell="A7">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9"/>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0"/>
  <headerFooter alignWithMargins="0">
    <oddFooter>&amp;R&amp;"Book Antiqua,Bold"&amp;8 Page &amp;P of &amp;N</oddFooter>
  </headerFooter>
  <drawing r:id="rId4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6" customWidth="1"/>
    <col min="2" max="2" width="13.85546875" style="356" customWidth="1"/>
    <col min="3" max="3" width="11.42578125" style="356" customWidth="1"/>
    <col min="4" max="4" width="27.85546875" style="356" customWidth="1"/>
    <col min="5" max="5" width="14.42578125" style="356" customWidth="1"/>
    <col min="6" max="6" width="29" style="356" customWidth="1"/>
    <col min="7" max="7" width="16.42578125" style="356" customWidth="1"/>
    <col min="8" max="8" width="13.28515625" style="356" customWidth="1"/>
    <col min="9" max="9" width="25.7109375" style="356" customWidth="1"/>
    <col min="10" max="10" width="10.5703125" style="356" hidden="1" customWidth="1"/>
    <col min="11" max="11" width="10.28515625" style="356" hidden="1" customWidth="1"/>
    <col min="12" max="12" width="11.85546875" style="356" hidden="1" customWidth="1"/>
    <col min="13" max="13" width="34.5703125" style="356" hidden="1" customWidth="1"/>
    <col min="14" max="14" width="10.42578125" style="356" hidden="1" customWidth="1"/>
    <col min="15" max="15" width="11.42578125" style="356" hidden="1" customWidth="1"/>
    <col min="16" max="16" width="10.7109375" style="356" hidden="1" customWidth="1"/>
    <col min="17" max="17" width="13.7109375" style="356" hidden="1" customWidth="1"/>
    <col min="18" max="20" width="0" style="356" hidden="1" customWidth="1"/>
    <col min="21" max="21" width="13.5703125" style="356" hidden="1" customWidth="1"/>
    <col min="22" max="28" width="0" style="356" hidden="1" customWidth="1"/>
    <col min="29" max="16384" width="9.140625" style="356"/>
  </cols>
  <sheetData>
    <row r="1" spans="1:9" ht="24" customHeight="1">
      <c r="A1" s="395" t="str">
        <f>Basic!A3&amp;Basic!B3</f>
        <v>Specification No. :5002002080/TRANSFORMER/DOM/A02-CC CS -3</v>
      </c>
      <c r="B1" s="413"/>
      <c r="C1" s="413"/>
      <c r="D1" s="413"/>
      <c r="E1" s="413"/>
      <c r="F1" s="413"/>
      <c r="G1" s="413"/>
      <c r="H1" s="354"/>
      <c r="I1" s="354" t="s">
        <v>731</v>
      </c>
    </row>
    <row r="2" spans="1:9" ht="15.75" customHeight="1"/>
    <row r="3" spans="1:9" ht="85.5" customHeight="1">
      <c r="A3" s="1219" t="str">
        <f>Basic!B1</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219"/>
      <c r="C3" s="1219"/>
      <c r="D3" s="1219"/>
      <c r="E3" s="1219"/>
      <c r="F3" s="1219"/>
      <c r="G3" s="1219"/>
      <c r="H3" s="1219"/>
      <c r="I3" s="1219"/>
    </row>
    <row r="5" spans="1:9" ht="21.75" customHeight="1">
      <c r="A5" s="1220" t="s">
        <v>355</v>
      </c>
      <c r="B5" s="1220"/>
      <c r="C5" s="1220"/>
      <c r="D5" s="1220"/>
      <c r="E5" s="1220"/>
      <c r="F5" s="1220"/>
      <c r="G5" s="1220"/>
      <c r="H5" s="1220"/>
      <c r="I5" s="1220"/>
    </row>
    <row r="7" spans="1:9" ht="16.5">
      <c r="A7" s="361" t="str">
        <f>'[11]Attach 3(JV)'!A7:D7</f>
        <v>Bidder’s Name and Address (Lead Partner of) :</v>
      </c>
      <c r="F7" s="364"/>
      <c r="H7" s="391" t="str">
        <f>'[11]Attach 3(JV)'!E7</f>
        <v>To:</v>
      </c>
    </row>
    <row r="8" spans="1:9" ht="32.25" customHeight="1">
      <c r="A8" s="1221" t="str">
        <f>IF('Names of Bidder'!D6= "JV (Joint Venture)", "JV of " &amp; Z8, "")</f>
        <v/>
      </c>
      <c r="B8" s="1221"/>
      <c r="C8" s="1221"/>
      <c r="D8" s="1221"/>
      <c r="F8" s="500"/>
      <c r="H8" s="393" t="str">
        <f>'[11]Attach 3(JV)'!E8</f>
        <v>Contract Services</v>
      </c>
    </row>
    <row r="9" spans="1:9" ht="18" customHeight="1">
      <c r="A9" s="361" t="s">
        <v>595</v>
      </c>
      <c r="B9" s="1222">
        <f>'Attach 3(JV)'!B9:D9</f>
        <v>0</v>
      </c>
      <c r="C9" s="1222"/>
      <c r="F9" s="500"/>
      <c r="H9" s="393" t="str">
        <f>'[11]Attach 3(JV)'!E9</f>
        <v>Power Grid Corporation of India Ltd.,</v>
      </c>
    </row>
    <row r="10" spans="1:9" ht="18" customHeight="1">
      <c r="A10" s="361" t="s">
        <v>596</v>
      </c>
      <c r="B10" s="1218">
        <f>'Attach 3(JV)'!B10:D10</f>
        <v>0</v>
      </c>
      <c r="C10" s="1218"/>
      <c r="F10" s="500"/>
      <c r="H10" s="393" t="str">
        <f>'[11]Attach 3(JV)'!E10</f>
        <v>"Saudamini", Plot No. 2, Sector 29</v>
      </c>
    </row>
    <row r="11" spans="1:9" ht="17.25" customHeight="1">
      <c r="B11" s="1218">
        <f>'Attach 3(JV)'!B11:D11</f>
        <v>0</v>
      </c>
      <c r="C11" s="1218"/>
      <c r="F11" s="500"/>
      <c r="H11" s="393" t="str">
        <f>'[11]Attach 3(JV)'!E11</f>
        <v>Gurgaon (Haryana) - 122001</v>
      </c>
    </row>
    <row r="12" spans="1:9" ht="18" customHeight="1">
      <c r="B12" s="1218">
        <f>'Attach 3(JV)'!B12:D12</f>
        <v>0</v>
      </c>
      <c r="C12" s="1218"/>
    </row>
    <row r="13" spans="1:9">
      <c r="B13" s="1218" t="str">
        <f>IF('Names of Bidder'!D22=0, "", 'Names of Bidder'!D22)</f>
        <v/>
      </c>
      <c r="C13" s="1218"/>
    </row>
    <row r="14" spans="1:9">
      <c r="A14" s="356" t="s">
        <v>345</v>
      </c>
    </row>
    <row r="16" spans="1:9" ht="66" customHeight="1">
      <c r="A16" s="1138" t="s">
        <v>597</v>
      </c>
      <c r="B16" s="1138"/>
      <c r="C16" s="1138"/>
      <c r="D16" s="1138"/>
      <c r="E16" s="1138"/>
      <c r="F16" s="1138"/>
      <c r="G16" s="1138"/>
      <c r="H16" s="1138"/>
      <c r="I16" s="1138"/>
    </row>
    <row r="17" spans="1:13" ht="9.75" customHeight="1"/>
    <row r="18" spans="1:13" ht="14.25" customHeight="1">
      <c r="A18" s="501" t="s">
        <v>598</v>
      </c>
      <c r="B18" s="1138" t="s">
        <v>599</v>
      </c>
      <c r="C18" s="1138"/>
      <c r="D18" s="1138"/>
      <c r="E18" s="1138"/>
      <c r="F18" s="1138"/>
      <c r="G18" s="502"/>
      <c r="H18" s="502"/>
      <c r="M18" s="503"/>
    </row>
    <row r="19" spans="1:13" ht="17.25" hidden="1" customHeight="1">
      <c r="A19" s="501" t="s">
        <v>598</v>
      </c>
      <c r="B19" s="1138" t="s">
        <v>600</v>
      </c>
      <c r="C19" s="1138"/>
      <c r="D19" s="1138"/>
      <c r="E19" s="1138"/>
      <c r="F19" s="1138"/>
      <c r="G19" s="1138"/>
      <c r="H19" s="1138"/>
      <c r="M19" s="503"/>
    </row>
    <row r="20" spans="1:13" ht="16.5" hidden="1">
      <c r="A20" s="504" t="s">
        <v>19</v>
      </c>
      <c r="B20" s="1217" t="e">
        <f>'[11]Name of Bidder'!C13</f>
        <v>#REF!</v>
      </c>
      <c r="C20" s="1217"/>
      <c r="D20" s="1217"/>
      <c r="E20" s="1217"/>
      <c r="F20" s="1217"/>
      <c r="G20" s="1217"/>
      <c r="H20" s="1217"/>
      <c r="M20" s="408">
        <f>'[11]Name of Bidder'!F6</f>
        <v>2</v>
      </c>
    </row>
    <row r="21" spans="1:13" ht="16.5" hidden="1">
      <c r="A21" s="504" t="s">
        <v>28</v>
      </c>
      <c r="B21" s="1217" t="e">
        <f>'[11]Name of Bidder'!C18</f>
        <v>#REF!</v>
      </c>
      <c r="C21" s="1217"/>
      <c r="D21" s="1217"/>
      <c r="E21" s="1217"/>
      <c r="F21" s="1217"/>
      <c r="G21" s="1217"/>
      <c r="H21" s="1217"/>
      <c r="M21" s="408" t="str">
        <f>'[11]Name of Bidder'!F8</f>
        <v>2 or more</v>
      </c>
    </row>
    <row r="22" spans="1:13" ht="17.25" hidden="1" customHeight="1">
      <c r="A22" s="504" t="s">
        <v>479</v>
      </c>
      <c r="B22" s="1217" t="e">
        <f>'[11]Name of Bidder'!C23</f>
        <v>#REF!</v>
      </c>
      <c r="C22" s="1217"/>
      <c r="D22" s="1217"/>
      <c r="E22" s="1217"/>
      <c r="F22" s="1217"/>
      <c r="G22" s="1217"/>
      <c r="H22" s="1217"/>
      <c r="I22" s="505"/>
    </row>
    <row r="23" spans="1:13" ht="15.75" hidden="1" customHeight="1">
      <c r="B23" s="506" t="s">
        <v>601</v>
      </c>
    </row>
    <row r="24" spans="1:13" ht="10.5" customHeight="1">
      <c r="A24" s="507"/>
    </row>
    <row r="25" spans="1:13" ht="25.5" hidden="1" customHeight="1">
      <c r="A25" s="1138" t="s">
        <v>602</v>
      </c>
      <c r="B25" s="1138"/>
      <c r="C25" s="1138"/>
      <c r="D25" s="1138"/>
      <c r="E25" s="1138"/>
      <c r="F25" s="1138"/>
      <c r="G25" s="1138"/>
      <c r="H25" s="1138"/>
    </row>
    <row r="26" spans="1:13" ht="31.5" customHeight="1">
      <c r="A26" s="1140" t="s">
        <v>603</v>
      </c>
      <c r="B26" s="1140"/>
      <c r="C26" s="1140"/>
      <c r="D26" s="1140"/>
      <c r="E26" s="1140"/>
      <c r="F26" s="1140"/>
      <c r="G26" s="1140"/>
      <c r="H26" s="1140"/>
      <c r="I26" s="505"/>
    </row>
    <row r="27" spans="1:13" ht="26.25" customHeight="1">
      <c r="A27" s="508" t="s">
        <v>604</v>
      </c>
      <c r="B27" s="1139" t="s">
        <v>605</v>
      </c>
      <c r="C27" s="1139"/>
      <c r="D27" s="1139"/>
      <c r="E27" s="1139"/>
      <c r="F27" s="1139"/>
      <c r="G27" s="1139"/>
      <c r="H27" s="1139"/>
      <c r="I27" s="505"/>
    </row>
    <row r="28" spans="1:13" ht="26.25" customHeight="1">
      <c r="A28" s="509" t="s">
        <v>422</v>
      </c>
      <c r="B28" s="1209" t="s">
        <v>606</v>
      </c>
      <c r="C28" s="1209"/>
      <c r="D28" s="1209"/>
      <c r="E28" s="1209"/>
      <c r="F28" s="1209"/>
      <c r="G28" s="1209"/>
      <c r="H28" s="1209"/>
    </row>
    <row r="29" spans="1:13" ht="26.25" customHeight="1">
      <c r="A29" s="509" t="s">
        <v>424</v>
      </c>
      <c r="B29" s="1209" t="s">
        <v>607</v>
      </c>
      <c r="C29" s="1209"/>
      <c r="D29" s="1209"/>
      <c r="E29" s="1209"/>
      <c r="F29" s="1209"/>
      <c r="G29" s="1209"/>
      <c r="H29" s="1209"/>
    </row>
    <row r="30" spans="1:13" ht="41.25" customHeight="1">
      <c r="A30" s="509" t="s">
        <v>425</v>
      </c>
      <c r="B30" s="1209" t="s">
        <v>608</v>
      </c>
      <c r="C30" s="1209"/>
      <c r="D30" s="1209"/>
      <c r="E30" s="1209"/>
      <c r="F30" s="1209"/>
      <c r="G30" s="1209"/>
      <c r="H30" s="1209"/>
    </row>
    <row r="31" spans="1:13" ht="9.75" customHeight="1">
      <c r="A31" s="509"/>
      <c r="B31" s="505"/>
      <c r="C31" s="505"/>
      <c r="D31" s="505"/>
      <c r="E31" s="505"/>
      <c r="F31" s="505"/>
      <c r="G31" s="505"/>
      <c r="H31" s="505"/>
      <c r="I31" s="505"/>
    </row>
    <row r="32" spans="1:13" ht="25.5" customHeight="1">
      <c r="A32" s="508" t="s">
        <v>609</v>
      </c>
      <c r="B32" s="1210" t="s">
        <v>610</v>
      </c>
      <c r="C32" s="1210"/>
      <c r="D32" s="1210"/>
      <c r="E32" s="1210"/>
      <c r="F32" s="1210"/>
      <c r="G32" s="1210"/>
      <c r="H32" s="1210"/>
      <c r="I32" s="505"/>
    </row>
    <row r="33" spans="1:9" ht="22.5" customHeight="1">
      <c r="A33" s="509" t="s">
        <v>422</v>
      </c>
      <c r="B33" s="1139" t="s">
        <v>611</v>
      </c>
      <c r="C33" s="1139"/>
      <c r="D33" s="1139"/>
      <c r="E33" s="1139"/>
      <c r="F33" s="1139"/>
      <c r="G33" s="1139"/>
      <c r="H33" s="1139"/>
      <c r="I33" s="505"/>
    </row>
    <row r="34" spans="1:9" ht="24.75" hidden="1" customHeight="1">
      <c r="A34" s="509" t="s">
        <v>424</v>
      </c>
      <c r="B34" s="1139" t="s">
        <v>612</v>
      </c>
      <c r="C34" s="1139"/>
      <c r="D34" s="1139"/>
      <c r="E34" s="1139"/>
      <c r="F34" s="1139"/>
      <c r="G34" s="1139"/>
      <c r="H34" s="1139"/>
      <c r="I34" s="505"/>
    </row>
    <row r="35" spans="1:9" ht="12" customHeight="1">
      <c r="A35" s="505"/>
      <c r="B35" s="505"/>
      <c r="C35" s="505"/>
      <c r="D35" s="505"/>
      <c r="E35" s="505"/>
      <c r="F35" s="505"/>
      <c r="G35" s="505"/>
      <c r="H35" s="505"/>
      <c r="I35" s="505"/>
    </row>
    <row r="36" spans="1:9" s="513" customFormat="1" ht="24.75" customHeight="1">
      <c r="A36" s="511" t="s">
        <v>613</v>
      </c>
      <c r="B36" s="1211" t="s">
        <v>614</v>
      </c>
      <c r="C36" s="1211"/>
      <c r="D36" s="1211"/>
      <c r="E36" s="1211"/>
      <c r="F36" s="1211"/>
      <c r="G36" s="1211"/>
      <c r="H36" s="1211"/>
      <c r="I36" s="512"/>
    </row>
    <row r="37" spans="1:9" ht="24" customHeight="1">
      <c r="A37" s="505"/>
      <c r="B37" s="1212" t="s">
        <v>615</v>
      </c>
      <c r="C37" s="1212"/>
      <c r="D37" s="1212"/>
      <c r="E37" s="1212"/>
      <c r="F37" s="1212"/>
      <c r="G37" s="1212"/>
      <c r="H37" s="1212"/>
      <c r="I37" s="505"/>
    </row>
    <row r="38" spans="1:9" ht="54" customHeight="1">
      <c r="A38" s="505"/>
      <c r="B38" s="1140" t="s">
        <v>616</v>
      </c>
      <c r="C38" s="1140"/>
      <c r="D38" s="1140"/>
      <c r="E38" s="1140"/>
      <c r="F38" s="1140"/>
      <c r="G38" s="1140"/>
      <c r="H38" s="1140"/>
      <c r="I38" s="505"/>
    </row>
    <row r="39" spans="1:9" ht="15.75" customHeight="1">
      <c r="A39" s="1025" t="s">
        <v>617</v>
      </c>
      <c r="B39" s="1027" t="s">
        <v>618</v>
      </c>
      <c r="C39" s="1029"/>
      <c r="D39" s="1216" t="s">
        <v>619</v>
      </c>
      <c r="E39" s="1216"/>
      <c r="F39" s="1216"/>
      <c r="G39" s="505"/>
      <c r="H39" s="505"/>
    </row>
    <row r="40" spans="1:9" ht="19.5" customHeight="1">
      <c r="A40" s="1213"/>
      <c r="B40" s="1214"/>
      <c r="C40" s="1215"/>
      <c r="D40" s="1216"/>
      <c r="E40" s="1216"/>
      <c r="F40" s="1216"/>
      <c r="G40" s="505"/>
      <c r="H40" s="505"/>
      <c r="I40" s="505"/>
    </row>
    <row r="41" spans="1:9" ht="20.25" customHeight="1">
      <c r="A41" s="1026"/>
      <c r="B41" s="1003"/>
      <c r="C41" s="1005"/>
      <c r="D41" s="1216"/>
      <c r="E41" s="1216"/>
      <c r="F41" s="1216"/>
      <c r="G41" s="505"/>
      <c r="H41" s="505"/>
      <c r="I41" s="505"/>
    </row>
    <row r="42" spans="1:9" ht="30.75" customHeight="1">
      <c r="A42" s="516">
        <v>1</v>
      </c>
      <c r="B42" s="1187" t="s">
        <v>620</v>
      </c>
      <c r="C42" s="1187"/>
      <c r="D42" s="1031" t="str">
        <f>IF('Names of Bidder'!D18=0, "", 'Names of Bidder'!D18)</f>
        <v/>
      </c>
      <c r="E42" s="1032"/>
      <c r="F42" s="1033"/>
      <c r="G42" s="505"/>
      <c r="H42" s="505"/>
      <c r="I42" s="505"/>
    </row>
    <row r="43" spans="1:9" ht="22.5" customHeight="1">
      <c r="A43" s="1202">
        <v>2</v>
      </c>
      <c r="B43" s="1205" t="s">
        <v>621</v>
      </c>
      <c r="C43" s="1036"/>
      <c r="D43" s="1000"/>
      <c r="E43" s="1001"/>
      <c r="F43" s="1002"/>
      <c r="G43" s="505"/>
      <c r="H43" s="505"/>
      <c r="I43" s="505"/>
    </row>
    <row r="44" spans="1:9" ht="22.5" customHeight="1">
      <c r="A44" s="1203"/>
      <c r="B44" s="1206"/>
      <c r="C44" s="1018"/>
      <c r="D44" s="1000"/>
      <c r="E44" s="1001"/>
      <c r="F44" s="1002"/>
      <c r="G44" s="505"/>
      <c r="H44" s="505"/>
      <c r="I44" s="505"/>
    </row>
    <row r="45" spans="1:9" ht="21.75" customHeight="1">
      <c r="A45" s="1204"/>
      <c r="B45" s="1207"/>
      <c r="C45" s="1208"/>
      <c r="D45" s="1000"/>
      <c r="E45" s="1001"/>
      <c r="F45" s="1002"/>
      <c r="G45" s="505"/>
      <c r="H45" s="505"/>
      <c r="I45" s="505"/>
    </row>
    <row r="46" spans="1:9" ht="18.75" customHeight="1">
      <c r="A46" s="516">
        <v>3</v>
      </c>
      <c r="B46" s="1187" t="s">
        <v>622</v>
      </c>
      <c r="C46" s="1187"/>
      <c r="D46" s="1000"/>
      <c r="E46" s="1001"/>
      <c r="F46" s="1002"/>
      <c r="G46" s="505"/>
      <c r="H46" s="505"/>
      <c r="I46" s="505"/>
    </row>
    <row r="47" spans="1:9" ht="20.25" customHeight="1">
      <c r="A47" s="516">
        <v>4</v>
      </c>
      <c r="B47" s="1187" t="s">
        <v>623</v>
      </c>
      <c r="C47" s="1187"/>
      <c r="D47" s="1000"/>
      <c r="E47" s="1001"/>
      <c r="F47" s="1002"/>
      <c r="G47" s="505"/>
      <c r="H47" s="505"/>
      <c r="I47" s="505"/>
    </row>
    <row r="48" spans="1:9" ht="19.5" customHeight="1">
      <c r="A48" s="517">
        <v>5</v>
      </c>
      <c r="B48" s="1187" t="s">
        <v>624</v>
      </c>
      <c r="C48" s="1187"/>
      <c r="D48" s="1000"/>
      <c r="E48" s="1001"/>
      <c r="F48" s="1002"/>
      <c r="G48" s="505"/>
      <c r="H48" s="505"/>
    </row>
    <row r="49" spans="1:10" ht="51.75" customHeight="1">
      <c r="A49" s="516">
        <v>6</v>
      </c>
      <c r="B49" s="1187" t="s">
        <v>625</v>
      </c>
      <c r="C49" s="1187"/>
      <c r="D49" s="1000"/>
      <c r="E49" s="1001"/>
      <c r="F49" s="1002"/>
      <c r="G49" s="505"/>
      <c r="H49" s="505"/>
      <c r="I49" s="505"/>
    </row>
    <row r="50" spans="1:10" ht="49.5" customHeight="1">
      <c r="A50" s="516">
        <v>7</v>
      </c>
      <c r="B50" s="1187" t="s">
        <v>626</v>
      </c>
      <c r="C50" s="1187"/>
      <c r="D50" s="1000"/>
      <c r="E50" s="1001"/>
      <c r="F50" s="1002"/>
      <c r="G50" s="505"/>
      <c r="H50" s="505"/>
      <c r="I50" s="505"/>
    </row>
    <row r="51" spans="1:10" ht="24" customHeight="1">
      <c r="A51" s="516">
        <v>8</v>
      </c>
      <c r="B51" s="1187" t="s">
        <v>627</v>
      </c>
      <c r="C51" s="1187"/>
      <c r="D51" s="1000"/>
      <c r="E51" s="1001"/>
      <c r="F51" s="1002"/>
      <c r="G51" s="505"/>
      <c r="H51" s="505"/>
      <c r="I51" s="505"/>
    </row>
    <row r="52" spans="1:10" ht="22.5" customHeight="1">
      <c r="A52" s="518"/>
      <c r="B52" s="519" t="s">
        <v>628</v>
      </c>
      <c r="C52" s="520"/>
      <c r="D52" s="1000"/>
      <c r="E52" s="1001"/>
      <c r="F52" s="1002"/>
      <c r="G52" s="505"/>
      <c r="H52" s="505"/>
      <c r="I52" s="505"/>
    </row>
    <row r="53" spans="1:10" ht="24.75" customHeight="1">
      <c r="A53" s="518"/>
      <c r="B53" s="519" t="s">
        <v>629</v>
      </c>
      <c r="C53" s="520"/>
      <c r="D53" s="1000"/>
      <c r="E53" s="1001"/>
      <c r="F53" s="1002"/>
      <c r="G53" s="505"/>
      <c r="H53" s="505"/>
      <c r="I53" s="505"/>
    </row>
    <row r="54" spans="1:10" ht="22.5" customHeight="1">
      <c r="A54" s="521"/>
      <c r="B54" s="519" t="s">
        <v>630</v>
      </c>
      <c r="C54" s="522"/>
      <c r="D54" s="1000"/>
      <c r="E54" s="1001"/>
      <c r="F54" s="1002"/>
      <c r="G54" s="505"/>
      <c r="H54" s="505"/>
    </row>
    <row r="55" spans="1:10" ht="13.5" customHeight="1">
      <c r="A55" s="505"/>
      <c r="B55" s="505"/>
      <c r="C55" s="505"/>
      <c r="D55" s="505"/>
      <c r="E55" s="505"/>
      <c r="F55" s="505"/>
      <c r="G55" s="505"/>
      <c r="H55" s="505"/>
      <c r="I55" s="505"/>
    </row>
    <row r="56" spans="1:10" s="477" customFormat="1" ht="47.25" customHeight="1">
      <c r="A56" s="516">
        <v>9</v>
      </c>
      <c r="B56" s="1197" t="s">
        <v>631</v>
      </c>
      <c r="C56" s="1198"/>
      <c r="D56" s="1198"/>
      <c r="E56" s="1198"/>
      <c r="F56" s="1199"/>
      <c r="G56" s="523" t="s">
        <v>484</v>
      </c>
      <c r="H56" s="524"/>
      <c r="I56" s="62"/>
      <c r="J56" s="62"/>
    </row>
    <row r="57" spans="1:10" s="477" customFormat="1" ht="42" customHeight="1">
      <c r="A57" s="516">
        <v>10</v>
      </c>
      <c r="B57" s="1197" t="s">
        <v>632</v>
      </c>
      <c r="C57" s="1198"/>
      <c r="D57" s="1198"/>
      <c r="E57" s="1198"/>
      <c r="F57" s="1199"/>
      <c r="G57" s="523"/>
      <c r="H57" s="524"/>
      <c r="I57" s="62"/>
      <c r="J57" s="62"/>
    </row>
    <row r="58" spans="1:10" s="477" customFormat="1" ht="12" customHeight="1">
      <c r="A58" s="62"/>
      <c r="B58" s="62"/>
      <c r="C58" s="62"/>
      <c r="D58" s="62"/>
      <c r="E58" s="62"/>
      <c r="F58" s="62"/>
      <c r="G58" s="62"/>
      <c r="H58" s="62"/>
      <c r="I58" s="62"/>
      <c r="J58" s="62"/>
    </row>
    <row r="59" spans="1:10" s="477" customFormat="1" ht="12" customHeight="1">
      <c r="A59" s="62"/>
      <c r="B59" s="62"/>
      <c r="C59" s="62"/>
      <c r="D59" s="62"/>
      <c r="E59" s="62"/>
      <c r="F59" s="62"/>
      <c r="G59" s="62"/>
      <c r="H59" s="62"/>
      <c r="I59" s="62"/>
      <c r="J59" s="62"/>
    </row>
    <row r="60" spans="1:10" s="477" customFormat="1" ht="24" customHeight="1">
      <c r="A60" s="525">
        <v>2</v>
      </c>
      <c r="B60" s="1200" t="s">
        <v>633</v>
      </c>
      <c r="C60" s="1200"/>
      <c r="D60" s="1200"/>
      <c r="E60" s="1200"/>
      <c r="F60" s="1200"/>
      <c r="G60" s="1200"/>
      <c r="H60" s="1200"/>
      <c r="I60" s="1200"/>
      <c r="J60" s="62"/>
    </row>
    <row r="61" spans="1:10" s="477" customFormat="1" ht="16.5">
      <c r="A61" s="62"/>
      <c r="B61" s="62"/>
      <c r="C61" s="62"/>
      <c r="D61" s="62"/>
      <c r="E61" s="62"/>
      <c r="F61" s="62"/>
      <c r="G61" s="62"/>
      <c r="H61" s="62"/>
      <c r="I61" s="62"/>
      <c r="J61" s="62"/>
    </row>
    <row r="62" spans="1:10" s="477" customFormat="1" ht="24.75" customHeight="1">
      <c r="A62" s="526" t="s">
        <v>634</v>
      </c>
      <c r="B62" s="1201" t="s">
        <v>635</v>
      </c>
      <c r="C62" s="1201"/>
      <c r="D62" s="1201"/>
      <c r="E62" s="1201"/>
      <c r="F62" s="1201"/>
      <c r="G62" s="1201"/>
      <c r="H62" s="1201"/>
      <c r="I62" s="1201"/>
      <c r="J62" s="62"/>
    </row>
    <row r="63" spans="1:10" s="477" customFormat="1" ht="10.5" customHeight="1">
      <c r="A63" s="62"/>
      <c r="B63" s="62"/>
      <c r="C63" s="62"/>
      <c r="D63" s="62"/>
      <c r="E63" s="62"/>
      <c r="F63" s="62"/>
      <c r="G63" s="62"/>
      <c r="H63" s="62"/>
      <c r="I63" s="62"/>
      <c r="J63" s="62"/>
    </row>
    <row r="64" spans="1:10" s="477" customFormat="1" ht="75" customHeight="1">
      <c r="A64" s="527" t="s">
        <v>636</v>
      </c>
      <c r="B64" s="1195" t="s">
        <v>740</v>
      </c>
      <c r="C64" s="1195"/>
      <c r="D64" s="1195"/>
      <c r="E64" s="1195"/>
      <c r="F64" s="1195"/>
      <c r="G64" s="1195"/>
      <c r="H64" s="1195"/>
      <c r="I64" s="1195"/>
    </row>
    <row r="65" spans="1:189" s="477" customFormat="1" ht="192.75" customHeight="1">
      <c r="A65" s="527" t="s">
        <v>637</v>
      </c>
      <c r="B65" s="1196" t="s">
        <v>739</v>
      </c>
      <c r="C65" s="1196"/>
      <c r="D65" s="1196"/>
      <c r="E65" s="1196"/>
      <c r="F65" s="1196"/>
      <c r="G65" s="1196"/>
      <c r="H65" s="1196"/>
      <c r="I65" s="1196"/>
      <c r="J65" s="62"/>
    </row>
    <row r="66" spans="1:189" s="477" customFormat="1" ht="213" customHeight="1">
      <c r="A66" s="527" t="s">
        <v>732</v>
      </c>
      <c r="B66" s="1196" t="s">
        <v>741</v>
      </c>
      <c r="C66" s="1196"/>
      <c r="D66" s="1196"/>
      <c r="E66" s="1196"/>
      <c r="F66" s="1196"/>
      <c r="G66" s="1196"/>
      <c r="H66" s="1196"/>
      <c r="I66" s="1196"/>
      <c r="J66" s="62"/>
    </row>
    <row r="67" spans="1:189" s="477" customFormat="1" ht="60" customHeight="1">
      <c r="A67" s="527"/>
      <c r="B67" s="1196" t="s">
        <v>817</v>
      </c>
      <c r="C67" s="1196"/>
      <c r="D67" s="1196"/>
      <c r="E67" s="1196"/>
      <c r="F67" s="1196"/>
      <c r="G67" s="1196"/>
      <c r="H67" s="1196"/>
      <c r="I67" s="1196"/>
      <c r="J67" s="62"/>
    </row>
    <row r="68" spans="1:189" s="477" customFormat="1" ht="24.75" customHeight="1">
      <c r="A68" s="527"/>
      <c r="B68" s="1196" t="s">
        <v>742</v>
      </c>
      <c r="C68" s="1196"/>
      <c r="D68" s="1196"/>
      <c r="E68" s="1196"/>
      <c r="F68" s="1196"/>
      <c r="G68" s="1196"/>
      <c r="H68" s="1196"/>
      <c r="I68" s="1196"/>
      <c r="J68" s="62"/>
    </row>
    <row r="69" spans="1:189" s="477" customFormat="1" ht="16.5">
      <c r="A69" s="62"/>
      <c r="B69" s="62"/>
      <c r="C69" s="62"/>
      <c r="D69" s="62"/>
      <c r="E69" s="62"/>
      <c r="F69" s="62"/>
      <c r="G69" s="62"/>
      <c r="H69" s="62"/>
      <c r="I69" s="62"/>
      <c r="J69" s="62"/>
    </row>
    <row r="70" spans="1:189" s="477" customFormat="1" ht="57" customHeight="1">
      <c r="A70" s="527" t="s">
        <v>743</v>
      </c>
      <c r="B70" s="1191" t="s">
        <v>638</v>
      </c>
      <c r="C70" s="1191"/>
      <c r="D70" s="1191"/>
      <c r="E70" s="1191"/>
      <c r="F70" s="1191"/>
      <c r="G70" s="1191"/>
      <c r="H70" s="1191"/>
      <c r="I70" s="1191"/>
      <c r="J70" s="62"/>
    </row>
    <row r="71" spans="1:189" s="477" customFormat="1" ht="41.25" customHeight="1">
      <c r="B71" s="1191" t="s">
        <v>639</v>
      </c>
      <c r="C71" s="1191"/>
      <c r="D71" s="1191"/>
      <c r="E71" s="1191"/>
      <c r="F71" s="1191"/>
      <c r="G71" s="1191"/>
      <c r="H71" s="1191"/>
      <c r="I71" s="1191"/>
    </row>
    <row r="72" spans="1:189" s="477" customFormat="1" ht="16.5" customHeight="1">
      <c r="B72" s="690"/>
      <c r="C72" s="690"/>
      <c r="D72" s="690"/>
      <c r="E72" s="690"/>
      <c r="F72" s="690"/>
      <c r="G72" s="690"/>
      <c r="H72" s="690"/>
      <c r="I72" s="690"/>
    </row>
    <row r="73" spans="1:189" s="477" customFormat="1" ht="41.25" customHeight="1">
      <c r="A73" s="695">
        <v>2.2000000000000002</v>
      </c>
      <c r="B73" s="1193" t="s">
        <v>744</v>
      </c>
      <c r="C73" s="1193"/>
      <c r="D73" s="1193"/>
      <c r="E73" s="1193"/>
      <c r="F73" s="1193"/>
      <c r="G73" s="1193"/>
      <c r="H73" s="1193"/>
      <c r="I73" s="1193"/>
    </row>
    <row r="74" spans="1:189" s="477" customFormat="1" ht="41.25" customHeight="1">
      <c r="A74" s="695" t="s">
        <v>745</v>
      </c>
      <c r="B74" s="1194" t="s">
        <v>746</v>
      </c>
      <c r="C74" s="1194"/>
      <c r="D74" s="1194"/>
      <c r="E74" s="1194"/>
      <c r="F74" s="1194"/>
      <c r="G74" s="1067"/>
      <c r="H74" s="1092"/>
      <c r="I74" s="1092"/>
    </row>
    <row r="75" spans="1:189" s="477" customFormat="1" ht="16.5" customHeight="1">
      <c r="B75" s="690"/>
      <c r="C75" s="690"/>
      <c r="D75" s="690"/>
      <c r="E75" s="690"/>
      <c r="F75" s="690"/>
      <c r="G75" s="690"/>
      <c r="H75" s="690"/>
      <c r="I75" s="690"/>
    </row>
    <row r="76" spans="1:189" s="699" customFormat="1" ht="24" customHeight="1">
      <c r="A76" s="1103">
        <v>2.2999999999999998</v>
      </c>
      <c r="B76" s="1089" t="s">
        <v>747</v>
      </c>
      <c r="C76" s="1089"/>
      <c r="D76" s="1089"/>
      <c r="E76" s="1089"/>
      <c r="F76" s="1089"/>
      <c r="G76" s="1089"/>
      <c r="H76" s="1089"/>
      <c r="I76" s="1089"/>
      <c r="AB76" s="732"/>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4"/>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4"/>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534"/>
      <c r="EK76" s="534"/>
      <c r="EL76" s="534"/>
      <c r="EM76" s="534"/>
      <c r="EN76" s="534"/>
      <c r="EO76" s="534"/>
      <c r="EP76" s="534"/>
      <c r="EQ76" s="534"/>
      <c r="ER76" s="534"/>
      <c r="ES76" s="534"/>
      <c r="ET76" s="534"/>
      <c r="EU76" s="534"/>
      <c r="EV76" s="534"/>
      <c r="EW76" s="534"/>
      <c r="EX76" s="534"/>
      <c r="EY76" s="534"/>
      <c r="EZ76" s="534"/>
      <c r="FA76" s="534"/>
      <c r="FB76" s="534"/>
      <c r="FC76" s="534"/>
      <c r="FD76" s="534"/>
      <c r="FE76" s="534"/>
      <c r="FF76" s="534"/>
      <c r="FG76" s="534"/>
      <c r="FH76" s="534"/>
      <c r="FI76" s="534"/>
      <c r="FJ76" s="534"/>
      <c r="FK76" s="534"/>
      <c r="FL76" s="534"/>
      <c r="FM76" s="534"/>
      <c r="FN76" s="534"/>
      <c r="FO76" s="534"/>
      <c r="FP76" s="534"/>
      <c r="FQ76" s="534"/>
      <c r="FR76" s="534"/>
      <c r="FS76" s="534"/>
      <c r="FT76" s="534"/>
      <c r="FU76" s="534"/>
      <c r="FV76" s="534"/>
      <c r="FW76" s="534"/>
      <c r="FX76" s="534"/>
      <c r="FY76" s="534"/>
      <c r="FZ76" s="534"/>
      <c r="GA76" s="534"/>
      <c r="GB76" s="534"/>
      <c r="GC76" s="534"/>
      <c r="GD76" s="534"/>
      <c r="GE76" s="534"/>
      <c r="GF76" s="534"/>
      <c r="GG76" s="534"/>
    </row>
    <row r="77" spans="1:189" s="477" customFormat="1" ht="48.75" customHeight="1">
      <c r="A77" s="1103"/>
      <c r="B77" s="1104" t="s">
        <v>748</v>
      </c>
      <c r="C77" s="1104"/>
      <c r="D77" s="1104"/>
      <c r="E77" s="1104"/>
      <c r="F77" s="1104"/>
      <c r="G77" s="1104"/>
      <c r="H77" s="1104"/>
      <c r="I77" s="1104"/>
      <c r="J77" s="62"/>
    </row>
    <row r="78" spans="1:189" s="477" customFormat="1" ht="38.25" customHeight="1">
      <c r="A78" s="717">
        <v>1</v>
      </c>
      <c r="B78" s="1122" t="s">
        <v>749</v>
      </c>
      <c r="C78" s="1123"/>
      <c r="D78" s="1123"/>
      <c r="E78" s="1123"/>
      <c r="F78" s="1192">
        <v>0</v>
      </c>
      <c r="G78" s="1192"/>
      <c r="H78" s="1192"/>
      <c r="I78" s="1192"/>
      <c r="J78" s="528"/>
      <c r="K78" s="528"/>
      <c r="L78" s="528"/>
      <c r="M78" s="528"/>
      <c r="N78" s="529">
        <f>'[12]Name of Bidder'!D12</f>
        <v>0</v>
      </c>
      <c r="O78" s="528"/>
      <c r="P78" s="528"/>
      <c r="Q78" s="528"/>
      <c r="R78" s="528"/>
      <c r="S78" s="528"/>
      <c r="T78" s="528"/>
      <c r="U78" s="528"/>
      <c r="V78" s="528"/>
      <c r="W78" s="528"/>
      <c r="X78" s="528"/>
      <c r="Y78" s="528"/>
    </row>
    <row r="79" spans="1:189" s="477" customFormat="1" ht="44.25" customHeight="1">
      <c r="A79" s="717">
        <v>2</v>
      </c>
      <c r="B79" s="1121" t="s">
        <v>750</v>
      </c>
      <c r="C79" s="1069"/>
      <c r="D79" s="1069"/>
      <c r="E79" s="1084"/>
      <c r="F79" s="1192"/>
      <c r="G79" s="1192"/>
      <c r="H79" s="1192"/>
      <c r="I79" s="1192"/>
      <c r="J79" s="532"/>
      <c r="K79" s="532"/>
      <c r="L79" s="532"/>
      <c r="M79" s="532"/>
      <c r="N79" s="530">
        <f>'[12]Name of Bidder'!D22</f>
        <v>0</v>
      </c>
      <c r="O79" s="532"/>
      <c r="P79" s="532"/>
      <c r="Q79" s="532"/>
      <c r="R79" s="532"/>
      <c r="S79" s="532"/>
      <c r="T79" s="532"/>
      <c r="U79" s="532"/>
      <c r="V79" s="532"/>
      <c r="W79" s="532"/>
      <c r="X79" s="532"/>
      <c r="Y79" s="532"/>
    </row>
    <row r="80" spans="1:189" s="477" customFormat="1" ht="44.25" customHeight="1">
      <c r="A80" s="717">
        <v>3</v>
      </c>
      <c r="B80" s="1121" t="s">
        <v>751</v>
      </c>
      <c r="C80" s="1069"/>
      <c r="D80" s="1069"/>
      <c r="E80" s="1069"/>
      <c r="F80" s="636"/>
      <c r="G80" s="1112"/>
      <c r="H80" s="1109"/>
      <c r="I80" s="636"/>
      <c r="J80" s="532"/>
      <c r="K80" s="532"/>
      <c r="L80" s="532"/>
      <c r="M80" s="532"/>
      <c r="N80" s="547"/>
      <c r="O80" s="532"/>
      <c r="P80" s="532"/>
      <c r="Q80" s="532"/>
      <c r="R80" s="532"/>
      <c r="S80" s="532"/>
      <c r="T80" s="532"/>
      <c r="U80" s="532"/>
      <c r="V80" s="532"/>
      <c r="W80" s="532"/>
      <c r="X80" s="532"/>
      <c r="Y80" s="532"/>
    </row>
    <row r="81" spans="1:25" s="477" customFormat="1" ht="36.75" customHeight="1">
      <c r="A81" s="717">
        <v>4</v>
      </c>
      <c r="B81" s="1121" t="s">
        <v>641</v>
      </c>
      <c r="C81" s="1069"/>
      <c r="D81" s="1069"/>
      <c r="E81" s="1084"/>
      <c r="F81" s="636"/>
      <c r="G81" s="1126"/>
      <c r="H81" s="1126"/>
      <c r="I81" s="635"/>
      <c r="J81" s="532"/>
      <c r="K81" s="532"/>
      <c r="L81" s="532"/>
      <c r="M81" s="532"/>
      <c r="N81" s="532"/>
      <c r="O81" s="532"/>
      <c r="P81" s="532"/>
      <c r="Q81" s="532"/>
      <c r="R81" s="532"/>
      <c r="S81" s="532"/>
      <c r="T81" s="532"/>
      <c r="U81" s="532"/>
      <c r="V81" s="532"/>
      <c r="W81" s="532"/>
      <c r="X81" s="532"/>
      <c r="Y81" s="532"/>
    </row>
    <row r="82" spans="1:25" s="477" customFormat="1" ht="23.25" customHeight="1">
      <c r="A82" s="1063">
        <v>5</v>
      </c>
      <c r="B82" s="1113" t="s">
        <v>642</v>
      </c>
      <c r="C82" s="1085"/>
      <c r="D82" s="1085"/>
      <c r="E82" s="1086"/>
      <c r="F82" s="636"/>
      <c r="G82" s="1126"/>
      <c r="H82" s="1126"/>
      <c r="I82" s="635"/>
      <c r="J82" s="532"/>
      <c r="K82" s="532"/>
      <c r="L82" s="532"/>
      <c r="M82" s="532"/>
      <c r="N82" s="532"/>
      <c r="O82" s="532"/>
      <c r="P82" s="532"/>
      <c r="Q82" s="532"/>
      <c r="R82" s="532"/>
      <c r="S82" s="532"/>
      <c r="T82" s="532"/>
      <c r="U82" s="532"/>
      <c r="V82" s="532"/>
      <c r="W82" s="532"/>
      <c r="X82" s="532"/>
      <c r="Y82" s="532"/>
    </row>
    <row r="83" spans="1:25" s="477" customFormat="1" ht="21" customHeight="1">
      <c r="A83" s="1107"/>
      <c r="B83" s="1114"/>
      <c r="C83" s="1087"/>
      <c r="D83" s="1087"/>
      <c r="E83" s="1088"/>
      <c r="F83" s="636"/>
      <c r="G83" s="1126"/>
      <c r="H83" s="1126"/>
      <c r="I83" s="635"/>
      <c r="J83" s="532"/>
      <c r="K83" s="532"/>
      <c r="L83" s="532"/>
      <c r="M83" s="532"/>
      <c r="N83" s="532"/>
      <c r="O83" s="532"/>
      <c r="P83" s="532"/>
      <c r="Q83" s="532"/>
      <c r="R83" s="532"/>
      <c r="S83" s="532"/>
      <c r="T83" s="532"/>
      <c r="U83" s="532"/>
      <c r="V83" s="532"/>
      <c r="W83" s="532"/>
      <c r="X83" s="532"/>
      <c r="Y83" s="532"/>
    </row>
    <row r="84" spans="1:25" s="477" customFormat="1" ht="20.25" customHeight="1">
      <c r="A84" s="1107"/>
      <c r="B84" s="1114"/>
      <c r="C84" s="1087"/>
      <c r="D84" s="1087"/>
      <c r="E84" s="1088"/>
      <c r="F84" s="636"/>
      <c r="G84" s="1126"/>
      <c r="H84" s="1126"/>
      <c r="I84" s="635"/>
      <c r="J84" s="532"/>
      <c r="K84" s="532"/>
      <c r="L84" s="532"/>
      <c r="M84" s="532"/>
      <c r="N84" s="532"/>
      <c r="O84" s="532"/>
      <c r="P84" s="532"/>
      <c r="Q84" s="532"/>
      <c r="R84" s="532"/>
      <c r="S84" s="532"/>
      <c r="T84" s="532"/>
      <c r="U84" s="532"/>
      <c r="V84" s="532"/>
      <c r="W84" s="532"/>
      <c r="X84" s="532"/>
      <c r="Y84" s="532"/>
    </row>
    <row r="85" spans="1:25" s="477" customFormat="1" ht="21" customHeight="1">
      <c r="A85" s="1107"/>
      <c r="B85" s="1114"/>
      <c r="C85" s="1087"/>
      <c r="D85" s="1087"/>
      <c r="E85" s="1088"/>
      <c r="F85" s="636"/>
      <c r="G85" s="1126"/>
      <c r="H85" s="1126"/>
      <c r="I85" s="635"/>
      <c r="J85" s="532"/>
      <c r="K85" s="532"/>
      <c r="L85" s="532"/>
      <c r="M85" s="532"/>
      <c r="N85" s="532"/>
      <c r="O85" s="532"/>
      <c r="P85" s="532"/>
      <c r="Q85" s="532"/>
      <c r="R85" s="532"/>
      <c r="S85" s="532"/>
      <c r="T85" s="532"/>
      <c r="U85" s="532"/>
      <c r="V85" s="532"/>
      <c r="W85" s="532"/>
      <c r="X85" s="532"/>
      <c r="Y85" s="532"/>
    </row>
    <row r="86" spans="1:25" s="477" customFormat="1" ht="24.95" customHeight="1">
      <c r="A86" s="1107"/>
      <c r="B86" s="533"/>
      <c r="C86" s="534"/>
      <c r="D86" s="534"/>
      <c r="E86" s="535" t="s">
        <v>643</v>
      </c>
      <c r="F86" s="636"/>
      <c r="G86" s="1126"/>
      <c r="H86" s="1126"/>
      <c r="I86" s="635"/>
      <c r="J86" s="532"/>
      <c r="K86" s="532"/>
      <c r="L86" s="532"/>
      <c r="M86" s="532"/>
      <c r="N86" s="532"/>
      <c r="O86" s="532"/>
      <c r="P86" s="532"/>
      <c r="Q86" s="532"/>
      <c r="R86" s="532"/>
      <c r="S86" s="532"/>
      <c r="T86" s="532"/>
      <c r="U86" s="532"/>
      <c r="V86" s="532"/>
      <c r="W86" s="532"/>
      <c r="X86" s="532"/>
      <c r="Y86" s="532"/>
    </row>
    <row r="87" spans="1:25" s="477" customFormat="1" ht="24.95" customHeight="1">
      <c r="A87" s="1107"/>
      <c r="B87" s="533"/>
      <c r="C87" s="534"/>
      <c r="D87" s="534"/>
      <c r="E87" s="535" t="s">
        <v>23</v>
      </c>
      <c r="F87" s="636"/>
      <c r="G87" s="1126"/>
      <c r="H87" s="1126"/>
      <c r="I87" s="635"/>
      <c r="J87" s="532"/>
      <c r="K87" s="532"/>
      <c r="L87" s="532"/>
      <c r="M87" s="532"/>
      <c r="N87" s="532"/>
      <c r="O87" s="532"/>
      <c r="P87" s="532"/>
      <c r="Q87" s="532"/>
      <c r="R87" s="532"/>
      <c r="S87" s="532"/>
      <c r="T87" s="532"/>
      <c r="U87" s="532"/>
      <c r="V87" s="532"/>
      <c r="W87" s="532"/>
      <c r="X87" s="532"/>
      <c r="Y87" s="532"/>
    </row>
    <row r="88" spans="1:25" s="477" customFormat="1" ht="24.95" customHeight="1">
      <c r="A88" s="1064"/>
      <c r="B88" s="536"/>
      <c r="C88" s="537"/>
      <c r="D88" s="537"/>
      <c r="E88" s="538" t="s">
        <v>644</v>
      </c>
      <c r="F88" s="636"/>
      <c r="G88" s="1126"/>
      <c r="H88" s="1126"/>
      <c r="I88" s="635"/>
      <c r="J88" s="532"/>
      <c r="K88" s="532"/>
      <c r="L88" s="532"/>
      <c r="M88" s="532"/>
      <c r="N88" s="532"/>
      <c r="O88" s="532"/>
      <c r="P88" s="532"/>
      <c r="Q88" s="532"/>
      <c r="R88" s="532"/>
      <c r="S88" s="532"/>
      <c r="T88" s="532"/>
      <c r="U88" s="532"/>
      <c r="V88" s="532"/>
      <c r="W88" s="532"/>
      <c r="X88" s="532"/>
      <c r="Y88" s="532"/>
    </row>
    <row r="89" spans="1:25" s="477" customFormat="1" ht="42.75" customHeight="1">
      <c r="A89" s="717">
        <v>6</v>
      </c>
      <c r="B89" s="1060" t="s">
        <v>752</v>
      </c>
      <c r="C89" s="1060"/>
      <c r="D89" s="1060"/>
      <c r="E89" s="1060"/>
      <c r="F89" s="696"/>
      <c r="G89" s="541"/>
      <c r="H89" s="542"/>
      <c r="I89" s="542"/>
      <c r="J89" s="532"/>
      <c r="K89" s="532"/>
      <c r="L89" s="532"/>
      <c r="M89" s="532"/>
      <c r="N89" s="532"/>
      <c r="O89" s="532"/>
      <c r="P89" s="532"/>
      <c r="Q89" s="532"/>
      <c r="R89" s="532"/>
      <c r="S89" s="532"/>
      <c r="T89" s="532"/>
      <c r="U89" s="532"/>
      <c r="V89" s="532"/>
      <c r="W89" s="532"/>
      <c r="X89" s="532"/>
      <c r="Y89" s="532"/>
    </row>
    <row r="90" spans="1:25" s="477" customFormat="1" ht="54.75" customHeight="1">
      <c r="A90" s="717">
        <v>7</v>
      </c>
      <c r="B90" s="1127" t="s">
        <v>753</v>
      </c>
      <c r="C90" s="1060"/>
      <c r="D90" s="1060"/>
      <c r="E90" s="1060"/>
      <c r="F90" s="697"/>
      <c r="G90" s="1067"/>
      <c r="H90" s="1068"/>
      <c r="I90" s="697"/>
      <c r="J90" s="532"/>
      <c r="K90" s="532"/>
      <c r="L90" s="532"/>
      <c r="M90" s="532"/>
      <c r="N90" s="532"/>
      <c r="O90" s="532"/>
      <c r="P90" s="532"/>
      <c r="Q90" s="532"/>
      <c r="R90" s="532"/>
      <c r="S90" s="532"/>
      <c r="T90" s="532"/>
      <c r="U90" s="532"/>
      <c r="V90" s="532"/>
      <c r="W90" s="532"/>
      <c r="X90" s="532"/>
      <c r="Y90" s="532"/>
    </row>
    <row r="91" spans="1:25" s="477" customFormat="1" ht="34.5" hidden="1" customHeight="1">
      <c r="A91" s="717"/>
      <c r="B91" s="1060"/>
      <c r="C91" s="1060"/>
      <c r="D91" s="1060"/>
      <c r="E91" s="1060"/>
      <c r="F91" s="1112"/>
      <c r="G91" s="1109"/>
      <c r="H91" s="1112"/>
      <c r="I91" s="1109"/>
      <c r="J91" s="532"/>
      <c r="K91" s="532"/>
      <c r="L91" s="532"/>
      <c r="M91" s="532"/>
      <c r="N91" s="532"/>
      <c r="O91" s="532"/>
      <c r="P91" s="532"/>
      <c r="Q91" s="532"/>
      <c r="R91" s="532"/>
      <c r="S91" s="532"/>
      <c r="T91" s="532"/>
      <c r="U91" s="532"/>
      <c r="V91" s="532"/>
      <c r="W91" s="532"/>
      <c r="X91" s="532"/>
      <c r="Y91" s="532"/>
    </row>
    <row r="92" spans="1:25" s="477" customFormat="1" ht="37.5" customHeight="1">
      <c r="A92" s="717">
        <v>8</v>
      </c>
      <c r="B92" s="1060" t="s">
        <v>754</v>
      </c>
      <c r="C92" s="1060"/>
      <c r="D92" s="1060"/>
      <c r="E92" s="1060"/>
      <c r="F92" s="697"/>
      <c r="G92" s="541"/>
      <c r="H92" s="542"/>
      <c r="I92" s="542"/>
      <c r="J92" s="532"/>
      <c r="K92" s="532"/>
      <c r="L92" s="532"/>
      <c r="M92" s="532"/>
      <c r="N92" s="532"/>
      <c r="O92" s="532"/>
      <c r="P92" s="532"/>
      <c r="Q92" s="532"/>
      <c r="R92" s="532"/>
      <c r="S92" s="532"/>
      <c r="T92" s="532"/>
      <c r="U92" s="532"/>
      <c r="V92" s="532"/>
      <c r="W92" s="532"/>
      <c r="X92" s="532"/>
      <c r="Y92" s="532"/>
    </row>
    <row r="93" spans="1:25" s="477" customFormat="1" ht="40.5" customHeight="1">
      <c r="A93" s="717">
        <v>9</v>
      </c>
      <c r="B93" s="1060" t="s">
        <v>645</v>
      </c>
      <c r="C93" s="1060"/>
      <c r="D93" s="1060"/>
      <c r="E93" s="1060"/>
      <c r="F93" s="697"/>
      <c r="G93" s="541"/>
      <c r="H93" s="542"/>
      <c r="I93" s="542"/>
      <c r="J93" s="532"/>
      <c r="K93" s="532"/>
      <c r="L93" s="532"/>
      <c r="M93" s="532"/>
      <c r="N93" s="532"/>
      <c r="O93" s="532"/>
      <c r="P93" s="532"/>
      <c r="Q93" s="532"/>
      <c r="R93" s="532"/>
      <c r="S93" s="532"/>
      <c r="T93" s="532"/>
      <c r="U93" s="532"/>
      <c r="V93" s="532"/>
      <c r="W93" s="532"/>
      <c r="X93" s="532"/>
      <c r="Y93" s="532"/>
    </row>
    <row r="94" spans="1:25" s="477" customFormat="1" ht="40.5" customHeight="1">
      <c r="A94" s="717">
        <v>10</v>
      </c>
      <c r="B94" s="1105" t="s">
        <v>714</v>
      </c>
      <c r="C94" s="1105"/>
      <c r="D94" s="1105"/>
      <c r="E94" s="1105"/>
      <c r="F94" s="697"/>
      <c r="G94" s="541"/>
      <c r="H94" s="542"/>
      <c r="I94" s="542"/>
      <c r="J94" s="532"/>
      <c r="K94" s="532"/>
      <c r="L94" s="532"/>
      <c r="M94" s="532"/>
      <c r="N94" s="532"/>
      <c r="O94" s="532"/>
      <c r="P94" s="532"/>
      <c r="Q94" s="532"/>
      <c r="R94" s="532"/>
      <c r="S94" s="532"/>
      <c r="T94" s="532"/>
      <c r="U94" s="532"/>
      <c r="V94" s="532"/>
      <c r="W94" s="532"/>
      <c r="X94" s="532"/>
      <c r="Y94" s="532"/>
    </row>
    <row r="95" spans="1:25" s="477" customFormat="1" ht="25.5" customHeight="1">
      <c r="A95" s="1063">
        <v>11</v>
      </c>
      <c r="B95" s="1071" t="s">
        <v>646</v>
      </c>
      <c r="C95" s="1072"/>
      <c r="D95" s="1072"/>
      <c r="E95" s="1072"/>
      <c r="F95" s="544"/>
      <c r="G95" s="632"/>
      <c r="H95" s="543"/>
      <c r="I95" s="544"/>
      <c r="J95" s="532"/>
      <c r="K95" s="532"/>
      <c r="L95" s="532"/>
      <c r="M95" s="532"/>
      <c r="N95" s="532"/>
      <c r="O95" s="532"/>
      <c r="P95" s="532"/>
      <c r="Q95" s="532"/>
      <c r="R95" s="532"/>
      <c r="S95" s="532"/>
      <c r="T95" s="532"/>
      <c r="U95" s="532"/>
      <c r="V95" s="532"/>
      <c r="W95" s="532"/>
      <c r="X95" s="532"/>
      <c r="Y95" s="532"/>
    </row>
    <row r="96" spans="1:25" s="477" customFormat="1" ht="35.25" customHeight="1">
      <c r="A96" s="1107"/>
      <c r="B96" s="1053" t="s">
        <v>647</v>
      </c>
      <c r="C96" s="1054"/>
      <c r="D96" s="1054"/>
      <c r="E96" s="1055"/>
      <c r="F96" s="721" t="s">
        <v>786</v>
      </c>
      <c r="G96" s="721" t="s">
        <v>787</v>
      </c>
      <c r="H96" s="722"/>
      <c r="I96" s="723" t="s">
        <v>786</v>
      </c>
      <c r="J96" s="532"/>
      <c r="K96" s="532"/>
      <c r="L96" s="532"/>
      <c r="M96" s="532"/>
      <c r="N96" s="532"/>
      <c r="O96" s="532"/>
      <c r="P96" s="532"/>
      <c r="Q96" s="532"/>
      <c r="R96" s="532"/>
      <c r="S96" s="532"/>
      <c r="T96" s="532"/>
      <c r="U96" s="532"/>
      <c r="V96" s="532"/>
      <c r="W96" s="532"/>
      <c r="X96" s="532"/>
      <c r="Y96" s="532"/>
    </row>
    <row r="97" spans="1:25" s="477" customFormat="1" ht="36.75" customHeight="1">
      <c r="A97" s="717">
        <v>12</v>
      </c>
      <c r="B97" s="1189" t="s">
        <v>648</v>
      </c>
      <c r="C97" s="1065"/>
      <c r="D97" s="1065"/>
      <c r="E97" s="1066"/>
      <c r="F97" s="540"/>
      <c r="G97" s="541"/>
      <c r="H97" s="542"/>
      <c r="I97" s="542"/>
      <c r="J97" s="532"/>
      <c r="K97" s="532"/>
      <c r="L97" s="532"/>
      <c r="M97" s="532"/>
      <c r="N97" s="532"/>
      <c r="O97" s="532"/>
      <c r="P97" s="532"/>
      <c r="Q97" s="532"/>
      <c r="R97" s="532"/>
      <c r="S97" s="532"/>
      <c r="T97" s="532"/>
      <c r="U97" s="532"/>
      <c r="V97" s="532"/>
      <c r="W97" s="532"/>
      <c r="X97" s="532"/>
      <c r="Y97" s="532"/>
    </row>
    <row r="98" spans="1:25" s="477" customFormat="1" ht="18.75" customHeight="1">
      <c r="A98" s="624"/>
      <c r="B98" s="698" t="s">
        <v>755</v>
      </c>
      <c r="C98" s="623"/>
      <c r="D98" s="623"/>
      <c r="E98" s="623"/>
      <c r="F98" s="623"/>
      <c r="G98" s="623"/>
      <c r="H98" s="623"/>
      <c r="I98" s="623"/>
      <c r="J98" s="532"/>
      <c r="K98" s="532"/>
      <c r="L98" s="532"/>
      <c r="M98" s="532"/>
      <c r="N98" s="532"/>
      <c r="O98" s="532"/>
      <c r="P98" s="532"/>
      <c r="Q98" s="532"/>
      <c r="R98" s="532"/>
      <c r="S98" s="532"/>
      <c r="T98" s="532"/>
      <c r="U98" s="532"/>
      <c r="V98" s="532"/>
      <c r="W98" s="532"/>
      <c r="X98" s="532"/>
      <c r="Y98" s="532"/>
    </row>
    <row r="99" spans="1:25" s="477" customFormat="1" ht="24" customHeight="1">
      <c r="A99" s="1103">
        <v>2.4</v>
      </c>
      <c r="B99" s="1124" t="s">
        <v>756</v>
      </c>
      <c r="C99" s="1125"/>
      <c r="D99" s="1125"/>
      <c r="E99" s="1125"/>
      <c r="F99" s="1125"/>
      <c r="G99" s="1125"/>
      <c r="H99" s="1125"/>
      <c r="I99" s="1125"/>
    </row>
    <row r="100" spans="1:25" s="477" customFormat="1" ht="48.75" customHeight="1">
      <c r="A100" s="1103"/>
      <c r="B100" s="1104" t="s">
        <v>757</v>
      </c>
      <c r="C100" s="1104"/>
      <c r="D100" s="1104"/>
      <c r="E100" s="1104"/>
      <c r="F100" s="1104"/>
      <c r="G100" s="1104"/>
      <c r="H100" s="1104"/>
      <c r="I100" s="1104"/>
      <c r="J100" s="62"/>
    </row>
    <row r="101" spans="1:25" s="477" customFormat="1" ht="48.75" customHeight="1">
      <c r="A101" s="720" t="s">
        <v>716</v>
      </c>
      <c r="B101" s="1122" t="s">
        <v>758</v>
      </c>
      <c r="C101" s="1123"/>
      <c r="D101" s="1123"/>
      <c r="E101" s="1123"/>
      <c r="F101" s="1118"/>
      <c r="G101" s="1119"/>
      <c r="H101" s="1119"/>
      <c r="I101" s="1120"/>
      <c r="J101" s="528"/>
      <c r="K101" s="528"/>
      <c r="L101" s="528"/>
      <c r="M101" s="528"/>
      <c r="N101" s="497"/>
      <c r="O101" s="528"/>
      <c r="P101" s="528"/>
      <c r="Q101" s="528"/>
      <c r="R101" s="528"/>
      <c r="S101" s="528"/>
      <c r="T101" s="528"/>
      <c r="U101" s="528"/>
      <c r="V101" s="528"/>
      <c r="W101" s="528"/>
      <c r="X101" s="528"/>
      <c r="Y101" s="528"/>
    </row>
    <row r="102" spans="1:25" s="477" customFormat="1" ht="56.25" customHeight="1">
      <c r="A102" s="720" t="s">
        <v>717</v>
      </c>
      <c r="B102" s="1122" t="s">
        <v>759</v>
      </c>
      <c r="C102" s="1123"/>
      <c r="D102" s="1123"/>
      <c r="E102" s="1123"/>
      <c r="F102" s="1110"/>
      <c r="G102" s="1108"/>
      <c r="H102" s="1108"/>
      <c r="I102" s="1109"/>
      <c r="J102" s="528"/>
      <c r="K102" s="528"/>
      <c r="L102" s="528"/>
      <c r="M102" s="528"/>
      <c r="N102" s="629"/>
      <c r="O102" s="528"/>
      <c r="P102" s="528"/>
      <c r="Q102" s="528"/>
      <c r="R102" s="528"/>
      <c r="S102" s="528"/>
      <c r="T102" s="528"/>
      <c r="U102" s="528"/>
      <c r="V102" s="528"/>
      <c r="W102" s="528"/>
      <c r="X102" s="528"/>
      <c r="Y102" s="528"/>
    </row>
    <row r="103" spans="1:25" s="477" customFormat="1" ht="54.75" customHeight="1">
      <c r="A103" s="720" t="s">
        <v>718</v>
      </c>
      <c r="B103" s="1115" t="s">
        <v>760</v>
      </c>
      <c r="C103" s="1116"/>
      <c r="D103" s="1116"/>
      <c r="E103" s="1117"/>
      <c r="F103" s="1118"/>
      <c r="G103" s="1119"/>
      <c r="H103" s="1119"/>
      <c r="I103" s="1120"/>
      <c r="J103" s="528"/>
      <c r="K103" s="528"/>
      <c r="L103" s="528"/>
      <c r="M103" s="528"/>
      <c r="N103" s="547"/>
      <c r="O103" s="528"/>
      <c r="P103" s="528"/>
      <c r="Q103" s="528"/>
      <c r="R103" s="528"/>
      <c r="S103" s="528"/>
      <c r="T103" s="528"/>
      <c r="U103" s="528"/>
      <c r="V103" s="528"/>
      <c r="W103" s="528"/>
      <c r="X103" s="528"/>
      <c r="Y103" s="528"/>
    </row>
    <row r="104" spans="1:25" s="477" customFormat="1" ht="27" customHeight="1">
      <c r="A104" s="717"/>
      <c r="B104" s="1104" t="s">
        <v>761</v>
      </c>
      <c r="C104" s="1104"/>
      <c r="D104" s="1104"/>
      <c r="E104" s="1104"/>
      <c r="F104" s="1104"/>
      <c r="G104" s="1104"/>
      <c r="H104" s="1104"/>
      <c r="I104" s="1104"/>
      <c r="J104" s="532"/>
      <c r="K104" s="532"/>
      <c r="L104" s="532"/>
      <c r="M104" s="532"/>
      <c r="N104" s="532"/>
      <c r="O104" s="532"/>
      <c r="P104" s="532"/>
      <c r="Q104" s="532"/>
      <c r="R104" s="532"/>
      <c r="S104" s="532"/>
      <c r="T104" s="532"/>
      <c r="U104" s="532"/>
      <c r="V104" s="532"/>
      <c r="W104" s="532"/>
      <c r="X104" s="532"/>
      <c r="Y104" s="532"/>
    </row>
    <row r="105" spans="1:25" s="477" customFormat="1" ht="38.25" customHeight="1">
      <c r="A105" s="717">
        <v>1</v>
      </c>
      <c r="B105" s="1121" t="s">
        <v>640</v>
      </c>
      <c r="C105" s="1069"/>
      <c r="D105" s="1069"/>
      <c r="E105" s="1084"/>
      <c r="F105" s="540"/>
      <c r="G105" s="541"/>
      <c r="H105" s="542"/>
      <c r="I105" s="542"/>
      <c r="J105" s="532"/>
      <c r="K105" s="532"/>
      <c r="L105" s="532"/>
      <c r="M105" s="532"/>
      <c r="N105" s="547"/>
      <c r="O105" s="532"/>
      <c r="P105" s="532"/>
      <c r="Q105" s="532"/>
      <c r="R105" s="532"/>
      <c r="S105" s="532"/>
      <c r="T105" s="532"/>
      <c r="U105" s="532"/>
      <c r="V105" s="532"/>
      <c r="W105" s="532"/>
      <c r="X105" s="532"/>
      <c r="Y105" s="532"/>
    </row>
    <row r="106" spans="1:25" s="477" customFormat="1" ht="35.25" customHeight="1">
      <c r="A106" s="717">
        <v>2</v>
      </c>
      <c r="B106" s="1121" t="s">
        <v>641</v>
      </c>
      <c r="C106" s="1069"/>
      <c r="D106" s="1069"/>
      <c r="E106" s="1069"/>
      <c r="F106" s="540"/>
      <c r="G106" s="541"/>
      <c r="H106" s="542"/>
      <c r="I106" s="542"/>
      <c r="J106" s="532"/>
      <c r="K106" s="532"/>
      <c r="L106" s="532"/>
      <c r="M106" s="532"/>
      <c r="N106" s="532"/>
      <c r="O106" s="532"/>
      <c r="P106" s="532"/>
      <c r="Q106" s="532"/>
      <c r="R106" s="532"/>
      <c r="S106" s="532"/>
      <c r="T106" s="532"/>
      <c r="U106" s="532"/>
      <c r="V106" s="532"/>
      <c r="W106" s="532"/>
      <c r="X106" s="532"/>
      <c r="Y106" s="532"/>
    </row>
    <row r="107" spans="1:25" s="477" customFormat="1" ht="34.5" customHeight="1">
      <c r="A107" s="1063">
        <v>3</v>
      </c>
      <c r="B107" s="1113" t="s">
        <v>649</v>
      </c>
      <c r="C107" s="1085"/>
      <c r="D107" s="1085"/>
      <c r="E107" s="1085"/>
      <c r="F107" s="540"/>
      <c r="G107" s="541"/>
      <c r="H107" s="542"/>
      <c r="I107" s="542"/>
      <c r="J107" s="532"/>
      <c r="K107" s="532"/>
      <c r="L107" s="532"/>
      <c r="M107" s="532"/>
      <c r="N107" s="532"/>
      <c r="O107" s="532"/>
      <c r="P107" s="532"/>
      <c r="Q107" s="532"/>
      <c r="R107" s="532"/>
      <c r="S107" s="532"/>
      <c r="T107" s="532"/>
      <c r="U107" s="532"/>
      <c r="V107" s="532"/>
      <c r="W107" s="532"/>
      <c r="X107" s="532"/>
      <c r="Y107" s="532"/>
    </row>
    <row r="108" spans="1:25" s="477" customFormat="1" ht="27.75" customHeight="1">
      <c r="A108" s="1107"/>
      <c r="B108" s="1114"/>
      <c r="C108" s="1087"/>
      <c r="D108" s="1087"/>
      <c r="E108" s="1087"/>
      <c r="F108" s="540"/>
      <c r="G108" s="541"/>
      <c r="H108" s="542"/>
      <c r="I108" s="542"/>
      <c r="J108" s="532"/>
      <c r="K108" s="532"/>
      <c r="L108" s="532"/>
      <c r="M108" s="532"/>
      <c r="N108" s="532"/>
      <c r="O108" s="532"/>
      <c r="P108" s="532"/>
      <c r="Q108" s="532"/>
      <c r="R108" s="532"/>
      <c r="S108" s="532"/>
      <c r="T108" s="532"/>
      <c r="U108" s="532"/>
      <c r="V108" s="532"/>
      <c r="W108" s="532"/>
      <c r="X108" s="532"/>
      <c r="Y108" s="532"/>
    </row>
    <row r="109" spans="1:25" s="477" customFormat="1" ht="31.5" customHeight="1">
      <c r="A109" s="1107"/>
      <c r="B109" s="533"/>
      <c r="C109" s="534"/>
      <c r="D109" s="534"/>
      <c r="E109" s="535" t="s">
        <v>643</v>
      </c>
      <c r="F109" s="540"/>
      <c r="G109" s="541"/>
      <c r="H109" s="542"/>
      <c r="I109" s="542"/>
      <c r="J109" s="532"/>
      <c r="K109" s="532"/>
      <c r="L109" s="532"/>
      <c r="M109" s="532"/>
      <c r="N109" s="532"/>
      <c r="O109" s="532"/>
      <c r="P109" s="532"/>
      <c r="Q109" s="532"/>
      <c r="R109" s="532"/>
      <c r="S109" s="532"/>
      <c r="T109" s="532"/>
      <c r="U109" s="532"/>
      <c r="V109" s="532"/>
      <c r="W109" s="532"/>
      <c r="X109" s="532"/>
      <c r="Y109" s="532"/>
    </row>
    <row r="110" spans="1:25" s="477" customFormat="1" ht="31.5" customHeight="1">
      <c r="A110" s="1107"/>
      <c r="B110" s="533"/>
      <c r="C110" s="534"/>
      <c r="D110" s="534"/>
      <c r="E110" s="535" t="s">
        <v>23</v>
      </c>
      <c r="F110" s="540"/>
      <c r="G110" s="541"/>
      <c r="H110" s="542"/>
      <c r="I110" s="542"/>
      <c r="J110" s="532"/>
      <c r="K110" s="532"/>
      <c r="L110" s="532"/>
      <c r="M110" s="532"/>
      <c r="N110" s="532"/>
      <c r="O110" s="532"/>
      <c r="P110" s="532"/>
      <c r="Q110" s="532"/>
      <c r="R110" s="532"/>
      <c r="S110" s="532"/>
      <c r="T110" s="532"/>
      <c r="U110" s="532"/>
      <c r="V110" s="532"/>
      <c r="W110" s="532"/>
      <c r="X110" s="532"/>
      <c r="Y110" s="532"/>
    </row>
    <row r="111" spans="1:25" s="477" customFormat="1" ht="30" customHeight="1">
      <c r="A111" s="1064"/>
      <c r="B111" s="536"/>
      <c r="C111" s="537"/>
      <c r="D111" s="537"/>
      <c r="E111" s="538" t="s">
        <v>644</v>
      </c>
      <c r="F111" s="540"/>
      <c r="G111" s="541"/>
      <c r="H111" s="542"/>
      <c r="I111" s="542"/>
      <c r="J111" s="532"/>
      <c r="K111" s="532"/>
      <c r="L111" s="532"/>
      <c r="M111" s="532"/>
      <c r="N111" s="532"/>
      <c r="O111" s="532"/>
      <c r="P111" s="532"/>
      <c r="Q111" s="532"/>
      <c r="R111" s="532"/>
      <c r="S111" s="532"/>
      <c r="T111" s="532"/>
      <c r="U111" s="532"/>
      <c r="V111" s="532"/>
      <c r="W111" s="532"/>
      <c r="X111" s="532"/>
      <c r="Y111" s="532"/>
    </row>
    <row r="112" spans="1:25" s="477" customFormat="1" ht="15.75" customHeight="1">
      <c r="A112" s="62"/>
      <c r="B112" s="30"/>
      <c r="C112" s="125"/>
      <c r="D112" s="125"/>
      <c r="E112" s="125"/>
      <c r="F112" s="125"/>
      <c r="G112" s="125"/>
      <c r="H112" s="125"/>
      <c r="I112" s="125"/>
      <c r="J112" s="62"/>
    </row>
    <row r="113" spans="1:25" s="477" customFormat="1" ht="22.5" customHeight="1">
      <c r="A113" s="716" t="s">
        <v>780</v>
      </c>
      <c r="B113" s="1111" t="s">
        <v>719</v>
      </c>
      <c r="C113" s="1111"/>
      <c r="D113" s="1111"/>
      <c r="E113" s="1111"/>
      <c r="F113" s="715"/>
      <c r="G113" s="715"/>
      <c r="H113" s="715"/>
      <c r="I113" s="715"/>
      <c r="J113" s="62"/>
    </row>
    <row r="114" spans="1:25" s="477" customFormat="1" ht="59.25" customHeight="1">
      <c r="A114" s="700" t="s">
        <v>19</v>
      </c>
      <c r="B114" s="1060" t="s">
        <v>813</v>
      </c>
      <c r="C114" s="1060"/>
      <c r="D114" s="1060"/>
      <c r="E114" s="1060"/>
      <c r="F114" s="542"/>
      <c r="G114" s="541"/>
      <c r="H114" s="542"/>
      <c r="I114" s="542"/>
      <c r="J114" s="532"/>
      <c r="K114" s="532"/>
      <c r="L114" s="532"/>
      <c r="M114" s="532"/>
      <c r="N114" s="532"/>
      <c r="O114" s="532"/>
      <c r="P114" s="532"/>
      <c r="Q114" s="532"/>
      <c r="R114" s="532"/>
      <c r="S114" s="532"/>
      <c r="T114" s="532"/>
      <c r="U114" s="532"/>
      <c r="V114" s="532"/>
      <c r="W114" s="532"/>
      <c r="X114" s="532"/>
      <c r="Y114" s="532"/>
    </row>
    <row r="115" spans="1:25" s="477" customFormat="1" ht="33.75" customHeight="1">
      <c r="A115" s="700" t="s">
        <v>28</v>
      </c>
      <c r="B115" s="1190" t="s">
        <v>762</v>
      </c>
      <c r="C115" s="1190"/>
      <c r="D115" s="1190"/>
      <c r="E115" s="1190"/>
      <c r="F115" s="542"/>
      <c r="G115" s="541"/>
      <c r="H115" s="542"/>
      <c r="I115" s="542"/>
      <c r="J115" s="532"/>
      <c r="K115" s="532"/>
      <c r="L115" s="532"/>
      <c r="M115" s="532"/>
      <c r="N115" s="532"/>
      <c r="O115" s="532"/>
      <c r="P115" s="532"/>
      <c r="Q115" s="532"/>
      <c r="R115" s="532"/>
      <c r="S115" s="532"/>
      <c r="T115" s="532"/>
      <c r="U115" s="532"/>
      <c r="V115" s="532"/>
      <c r="W115" s="532"/>
      <c r="X115" s="532"/>
      <c r="Y115" s="532"/>
    </row>
    <row r="116" spans="1:25" s="477" customFormat="1" ht="36" customHeight="1">
      <c r="A116" s="700" t="s">
        <v>479</v>
      </c>
      <c r="B116" s="1060" t="s">
        <v>763</v>
      </c>
      <c r="C116" s="1060"/>
      <c r="D116" s="1060"/>
      <c r="E116" s="1060"/>
      <c r="F116" s="542"/>
      <c r="G116" s="541"/>
      <c r="H116" s="542"/>
      <c r="I116" s="542"/>
      <c r="J116" s="532"/>
      <c r="K116" s="532"/>
      <c r="L116" s="532"/>
      <c r="M116" s="532"/>
      <c r="N116" s="532"/>
      <c r="O116" s="532"/>
      <c r="P116" s="532"/>
      <c r="Q116" s="532"/>
      <c r="R116" s="532"/>
      <c r="S116" s="532"/>
      <c r="T116" s="532"/>
      <c r="U116" s="532"/>
      <c r="V116" s="532"/>
      <c r="W116" s="532"/>
      <c r="X116" s="532"/>
      <c r="Y116" s="532"/>
    </row>
    <row r="117" spans="1:25" s="477" customFormat="1" ht="34.5" hidden="1" customHeight="1">
      <c r="A117" s="717"/>
      <c r="B117" s="1060"/>
      <c r="C117" s="1060"/>
      <c r="D117" s="1060"/>
      <c r="E117" s="1060"/>
      <c r="F117" s="1108"/>
      <c r="G117" s="1109"/>
      <c r="H117" s="1112"/>
      <c r="I117" s="1109"/>
      <c r="J117" s="532"/>
      <c r="K117" s="532"/>
      <c r="L117" s="532"/>
      <c r="M117" s="532"/>
      <c r="N117" s="532"/>
      <c r="O117" s="532"/>
      <c r="P117" s="532"/>
      <c r="Q117" s="532"/>
      <c r="R117" s="532"/>
      <c r="S117" s="532"/>
      <c r="T117" s="532"/>
      <c r="U117" s="532"/>
      <c r="V117" s="532"/>
      <c r="W117" s="532"/>
      <c r="X117" s="532"/>
      <c r="Y117" s="532"/>
    </row>
    <row r="118" spans="1:25" s="477" customFormat="1" ht="38.25" customHeight="1">
      <c r="A118" s="700" t="s">
        <v>532</v>
      </c>
      <c r="B118" s="1060" t="s">
        <v>645</v>
      </c>
      <c r="C118" s="1060"/>
      <c r="D118" s="1060"/>
      <c r="E118" s="1060"/>
      <c r="F118" s="542"/>
      <c r="G118" s="541"/>
      <c r="H118" s="542"/>
      <c r="I118" s="542"/>
      <c r="J118" s="532"/>
      <c r="K118" s="532"/>
      <c r="L118" s="532"/>
      <c r="M118" s="532"/>
      <c r="N118" s="532"/>
      <c r="O118" s="532"/>
      <c r="P118" s="532"/>
      <c r="Q118" s="532"/>
      <c r="R118" s="532"/>
      <c r="S118" s="532"/>
      <c r="T118" s="532"/>
      <c r="U118" s="532"/>
      <c r="V118" s="532"/>
      <c r="W118" s="532"/>
      <c r="X118" s="532"/>
      <c r="Y118" s="532"/>
    </row>
    <row r="119" spans="1:25" s="477" customFormat="1" ht="32.25" customHeight="1">
      <c r="A119" s="700" t="s">
        <v>480</v>
      </c>
      <c r="B119" s="1105" t="s">
        <v>764</v>
      </c>
      <c r="C119" s="1105"/>
      <c r="D119" s="1105"/>
      <c r="E119" s="1105"/>
      <c r="F119" s="542"/>
      <c r="G119" s="541"/>
      <c r="H119" s="542"/>
      <c r="I119" s="542"/>
      <c r="J119" s="532"/>
      <c r="K119" s="532"/>
      <c r="L119" s="532"/>
      <c r="M119" s="532"/>
      <c r="N119" s="532"/>
      <c r="O119" s="532"/>
      <c r="P119" s="532"/>
      <c r="Q119" s="532"/>
      <c r="R119" s="532"/>
      <c r="S119" s="532"/>
      <c r="T119" s="532"/>
      <c r="U119" s="532"/>
      <c r="V119" s="532"/>
      <c r="W119" s="532"/>
      <c r="X119" s="532"/>
      <c r="Y119" s="532"/>
    </row>
    <row r="120" spans="1:25" s="477" customFormat="1" ht="42.75" customHeight="1">
      <c r="A120" s="700" t="s">
        <v>485</v>
      </c>
      <c r="B120" s="1106" t="s">
        <v>765</v>
      </c>
      <c r="C120" s="1106"/>
      <c r="D120" s="1106"/>
      <c r="E120" s="1106"/>
      <c r="F120" s="542"/>
      <c r="G120" s="541"/>
      <c r="H120" s="542"/>
      <c r="I120" s="542"/>
      <c r="J120" s="532"/>
      <c r="K120" s="532"/>
      <c r="L120" s="532"/>
      <c r="M120" s="532"/>
      <c r="N120" s="532"/>
      <c r="O120" s="532"/>
      <c r="P120" s="532"/>
      <c r="Q120" s="532"/>
      <c r="R120" s="532"/>
      <c r="S120" s="532"/>
      <c r="T120" s="532"/>
      <c r="U120" s="532"/>
      <c r="V120" s="532"/>
      <c r="W120" s="532"/>
      <c r="X120" s="532"/>
      <c r="Y120" s="532"/>
    </row>
    <row r="121" spans="1:25" s="477" customFormat="1" ht="29.25" customHeight="1">
      <c r="A121" s="1100" t="s">
        <v>688</v>
      </c>
      <c r="B121" s="1071" t="s">
        <v>646</v>
      </c>
      <c r="C121" s="1072"/>
      <c r="D121" s="1072"/>
      <c r="E121" s="1072"/>
      <c r="F121" s="543"/>
      <c r="G121" s="632"/>
      <c r="H121" s="543"/>
      <c r="I121" s="544"/>
      <c r="J121" s="532"/>
      <c r="K121" s="532"/>
      <c r="L121" s="532"/>
      <c r="M121" s="532"/>
      <c r="N121" s="532"/>
      <c r="O121" s="532"/>
      <c r="P121" s="532"/>
      <c r="Q121" s="532"/>
      <c r="R121" s="532"/>
      <c r="S121" s="532"/>
      <c r="T121" s="532"/>
      <c r="U121" s="532"/>
      <c r="V121" s="532"/>
      <c r="W121" s="532"/>
      <c r="X121" s="532"/>
      <c r="Y121" s="532"/>
    </row>
    <row r="122" spans="1:25" s="477" customFormat="1" ht="24" customHeight="1">
      <c r="A122" s="1101"/>
      <c r="B122" s="1099" t="s">
        <v>647</v>
      </c>
      <c r="C122" s="1099"/>
      <c r="D122" s="1099"/>
      <c r="E122" s="1099"/>
      <c r="F122" s="545"/>
      <c r="G122" s="633"/>
      <c r="H122" s="545"/>
      <c r="I122" s="546"/>
      <c r="J122" s="532"/>
      <c r="K122" s="532"/>
      <c r="L122" s="532"/>
      <c r="M122" s="532"/>
      <c r="N122" s="532"/>
      <c r="O122" s="532"/>
      <c r="P122" s="532"/>
      <c r="Q122" s="532"/>
      <c r="R122" s="532"/>
      <c r="S122" s="532"/>
      <c r="T122" s="532"/>
      <c r="U122" s="532"/>
      <c r="V122" s="532"/>
      <c r="W122" s="532"/>
      <c r="X122" s="532"/>
      <c r="Y122" s="532"/>
    </row>
    <row r="123" spans="1:25" s="477" customFormat="1" ht="18.75" customHeight="1">
      <c r="A123" s="1102"/>
      <c r="B123" s="1060"/>
      <c r="C123" s="1060"/>
      <c r="D123" s="1060"/>
      <c r="E123" s="1060"/>
      <c r="F123" s="705" t="s">
        <v>715</v>
      </c>
      <c r="G123" s="663" t="s">
        <v>715</v>
      </c>
      <c r="H123" s="637"/>
      <c r="I123" s="664" t="s">
        <v>715</v>
      </c>
      <c r="J123" s="532"/>
      <c r="K123" s="532"/>
      <c r="L123" s="532"/>
      <c r="M123" s="532"/>
      <c r="N123" s="532"/>
      <c r="O123" s="532"/>
      <c r="P123" s="532"/>
      <c r="Q123" s="532"/>
      <c r="R123" s="532"/>
      <c r="S123" s="532"/>
      <c r="T123" s="532"/>
      <c r="U123" s="532"/>
      <c r="V123" s="532"/>
      <c r="W123" s="532"/>
      <c r="X123" s="532"/>
      <c r="Y123" s="532"/>
    </row>
    <row r="124" spans="1:25" s="710" customFormat="1" ht="21.75" customHeight="1">
      <c r="A124" s="708"/>
      <c r="B124" s="22" t="s">
        <v>755</v>
      </c>
      <c r="C124" s="709"/>
      <c r="D124" s="709"/>
      <c r="E124" s="709"/>
      <c r="F124" s="709"/>
      <c r="G124" s="709"/>
      <c r="H124" s="709"/>
      <c r="I124" s="709"/>
      <c r="J124" s="708"/>
    </row>
    <row r="125" spans="1:25" s="477" customFormat="1" ht="18.75" customHeight="1">
      <c r="A125" s="712" t="s">
        <v>768</v>
      </c>
      <c r="B125" s="1061" t="s">
        <v>769</v>
      </c>
      <c r="C125" s="1062"/>
      <c r="D125" s="1062"/>
      <c r="E125" s="1062"/>
      <c r="F125" s="701"/>
      <c r="G125" s="707"/>
      <c r="H125" s="707"/>
      <c r="I125" s="711"/>
      <c r="J125" s="532"/>
      <c r="K125" s="532"/>
      <c r="L125" s="532"/>
      <c r="M125" s="532"/>
      <c r="N125" s="532"/>
      <c r="O125" s="532"/>
      <c r="P125" s="532"/>
      <c r="Q125" s="532"/>
      <c r="R125" s="532"/>
      <c r="S125" s="532"/>
      <c r="T125" s="532"/>
      <c r="U125" s="532"/>
      <c r="V125" s="532"/>
      <c r="W125" s="532"/>
      <c r="X125" s="532"/>
      <c r="Y125" s="532"/>
    </row>
    <row r="126" spans="1:25" s="477" customFormat="1" ht="57.75" customHeight="1">
      <c r="A126" s="700" t="s">
        <v>770</v>
      </c>
      <c r="B126" s="1065" t="s">
        <v>814</v>
      </c>
      <c r="C126" s="1065"/>
      <c r="D126" s="1065"/>
      <c r="E126" s="1066"/>
      <c r="F126" s="697"/>
      <c r="G126" s="1067"/>
      <c r="H126" s="1068"/>
      <c r="I126" s="704"/>
      <c r="J126" s="532"/>
      <c r="K126" s="532"/>
      <c r="L126" s="532"/>
      <c r="M126" s="532"/>
      <c r="N126" s="532"/>
      <c r="O126" s="532"/>
      <c r="P126" s="532"/>
      <c r="Q126" s="532"/>
      <c r="R126" s="532"/>
      <c r="S126" s="532"/>
      <c r="T126" s="532"/>
      <c r="U126" s="532"/>
      <c r="V126" s="532"/>
      <c r="W126" s="532"/>
      <c r="X126" s="532"/>
      <c r="Y126" s="532"/>
    </row>
    <row r="127" spans="1:25" s="477" customFormat="1" ht="28.5" customHeight="1">
      <c r="A127" s="700" t="s">
        <v>771</v>
      </c>
      <c r="B127" s="1065" t="s">
        <v>772</v>
      </c>
      <c r="C127" s="1065"/>
      <c r="D127" s="1065"/>
      <c r="E127" s="1066"/>
      <c r="F127" s="543"/>
      <c r="G127" s="523"/>
      <c r="H127" s="687"/>
      <c r="I127" s="704"/>
      <c r="J127" s="532"/>
      <c r="K127" s="532"/>
      <c r="L127" s="532"/>
      <c r="M127" s="532"/>
      <c r="N127" s="532"/>
      <c r="O127" s="532"/>
      <c r="P127" s="532"/>
      <c r="Q127" s="532"/>
      <c r="R127" s="532"/>
      <c r="S127" s="532"/>
      <c r="T127" s="532"/>
      <c r="U127" s="532"/>
      <c r="V127" s="532"/>
      <c r="W127" s="532"/>
      <c r="X127" s="532"/>
      <c r="Y127" s="532"/>
    </row>
    <row r="128" spans="1:25" s="477" customFormat="1" ht="40.5" customHeight="1">
      <c r="A128" s="700" t="s">
        <v>773</v>
      </c>
      <c r="B128" s="1078" t="s">
        <v>774</v>
      </c>
      <c r="C128" s="1078"/>
      <c r="D128" s="1078"/>
      <c r="E128" s="1079"/>
      <c r="F128" s="542"/>
      <c r="G128" s="1067"/>
      <c r="H128" s="1068"/>
      <c r="I128" s="542"/>
      <c r="J128" s="532"/>
      <c r="K128" s="532"/>
      <c r="L128" s="532"/>
      <c r="M128" s="532"/>
      <c r="N128" s="532"/>
      <c r="O128" s="532"/>
      <c r="P128" s="532"/>
      <c r="Q128" s="532"/>
      <c r="R128" s="532"/>
      <c r="S128" s="532"/>
      <c r="T128" s="532"/>
      <c r="U128" s="532"/>
      <c r="V128" s="532"/>
      <c r="W128" s="532"/>
      <c r="X128" s="532"/>
      <c r="Y128" s="532"/>
    </row>
    <row r="129" spans="1:25" s="477" customFormat="1" ht="24" customHeight="1">
      <c r="A129" s="700" t="s">
        <v>775</v>
      </c>
      <c r="B129" s="1065" t="s">
        <v>645</v>
      </c>
      <c r="C129" s="1065"/>
      <c r="D129" s="1065"/>
      <c r="E129" s="1066"/>
      <c r="F129" s="542"/>
      <c r="G129" s="1067"/>
      <c r="H129" s="1068"/>
      <c r="I129" s="542"/>
      <c r="J129" s="532"/>
      <c r="K129" s="532"/>
      <c r="L129" s="532"/>
      <c r="M129" s="532"/>
      <c r="N129" s="532"/>
      <c r="O129" s="532"/>
      <c r="P129" s="532"/>
      <c r="Q129" s="532"/>
      <c r="R129" s="532"/>
      <c r="S129" s="532"/>
      <c r="T129" s="532"/>
      <c r="U129" s="532"/>
      <c r="V129" s="532"/>
      <c r="W129" s="532"/>
      <c r="X129" s="532"/>
      <c r="Y129" s="532"/>
    </row>
    <row r="130" spans="1:25" s="477" customFormat="1" ht="27" customHeight="1">
      <c r="A130" s="700" t="s">
        <v>776</v>
      </c>
      <c r="B130" s="1065" t="s">
        <v>777</v>
      </c>
      <c r="C130" s="1065"/>
      <c r="D130" s="1065"/>
      <c r="E130" s="1066"/>
      <c r="F130" s="542"/>
      <c r="G130" s="1067"/>
      <c r="H130" s="1068"/>
      <c r="I130" s="542"/>
      <c r="J130" s="532"/>
      <c r="K130" s="532"/>
      <c r="L130" s="532"/>
      <c r="M130" s="532"/>
      <c r="N130" s="532"/>
      <c r="O130" s="532"/>
      <c r="P130" s="532"/>
      <c r="Q130" s="532"/>
      <c r="R130" s="532"/>
      <c r="S130" s="532"/>
      <c r="T130" s="532"/>
      <c r="U130" s="532"/>
      <c r="V130" s="532"/>
      <c r="W130" s="532"/>
      <c r="X130" s="532"/>
      <c r="Y130" s="532"/>
    </row>
    <row r="131" spans="1:25" s="477" customFormat="1" ht="40.5" customHeight="1">
      <c r="A131" s="700" t="s">
        <v>766</v>
      </c>
      <c r="B131" s="1069" t="s">
        <v>778</v>
      </c>
      <c r="C131" s="1069"/>
      <c r="D131" s="1069"/>
      <c r="E131" s="1070"/>
      <c r="F131" s="542"/>
      <c r="G131" s="1067"/>
      <c r="H131" s="1068"/>
      <c r="I131" s="542"/>
      <c r="J131" s="532"/>
      <c r="K131" s="532"/>
      <c r="L131" s="532"/>
      <c r="M131" s="532"/>
      <c r="N131" s="532"/>
      <c r="O131" s="532"/>
      <c r="P131" s="532"/>
      <c r="Q131" s="532"/>
      <c r="R131" s="532"/>
      <c r="S131" s="532"/>
      <c r="T131" s="532"/>
      <c r="U131" s="532"/>
      <c r="V131" s="532"/>
      <c r="W131" s="532"/>
      <c r="X131" s="532"/>
      <c r="Y131" s="532"/>
    </row>
    <row r="132" spans="1:25" s="477" customFormat="1" ht="39" customHeight="1">
      <c r="A132" s="700" t="s">
        <v>767</v>
      </c>
      <c r="B132" s="1069" t="s">
        <v>782</v>
      </c>
      <c r="C132" s="1069"/>
      <c r="D132" s="1069"/>
      <c r="E132" s="1070"/>
      <c r="F132" s="542"/>
      <c r="G132" s="1067"/>
      <c r="H132" s="1068"/>
      <c r="I132" s="542"/>
      <c r="J132" s="532"/>
      <c r="K132" s="532"/>
      <c r="L132" s="532"/>
      <c r="M132" s="532"/>
      <c r="N132" s="532"/>
      <c r="O132" s="532"/>
      <c r="P132" s="532"/>
      <c r="Q132" s="532"/>
      <c r="R132" s="532"/>
      <c r="S132" s="532"/>
      <c r="T132" s="532"/>
      <c r="U132" s="532"/>
      <c r="V132" s="532"/>
      <c r="W132" s="532"/>
      <c r="X132" s="532"/>
      <c r="Y132" s="532"/>
    </row>
    <row r="133" spans="1:25" s="477" customFormat="1" ht="30" customHeight="1">
      <c r="A133" s="1063" t="s">
        <v>767</v>
      </c>
      <c r="B133" s="1071" t="s">
        <v>646</v>
      </c>
      <c r="C133" s="1072"/>
      <c r="D133" s="1072"/>
      <c r="E133" s="1072"/>
      <c r="F133" s="544"/>
      <c r="G133" s="632"/>
      <c r="H133" s="543"/>
      <c r="I133" s="544"/>
      <c r="J133" s="532"/>
      <c r="K133" s="532"/>
      <c r="L133" s="532"/>
      <c r="M133" s="532"/>
      <c r="N133" s="532"/>
      <c r="O133" s="532"/>
      <c r="P133" s="532"/>
      <c r="Q133" s="532"/>
      <c r="R133" s="532"/>
      <c r="S133" s="532"/>
      <c r="T133" s="532"/>
      <c r="U133" s="532"/>
      <c r="V133" s="532"/>
      <c r="W133" s="532"/>
      <c r="X133" s="532"/>
      <c r="Y133" s="532"/>
    </row>
    <row r="134" spans="1:25" s="477" customFormat="1" ht="34.5" customHeight="1">
      <c r="A134" s="1064"/>
      <c r="B134" s="1053" t="s">
        <v>647</v>
      </c>
      <c r="C134" s="1054"/>
      <c r="D134" s="1054"/>
      <c r="E134" s="1055"/>
      <c r="F134" s="714" t="s">
        <v>781</v>
      </c>
      <c r="G134" s="714" t="s">
        <v>781</v>
      </c>
      <c r="H134" s="634"/>
      <c r="I134" s="713" t="s">
        <v>781</v>
      </c>
      <c r="J134" s="532"/>
      <c r="K134" s="532"/>
      <c r="L134" s="532"/>
      <c r="M134" s="532"/>
      <c r="N134" s="532"/>
      <c r="O134" s="532"/>
      <c r="P134" s="532"/>
      <c r="Q134" s="532"/>
      <c r="R134" s="532"/>
      <c r="S134" s="532"/>
      <c r="T134" s="532"/>
      <c r="U134" s="532"/>
      <c r="V134" s="532"/>
      <c r="W134" s="532"/>
      <c r="X134" s="532"/>
      <c r="Y134" s="532"/>
    </row>
    <row r="135" spans="1:25" s="477" customFormat="1" ht="14.25" customHeight="1">
      <c r="A135" s="531"/>
      <c r="B135" s="638"/>
      <c r="C135" s="639"/>
      <c r="D135" s="639"/>
      <c r="E135" s="719"/>
      <c r="F135" s="539"/>
      <c r="G135" s="539"/>
      <c r="H135" s="539"/>
      <c r="I135" s="539"/>
      <c r="J135" s="532"/>
      <c r="K135" s="532"/>
      <c r="L135" s="532"/>
      <c r="M135" s="532"/>
      <c r="N135" s="532"/>
      <c r="O135" s="532"/>
      <c r="P135" s="532"/>
      <c r="Q135" s="532"/>
      <c r="R135" s="532"/>
      <c r="S135" s="532"/>
      <c r="T135" s="532"/>
      <c r="U135" s="532"/>
      <c r="V135" s="532"/>
      <c r="W135" s="532"/>
      <c r="X135" s="532"/>
      <c r="Y135" s="532"/>
    </row>
    <row r="136" spans="1:25" s="477" customFormat="1" ht="45" customHeight="1">
      <c r="A136" s="717">
        <v>5</v>
      </c>
      <c r="B136" s="1060" t="s">
        <v>783</v>
      </c>
      <c r="C136" s="1060"/>
      <c r="D136" s="1060"/>
      <c r="E136" s="1060"/>
      <c r="F136" s="1060"/>
      <c r="G136" s="1060"/>
      <c r="H136" s="1060"/>
      <c r="I136" s="688"/>
      <c r="J136" s="532"/>
      <c r="K136" s="532"/>
      <c r="L136" s="532"/>
      <c r="M136" s="532"/>
      <c r="N136" s="532"/>
      <c r="O136" s="532"/>
      <c r="P136" s="532"/>
      <c r="Q136" s="532"/>
      <c r="R136" s="532"/>
      <c r="S136" s="532" t="s">
        <v>561</v>
      </c>
      <c r="T136" s="532"/>
      <c r="U136" s="532"/>
      <c r="V136" s="532"/>
      <c r="W136" s="532"/>
      <c r="X136" s="532"/>
      <c r="Y136" s="532"/>
    </row>
    <row r="137" spans="1:25" s="477" customFormat="1" ht="12.75" customHeight="1">
      <c r="A137" s="712"/>
      <c r="B137" s="1061"/>
      <c r="C137" s="1062"/>
      <c r="D137" s="1062"/>
      <c r="E137" s="1062"/>
      <c r="F137" s="701"/>
      <c r="G137" s="707"/>
      <c r="H137" s="707"/>
      <c r="I137" s="711"/>
      <c r="J137" s="532"/>
      <c r="K137" s="532"/>
      <c r="L137" s="532"/>
      <c r="M137" s="532"/>
      <c r="N137" s="532"/>
      <c r="O137" s="532"/>
      <c r="P137" s="532"/>
      <c r="Q137" s="532"/>
      <c r="R137" s="532"/>
      <c r="S137" s="532" t="s">
        <v>484</v>
      </c>
      <c r="T137" s="532"/>
      <c r="U137" s="532"/>
      <c r="V137" s="532"/>
      <c r="W137" s="532"/>
      <c r="X137" s="532"/>
      <c r="Y137" s="532"/>
    </row>
    <row r="138" spans="1:25" s="477" customFormat="1" ht="52.5" customHeight="1">
      <c r="A138" s="717">
        <v>6</v>
      </c>
      <c r="B138" s="1060" t="s">
        <v>784</v>
      </c>
      <c r="C138" s="1060"/>
      <c r="D138" s="1060"/>
      <c r="E138" s="1060"/>
      <c r="F138" s="1060"/>
      <c r="G138" s="1060"/>
      <c r="H138" s="1060"/>
      <c r="I138" s="688"/>
      <c r="J138" s="532"/>
      <c r="K138" s="532"/>
      <c r="L138" s="532"/>
      <c r="M138" s="532"/>
      <c r="N138" s="532"/>
      <c r="O138" s="532"/>
      <c r="P138" s="532"/>
      <c r="Q138" s="532"/>
      <c r="R138" s="532"/>
      <c r="S138" s="532"/>
      <c r="T138" s="532"/>
      <c r="U138" s="532"/>
      <c r="V138" s="532"/>
      <c r="W138" s="532"/>
      <c r="X138" s="532"/>
      <c r="Y138" s="532"/>
    </row>
    <row r="139" spans="1:25" s="477" customFormat="1" ht="12" customHeight="1">
      <c r="A139" s="712"/>
      <c r="B139" s="1061"/>
      <c r="C139" s="1062"/>
      <c r="D139" s="1062"/>
      <c r="E139" s="1062"/>
      <c r="F139" s="701"/>
      <c r="G139" s="707"/>
      <c r="H139" s="707"/>
      <c r="I139" s="711"/>
      <c r="J139" s="532"/>
      <c r="K139" s="532"/>
      <c r="L139" s="532"/>
      <c r="M139" s="532"/>
      <c r="N139" s="532"/>
      <c r="O139" s="532"/>
      <c r="P139" s="532"/>
      <c r="Q139" s="532"/>
      <c r="R139" s="532"/>
      <c r="S139" s="532"/>
      <c r="T139" s="532"/>
      <c r="U139" s="532"/>
      <c r="V139" s="532"/>
      <c r="W139" s="532"/>
      <c r="X139" s="532"/>
      <c r="Y139" s="532"/>
    </row>
    <row r="140" spans="1:25" s="477" customFormat="1" ht="72" customHeight="1">
      <c r="A140" s="717">
        <v>7</v>
      </c>
      <c r="B140" s="1060" t="s">
        <v>785</v>
      </c>
      <c r="C140" s="1060"/>
      <c r="D140" s="1060"/>
      <c r="E140" s="1060"/>
      <c r="F140" s="1060"/>
      <c r="G140" s="1060"/>
      <c r="H140" s="1060"/>
      <c r="I140" s="688"/>
      <c r="J140" s="532"/>
      <c r="K140" s="532"/>
      <c r="L140" s="532"/>
      <c r="M140" s="532"/>
      <c r="N140" s="532"/>
      <c r="O140" s="532"/>
      <c r="P140" s="532"/>
      <c r="Q140" s="532"/>
      <c r="R140" s="532"/>
      <c r="S140" s="532"/>
      <c r="T140" s="532"/>
      <c r="U140" s="532"/>
      <c r="V140" s="532"/>
      <c r="W140" s="532"/>
      <c r="X140" s="532"/>
      <c r="Y140" s="532"/>
    </row>
    <row r="141" spans="1:25" s="477" customFormat="1" ht="10.5" customHeight="1">
      <c r="A141" s="712"/>
      <c r="B141" s="1061"/>
      <c r="C141" s="1062"/>
      <c r="D141" s="1062"/>
      <c r="E141" s="1062"/>
      <c r="F141" s="701"/>
      <c r="G141" s="707"/>
      <c r="H141" s="707"/>
      <c r="I141" s="711"/>
      <c r="J141" s="532"/>
      <c r="K141" s="532"/>
      <c r="L141" s="532"/>
      <c r="M141" s="532"/>
      <c r="N141" s="532"/>
      <c r="O141" s="532"/>
      <c r="P141" s="532"/>
      <c r="Q141" s="532"/>
      <c r="R141" s="532"/>
      <c r="S141" s="532"/>
      <c r="T141" s="532"/>
      <c r="U141" s="532"/>
      <c r="V141" s="532"/>
      <c r="W141" s="532"/>
      <c r="X141" s="532"/>
      <c r="Y141" s="532"/>
    </row>
    <row r="142" spans="1:25" s="477" customFormat="1" ht="42" customHeight="1">
      <c r="A142" s="717">
        <v>8</v>
      </c>
      <c r="B142" s="1054" t="s">
        <v>648</v>
      </c>
      <c r="C142" s="1054"/>
      <c r="D142" s="1054"/>
      <c r="E142" s="1054"/>
      <c r="F142" s="540"/>
      <c r="G142" s="541"/>
      <c r="H142" s="542"/>
      <c r="I142" s="542"/>
      <c r="J142" s="532"/>
      <c r="K142" s="532"/>
      <c r="L142" s="532"/>
      <c r="M142" s="532"/>
      <c r="N142" s="532"/>
      <c r="O142" s="532"/>
      <c r="P142" s="532"/>
      <c r="Q142" s="532"/>
      <c r="R142" s="532"/>
      <c r="S142" s="532"/>
      <c r="T142" s="532"/>
      <c r="U142" s="532"/>
      <c r="V142" s="532"/>
      <c r="W142" s="532"/>
      <c r="X142" s="532"/>
      <c r="Y142" s="532"/>
    </row>
    <row r="143" spans="1:25" s="477" customFormat="1" ht="21.75" customHeight="1">
      <c r="A143" s="62"/>
      <c r="B143" s="62"/>
      <c r="C143" s="62"/>
      <c r="D143" s="62"/>
      <c r="E143" s="62"/>
      <c r="F143" s="62"/>
      <c r="G143" s="62"/>
      <c r="H143" s="62"/>
      <c r="I143" s="62"/>
      <c r="J143" s="62"/>
    </row>
    <row r="144" spans="1:25" ht="27" customHeight="1">
      <c r="A144" s="716">
        <v>2.5</v>
      </c>
      <c r="B144" s="1089" t="s">
        <v>788</v>
      </c>
      <c r="C144" s="1089"/>
      <c r="D144" s="1089"/>
      <c r="E144" s="1089"/>
      <c r="F144" s="1089"/>
      <c r="G144" s="1089"/>
      <c r="H144" s="1089"/>
      <c r="I144" s="1089"/>
      <c r="J144" s="549"/>
      <c r="K144" s="549"/>
      <c r="L144" s="549"/>
      <c r="M144" s="550"/>
      <c r="N144" s="549"/>
      <c r="O144" s="549"/>
      <c r="P144" s="549"/>
      <c r="Q144" s="549"/>
      <c r="R144" s="549"/>
      <c r="S144" s="549"/>
      <c r="T144" s="549"/>
      <c r="U144" s="549"/>
      <c r="V144" s="549"/>
      <c r="W144" s="549"/>
      <c r="X144" s="549"/>
    </row>
    <row r="145" spans="1:24" ht="52.5" customHeight="1">
      <c r="A145" s="700"/>
      <c r="B145" s="1090" t="s">
        <v>789</v>
      </c>
      <c r="C145" s="1090"/>
      <c r="D145" s="1090"/>
      <c r="E145" s="1090"/>
      <c r="F145" s="1090"/>
      <c r="G145" s="1090"/>
      <c r="H145" s="1090"/>
      <c r="I145" s="1090"/>
      <c r="J145" s="549"/>
      <c r="K145" s="549"/>
      <c r="L145" s="549"/>
      <c r="M145" s="550"/>
      <c r="N145" s="549"/>
      <c r="O145" s="549"/>
      <c r="P145" s="549"/>
      <c r="Q145" s="549"/>
      <c r="R145" s="549"/>
      <c r="S145" s="549"/>
      <c r="T145" s="549"/>
      <c r="U145" s="549"/>
      <c r="V145" s="549"/>
      <c r="W145" s="549"/>
      <c r="X145" s="549"/>
    </row>
    <row r="146" spans="1:24" ht="34.5" customHeight="1">
      <c r="A146" s="700" t="s">
        <v>716</v>
      </c>
      <c r="B146" s="1091" t="s">
        <v>790</v>
      </c>
      <c r="C146" s="1091"/>
      <c r="D146" s="1091"/>
      <c r="E146" s="1091"/>
      <c r="F146" s="1092"/>
      <c r="G146" s="1092"/>
      <c r="H146" s="1092"/>
      <c r="I146" s="1068"/>
      <c r="J146" s="549"/>
      <c r="K146" s="549"/>
      <c r="L146" s="549"/>
      <c r="M146" s="550"/>
      <c r="N146" s="549"/>
      <c r="O146" s="549"/>
      <c r="P146" s="549"/>
      <c r="Q146" s="549"/>
      <c r="R146" s="549"/>
      <c r="S146" s="549"/>
      <c r="T146" s="549"/>
      <c r="U146" s="549"/>
      <c r="V146" s="549"/>
      <c r="W146" s="549"/>
      <c r="X146" s="549"/>
    </row>
    <row r="147" spans="1:24" ht="87.75" customHeight="1">
      <c r="A147" s="700" t="s">
        <v>717</v>
      </c>
      <c r="B147" s="1093" t="s">
        <v>791</v>
      </c>
      <c r="C147" s="1094"/>
      <c r="D147" s="1094"/>
      <c r="E147" s="1095"/>
      <c r="F147" s="1067"/>
      <c r="G147" s="1092"/>
      <c r="H147" s="1092"/>
      <c r="I147" s="1068"/>
      <c r="J147" s="549"/>
      <c r="K147" s="549"/>
      <c r="L147" s="549"/>
      <c r="M147" s="550"/>
      <c r="N147" s="549"/>
      <c r="O147" s="549"/>
      <c r="P147" s="549"/>
      <c r="Q147" s="549"/>
      <c r="R147" s="549"/>
      <c r="S147" s="549"/>
      <c r="T147" s="549"/>
      <c r="U147" s="549"/>
      <c r="V147" s="549"/>
      <c r="W147" s="549"/>
      <c r="X147" s="549"/>
    </row>
    <row r="148" spans="1:24" ht="51.75" customHeight="1">
      <c r="A148" s="700" t="s">
        <v>718</v>
      </c>
      <c r="B148" s="1096" t="s">
        <v>792</v>
      </c>
      <c r="C148" s="1096"/>
      <c r="D148" s="1096"/>
      <c r="E148" s="1097"/>
      <c r="F148" s="1092"/>
      <c r="G148" s="1092"/>
      <c r="H148" s="1092"/>
      <c r="I148" s="1068"/>
      <c r="J148" s="549"/>
      <c r="K148" s="549"/>
      <c r="L148" s="549"/>
      <c r="M148" s="550"/>
      <c r="N148" s="549"/>
      <c r="O148" s="549"/>
      <c r="P148" s="549"/>
      <c r="Q148" s="549"/>
      <c r="R148" s="549"/>
      <c r="S148" s="549"/>
      <c r="T148" s="549"/>
      <c r="U148" s="549"/>
      <c r="V148" s="549"/>
      <c r="W148" s="549"/>
      <c r="X148" s="549"/>
    </row>
    <row r="149" spans="1:24" ht="24.75" customHeight="1">
      <c r="A149" s="700"/>
      <c r="B149" s="1076" t="s">
        <v>793</v>
      </c>
      <c r="C149" s="1077"/>
      <c r="D149" s="1077"/>
      <c r="E149" s="1077"/>
      <c r="F149" s="1077"/>
      <c r="G149" s="1077"/>
      <c r="H149" s="1077"/>
      <c r="I149" s="1098"/>
      <c r="J149" s="551"/>
      <c r="K149" s="551"/>
      <c r="L149" s="551"/>
      <c r="M149" s="551"/>
      <c r="N149" s="551"/>
      <c r="O149" s="551"/>
      <c r="P149" s="551"/>
      <c r="Q149" s="551"/>
      <c r="R149" s="551"/>
      <c r="S149" s="551"/>
      <c r="T149" s="551"/>
      <c r="U149" s="551"/>
      <c r="V149" s="551"/>
      <c r="W149" s="551"/>
      <c r="X149" s="551"/>
    </row>
    <row r="150" spans="1:24" ht="36" customHeight="1">
      <c r="A150" s="700">
        <v>1</v>
      </c>
      <c r="B150" s="1069" t="s">
        <v>640</v>
      </c>
      <c r="C150" s="1069"/>
      <c r="D150" s="1069"/>
      <c r="E150" s="1084"/>
      <c r="F150" s="540"/>
      <c r="G150" s="1067"/>
      <c r="H150" s="1068"/>
      <c r="I150" s="542"/>
      <c r="J150" s="551"/>
      <c r="K150" s="551"/>
      <c r="L150" s="551"/>
      <c r="M150" s="551"/>
      <c r="N150" s="551"/>
      <c r="O150" s="551"/>
      <c r="P150" s="551"/>
      <c r="Q150" s="551"/>
      <c r="R150" s="551"/>
      <c r="S150" s="551"/>
      <c r="T150" s="551"/>
      <c r="U150" s="551"/>
      <c r="V150" s="551"/>
      <c r="W150" s="551"/>
      <c r="X150" s="551"/>
    </row>
    <row r="151" spans="1:24" ht="42" customHeight="1">
      <c r="A151" s="700">
        <v>2</v>
      </c>
      <c r="B151" s="1069" t="s">
        <v>641</v>
      </c>
      <c r="C151" s="1069"/>
      <c r="D151" s="1069"/>
      <c r="E151" s="1084"/>
      <c r="F151" s="540"/>
      <c r="G151" s="1067"/>
      <c r="H151" s="1068"/>
      <c r="I151" s="542"/>
      <c r="J151" s="551"/>
      <c r="K151" s="551"/>
      <c r="L151" s="551"/>
      <c r="M151" s="551"/>
      <c r="N151" s="551"/>
      <c r="O151" s="551"/>
      <c r="P151" s="551"/>
      <c r="Q151" s="551"/>
      <c r="R151" s="551"/>
      <c r="S151" s="551"/>
      <c r="T151" s="551"/>
      <c r="U151" s="551"/>
      <c r="V151" s="551"/>
      <c r="W151" s="551"/>
      <c r="X151" s="551"/>
    </row>
    <row r="152" spans="1:24" ht="33" customHeight="1">
      <c r="A152" s="718">
        <v>3</v>
      </c>
      <c r="B152" s="108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85"/>
      <c r="D152" s="1085"/>
      <c r="E152" s="1086"/>
      <c r="F152" s="540"/>
      <c r="G152" s="1067"/>
      <c r="H152" s="1068"/>
      <c r="I152" s="542"/>
      <c r="J152" s="551"/>
      <c r="K152" s="551"/>
      <c r="L152" s="551"/>
      <c r="M152" s="551"/>
      <c r="N152" s="551"/>
      <c r="O152" s="551"/>
      <c r="P152" s="551"/>
      <c r="Q152" s="551"/>
      <c r="R152" s="551"/>
      <c r="S152" s="551"/>
      <c r="T152" s="551"/>
      <c r="U152" s="551"/>
      <c r="V152" s="551"/>
      <c r="W152" s="551"/>
      <c r="X152" s="551"/>
    </row>
    <row r="153" spans="1:24" ht="31.5" customHeight="1">
      <c r="A153" s="724"/>
      <c r="B153" s="1087"/>
      <c r="C153" s="1087"/>
      <c r="D153" s="1087"/>
      <c r="E153" s="1088"/>
      <c r="F153" s="540"/>
      <c r="G153" s="1067"/>
      <c r="H153" s="1068"/>
      <c r="I153" s="542"/>
      <c r="J153" s="551"/>
      <c r="K153" s="551"/>
      <c r="L153" s="551"/>
      <c r="M153" s="551"/>
      <c r="N153" s="551"/>
      <c r="O153" s="551"/>
      <c r="P153" s="551"/>
      <c r="Q153" s="551"/>
      <c r="R153" s="551"/>
      <c r="S153" s="551"/>
      <c r="T153" s="551"/>
      <c r="U153" s="551"/>
      <c r="V153" s="551"/>
      <c r="W153" s="551"/>
      <c r="X153" s="551"/>
    </row>
    <row r="154" spans="1:24" ht="28.5" customHeight="1">
      <c r="A154" s="724"/>
      <c r="B154" s="1087"/>
      <c r="C154" s="1087"/>
      <c r="D154" s="1087"/>
      <c r="E154" s="1088"/>
      <c r="F154" s="540"/>
      <c r="G154" s="1067"/>
      <c r="H154" s="1068"/>
      <c r="I154" s="542"/>
      <c r="J154" s="551"/>
      <c r="K154" s="551"/>
      <c r="L154" s="551"/>
      <c r="M154" s="551"/>
      <c r="N154" s="551"/>
      <c r="O154" s="551"/>
      <c r="P154" s="551"/>
      <c r="Q154" s="551"/>
      <c r="R154" s="551"/>
      <c r="S154" s="551"/>
      <c r="T154" s="551"/>
      <c r="U154" s="551"/>
      <c r="V154" s="551"/>
      <c r="W154" s="551"/>
      <c r="X154" s="551"/>
    </row>
    <row r="155" spans="1:24" ht="32.25" customHeight="1">
      <c r="A155" s="724"/>
      <c r="B155" s="1087"/>
      <c r="C155" s="1087"/>
      <c r="D155" s="1087"/>
      <c r="E155" s="1088"/>
      <c r="F155" s="540"/>
      <c r="G155" s="1067"/>
      <c r="H155" s="1068"/>
      <c r="I155" s="542"/>
      <c r="J155" s="551"/>
      <c r="K155" s="551"/>
      <c r="L155" s="551"/>
      <c r="M155" s="551"/>
      <c r="N155" s="551"/>
      <c r="O155" s="551"/>
      <c r="P155" s="551"/>
      <c r="Q155" s="551"/>
      <c r="R155" s="551"/>
      <c r="S155" s="551"/>
      <c r="T155" s="551"/>
      <c r="U155" s="551"/>
      <c r="V155" s="551"/>
      <c r="W155" s="551"/>
      <c r="X155" s="551"/>
    </row>
    <row r="156" spans="1:24" ht="35.25" customHeight="1">
      <c r="A156" s="724"/>
      <c r="B156" s="1080" t="s">
        <v>643</v>
      </c>
      <c r="C156" s="1080"/>
      <c r="D156" s="1080"/>
      <c r="E156" s="1081"/>
      <c r="F156" s="540"/>
      <c r="G156" s="1067"/>
      <c r="H156" s="1068"/>
      <c r="I156" s="542"/>
      <c r="J156" s="551"/>
      <c r="K156" s="551"/>
      <c r="L156" s="551"/>
      <c r="M156" s="551"/>
      <c r="N156" s="551"/>
      <c r="O156" s="551"/>
      <c r="P156" s="551"/>
      <c r="Q156" s="551"/>
      <c r="R156" s="551"/>
      <c r="S156" s="551"/>
      <c r="T156" s="551"/>
      <c r="U156" s="551"/>
      <c r="V156" s="551"/>
      <c r="W156" s="551"/>
      <c r="X156" s="551"/>
    </row>
    <row r="157" spans="1:24" ht="35.25" customHeight="1">
      <c r="A157" s="724"/>
      <c r="B157" s="1080" t="s">
        <v>23</v>
      </c>
      <c r="C157" s="1080"/>
      <c r="D157" s="1080"/>
      <c r="E157" s="1081"/>
      <c r="F157" s="540"/>
      <c r="G157" s="1067"/>
      <c r="H157" s="1068"/>
      <c r="I157" s="542"/>
      <c r="J157" s="551"/>
      <c r="K157" s="551"/>
      <c r="L157" s="551"/>
      <c r="M157" s="551"/>
      <c r="N157" s="551"/>
      <c r="O157" s="551"/>
      <c r="P157" s="551"/>
      <c r="Q157" s="551"/>
      <c r="R157" s="551"/>
      <c r="S157" s="551"/>
      <c r="T157" s="551"/>
      <c r="U157" s="551"/>
      <c r="V157" s="551"/>
      <c r="W157" s="551"/>
      <c r="X157" s="551"/>
    </row>
    <row r="158" spans="1:24" ht="41.25" customHeight="1">
      <c r="A158" s="733"/>
      <c r="B158" s="1082" t="s">
        <v>644</v>
      </c>
      <c r="C158" s="1082"/>
      <c r="D158" s="1082"/>
      <c r="E158" s="1083"/>
      <c r="F158" s="540"/>
      <c r="G158" s="1067"/>
      <c r="H158" s="1068"/>
      <c r="I158" s="542"/>
      <c r="J158" s="551"/>
      <c r="K158" s="551"/>
      <c r="L158" s="551"/>
      <c r="M158" s="551"/>
      <c r="N158" s="551"/>
      <c r="O158" s="551"/>
      <c r="P158" s="551"/>
      <c r="Q158" s="551"/>
      <c r="R158" s="551"/>
      <c r="S158" s="551"/>
      <c r="T158" s="551"/>
      <c r="U158" s="551"/>
      <c r="V158" s="551"/>
      <c r="W158" s="551"/>
      <c r="X158" s="551"/>
    </row>
    <row r="159" spans="1:24" ht="21.75" customHeight="1">
      <c r="A159" s="712" t="s">
        <v>780</v>
      </c>
      <c r="B159" s="1076" t="s">
        <v>794</v>
      </c>
      <c r="C159" s="1077"/>
      <c r="D159" s="1077"/>
      <c r="E159" s="1077"/>
      <c r="F159" s="701"/>
      <c r="G159" s="701"/>
      <c r="H159" s="701"/>
      <c r="I159" s="701"/>
      <c r="J159" s="551"/>
      <c r="K159" s="551"/>
      <c r="L159" s="551"/>
      <c r="M159" s="551"/>
      <c r="N159" s="551"/>
      <c r="O159" s="551"/>
      <c r="P159" s="551"/>
      <c r="Q159" s="551"/>
      <c r="R159" s="551"/>
      <c r="S159" s="551"/>
      <c r="T159" s="551"/>
      <c r="U159" s="551"/>
      <c r="V159" s="551"/>
      <c r="W159" s="551"/>
      <c r="X159" s="551"/>
    </row>
    <row r="160" spans="1:24" ht="44.25" customHeight="1">
      <c r="A160" s="700" t="s">
        <v>770</v>
      </c>
      <c r="B160" s="1065" t="s">
        <v>800</v>
      </c>
      <c r="C160" s="1065"/>
      <c r="D160" s="1065"/>
      <c r="E160" s="1066"/>
      <c r="F160" s="542"/>
      <c r="G160" s="1067"/>
      <c r="H160" s="1068"/>
      <c r="I160" s="542"/>
      <c r="J160" s="551"/>
      <c r="K160" s="551"/>
      <c r="L160" s="551"/>
      <c r="M160" s="551"/>
      <c r="N160" s="551"/>
      <c r="O160" s="551"/>
      <c r="P160" s="551"/>
      <c r="Q160" s="551"/>
      <c r="R160" s="551"/>
      <c r="S160" s="551"/>
      <c r="T160" s="551"/>
      <c r="U160" s="551"/>
      <c r="V160" s="551"/>
      <c r="W160" s="551"/>
      <c r="X160" s="551"/>
    </row>
    <row r="161" spans="1:24" ht="41.25" customHeight="1">
      <c r="A161" s="700" t="s">
        <v>771</v>
      </c>
      <c r="B161" s="1078" t="s">
        <v>795</v>
      </c>
      <c r="C161" s="1078"/>
      <c r="D161" s="1078"/>
      <c r="E161" s="1079"/>
      <c r="F161" s="542"/>
      <c r="G161" s="1067"/>
      <c r="H161" s="1068"/>
      <c r="I161" s="542"/>
      <c r="J161" s="551"/>
      <c r="K161" s="551"/>
      <c r="L161" s="551"/>
      <c r="M161" s="551"/>
      <c r="N161" s="551"/>
      <c r="O161" s="551"/>
      <c r="P161" s="551"/>
      <c r="Q161" s="551"/>
      <c r="R161" s="551"/>
      <c r="S161" s="551"/>
      <c r="T161" s="551"/>
      <c r="U161" s="551"/>
      <c r="V161" s="551"/>
      <c r="W161" s="551"/>
      <c r="X161" s="551"/>
    </row>
    <row r="162" spans="1:24" ht="37.5" customHeight="1">
      <c r="A162" s="700" t="s">
        <v>773</v>
      </c>
      <c r="B162" s="1065" t="s">
        <v>762</v>
      </c>
      <c r="C162" s="1065"/>
      <c r="D162" s="1065"/>
      <c r="E162" s="1066"/>
      <c r="F162" s="542"/>
      <c r="G162" s="1067"/>
      <c r="H162" s="1068"/>
      <c r="I162" s="542"/>
      <c r="J162" s="551"/>
      <c r="K162" s="551"/>
      <c r="L162" s="551"/>
      <c r="M162" s="551"/>
      <c r="N162" s="551"/>
      <c r="O162" s="551"/>
      <c r="P162" s="551"/>
      <c r="Q162" s="551"/>
      <c r="R162" s="551"/>
      <c r="S162" s="551"/>
      <c r="T162" s="551"/>
      <c r="U162" s="551"/>
      <c r="V162" s="551"/>
      <c r="W162" s="551"/>
      <c r="X162" s="551"/>
    </row>
    <row r="163" spans="1:24" ht="32.25" customHeight="1">
      <c r="A163" s="700" t="s">
        <v>775</v>
      </c>
      <c r="B163" s="1065" t="s">
        <v>645</v>
      </c>
      <c r="C163" s="1065"/>
      <c r="D163" s="1065"/>
      <c r="E163" s="1066"/>
      <c r="F163" s="542"/>
      <c r="G163" s="1067"/>
      <c r="H163" s="1068"/>
      <c r="I163" s="542"/>
      <c r="J163" s="551"/>
      <c r="K163" s="551"/>
      <c r="L163" s="551"/>
      <c r="M163" s="551"/>
      <c r="N163" s="551"/>
      <c r="O163" s="551"/>
      <c r="P163" s="551"/>
      <c r="Q163" s="551"/>
      <c r="R163" s="551"/>
      <c r="S163" s="551"/>
      <c r="T163" s="551"/>
      <c r="U163" s="551"/>
      <c r="V163" s="551"/>
      <c r="W163" s="551"/>
      <c r="X163" s="551"/>
    </row>
    <row r="164" spans="1:24" ht="37.5" customHeight="1">
      <c r="A164" s="700" t="s">
        <v>776</v>
      </c>
      <c r="B164" s="1065" t="s">
        <v>764</v>
      </c>
      <c r="C164" s="1065"/>
      <c r="D164" s="1065"/>
      <c r="E164" s="1066"/>
      <c r="F164" s="542"/>
      <c r="G164" s="1067"/>
      <c r="H164" s="1068"/>
      <c r="I164" s="542"/>
      <c r="J164" s="551"/>
      <c r="K164" s="551"/>
      <c r="L164" s="551"/>
      <c r="M164" s="551"/>
      <c r="N164" s="551"/>
      <c r="O164" s="551"/>
      <c r="P164" s="551"/>
      <c r="Q164" s="551"/>
      <c r="R164" s="551"/>
      <c r="S164" s="551"/>
      <c r="T164" s="551"/>
      <c r="U164" s="551"/>
      <c r="V164" s="551"/>
      <c r="W164" s="551"/>
      <c r="X164" s="551"/>
    </row>
    <row r="165" spans="1:24" ht="44.25" customHeight="1">
      <c r="A165" s="700" t="s">
        <v>766</v>
      </c>
      <c r="B165" s="1069" t="s">
        <v>765</v>
      </c>
      <c r="C165" s="1069"/>
      <c r="D165" s="1069"/>
      <c r="E165" s="1070"/>
      <c r="F165" s="542"/>
      <c r="G165" s="1067"/>
      <c r="H165" s="1068"/>
      <c r="I165" s="542"/>
      <c r="J165" s="551"/>
      <c r="K165" s="551"/>
      <c r="L165" s="551"/>
      <c r="M165" s="551"/>
      <c r="N165" s="551"/>
      <c r="O165" s="551"/>
      <c r="P165" s="551"/>
      <c r="Q165" s="551"/>
      <c r="R165" s="551"/>
      <c r="S165" s="551"/>
      <c r="T165" s="551"/>
      <c r="U165" s="551"/>
      <c r="V165" s="551"/>
      <c r="W165" s="551"/>
      <c r="X165" s="551"/>
    </row>
    <row r="166" spans="1:24" ht="39.75" customHeight="1">
      <c r="A166" s="700" t="s">
        <v>767</v>
      </c>
      <c r="B166" s="1069" t="s">
        <v>801</v>
      </c>
      <c r="C166" s="1069"/>
      <c r="D166" s="1069"/>
      <c r="E166" s="1070"/>
      <c r="F166" s="542"/>
      <c r="G166" s="1067"/>
      <c r="H166" s="1068"/>
      <c r="I166" s="697"/>
      <c r="J166" s="551"/>
      <c r="K166" s="551"/>
      <c r="L166" s="551"/>
      <c r="M166" s="551"/>
      <c r="N166" s="551"/>
      <c r="O166" s="551"/>
      <c r="P166" s="551"/>
      <c r="Q166" s="551"/>
      <c r="R166" s="551"/>
      <c r="S166" s="551"/>
      <c r="T166" s="551"/>
      <c r="U166" s="551"/>
      <c r="V166" s="551"/>
      <c r="W166" s="551"/>
      <c r="X166" s="551"/>
    </row>
    <row r="167" spans="1:24" ht="49.5" customHeight="1">
      <c r="A167" s="1063" t="s">
        <v>803</v>
      </c>
      <c r="B167" s="1071" t="s">
        <v>646</v>
      </c>
      <c r="C167" s="1072"/>
      <c r="D167" s="1072"/>
      <c r="E167" s="1073"/>
      <c r="F167" s="725"/>
      <c r="G167" s="632"/>
      <c r="H167" s="543"/>
      <c r="I167" s="544"/>
      <c r="J167" s="551"/>
      <c r="K167" s="551"/>
      <c r="L167" s="551"/>
      <c r="M167" s="551"/>
      <c r="N167" s="551"/>
      <c r="O167" s="551"/>
      <c r="P167" s="551"/>
      <c r="Q167" s="551"/>
      <c r="R167" s="551"/>
      <c r="S167" s="551"/>
      <c r="T167" s="551"/>
      <c r="U167" s="551"/>
      <c r="V167" s="551"/>
      <c r="W167" s="551"/>
      <c r="X167" s="551"/>
    </row>
    <row r="168" spans="1:24" ht="20.25" customHeight="1">
      <c r="A168" s="1064"/>
      <c r="B168" s="1053" t="s">
        <v>647</v>
      </c>
      <c r="C168" s="1054"/>
      <c r="D168" s="1054"/>
      <c r="E168" s="1055"/>
      <c r="F168" s="705" t="s">
        <v>715</v>
      </c>
      <c r="G168" s="665" t="s">
        <v>715</v>
      </c>
      <c r="H168" s="545"/>
      <c r="I168" s="705" t="s">
        <v>715</v>
      </c>
      <c r="J168" s="551"/>
      <c r="K168" s="551"/>
      <c r="L168" s="551"/>
      <c r="M168" s="551"/>
      <c r="N168" s="551"/>
      <c r="O168" s="551"/>
      <c r="P168" s="551"/>
      <c r="Q168" s="551"/>
      <c r="R168" s="551"/>
      <c r="S168" s="551"/>
      <c r="T168" s="551"/>
      <c r="U168" s="551"/>
      <c r="V168" s="551"/>
      <c r="W168" s="551"/>
      <c r="X168" s="551"/>
    </row>
    <row r="169" spans="1:24" ht="19.5" customHeight="1">
      <c r="A169" s="700"/>
      <c r="B169" s="1074" t="s">
        <v>755</v>
      </c>
      <c r="C169" s="1074"/>
      <c r="D169" s="1074"/>
      <c r="E169" s="1074"/>
      <c r="F169" s="1074"/>
      <c r="G169" s="1074"/>
      <c r="H169" s="1074"/>
      <c r="I169" s="1075"/>
      <c r="J169" s="551"/>
      <c r="K169" s="551"/>
      <c r="L169" s="551"/>
      <c r="M169" s="551"/>
      <c r="N169" s="551"/>
      <c r="O169" s="551"/>
      <c r="P169" s="551"/>
      <c r="Q169" s="551"/>
      <c r="R169" s="551"/>
      <c r="S169" s="551"/>
      <c r="T169" s="551"/>
      <c r="U169" s="551"/>
      <c r="V169" s="551"/>
      <c r="W169" s="551"/>
      <c r="X169" s="551"/>
    </row>
    <row r="170" spans="1:24" ht="24.75" customHeight="1">
      <c r="A170" s="716" t="s">
        <v>768</v>
      </c>
      <c r="B170" s="1076" t="s">
        <v>769</v>
      </c>
      <c r="C170" s="1077"/>
      <c r="D170" s="1077"/>
      <c r="E170" s="1077"/>
      <c r="F170" s="701"/>
      <c r="G170" s="702"/>
      <c r="H170" s="702"/>
      <c r="I170" s="703"/>
      <c r="J170" s="551"/>
      <c r="K170" s="551"/>
      <c r="L170" s="551"/>
      <c r="M170" s="551"/>
      <c r="N170" s="551"/>
      <c r="O170" s="551"/>
      <c r="P170" s="551"/>
      <c r="Q170" s="551"/>
      <c r="R170" s="551"/>
      <c r="S170" s="551"/>
      <c r="T170" s="551"/>
      <c r="U170" s="551"/>
      <c r="V170" s="551"/>
      <c r="W170" s="551"/>
      <c r="X170" s="551"/>
    </row>
    <row r="171" spans="1:24" ht="40.5" customHeight="1">
      <c r="A171" s="700" t="s">
        <v>770</v>
      </c>
      <c r="B171" s="1065" t="s">
        <v>802</v>
      </c>
      <c r="C171" s="1065"/>
      <c r="D171" s="1065"/>
      <c r="E171" s="1066"/>
      <c r="F171" s="697"/>
      <c r="G171" s="1067"/>
      <c r="H171" s="1068"/>
      <c r="I171" s="697"/>
      <c r="J171" s="551"/>
      <c r="K171" s="551"/>
      <c r="L171" s="551"/>
      <c r="M171" s="551"/>
      <c r="N171" s="551"/>
      <c r="O171" s="551"/>
      <c r="P171" s="551"/>
      <c r="Q171" s="551"/>
      <c r="R171" s="551"/>
      <c r="S171" s="551"/>
      <c r="T171" s="551"/>
      <c r="U171" s="551"/>
      <c r="V171" s="551"/>
      <c r="W171" s="551"/>
      <c r="X171" s="551"/>
    </row>
    <row r="172" spans="1:24" ht="30" customHeight="1">
      <c r="A172" s="700" t="s">
        <v>771</v>
      </c>
      <c r="B172" s="1065" t="s">
        <v>772</v>
      </c>
      <c r="C172" s="1065"/>
      <c r="D172" s="1065"/>
      <c r="E172" s="1066"/>
      <c r="F172" s="543"/>
      <c r="G172" s="523"/>
      <c r="H172" s="687"/>
      <c r="I172" s="704"/>
      <c r="J172" s="551"/>
      <c r="K172" s="551"/>
      <c r="L172" s="551"/>
      <c r="M172" s="551"/>
      <c r="N172" s="551"/>
      <c r="O172" s="551"/>
      <c r="P172" s="551"/>
      <c r="Q172" s="551"/>
      <c r="R172" s="551"/>
      <c r="S172" s="551"/>
      <c r="T172" s="551"/>
      <c r="U172" s="551"/>
      <c r="V172" s="551"/>
      <c r="W172" s="551"/>
      <c r="X172" s="551"/>
    </row>
    <row r="173" spans="1:24" ht="35.25" customHeight="1">
      <c r="A173" s="700" t="s">
        <v>773</v>
      </c>
      <c r="B173" s="1078" t="s">
        <v>796</v>
      </c>
      <c r="C173" s="1078"/>
      <c r="D173" s="1078"/>
      <c r="E173" s="1079"/>
      <c r="F173" s="542"/>
      <c r="G173" s="1067"/>
      <c r="H173" s="1068"/>
      <c r="I173" s="542"/>
      <c r="J173" s="551"/>
      <c r="K173" s="551"/>
      <c r="L173" s="551"/>
      <c r="M173" s="551"/>
      <c r="N173" s="551"/>
      <c r="O173" s="551"/>
      <c r="P173" s="551"/>
      <c r="Q173" s="551"/>
      <c r="R173" s="551"/>
      <c r="S173" s="551"/>
      <c r="T173" s="551"/>
      <c r="U173" s="551"/>
      <c r="V173" s="551"/>
      <c r="W173" s="551"/>
      <c r="X173" s="551"/>
    </row>
    <row r="174" spans="1:24" ht="31.5" customHeight="1">
      <c r="A174" s="700" t="s">
        <v>775</v>
      </c>
      <c r="B174" s="1065" t="s">
        <v>645</v>
      </c>
      <c r="C174" s="1065"/>
      <c r="D174" s="1065"/>
      <c r="E174" s="1066"/>
      <c r="F174" s="542"/>
      <c r="G174" s="1067"/>
      <c r="H174" s="1068"/>
      <c r="I174" s="542"/>
      <c r="J174" s="551"/>
      <c r="K174" s="551"/>
      <c r="L174" s="551"/>
      <c r="M174" s="551"/>
      <c r="N174" s="551"/>
      <c r="O174" s="551"/>
      <c r="P174" s="551"/>
      <c r="Q174" s="551"/>
      <c r="R174" s="551"/>
      <c r="S174" s="551"/>
      <c r="T174" s="551"/>
      <c r="U174" s="551"/>
      <c r="V174" s="551"/>
      <c r="W174" s="551"/>
      <c r="X174" s="551"/>
    </row>
    <row r="175" spans="1:24" ht="33" customHeight="1">
      <c r="A175" s="700" t="s">
        <v>776</v>
      </c>
      <c r="B175" s="1065" t="s">
        <v>777</v>
      </c>
      <c r="C175" s="1065"/>
      <c r="D175" s="1065"/>
      <c r="E175" s="1066"/>
      <c r="F175" s="542"/>
      <c r="G175" s="1067"/>
      <c r="H175" s="1068"/>
      <c r="I175" s="542"/>
      <c r="J175" s="551"/>
      <c r="K175" s="551"/>
      <c r="L175" s="551"/>
      <c r="M175" s="551"/>
      <c r="N175" s="551"/>
      <c r="O175" s="551"/>
      <c r="P175" s="551"/>
      <c r="Q175" s="551"/>
      <c r="R175" s="551"/>
      <c r="S175" s="551"/>
      <c r="T175" s="551"/>
      <c r="U175" s="551"/>
      <c r="V175" s="551"/>
      <c r="W175" s="551"/>
      <c r="X175" s="551"/>
    </row>
    <row r="176" spans="1:24" ht="44.25" customHeight="1">
      <c r="A176" s="700" t="s">
        <v>766</v>
      </c>
      <c r="B176" s="1069" t="s">
        <v>778</v>
      </c>
      <c r="C176" s="1069"/>
      <c r="D176" s="1069"/>
      <c r="E176" s="1070"/>
      <c r="F176" s="542"/>
      <c r="G176" s="1067"/>
      <c r="H176" s="1068"/>
      <c r="I176" s="542"/>
      <c r="J176" s="551"/>
      <c r="K176" s="551"/>
      <c r="L176" s="551"/>
      <c r="M176" s="551"/>
      <c r="N176" s="551"/>
      <c r="O176" s="551"/>
      <c r="P176" s="551"/>
      <c r="Q176" s="551"/>
      <c r="R176" s="551"/>
      <c r="S176" s="551"/>
      <c r="T176" s="551"/>
      <c r="U176" s="551"/>
      <c r="V176" s="551"/>
      <c r="W176" s="551"/>
      <c r="X176" s="551"/>
    </row>
    <row r="177" spans="1:24" ht="37.5" customHeight="1">
      <c r="A177" s="700" t="s">
        <v>767</v>
      </c>
      <c r="B177" s="1069" t="s">
        <v>779</v>
      </c>
      <c r="C177" s="1069"/>
      <c r="D177" s="1069"/>
      <c r="E177" s="1070"/>
      <c r="F177" s="542"/>
      <c r="G177" s="1067"/>
      <c r="H177" s="1068"/>
      <c r="I177" s="542"/>
      <c r="J177" s="551"/>
      <c r="K177" s="551"/>
      <c r="L177" s="551"/>
      <c r="M177" s="551"/>
      <c r="N177" s="551"/>
      <c r="O177" s="551"/>
      <c r="P177" s="551"/>
      <c r="Q177" s="551"/>
      <c r="R177" s="551"/>
      <c r="S177" s="551"/>
      <c r="T177" s="551"/>
      <c r="U177" s="551"/>
      <c r="V177" s="551"/>
      <c r="W177" s="551"/>
      <c r="X177" s="551"/>
    </row>
    <row r="178" spans="1:24" ht="33" customHeight="1">
      <c r="A178" s="1063" t="s">
        <v>803</v>
      </c>
      <c r="B178" s="1071" t="s">
        <v>646</v>
      </c>
      <c r="C178" s="1072"/>
      <c r="D178" s="1072"/>
      <c r="E178" s="1073"/>
      <c r="F178" s="544"/>
      <c r="G178" s="632"/>
      <c r="H178" s="543"/>
      <c r="I178" s="544"/>
    </row>
    <row r="179" spans="1:24" ht="39" customHeight="1">
      <c r="A179" s="1064"/>
      <c r="B179" s="1053" t="s">
        <v>647</v>
      </c>
      <c r="C179" s="1054"/>
      <c r="D179" s="1054"/>
      <c r="E179" s="1055"/>
      <c r="F179" s="714" t="s">
        <v>781</v>
      </c>
      <c r="G179" s="714" t="s">
        <v>781</v>
      </c>
      <c r="H179" s="634"/>
      <c r="I179" s="714" t="s">
        <v>781</v>
      </c>
    </row>
    <row r="180" spans="1:24" ht="16.5" customHeight="1">
      <c r="A180" s="99"/>
      <c r="B180" s="686"/>
      <c r="C180" s="686"/>
      <c r="D180" s="686"/>
      <c r="E180" s="686"/>
      <c r="F180" s="686"/>
      <c r="G180" s="686"/>
      <c r="H180" s="686"/>
      <c r="I180" s="686"/>
    </row>
    <row r="181" spans="1:24" ht="53.25" customHeight="1">
      <c r="A181" s="700">
        <v>5</v>
      </c>
      <c r="B181" s="1060" t="s">
        <v>797</v>
      </c>
      <c r="C181" s="1060"/>
      <c r="D181" s="1060"/>
      <c r="E181" s="1060"/>
      <c r="F181" s="1060"/>
      <c r="G181" s="1060"/>
      <c r="H181" s="1060"/>
      <c r="I181" s="689"/>
    </row>
    <row r="182" spans="1:24" ht="9" customHeight="1">
      <c r="A182" s="726"/>
      <c r="B182" s="1056"/>
      <c r="C182" s="1056"/>
      <c r="D182" s="1056"/>
      <c r="E182" s="1056"/>
      <c r="F182" s="1056"/>
      <c r="G182" s="1056"/>
      <c r="H182" s="1056"/>
      <c r="I182" s="1056"/>
    </row>
    <row r="183" spans="1:24" ht="61.5" customHeight="1">
      <c r="A183" s="700">
        <v>6</v>
      </c>
      <c r="B183" s="1060" t="s">
        <v>798</v>
      </c>
      <c r="C183" s="1060"/>
      <c r="D183" s="1060"/>
      <c r="E183" s="1060"/>
      <c r="F183" s="1060"/>
      <c r="G183" s="1060"/>
      <c r="H183" s="1060"/>
      <c r="I183" s="689"/>
    </row>
    <row r="184" spans="1:24" ht="15.75" customHeight="1">
      <c r="A184" s="1057"/>
      <c r="B184" s="1058"/>
      <c r="C184" s="1058"/>
      <c r="D184" s="1058"/>
      <c r="E184" s="1058"/>
      <c r="F184" s="1058"/>
      <c r="G184" s="1058"/>
      <c r="H184" s="1058"/>
      <c r="I184" s="1059"/>
    </row>
    <row r="185" spans="1:24" ht="72" customHeight="1">
      <c r="A185" s="700">
        <v>7</v>
      </c>
      <c r="B185" s="1060" t="s">
        <v>799</v>
      </c>
      <c r="C185" s="1060"/>
      <c r="D185" s="1060"/>
      <c r="E185" s="1060"/>
      <c r="F185" s="1060"/>
      <c r="G185" s="1060"/>
      <c r="H185" s="1060"/>
      <c r="I185" s="689"/>
    </row>
    <row r="186" spans="1:24" ht="45.75" customHeight="1">
      <c r="A186" s="706">
        <v>8</v>
      </c>
      <c r="B186" s="1054" t="s">
        <v>648</v>
      </c>
      <c r="C186" s="1054"/>
      <c r="D186" s="1054"/>
      <c r="E186" s="1055"/>
      <c r="F186" s="636"/>
      <c r="G186" s="737"/>
      <c r="H186" s="738"/>
      <c r="I186" s="636"/>
    </row>
    <row r="187" spans="1:24" ht="12.75" customHeight="1">
      <c r="A187" s="553"/>
      <c r="B187" s="409"/>
      <c r="C187" s="409"/>
      <c r="D187" s="409"/>
      <c r="E187" s="409"/>
      <c r="F187" s="409"/>
      <c r="G187" s="409"/>
      <c r="H187" s="409"/>
      <c r="I187" s="505"/>
      <c r="M187" s="729"/>
    </row>
    <row r="188" spans="1:24" s="412" customFormat="1" ht="24" customHeight="1">
      <c r="A188" s="734">
        <v>3</v>
      </c>
      <c r="B188" s="1040" t="s">
        <v>804</v>
      </c>
      <c r="C188" s="1040"/>
      <c r="D188" s="1040"/>
      <c r="E188" s="1040"/>
      <c r="F188" s="1040"/>
      <c r="G188" s="1040"/>
      <c r="H188" s="1040"/>
      <c r="I188" s="1040"/>
      <c r="M188" s="740"/>
    </row>
    <row r="189" spans="1:24" ht="24" customHeight="1">
      <c r="A189" s="726" t="s">
        <v>422</v>
      </c>
      <c r="B189" s="1041" t="s">
        <v>805</v>
      </c>
      <c r="C189" s="1041"/>
      <c r="D189" s="1041"/>
      <c r="E189" s="1041"/>
      <c r="F189" s="1041"/>
      <c r="G189" s="1041"/>
      <c r="H189" s="1041"/>
      <c r="I189" s="1041"/>
      <c r="M189" s="739"/>
    </row>
    <row r="190" spans="1:24" ht="73.5" customHeight="1">
      <c r="A190" s="726" t="s">
        <v>806</v>
      </c>
      <c r="B190" s="1042" t="s">
        <v>809</v>
      </c>
      <c r="C190" s="1042"/>
      <c r="D190" s="1042"/>
      <c r="E190" s="1042"/>
      <c r="F190" s="1042"/>
      <c r="G190" s="1042"/>
      <c r="H190" s="1042"/>
      <c r="I190" s="1042"/>
      <c r="M190" s="408"/>
    </row>
    <row r="191" spans="1:24" ht="30.75" customHeight="1">
      <c r="A191" s="726" t="s">
        <v>807</v>
      </c>
      <c r="B191" s="1043" t="s">
        <v>810</v>
      </c>
      <c r="C191" s="1043"/>
      <c r="D191" s="1043"/>
      <c r="E191" s="1043"/>
      <c r="F191" s="1043"/>
      <c r="G191" s="1043"/>
      <c r="H191" s="1043"/>
      <c r="I191" s="1043"/>
      <c r="M191" s="408"/>
    </row>
    <row r="192" spans="1:24" ht="230.25" customHeight="1">
      <c r="A192" s="726"/>
      <c r="B192" s="1044" t="s">
        <v>815</v>
      </c>
      <c r="C192" s="1044"/>
      <c r="D192" s="1044"/>
      <c r="E192" s="1044"/>
      <c r="F192" s="1044"/>
      <c r="G192" s="1044"/>
      <c r="H192" s="1044"/>
      <c r="I192" s="1044"/>
      <c r="M192" s="408"/>
    </row>
    <row r="193" spans="1:13" ht="10.5" customHeight="1">
      <c r="A193" s="726"/>
      <c r="B193" s="735"/>
      <c r="C193" s="735"/>
      <c r="D193" s="735"/>
      <c r="E193" s="735"/>
      <c r="F193" s="735"/>
      <c r="G193" s="735"/>
      <c r="H193" s="735"/>
      <c r="I193" s="735"/>
      <c r="M193" s="408"/>
    </row>
    <row r="194" spans="1:13" ht="66.75" customHeight="1">
      <c r="A194" s="726"/>
      <c r="B194" s="1045" t="s">
        <v>816</v>
      </c>
      <c r="C194" s="1046"/>
      <c r="D194" s="1046"/>
      <c r="E194" s="1046"/>
      <c r="F194" s="1046"/>
      <c r="G194" s="1046"/>
      <c r="H194" s="1046"/>
      <c r="I194" s="1046"/>
      <c r="M194" s="408"/>
    </row>
    <row r="195" spans="1:13" ht="12" customHeight="1">
      <c r="A195" s="726"/>
      <c r="B195" s="1047"/>
      <c r="C195" s="1047"/>
      <c r="D195" s="1047"/>
      <c r="E195" s="1047"/>
      <c r="F195" s="1047"/>
      <c r="G195" s="1047"/>
      <c r="H195" s="1047"/>
      <c r="I195" s="1047"/>
      <c r="M195" s="408"/>
    </row>
    <row r="196" spans="1:13" ht="44.25" customHeight="1">
      <c r="A196" s="700"/>
      <c r="B196" s="1048" t="s">
        <v>808</v>
      </c>
      <c r="C196" s="1049"/>
      <c r="D196" s="1049"/>
      <c r="E196" s="1049"/>
      <c r="F196" s="1049"/>
      <c r="G196" s="1049"/>
      <c r="H196" s="1049"/>
      <c r="I196" s="1050"/>
      <c r="M196" s="408"/>
    </row>
    <row r="197" spans="1:13" ht="23.25" customHeight="1">
      <c r="A197" s="700"/>
      <c r="B197" s="692"/>
      <c r="C197" s="693"/>
      <c r="D197" s="693"/>
      <c r="E197" s="693"/>
      <c r="F197" s="693"/>
      <c r="G197" s="693"/>
      <c r="H197" s="693"/>
      <c r="I197" s="693"/>
      <c r="M197" s="408"/>
    </row>
    <row r="198" spans="1:13" ht="20.25" customHeight="1">
      <c r="A198" s="728">
        <v>4</v>
      </c>
      <c r="B198" s="1051" t="s">
        <v>650</v>
      </c>
      <c r="C198" s="1052"/>
      <c r="D198" s="1052"/>
      <c r="E198" s="1052"/>
      <c r="F198" s="1052"/>
      <c r="G198" s="1052"/>
      <c r="H198" s="1052"/>
      <c r="I198" s="730"/>
      <c r="M198" s="408" t="str">
        <f>M21</f>
        <v>2 or more</v>
      </c>
    </row>
    <row r="199" spans="1:13" ht="29.25" customHeight="1">
      <c r="A199" s="727">
        <v>4.0999999999999996</v>
      </c>
      <c r="B199" s="1182" t="s">
        <v>619</v>
      </c>
      <c r="C199" s="1183"/>
      <c r="D199" s="1183"/>
      <c r="E199" s="1184"/>
      <c r="F199" s="1185"/>
      <c r="G199" s="1185"/>
      <c r="H199" s="1186"/>
      <c r="I199" s="505"/>
    </row>
    <row r="200" spans="1:13" ht="25.5" customHeight="1">
      <c r="A200" s="727" t="s">
        <v>651</v>
      </c>
      <c r="B200" s="1024" t="s">
        <v>652</v>
      </c>
      <c r="C200" s="1014"/>
      <c r="D200" s="1014"/>
      <c r="E200" s="1014"/>
      <c r="F200" s="1014"/>
      <c r="G200" s="1014"/>
      <c r="H200" s="1014"/>
      <c r="I200" s="505"/>
    </row>
    <row r="201" spans="1:13" ht="39.75" customHeight="1">
      <c r="A201" s="556"/>
      <c r="B201" s="557"/>
      <c r="C201" s="557"/>
      <c r="D201" s="514" t="s">
        <v>706</v>
      </c>
      <c r="E201" s="685"/>
      <c r="F201" s="1003" t="s">
        <v>655</v>
      </c>
      <c r="G201" s="1004"/>
      <c r="H201" s="1005"/>
      <c r="I201" s="505"/>
    </row>
    <row r="202" spans="1:13" ht="17.25" customHeight="1">
      <c r="A202" s="558" t="s">
        <v>657</v>
      </c>
      <c r="B202" s="1187" t="s">
        <v>658</v>
      </c>
      <c r="C202" s="1187"/>
      <c r="D202" s="559"/>
      <c r="E202" s="619"/>
      <c r="F202" s="1031"/>
      <c r="G202" s="1032"/>
      <c r="H202" s="1033"/>
      <c r="I202" s="505"/>
    </row>
    <row r="203" spans="1:13" ht="37.5" customHeight="1">
      <c r="A203" s="558"/>
      <c r="B203" s="1034" t="s">
        <v>720</v>
      </c>
      <c r="C203" s="1035"/>
      <c r="D203" s="1036"/>
      <c r="E203" s="560"/>
      <c r="F203" s="1000"/>
      <c r="G203" s="1001"/>
      <c r="H203" s="1002"/>
      <c r="I203" s="505"/>
    </row>
    <row r="204" spans="1:13" ht="15.75" hidden="1" customHeight="1">
      <c r="A204" s="563">
        <v>1</v>
      </c>
      <c r="B204" s="1180" t="s">
        <v>659</v>
      </c>
      <c r="C204" s="1188"/>
      <c r="D204" s="565"/>
      <c r="E204" s="618"/>
      <c r="F204" s="1000"/>
      <c r="G204" s="1001"/>
      <c r="H204" s="1002"/>
      <c r="I204" s="505"/>
    </row>
    <row r="205" spans="1:13" ht="25.5" customHeight="1">
      <c r="A205" s="558">
        <v>1</v>
      </c>
      <c r="B205" s="1000"/>
      <c r="C205" s="1002"/>
      <c r="D205" s="620"/>
      <c r="E205" s="621"/>
      <c r="F205" s="1000"/>
      <c r="G205" s="1001"/>
      <c r="H205" s="1002"/>
    </row>
    <row r="206" spans="1:13" ht="29.25" customHeight="1">
      <c r="A206" s="558">
        <v>2</v>
      </c>
      <c r="B206" s="1000"/>
      <c r="C206" s="1002"/>
      <c r="D206" s="620"/>
      <c r="E206" s="621"/>
      <c r="F206" s="1000"/>
      <c r="G206" s="1001"/>
      <c r="H206" s="1002"/>
      <c r="I206" s="505"/>
    </row>
    <row r="207" spans="1:13" ht="28.5" customHeight="1">
      <c r="A207" s="558">
        <v>3</v>
      </c>
      <c r="B207" s="1000"/>
      <c r="C207" s="1002"/>
      <c r="D207" s="620"/>
      <c r="E207" s="621"/>
      <c r="F207" s="1000"/>
      <c r="G207" s="1001"/>
      <c r="H207" s="1002"/>
      <c r="I207" s="505"/>
    </row>
    <row r="208" spans="1:13" ht="32.25" customHeight="1">
      <c r="A208" s="558">
        <v>4</v>
      </c>
      <c r="B208" s="1000"/>
      <c r="C208" s="1002"/>
      <c r="D208" s="620"/>
      <c r="E208" s="621"/>
      <c r="F208" s="1000"/>
      <c r="G208" s="1001"/>
      <c r="H208" s="1002"/>
      <c r="I208" s="505"/>
    </row>
    <row r="209" spans="1:9" ht="35.25" customHeight="1">
      <c r="A209" s="558">
        <v>5</v>
      </c>
      <c r="B209" s="1000"/>
      <c r="C209" s="1002"/>
      <c r="D209" s="620"/>
      <c r="E209" s="621"/>
      <c r="F209" s="1000"/>
      <c r="G209" s="1001"/>
      <c r="H209" s="1002"/>
      <c r="I209" s="505"/>
    </row>
    <row r="210" spans="1:9" ht="29.25" customHeight="1">
      <c r="A210" s="516"/>
      <c r="B210" s="554"/>
      <c r="C210" s="555"/>
      <c r="D210" s="555"/>
      <c r="E210" s="555"/>
      <c r="F210" s="555"/>
      <c r="G210" s="555"/>
      <c r="H210" s="555"/>
      <c r="I210" s="505"/>
    </row>
    <row r="211" spans="1:9" ht="20.25" customHeight="1">
      <c r="A211" s="556" t="s">
        <v>609</v>
      </c>
      <c r="B211" s="1024" t="s">
        <v>666</v>
      </c>
      <c r="C211" s="1014"/>
      <c r="D211" s="1014"/>
      <c r="E211" s="1014"/>
      <c r="F211" s="1014"/>
      <c r="G211" s="1014"/>
      <c r="H211" s="1014"/>
      <c r="I211" s="505"/>
    </row>
    <row r="212" spans="1:9" ht="47.25" customHeight="1">
      <c r="A212" s="556"/>
      <c r="B212" s="574"/>
      <c r="C212" s="557"/>
      <c r="D212" s="514" t="s">
        <v>707</v>
      </c>
      <c r="E212" s="685"/>
      <c r="F212" s="1003" t="s">
        <v>655</v>
      </c>
      <c r="G212" s="1004"/>
      <c r="H212" s="1005"/>
      <c r="I212" s="505"/>
    </row>
    <row r="213" spans="1:9" ht="17.25" customHeight="1">
      <c r="A213" s="558" t="s">
        <v>657</v>
      </c>
      <c r="B213" s="1030" t="s">
        <v>658</v>
      </c>
      <c r="C213" s="1019"/>
      <c r="D213" s="575"/>
      <c r="E213" s="619"/>
      <c r="F213" s="1031"/>
      <c r="G213" s="1032"/>
      <c r="H213" s="1033"/>
      <c r="I213" s="505"/>
    </row>
    <row r="214" spans="1:9" ht="34.5" customHeight="1">
      <c r="A214" s="558"/>
      <c r="B214" s="1034" t="s">
        <v>720</v>
      </c>
      <c r="C214" s="1035"/>
      <c r="D214" s="1036"/>
      <c r="E214" s="560"/>
      <c r="F214" s="1037"/>
      <c r="G214" s="1038"/>
      <c r="H214" s="1039"/>
      <c r="I214" s="505"/>
    </row>
    <row r="215" spans="1:9" ht="30" customHeight="1">
      <c r="A215" s="563">
        <v>1</v>
      </c>
      <c r="B215" s="1000"/>
      <c r="C215" s="1002"/>
      <c r="D215" s="565"/>
      <c r="E215" s="621"/>
      <c r="F215" s="1000"/>
      <c r="G215" s="1001"/>
      <c r="H215" s="1002"/>
      <c r="I215" s="505"/>
    </row>
    <row r="216" spans="1:9" ht="28.5" customHeight="1">
      <c r="A216" s="558">
        <v>2</v>
      </c>
      <c r="B216" s="1000"/>
      <c r="C216" s="1002"/>
      <c r="D216" s="565"/>
      <c r="E216" s="621"/>
      <c r="F216" s="1000"/>
      <c r="G216" s="1001"/>
      <c r="H216" s="1002"/>
    </row>
    <row r="217" spans="1:9" ht="27.75" customHeight="1">
      <c r="A217" s="558">
        <v>3</v>
      </c>
      <c r="B217" s="1000"/>
      <c r="C217" s="1002"/>
      <c r="D217" s="565"/>
      <c r="E217" s="621"/>
      <c r="F217" s="1000"/>
      <c r="G217" s="1001"/>
      <c r="H217" s="1002"/>
      <c r="I217" s="505"/>
    </row>
    <row r="218" spans="1:9" ht="30" customHeight="1">
      <c r="A218" s="558">
        <v>4</v>
      </c>
      <c r="B218" s="1000"/>
      <c r="C218" s="1002"/>
      <c r="D218" s="565"/>
      <c r="E218" s="621"/>
      <c r="F218" s="1000"/>
      <c r="G218" s="1001"/>
      <c r="H218" s="1002"/>
      <c r="I218" s="505"/>
    </row>
    <row r="219" spans="1:9" ht="30.75" customHeight="1">
      <c r="A219" s="558">
        <v>5</v>
      </c>
      <c r="B219" s="1000"/>
      <c r="C219" s="1002"/>
      <c r="D219" s="565"/>
      <c r="E219" s="621"/>
      <c r="F219" s="1000"/>
      <c r="G219" s="1001"/>
      <c r="H219" s="1002"/>
      <c r="I219" s="505"/>
    </row>
    <row r="220" spans="1:9" ht="51" customHeight="1">
      <c r="A220" s="558"/>
      <c r="B220" s="1006" t="s">
        <v>668</v>
      </c>
      <c r="C220" s="1007"/>
      <c r="D220" s="565"/>
      <c r="E220" s="640"/>
      <c r="F220" s="621"/>
      <c r="G220" s="621"/>
      <c r="H220" s="622"/>
      <c r="I220" s="505"/>
    </row>
    <row r="221" spans="1:9" ht="16.5" customHeight="1">
      <c r="A221" s="576"/>
      <c r="B221" s="577"/>
      <c r="C221" s="577"/>
      <c r="D221" s="548"/>
      <c r="E221" s="548"/>
      <c r="F221" s="548"/>
      <c r="G221" s="548"/>
      <c r="H221" s="548"/>
      <c r="I221" s="505"/>
    </row>
    <row r="222" spans="1:9" ht="16.5" customHeight="1">
      <c r="A222" s="556" t="s">
        <v>669</v>
      </c>
      <c r="B222" s="1008" t="s">
        <v>670</v>
      </c>
      <c r="C222" s="1009"/>
      <c r="D222" s="578"/>
      <c r="E222" s="1010"/>
      <c r="F222" s="1011"/>
      <c r="G222" s="1012"/>
      <c r="H222" s="1013"/>
      <c r="I222" s="505"/>
    </row>
    <row r="223" spans="1:9" ht="34.5" customHeight="1">
      <c r="A223" s="556"/>
      <c r="B223" s="1014"/>
      <c r="C223" s="1008"/>
      <c r="D223" s="579" t="s">
        <v>708</v>
      </c>
      <c r="E223" s="1015" t="s">
        <v>655</v>
      </c>
      <c r="F223" s="1016"/>
      <c r="G223" s="1016"/>
      <c r="H223" s="1017"/>
      <c r="I223" s="505"/>
    </row>
    <row r="224" spans="1:9" ht="56.25" customHeight="1">
      <c r="A224" s="558"/>
      <c r="B224" s="998" t="s">
        <v>672</v>
      </c>
      <c r="C224" s="999"/>
      <c r="D224" s="565"/>
      <c r="E224" s="1000"/>
      <c r="F224" s="1001"/>
      <c r="G224" s="1001"/>
      <c r="H224" s="1002"/>
    </row>
    <row r="225" spans="1:9" ht="15.75" customHeight="1">
      <c r="A225" s="558"/>
      <c r="B225" s="1018" t="s">
        <v>673</v>
      </c>
      <c r="C225" s="1019"/>
      <c r="D225" s="575"/>
      <c r="E225" s="1020"/>
      <c r="F225" s="1021"/>
      <c r="G225" s="1022"/>
      <c r="H225" s="1023"/>
      <c r="I225" s="505"/>
    </row>
    <row r="226" spans="1:9" ht="79.5" customHeight="1">
      <c r="A226" s="641"/>
      <c r="B226" s="998" t="s">
        <v>674</v>
      </c>
      <c r="C226" s="999"/>
      <c r="D226" s="565"/>
      <c r="E226" s="1000"/>
      <c r="F226" s="1001"/>
      <c r="G226" s="1001"/>
      <c r="H226" s="1002"/>
      <c r="I226" s="505"/>
    </row>
    <row r="227" spans="1:9" ht="14.25" customHeight="1">
      <c r="A227" s="643"/>
      <c r="B227" s="694"/>
      <c r="C227" s="694"/>
      <c r="D227" s="694"/>
      <c r="G227" s="694"/>
    </row>
    <row r="228" spans="1:9" ht="23.25" customHeight="1">
      <c r="A228" s="728">
        <v>5</v>
      </c>
      <c r="B228" s="1051" t="s">
        <v>811</v>
      </c>
      <c r="C228" s="1052"/>
      <c r="D228" s="1052"/>
      <c r="E228" s="1052"/>
      <c r="F228" s="1052"/>
      <c r="G228" s="1052"/>
      <c r="H228" s="1052"/>
      <c r="I228" s="731"/>
    </row>
    <row r="229" spans="1:9" ht="32.25" customHeight="1">
      <c r="A229" s="727">
        <v>5.0999999999999996</v>
      </c>
      <c r="B229" s="1182" t="s">
        <v>619</v>
      </c>
      <c r="C229" s="1183"/>
      <c r="D229" s="1183"/>
      <c r="E229" s="1184"/>
      <c r="F229" s="1185"/>
      <c r="G229" s="1185"/>
      <c r="H229" s="1186"/>
    </row>
    <row r="230" spans="1:9" ht="23.25" customHeight="1">
      <c r="A230" s="727" t="s">
        <v>651</v>
      </c>
      <c r="B230" s="1024" t="s">
        <v>652</v>
      </c>
      <c r="C230" s="1014"/>
      <c r="D230" s="1014"/>
      <c r="E230" s="1014"/>
      <c r="F230" s="1014"/>
      <c r="G230" s="1014"/>
      <c r="H230" s="1014"/>
    </row>
    <row r="231" spans="1:9" ht="14.25" customHeight="1">
      <c r="A231" s="556"/>
      <c r="B231" s="557"/>
      <c r="C231" s="557"/>
      <c r="D231" s="691"/>
      <c r="E231" s="1025"/>
      <c r="F231" s="1027" t="s">
        <v>655</v>
      </c>
      <c r="G231" s="1028"/>
      <c r="H231" s="1029"/>
    </row>
    <row r="232" spans="1:9" ht="47.25" customHeight="1">
      <c r="A232" s="556"/>
      <c r="B232" s="557"/>
      <c r="C232" s="557"/>
      <c r="D232" s="691" t="s">
        <v>706</v>
      </c>
      <c r="E232" s="1026"/>
      <c r="F232" s="1003"/>
      <c r="G232" s="1004"/>
      <c r="H232" s="1005"/>
    </row>
    <row r="233" spans="1:9" ht="23.25" customHeight="1">
      <c r="A233" s="558" t="s">
        <v>657</v>
      </c>
      <c r="B233" s="1187" t="s">
        <v>658</v>
      </c>
      <c r="C233" s="1187"/>
      <c r="D233" s="559"/>
      <c r="E233" s="619"/>
      <c r="F233" s="1031"/>
      <c r="G233" s="1032"/>
      <c r="H233" s="1033"/>
    </row>
    <row r="234" spans="1:9" ht="42.75" customHeight="1">
      <c r="A234" s="558"/>
      <c r="B234" s="1034" t="s">
        <v>720</v>
      </c>
      <c r="C234" s="1035"/>
      <c r="D234" s="1036"/>
      <c r="E234" s="560"/>
      <c r="F234" s="1000"/>
      <c r="G234" s="1001"/>
      <c r="H234" s="1002"/>
    </row>
    <row r="235" spans="1:9" ht="27" hidden="1" customHeight="1">
      <c r="A235" s="563">
        <v>1</v>
      </c>
      <c r="B235" s="1180" t="s">
        <v>659</v>
      </c>
      <c r="C235" s="1188"/>
      <c r="D235" s="678"/>
      <c r="E235" s="618"/>
      <c r="F235" s="1000"/>
      <c r="G235" s="1001"/>
      <c r="H235" s="1002"/>
    </row>
    <row r="236" spans="1:9" ht="24" customHeight="1">
      <c r="A236" s="558">
        <v>1</v>
      </c>
      <c r="B236" s="1000"/>
      <c r="C236" s="1002"/>
      <c r="D236" s="678"/>
      <c r="E236" s="683"/>
      <c r="F236" s="1000"/>
      <c r="G236" s="1001"/>
      <c r="H236" s="1002"/>
    </row>
    <row r="237" spans="1:9" ht="26.25" customHeight="1">
      <c r="A237" s="558">
        <v>2</v>
      </c>
      <c r="B237" s="1000"/>
      <c r="C237" s="1002"/>
      <c r="D237" s="678"/>
      <c r="E237" s="683"/>
      <c r="F237" s="1000"/>
      <c r="G237" s="1001"/>
      <c r="H237" s="1002"/>
    </row>
    <row r="238" spans="1:9" ht="23.25" customHeight="1">
      <c r="A238" s="558">
        <v>3</v>
      </c>
      <c r="B238" s="1000"/>
      <c r="C238" s="1002"/>
      <c r="D238" s="678"/>
      <c r="E238" s="683"/>
      <c r="F238" s="1000"/>
      <c r="G238" s="1001"/>
      <c r="H238" s="1002"/>
    </row>
    <row r="239" spans="1:9" ht="22.5" customHeight="1">
      <c r="A239" s="558">
        <v>4</v>
      </c>
      <c r="B239" s="1000"/>
      <c r="C239" s="1002"/>
      <c r="D239" s="678"/>
      <c r="E239" s="683"/>
      <c r="F239" s="1000"/>
      <c r="G239" s="1001"/>
      <c r="H239" s="1002"/>
    </row>
    <row r="240" spans="1:9" ht="26.25" customHeight="1">
      <c r="A240" s="558">
        <v>5</v>
      </c>
      <c r="B240" s="1000"/>
      <c r="C240" s="1002"/>
      <c r="D240" s="678"/>
      <c r="E240" s="683"/>
      <c r="F240" s="1000"/>
      <c r="G240" s="1001"/>
      <c r="H240" s="1002"/>
    </row>
    <row r="241" spans="1:8" ht="14.25" customHeight="1">
      <c r="A241" s="516"/>
      <c r="B241" s="682"/>
      <c r="C241" s="683"/>
      <c r="D241" s="683"/>
      <c r="E241" s="683"/>
      <c r="F241" s="683"/>
      <c r="G241" s="683"/>
      <c r="H241" s="683"/>
    </row>
    <row r="242" spans="1:8" ht="21.75" customHeight="1">
      <c r="A242" s="556" t="s">
        <v>609</v>
      </c>
      <c r="B242" s="1024" t="s">
        <v>666</v>
      </c>
      <c r="C242" s="1014"/>
      <c r="D242" s="1014"/>
      <c r="E242" s="1014"/>
      <c r="F242" s="1014"/>
      <c r="G242" s="1014"/>
      <c r="H242" s="1014"/>
    </row>
    <row r="243" spans="1:8" ht="21.75" customHeight="1">
      <c r="A243" s="556"/>
      <c r="B243" s="574"/>
      <c r="C243" s="557"/>
      <c r="D243" s="691"/>
      <c r="E243" s="1025"/>
      <c r="F243" s="1027" t="s">
        <v>655</v>
      </c>
      <c r="G243" s="1028"/>
      <c r="H243" s="1029"/>
    </row>
    <row r="244" spans="1:8" ht="43.5" customHeight="1">
      <c r="A244" s="556"/>
      <c r="B244" s="574"/>
      <c r="C244" s="557"/>
      <c r="D244" s="691" t="s">
        <v>707</v>
      </c>
      <c r="E244" s="1026"/>
      <c r="F244" s="1003"/>
      <c r="G244" s="1004"/>
      <c r="H244" s="1005"/>
    </row>
    <row r="245" spans="1:8" ht="23.25" customHeight="1">
      <c r="A245" s="558" t="s">
        <v>657</v>
      </c>
      <c r="B245" s="1030" t="s">
        <v>658</v>
      </c>
      <c r="C245" s="1019"/>
      <c r="D245" s="680"/>
      <c r="E245" s="619"/>
      <c r="F245" s="1031"/>
      <c r="G245" s="1032"/>
      <c r="H245" s="1033"/>
    </row>
    <row r="246" spans="1:8" ht="44.25" customHeight="1">
      <c r="A246" s="558"/>
      <c r="B246" s="1034" t="s">
        <v>720</v>
      </c>
      <c r="C246" s="1035"/>
      <c r="D246" s="1036"/>
      <c r="E246" s="560"/>
      <c r="F246" s="1037"/>
      <c r="G246" s="1038"/>
      <c r="H246" s="1039"/>
    </row>
    <row r="247" spans="1:8" ht="23.25" customHeight="1">
      <c r="A247" s="563">
        <v>1</v>
      </c>
      <c r="B247" s="1000"/>
      <c r="C247" s="1002"/>
      <c r="D247" s="678"/>
      <c r="E247" s="683"/>
      <c r="F247" s="1000"/>
      <c r="G247" s="1001"/>
      <c r="H247" s="1002"/>
    </row>
    <row r="248" spans="1:8" ht="30" customHeight="1">
      <c r="A248" s="558">
        <v>2</v>
      </c>
      <c r="B248" s="1000"/>
      <c r="C248" s="1002"/>
      <c r="D248" s="678"/>
      <c r="E248" s="683"/>
      <c r="F248" s="1000"/>
      <c r="G248" s="1001"/>
      <c r="H248" s="1002"/>
    </row>
    <row r="249" spans="1:8" ht="27.75" customHeight="1">
      <c r="A249" s="558">
        <v>3</v>
      </c>
      <c r="B249" s="1000"/>
      <c r="C249" s="1002"/>
      <c r="D249" s="678"/>
      <c r="E249" s="683"/>
      <c r="F249" s="1000"/>
      <c r="G249" s="1001"/>
      <c r="H249" s="1002"/>
    </row>
    <row r="250" spans="1:8" ht="27" customHeight="1">
      <c r="A250" s="558">
        <v>4</v>
      </c>
      <c r="B250" s="1000"/>
      <c r="C250" s="1002"/>
      <c r="D250" s="678"/>
      <c r="E250" s="683"/>
      <c r="F250" s="1000"/>
      <c r="G250" s="1001"/>
      <c r="H250" s="1002"/>
    </row>
    <row r="251" spans="1:8" ht="27.75" customHeight="1">
      <c r="A251" s="558">
        <v>5</v>
      </c>
      <c r="B251" s="1000"/>
      <c r="C251" s="1002"/>
      <c r="D251" s="678"/>
      <c r="E251" s="683"/>
      <c r="F251" s="1000"/>
      <c r="G251" s="1001"/>
      <c r="H251" s="1002"/>
    </row>
    <row r="252" spans="1:8" ht="47.25" customHeight="1">
      <c r="A252" s="558"/>
      <c r="B252" s="1006" t="s">
        <v>668</v>
      </c>
      <c r="C252" s="1007"/>
      <c r="D252" s="678"/>
      <c r="E252" s="640"/>
      <c r="F252" s="683"/>
      <c r="G252" s="683"/>
      <c r="H252" s="684"/>
    </row>
    <row r="253" spans="1:8" ht="14.25" customHeight="1">
      <c r="A253" s="576"/>
      <c r="B253" s="577"/>
      <c r="C253" s="577"/>
      <c r="D253" s="548"/>
      <c r="E253" s="548"/>
      <c r="F253" s="548"/>
      <c r="G253" s="548"/>
      <c r="H253" s="548"/>
    </row>
    <row r="254" spans="1:8" ht="14.25" customHeight="1">
      <c r="A254" s="556" t="s">
        <v>669</v>
      </c>
      <c r="B254" s="1008" t="s">
        <v>670</v>
      </c>
      <c r="C254" s="1009"/>
      <c r="D254" s="681"/>
      <c r="E254" s="1010"/>
      <c r="F254" s="1011"/>
      <c r="G254" s="1012"/>
      <c r="H254" s="1013"/>
    </row>
    <row r="255" spans="1:8" ht="39.75" customHeight="1">
      <c r="A255" s="556"/>
      <c r="B255" s="1014"/>
      <c r="C255" s="1008"/>
      <c r="D255" s="679" t="s">
        <v>708</v>
      </c>
      <c r="E255" s="1015" t="s">
        <v>655</v>
      </c>
      <c r="F255" s="1016"/>
      <c r="G255" s="1016"/>
      <c r="H255" s="1017"/>
    </row>
    <row r="256" spans="1:8" ht="59.25" customHeight="1">
      <c r="A256" s="558"/>
      <c r="B256" s="998" t="s">
        <v>672</v>
      </c>
      <c r="C256" s="999"/>
      <c r="D256" s="678"/>
      <c r="E256" s="1000"/>
      <c r="F256" s="1001"/>
      <c r="G256" s="1001"/>
      <c r="H256" s="1002"/>
    </row>
    <row r="257" spans="1:9" ht="21" customHeight="1">
      <c r="A257" s="558"/>
      <c r="B257" s="1018" t="s">
        <v>673</v>
      </c>
      <c r="C257" s="1019"/>
      <c r="D257" s="680"/>
      <c r="E257" s="1020"/>
      <c r="F257" s="1021"/>
      <c r="G257" s="1022"/>
      <c r="H257" s="1023"/>
    </row>
    <row r="258" spans="1:9" ht="57" customHeight="1">
      <c r="A258" s="641"/>
      <c r="B258" s="998" t="s">
        <v>674</v>
      </c>
      <c r="C258" s="999"/>
      <c r="D258" s="678"/>
      <c r="E258" s="1000"/>
      <c r="F258" s="1001"/>
      <c r="G258" s="1001"/>
      <c r="H258" s="1002"/>
    </row>
    <row r="259" spans="1:9" ht="14.25" customHeight="1">
      <c r="A259" s="643"/>
      <c r="B259" s="499"/>
      <c r="C259" s="499"/>
      <c r="D259" s="499"/>
      <c r="G259" s="499"/>
    </row>
    <row r="260" spans="1:9" ht="19.5" hidden="1" customHeight="1">
      <c r="A260" s="642"/>
      <c r="B260" s="1014" t="e">
        <f>IF(AND(#REF!=2,M198=1),"Name of Other Partner of JV",IF(AND(#REF!=2,M198="2 or more"),"Name of Other Partner-1 of JV",""))</f>
        <v>#REF!</v>
      </c>
      <c r="C260" s="1014"/>
      <c r="D260" s="1014"/>
      <c r="E260" s="1176" t="e">
        <f>'[11]Name of Bidder'!C18</f>
        <v>#REF!</v>
      </c>
      <c r="F260" s="1177"/>
      <c r="G260" s="1177"/>
      <c r="H260" s="1178"/>
      <c r="I260" s="505"/>
    </row>
    <row r="261" spans="1:9" ht="29.25" hidden="1" customHeight="1">
      <c r="A261" s="516" t="s">
        <v>651</v>
      </c>
      <c r="B261" s="1024" t="s">
        <v>652</v>
      </c>
      <c r="C261" s="1014"/>
      <c r="D261" s="1014"/>
      <c r="E261" s="1014"/>
      <c r="F261" s="1014"/>
      <c r="G261" s="1014"/>
      <c r="H261" s="1014"/>
      <c r="I261" s="505"/>
    </row>
    <row r="262" spans="1:9" ht="19.5" hidden="1" customHeight="1">
      <c r="A262" s="556"/>
      <c r="B262" s="574"/>
      <c r="C262" s="580"/>
      <c r="D262" s="581"/>
      <c r="E262" s="1027" t="s">
        <v>653</v>
      </c>
      <c r="F262" s="1029" t="s">
        <v>654</v>
      </c>
      <c r="G262" s="1027" t="s">
        <v>655</v>
      </c>
      <c r="H262" s="1029"/>
      <c r="I262" s="505"/>
    </row>
    <row r="263" spans="1:9" ht="47.25" hidden="1" customHeight="1">
      <c r="A263" s="556"/>
      <c r="B263" s="574"/>
      <c r="C263" s="580"/>
      <c r="D263" s="515" t="s">
        <v>656</v>
      </c>
      <c r="E263" s="1171"/>
      <c r="F263" s="1172"/>
      <c r="G263" s="1171"/>
      <c r="H263" s="1172"/>
      <c r="I263" s="505"/>
    </row>
    <row r="264" spans="1:9" ht="17.25" hidden="1" customHeight="1">
      <c r="A264" s="558" t="s">
        <v>657</v>
      </c>
      <c r="B264" s="1034" t="s">
        <v>658</v>
      </c>
      <c r="C264" s="1173"/>
      <c r="D264" s="582"/>
      <c r="E264" s="1157"/>
      <c r="F264" s="1158"/>
      <c r="G264" s="1157"/>
      <c r="H264" s="1158"/>
      <c r="I264" s="505"/>
    </row>
    <row r="265" spans="1:9" ht="17.25" hidden="1" customHeight="1">
      <c r="A265" s="558"/>
      <c r="B265" s="1034" t="s">
        <v>675</v>
      </c>
      <c r="C265" s="1035"/>
      <c r="D265" s="1173"/>
      <c r="E265" s="560" t="s">
        <v>561</v>
      </c>
      <c r="F265" s="561"/>
      <c r="G265" s="561"/>
      <c r="H265" s="562"/>
      <c r="I265" s="505"/>
    </row>
    <row r="266" spans="1:9" ht="15.75" hidden="1" customHeight="1">
      <c r="A266" s="558">
        <v>1</v>
      </c>
      <c r="B266" s="1180" t="s">
        <v>660</v>
      </c>
      <c r="C266" s="1181"/>
      <c r="D266" s="567"/>
      <c r="E266" s="568"/>
      <c r="F266" s="569"/>
      <c r="G266" s="1165"/>
      <c r="H266" s="1166"/>
      <c r="I266" s="505"/>
    </row>
    <row r="267" spans="1:9" ht="15.75" hidden="1" customHeight="1">
      <c r="A267" s="558">
        <v>2</v>
      </c>
      <c r="B267" s="1180" t="s">
        <v>661</v>
      </c>
      <c r="C267" s="1181"/>
      <c r="D267" s="567"/>
      <c r="E267" s="568"/>
      <c r="F267" s="569"/>
      <c r="G267" s="1165"/>
      <c r="H267" s="1166"/>
    </row>
    <row r="268" spans="1:9" ht="15.75" hidden="1" customHeight="1">
      <c r="A268" s="558">
        <v>3</v>
      </c>
      <c r="B268" s="564" t="s">
        <v>662</v>
      </c>
      <c r="C268" s="566"/>
      <c r="D268" s="567"/>
      <c r="E268" s="568"/>
      <c r="F268" s="569"/>
      <c r="G268" s="1165"/>
      <c r="H268" s="1166"/>
      <c r="I268" s="505"/>
    </row>
    <row r="269" spans="1:9" ht="16.5" hidden="1" customHeight="1">
      <c r="A269" s="558">
        <v>4</v>
      </c>
      <c r="B269" s="564" t="s">
        <v>663</v>
      </c>
      <c r="C269" s="566"/>
      <c r="D269" s="567"/>
      <c r="E269" s="568"/>
      <c r="F269" s="569"/>
      <c r="G269" s="1165"/>
      <c r="H269" s="1166"/>
      <c r="I269" s="505"/>
    </row>
    <row r="270" spans="1:9" hidden="1">
      <c r="A270" s="558">
        <v>5</v>
      </c>
      <c r="B270" s="564" t="s">
        <v>664</v>
      </c>
      <c r="C270" s="566"/>
      <c r="D270" s="567"/>
      <c r="E270" s="568"/>
      <c r="F270" s="569"/>
      <c r="G270" s="1165"/>
      <c r="H270" s="1166"/>
      <c r="I270" s="505"/>
    </row>
    <row r="271" spans="1:9" ht="19.5" hidden="1" customHeight="1">
      <c r="A271" s="558">
        <v>6</v>
      </c>
      <c r="B271" s="564" t="s">
        <v>676</v>
      </c>
      <c r="C271" s="566"/>
      <c r="D271" s="570"/>
      <c r="E271" s="571"/>
      <c r="F271" s="572"/>
      <c r="G271" s="1167"/>
      <c r="H271" s="1168"/>
      <c r="I271" s="505"/>
    </row>
    <row r="272" spans="1:9" ht="32.25" hidden="1" customHeight="1">
      <c r="A272" s="573"/>
      <c r="B272" s="1169" t="s">
        <v>665</v>
      </c>
      <c r="C272" s="1169"/>
      <c r="D272" s="1169"/>
      <c r="E272" s="1169"/>
      <c r="F272" s="1169"/>
      <c r="G272" s="1169"/>
      <c r="H272" s="1170"/>
      <c r="I272" s="505"/>
    </row>
    <row r="273" spans="1:9" ht="32.25" hidden="1" customHeight="1">
      <c r="A273" s="516"/>
      <c r="B273" s="583"/>
      <c r="C273" s="583"/>
      <c r="D273" s="583"/>
      <c r="E273" s="584"/>
      <c r="F273" s="584"/>
      <c r="G273" s="584"/>
      <c r="H273" s="584"/>
      <c r="I273" s="505"/>
    </row>
    <row r="274" spans="1:9" ht="32.25" hidden="1" customHeight="1">
      <c r="A274" s="516"/>
      <c r="B274" s="583"/>
      <c r="C274" s="583"/>
      <c r="D274" s="583"/>
      <c r="E274" s="584"/>
      <c r="F274" s="584"/>
      <c r="G274" s="584"/>
      <c r="H274" s="584"/>
      <c r="I274" s="505"/>
    </row>
    <row r="275" spans="1:9" ht="32.25" hidden="1" customHeight="1">
      <c r="A275" s="516"/>
      <c r="B275" s="583"/>
      <c r="C275" s="583"/>
      <c r="D275" s="583"/>
      <c r="E275" s="584"/>
      <c r="F275" s="584"/>
      <c r="G275" s="584"/>
      <c r="H275" s="584"/>
      <c r="I275" s="505"/>
    </row>
    <row r="276" spans="1:9" ht="32.25" hidden="1" customHeight="1">
      <c r="A276" s="516"/>
      <c r="B276" s="583"/>
      <c r="C276" s="583"/>
      <c r="D276" s="583"/>
      <c r="E276" s="584"/>
      <c r="F276" s="584"/>
      <c r="G276" s="584"/>
      <c r="H276" s="584"/>
      <c r="I276" s="505"/>
    </row>
    <row r="277" spans="1:9" ht="20.25" hidden="1" customHeight="1">
      <c r="A277" s="556" t="s">
        <v>609</v>
      </c>
      <c r="B277" s="1024" t="s">
        <v>666</v>
      </c>
      <c r="C277" s="1014"/>
      <c r="D277" s="1014"/>
      <c r="E277" s="1014"/>
      <c r="F277" s="1014"/>
      <c r="G277" s="1014"/>
      <c r="H277" s="1014"/>
      <c r="I277" s="505"/>
    </row>
    <row r="278" spans="1:9" ht="19.5" hidden="1" customHeight="1">
      <c r="A278" s="556"/>
      <c r="B278" s="585"/>
      <c r="C278" s="580"/>
      <c r="D278" s="581"/>
      <c r="E278" s="1027" t="s">
        <v>653</v>
      </c>
      <c r="F278" s="1029" t="s">
        <v>654</v>
      </c>
      <c r="G278" s="1027" t="s">
        <v>655</v>
      </c>
      <c r="H278" s="1029"/>
      <c r="I278" s="505"/>
    </row>
    <row r="279" spans="1:9" ht="47.25" hidden="1" customHeight="1">
      <c r="A279" s="556"/>
      <c r="B279" s="585"/>
      <c r="C279" s="580"/>
      <c r="D279" s="515" t="s">
        <v>667</v>
      </c>
      <c r="E279" s="1171"/>
      <c r="F279" s="1172"/>
      <c r="G279" s="1171"/>
      <c r="H279" s="1172"/>
      <c r="I279" s="505"/>
    </row>
    <row r="280" spans="1:9" ht="17.25" hidden="1" customHeight="1">
      <c r="A280" s="558" t="s">
        <v>657</v>
      </c>
      <c r="B280" s="1036" t="s">
        <v>658</v>
      </c>
      <c r="C280" s="1030"/>
      <c r="D280" s="586"/>
      <c r="E280" s="1157"/>
      <c r="F280" s="1158"/>
      <c r="G280" s="1159"/>
      <c r="H280" s="1160"/>
      <c r="I280" s="505"/>
    </row>
    <row r="281" spans="1:9" ht="17.25" hidden="1" customHeight="1">
      <c r="A281" s="558"/>
      <c r="B281" s="1035" t="s">
        <v>675</v>
      </c>
      <c r="C281" s="1035"/>
      <c r="D281" s="1036"/>
      <c r="E281" s="560" t="s">
        <v>561</v>
      </c>
      <c r="F281" s="561"/>
      <c r="G281" s="561"/>
      <c r="H281" s="562"/>
      <c r="I281" s="505"/>
    </row>
    <row r="282" spans="1:9" ht="15.75" hidden="1" customHeight="1">
      <c r="A282" s="558">
        <v>1</v>
      </c>
      <c r="B282" s="1161" t="s">
        <v>660</v>
      </c>
      <c r="C282" s="1162"/>
      <c r="D282" s="589"/>
      <c r="E282" s="590"/>
      <c r="F282" s="591"/>
      <c r="G282" s="1163"/>
      <c r="H282" s="1164"/>
      <c r="I282" s="505"/>
    </row>
    <row r="283" spans="1:9" ht="15.75" hidden="1" customHeight="1">
      <c r="A283" s="558">
        <v>2</v>
      </c>
      <c r="B283" s="1161" t="s">
        <v>661</v>
      </c>
      <c r="C283" s="1162"/>
      <c r="D283" s="592"/>
      <c r="E283" s="568"/>
      <c r="F283" s="569"/>
      <c r="G283" s="1151"/>
      <c r="H283" s="1152"/>
    </row>
    <row r="284" spans="1:9" ht="15.75" hidden="1" customHeight="1">
      <c r="A284" s="558">
        <v>3</v>
      </c>
      <c r="B284" s="587" t="s">
        <v>662</v>
      </c>
      <c r="C284" s="588"/>
      <c r="D284" s="592"/>
      <c r="E284" s="568"/>
      <c r="F284" s="569"/>
      <c r="G284" s="1151"/>
      <c r="H284" s="1152"/>
      <c r="I284" s="505"/>
    </row>
    <row r="285" spans="1:9" ht="16.5" hidden="1" customHeight="1">
      <c r="A285" s="558">
        <v>4</v>
      </c>
      <c r="B285" s="587" t="s">
        <v>663</v>
      </c>
      <c r="C285" s="588"/>
      <c r="D285" s="592"/>
      <c r="E285" s="568"/>
      <c r="F285" s="569"/>
      <c r="G285" s="1151"/>
      <c r="H285" s="1152"/>
      <c r="I285" s="505"/>
    </row>
    <row r="286" spans="1:9" ht="15.75" hidden="1" customHeight="1">
      <c r="A286" s="558">
        <v>5</v>
      </c>
      <c r="B286" s="587" t="s">
        <v>664</v>
      </c>
      <c r="C286" s="588"/>
      <c r="D286" s="592"/>
      <c r="E286" s="568"/>
      <c r="F286" s="569"/>
      <c r="G286" s="1151"/>
      <c r="H286" s="1152"/>
      <c r="I286" s="505"/>
    </row>
    <row r="287" spans="1:9" hidden="1">
      <c r="A287" s="558">
        <v>6</v>
      </c>
      <c r="B287" s="587" t="s">
        <v>676</v>
      </c>
      <c r="C287" s="588"/>
      <c r="D287" s="593"/>
      <c r="E287" s="571"/>
      <c r="F287" s="572"/>
      <c r="G287" s="1153"/>
      <c r="H287" s="1154"/>
      <c r="I287" s="505"/>
    </row>
    <row r="288" spans="1:9" ht="49.5" hidden="1" customHeight="1">
      <c r="A288" s="558"/>
      <c r="B288" s="1179" t="s">
        <v>665</v>
      </c>
      <c r="C288" s="1169"/>
      <c r="D288" s="1169"/>
      <c r="E288" s="1169"/>
      <c r="F288" s="1169"/>
      <c r="G288" s="1169"/>
      <c r="H288" s="1170"/>
      <c r="I288" s="505"/>
    </row>
    <row r="289" spans="1:9" ht="16.5" hidden="1" customHeight="1">
      <c r="A289" s="594"/>
      <c r="B289" s="577"/>
      <c r="C289" s="577"/>
      <c r="D289" s="548"/>
      <c r="E289" s="548"/>
      <c r="F289" s="548"/>
      <c r="G289" s="548"/>
      <c r="H289" s="548"/>
      <c r="I289" s="505"/>
    </row>
    <row r="290" spans="1:9" ht="16.5" hidden="1" customHeight="1">
      <c r="A290" s="556" t="s">
        <v>669</v>
      </c>
      <c r="B290" s="1008" t="s">
        <v>670</v>
      </c>
      <c r="C290" s="1009"/>
      <c r="D290" s="578"/>
      <c r="E290" s="1010"/>
      <c r="F290" s="1011"/>
      <c r="G290" s="1012"/>
      <c r="H290" s="1013"/>
      <c r="I290" s="505"/>
    </row>
    <row r="291" spans="1:9" ht="28.5" hidden="1" customHeight="1">
      <c r="A291" s="556"/>
      <c r="B291" s="1014"/>
      <c r="C291" s="1008"/>
      <c r="D291" s="579"/>
      <c r="E291" s="1015" t="s">
        <v>671</v>
      </c>
      <c r="F291" s="1017"/>
      <c r="G291" s="1149" t="s">
        <v>653</v>
      </c>
      <c r="H291" s="1150"/>
      <c r="I291" s="505"/>
    </row>
    <row r="292" spans="1:9" ht="56.25" hidden="1" customHeight="1">
      <c r="A292" s="558"/>
      <c r="B292" s="998" t="s">
        <v>672</v>
      </c>
      <c r="C292" s="999"/>
      <c r="D292" s="565"/>
      <c r="E292" s="1145"/>
      <c r="F292" s="1146"/>
      <c r="G292" s="1147"/>
      <c r="H292" s="1147"/>
    </row>
    <row r="293" spans="1:9" ht="15.75" hidden="1" customHeight="1">
      <c r="A293" s="558"/>
      <c r="B293" s="1018" t="s">
        <v>673</v>
      </c>
      <c r="C293" s="1019"/>
      <c r="D293" s="575"/>
      <c r="E293" s="1020"/>
      <c r="F293" s="1021"/>
      <c r="G293" s="1022"/>
      <c r="H293" s="1023"/>
      <c r="I293" s="505"/>
    </row>
    <row r="294" spans="1:9" ht="66.75" hidden="1" customHeight="1">
      <c r="A294" s="558"/>
      <c r="B294" s="998" t="s">
        <v>674</v>
      </c>
      <c r="C294" s="999"/>
      <c r="D294" s="565"/>
      <c r="E294" s="1145"/>
      <c r="F294" s="1146"/>
      <c r="G294" s="1147"/>
      <c r="H294" s="1147"/>
      <c r="I294" s="505"/>
    </row>
    <row r="295" spans="1:9" ht="20.25" hidden="1" customHeight="1">
      <c r="A295" s="563"/>
      <c r="B295" s="595"/>
      <c r="C295" s="595"/>
      <c r="D295" s="596"/>
      <c r="E295" s="596"/>
      <c r="F295" s="596"/>
      <c r="G295" s="596"/>
      <c r="H295" s="596"/>
      <c r="I295" s="505"/>
    </row>
    <row r="296" spans="1:9" ht="32.25" hidden="1" customHeight="1">
      <c r="A296" s="516"/>
      <c r="B296" s="1014" t="e">
        <f>IF(AND(#REF!=2,M198="2 or more"),"Name of Other Partner-2 of JV", "")</f>
        <v>#REF!</v>
      </c>
      <c r="C296" s="1014"/>
      <c r="D296" s="1014"/>
      <c r="E296" s="1176" t="e">
        <f>'[11]Name of Bidder'!C23</f>
        <v>#REF!</v>
      </c>
      <c r="F296" s="1177"/>
      <c r="G296" s="1177"/>
      <c r="H296" s="1178"/>
      <c r="I296" s="505"/>
    </row>
    <row r="297" spans="1:9" ht="29.25" hidden="1" customHeight="1">
      <c r="A297" s="516" t="s">
        <v>651</v>
      </c>
      <c r="B297" s="1024" t="s">
        <v>652</v>
      </c>
      <c r="C297" s="1014"/>
      <c r="D297" s="1014"/>
      <c r="E297" s="1014"/>
      <c r="F297" s="1014"/>
      <c r="G297" s="1014"/>
      <c r="H297" s="1014"/>
      <c r="I297" s="505"/>
    </row>
    <row r="298" spans="1:9" ht="19.5" hidden="1" customHeight="1">
      <c r="A298" s="556"/>
      <c r="B298" s="574"/>
      <c r="C298" s="580"/>
      <c r="D298" s="581"/>
      <c r="E298" s="1027" t="s">
        <v>653</v>
      </c>
      <c r="F298" s="1029" t="s">
        <v>654</v>
      </c>
      <c r="G298" s="1027" t="s">
        <v>655</v>
      </c>
      <c r="H298" s="1029"/>
      <c r="I298" s="505"/>
    </row>
    <row r="299" spans="1:9" ht="47.25" hidden="1" customHeight="1">
      <c r="A299" s="556"/>
      <c r="B299" s="574"/>
      <c r="C299" s="580"/>
      <c r="D299" s="515" t="s">
        <v>656</v>
      </c>
      <c r="E299" s="1171"/>
      <c r="F299" s="1172"/>
      <c r="G299" s="1171"/>
      <c r="H299" s="1172"/>
      <c r="I299" s="505"/>
    </row>
    <row r="300" spans="1:9" ht="17.25" hidden="1" customHeight="1">
      <c r="A300" s="558" t="s">
        <v>657</v>
      </c>
      <c r="B300" s="1034" t="s">
        <v>658</v>
      </c>
      <c r="C300" s="1173"/>
      <c r="D300" s="582"/>
      <c r="E300" s="1157"/>
      <c r="F300" s="1158"/>
      <c r="G300" s="1157"/>
      <c r="H300" s="1158"/>
      <c r="I300" s="505"/>
    </row>
    <row r="301" spans="1:9" ht="17.25" hidden="1" customHeight="1">
      <c r="A301" s="558"/>
      <c r="B301" s="1034" t="s">
        <v>675</v>
      </c>
      <c r="C301" s="1035"/>
      <c r="D301" s="1173"/>
      <c r="E301" s="560" t="s">
        <v>561</v>
      </c>
      <c r="F301" s="561"/>
      <c r="G301" s="561"/>
      <c r="H301" s="562"/>
      <c r="I301" s="505"/>
    </row>
    <row r="302" spans="1:9" ht="15.75" hidden="1" customHeight="1">
      <c r="A302" s="558">
        <v>1</v>
      </c>
      <c r="B302" s="1161" t="s">
        <v>660</v>
      </c>
      <c r="C302" s="1162"/>
      <c r="D302" s="597"/>
      <c r="E302" s="590"/>
      <c r="F302" s="591"/>
      <c r="G302" s="1174"/>
      <c r="H302" s="1175"/>
      <c r="I302" s="505"/>
    </row>
    <row r="303" spans="1:9" ht="15.75" hidden="1" customHeight="1">
      <c r="A303" s="558">
        <v>2</v>
      </c>
      <c r="B303" s="1161" t="s">
        <v>661</v>
      </c>
      <c r="C303" s="1162"/>
      <c r="D303" s="567"/>
      <c r="E303" s="568"/>
      <c r="F303" s="569"/>
      <c r="G303" s="1165"/>
      <c r="H303" s="1166"/>
    </row>
    <row r="304" spans="1:9" ht="15.75" hidden="1" customHeight="1">
      <c r="A304" s="558">
        <v>3</v>
      </c>
      <c r="B304" s="587" t="s">
        <v>662</v>
      </c>
      <c r="C304" s="588"/>
      <c r="D304" s="567"/>
      <c r="E304" s="568"/>
      <c r="F304" s="569"/>
      <c r="G304" s="1165"/>
      <c r="H304" s="1166"/>
      <c r="I304" s="505"/>
    </row>
    <row r="305" spans="1:9" ht="16.5" hidden="1" customHeight="1">
      <c r="A305" s="558">
        <v>4</v>
      </c>
      <c r="B305" s="587" t="s">
        <v>663</v>
      </c>
      <c r="C305" s="588"/>
      <c r="D305" s="567"/>
      <c r="E305" s="568"/>
      <c r="F305" s="569"/>
      <c r="G305" s="1165"/>
      <c r="H305" s="1166"/>
      <c r="I305" s="505"/>
    </row>
    <row r="306" spans="1:9" ht="15.75" hidden="1" customHeight="1">
      <c r="A306" s="558">
        <v>5</v>
      </c>
      <c r="B306" s="587" t="s">
        <v>664</v>
      </c>
      <c r="C306" s="588"/>
      <c r="D306" s="567"/>
      <c r="E306" s="568"/>
      <c r="F306" s="569"/>
      <c r="G306" s="1165"/>
      <c r="H306" s="1166"/>
      <c r="I306" s="505"/>
    </row>
    <row r="307" spans="1:9" hidden="1">
      <c r="A307" s="558">
        <v>6</v>
      </c>
      <c r="B307" s="587" t="s">
        <v>676</v>
      </c>
      <c r="C307" s="588"/>
      <c r="D307" s="570"/>
      <c r="E307" s="571"/>
      <c r="F307" s="572"/>
      <c r="G307" s="1167"/>
      <c r="H307" s="1168"/>
      <c r="I307" s="505"/>
    </row>
    <row r="308" spans="1:9" ht="32.25" hidden="1" customHeight="1">
      <c r="A308" s="573"/>
      <c r="B308" s="1169" t="s">
        <v>665</v>
      </c>
      <c r="C308" s="1169"/>
      <c r="D308" s="1169"/>
      <c r="E308" s="1169"/>
      <c r="F308" s="1169"/>
      <c r="G308" s="1169"/>
      <c r="H308" s="1170"/>
      <c r="I308" s="505"/>
    </row>
    <row r="309" spans="1:9" ht="32.25" hidden="1" customHeight="1">
      <c r="A309" s="516"/>
      <c r="B309" s="583"/>
      <c r="C309" s="583"/>
      <c r="D309" s="583"/>
      <c r="E309" s="584"/>
      <c r="F309" s="584"/>
      <c r="G309" s="584"/>
      <c r="H309" s="584"/>
      <c r="I309" s="505"/>
    </row>
    <row r="310" spans="1:9" ht="20.25" hidden="1" customHeight="1">
      <c r="A310" s="556" t="s">
        <v>609</v>
      </c>
      <c r="B310" s="1024" t="s">
        <v>666</v>
      </c>
      <c r="C310" s="1014"/>
      <c r="D310" s="1014"/>
      <c r="E310" s="1014"/>
      <c r="F310" s="1014"/>
      <c r="G310" s="1014"/>
      <c r="H310" s="1014"/>
      <c r="I310" s="505"/>
    </row>
    <row r="311" spans="1:9" ht="19.5" hidden="1" customHeight="1">
      <c r="A311" s="556"/>
      <c r="B311" s="585"/>
      <c r="C311" s="580"/>
      <c r="D311" s="581"/>
      <c r="E311" s="1027" t="s">
        <v>653</v>
      </c>
      <c r="F311" s="1029" t="s">
        <v>654</v>
      </c>
      <c r="G311" s="1027" t="s">
        <v>655</v>
      </c>
      <c r="H311" s="1029"/>
      <c r="I311" s="505"/>
    </row>
    <row r="312" spans="1:9" ht="47.25" hidden="1" customHeight="1">
      <c r="A312" s="556"/>
      <c r="B312" s="585"/>
      <c r="C312" s="580"/>
      <c r="D312" s="515" t="s">
        <v>667</v>
      </c>
      <c r="E312" s="1171"/>
      <c r="F312" s="1172"/>
      <c r="G312" s="1171"/>
      <c r="H312" s="1172"/>
      <c r="I312" s="505"/>
    </row>
    <row r="313" spans="1:9" ht="17.25" hidden="1" customHeight="1">
      <c r="A313" s="558" t="s">
        <v>657</v>
      </c>
      <c r="B313" s="1036" t="s">
        <v>658</v>
      </c>
      <c r="C313" s="1030"/>
      <c r="D313" s="586"/>
      <c r="E313" s="1157"/>
      <c r="F313" s="1158"/>
      <c r="G313" s="1159"/>
      <c r="H313" s="1160"/>
      <c r="I313" s="505"/>
    </row>
    <row r="314" spans="1:9" ht="17.25" hidden="1" customHeight="1">
      <c r="A314" s="558"/>
      <c r="B314" s="1035" t="s">
        <v>675</v>
      </c>
      <c r="C314" s="1035"/>
      <c r="D314" s="1036"/>
      <c r="E314" s="560" t="s">
        <v>561</v>
      </c>
      <c r="F314" s="561"/>
      <c r="G314" s="561"/>
      <c r="H314" s="562"/>
      <c r="I314" s="505"/>
    </row>
    <row r="315" spans="1:9" ht="15.75" hidden="1" customHeight="1">
      <c r="A315" s="558">
        <v>1</v>
      </c>
      <c r="B315" s="1161" t="s">
        <v>660</v>
      </c>
      <c r="C315" s="1162"/>
      <c r="D315" s="589"/>
      <c r="E315" s="590"/>
      <c r="F315" s="591"/>
      <c r="G315" s="1163"/>
      <c r="H315" s="1164"/>
      <c r="I315" s="505"/>
    </row>
    <row r="316" spans="1:9" ht="15.75" hidden="1" customHeight="1">
      <c r="A316" s="558">
        <v>2</v>
      </c>
      <c r="B316" s="1161" t="s">
        <v>661</v>
      </c>
      <c r="C316" s="1162"/>
      <c r="D316" s="592"/>
      <c r="E316" s="568"/>
      <c r="F316" s="569"/>
      <c r="G316" s="1151"/>
      <c r="H316" s="1152"/>
    </row>
    <row r="317" spans="1:9" ht="15.75" hidden="1" customHeight="1">
      <c r="A317" s="558">
        <v>3</v>
      </c>
      <c r="B317" s="587" t="s">
        <v>662</v>
      </c>
      <c r="C317" s="588"/>
      <c r="D317" s="592"/>
      <c r="E317" s="568"/>
      <c r="F317" s="569"/>
      <c r="G317" s="1151"/>
      <c r="H317" s="1152"/>
      <c r="I317" s="505"/>
    </row>
    <row r="318" spans="1:9" ht="16.5" hidden="1" customHeight="1">
      <c r="A318" s="558">
        <v>4</v>
      </c>
      <c r="B318" s="587" t="s">
        <v>663</v>
      </c>
      <c r="C318" s="588"/>
      <c r="D318" s="592"/>
      <c r="E318" s="568"/>
      <c r="F318" s="569"/>
      <c r="G318" s="1151"/>
      <c r="H318" s="1152"/>
      <c r="I318" s="505"/>
    </row>
    <row r="319" spans="1:9" ht="15.75" hidden="1" customHeight="1">
      <c r="A319" s="558">
        <v>5</v>
      </c>
      <c r="B319" s="587" t="s">
        <v>664</v>
      </c>
      <c r="C319" s="588"/>
      <c r="D319" s="592"/>
      <c r="E319" s="568"/>
      <c r="F319" s="569"/>
      <c r="G319" s="1151"/>
      <c r="H319" s="1152"/>
      <c r="I319" s="505"/>
    </row>
    <row r="320" spans="1:9" ht="15.75" hidden="1" customHeight="1">
      <c r="A320" s="558">
        <v>6</v>
      </c>
      <c r="B320" s="587" t="s">
        <v>676</v>
      </c>
      <c r="C320" s="588"/>
      <c r="D320" s="592"/>
      <c r="E320" s="568"/>
      <c r="F320" s="569"/>
      <c r="G320" s="1151"/>
      <c r="H320" s="1152"/>
      <c r="I320" s="505"/>
    </row>
    <row r="321" spans="1:9" ht="32.25" hidden="1" customHeight="1">
      <c r="A321" s="558"/>
      <c r="B321" s="1007" t="s">
        <v>668</v>
      </c>
      <c r="C321" s="1007"/>
      <c r="D321" s="593"/>
      <c r="E321" s="571"/>
      <c r="F321" s="572"/>
      <c r="G321" s="1153"/>
      <c r="H321" s="1154"/>
      <c r="I321" s="505"/>
    </row>
    <row r="322" spans="1:9" ht="32.25" hidden="1" customHeight="1">
      <c r="A322" s="573"/>
      <c r="B322" s="1155" t="s">
        <v>665</v>
      </c>
      <c r="C322" s="1155"/>
      <c r="D322" s="1155"/>
      <c r="E322" s="1155"/>
      <c r="F322" s="1155"/>
      <c r="G322" s="1155"/>
      <c r="H322" s="1156"/>
      <c r="I322" s="505"/>
    </row>
    <row r="323" spans="1:9" ht="16.5" hidden="1" customHeight="1">
      <c r="A323" s="576"/>
      <c r="B323" s="577"/>
      <c r="C323" s="577"/>
      <c r="D323" s="548"/>
      <c r="E323" s="548"/>
      <c r="F323" s="548"/>
      <c r="G323" s="548"/>
      <c r="H323" s="548"/>
      <c r="I323" s="505"/>
    </row>
    <row r="324" spans="1:9" ht="16.5" hidden="1" customHeight="1">
      <c r="A324" s="556" t="s">
        <v>669</v>
      </c>
      <c r="B324" s="1009" t="s">
        <v>670</v>
      </c>
      <c r="C324" s="1009"/>
      <c r="D324" s="578"/>
      <c r="E324" s="1010"/>
      <c r="F324" s="1011"/>
      <c r="G324" s="1012"/>
      <c r="H324" s="1013"/>
      <c r="I324" s="505"/>
    </row>
    <row r="325" spans="1:9" ht="28.5" hidden="1" customHeight="1">
      <c r="A325" s="556"/>
      <c r="B325" s="1024"/>
      <c r="C325" s="1008"/>
      <c r="D325" s="579"/>
      <c r="E325" s="1015" t="s">
        <v>671</v>
      </c>
      <c r="F325" s="1017"/>
      <c r="G325" s="1149" t="s">
        <v>653</v>
      </c>
      <c r="H325" s="1150"/>
      <c r="I325" s="505"/>
    </row>
    <row r="326" spans="1:9" ht="56.25" hidden="1" customHeight="1">
      <c r="A326" s="558"/>
      <c r="B326" s="999" t="s">
        <v>672</v>
      </c>
      <c r="C326" s="999"/>
      <c r="D326" s="565"/>
      <c r="E326" s="1145"/>
      <c r="F326" s="1146"/>
      <c r="G326" s="1147"/>
      <c r="H326" s="1147"/>
    </row>
    <row r="327" spans="1:9" ht="15.75" hidden="1" customHeight="1">
      <c r="A327" s="558"/>
      <c r="B327" s="1019" t="s">
        <v>673</v>
      </c>
      <c r="C327" s="1019"/>
      <c r="D327" s="575"/>
      <c r="E327" s="1020"/>
      <c r="F327" s="1021"/>
      <c r="G327" s="1022"/>
      <c r="H327" s="1023"/>
      <c r="I327" s="505"/>
    </row>
    <row r="328" spans="1:9" ht="49.5" hidden="1" customHeight="1">
      <c r="A328" s="558"/>
      <c r="B328" s="999" t="s">
        <v>674</v>
      </c>
      <c r="C328" s="999"/>
      <c r="D328" s="565"/>
      <c r="E328" s="1145"/>
      <c r="F328" s="1146"/>
      <c r="G328" s="1147"/>
      <c r="H328" s="1147"/>
      <c r="I328" s="505"/>
    </row>
    <row r="329" spans="1:9" ht="22.5" hidden="1" customHeight="1">
      <c r="A329" s="576"/>
      <c r="B329" s="595"/>
      <c r="C329" s="595"/>
      <c r="D329" s="596"/>
      <c r="E329" s="596"/>
      <c r="F329" s="596"/>
      <c r="G329" s="596"/>
      <c r="H329" s="596"/>
      <c r="I329" s="505"/>
    </row>
    <row r="330" spans="1:9" ht="17.25" hidden="1" customHeight="1">
      <c r="A330" s="598" t="s">
        <v>677</v>
      </c>
      <c r="B330" s="1148" t="s">
        <v>678</v>
      </c>
      <c r="C330" s="1148"/>
      <c r="D330" s="1148"/>
      <c r="E330" s="1148"/>
      <c r="F330" s="1148"/>
      <c r="G330" s="1148"/>
      <c r="H330" s="1148"/>
      <c r="I330" s="505"/>
    </row>
    <row r="331" spans="1:9" ht="12" hidden="1" customHeight="1">
      <c r="A331" s="505"/>
      <c r="B331" s="499"/>
      <c r="C331" s="499"/>
      <c r="D331" s="499"/>
      <c r="E331" s="499"/>
      <c r="F331" s="499"/>
      <c r="G331" s="499"/>
      <c r="H331" s="505"/>
      <c r="I331" s="505"/>
    </row>
    <row r="332" spans="1:9" ht="75" hidden="1" customHeight="1">
      <c r="A332" s="599"/>
      <c r="B332" s="1142" t="s">
        <v>679</v>
      </c>
      <c r="C332" s="1142"/>
      <c r="D332" s="1142"/>
      <c r="E332" s="1142"/>
      <c r="F332" s="1142"/>
      <c r="G332" s="1142"/>
      <c r="H332" s="1142"/>
      <c r="I332" s="505"/>
    </row>
    <row r="333" spans="1:9" ht="185.25" hidden="1" customHeight="1">
      <c r="A333" s="553"/>
      <c r="B333" s="1143" t="s">
        <v>680</v>
      </c>
      <c r="C333" s="1143"/>
      <c r="D333" s="1143"/>
      <c r="E333" s="1143"/>
      <c r="F333" s="1143"/>
      <c r="G333" s="1143"/>
      <c r="H333" s="1143"/>
    </row>
    <row r="334" spans="1:9" ht="40.15" hidden="1" customHeight="1">
      <c r="A334" s="553"/>
      <c r="B334" s="1142"/>
      <c r="C334" s="1142"/>
      <c r="D334" s="1142"/>
      <c r="E334" s="1142"/>
      <c r="F334" s="1142"/>
      <c r="G334" s="1142"/>
      <c r="H334" s="1142"/>
      <c r="I334" s="505"/>
    </row>
    <row r="335" spans="1:9" ht="9" hidden="1" customHeight="1">
      <c r="A335" s="505"/>
      <c r="B335" s="505"/>
      <c r="C335" s="505"/>
      <c r="D335" s="505"/>
      <c r="E335" s="505"/>
      <c r="F335" s="505"/>
      <c r="G335" s="505"/>
      <c r="H335" s="505"/>
      <c r="I335" s="505"/>
    </row>
    <row r="336" spans="1:9" ht="33.75" hidden="1" customHeight="1">
      <c r="A336" s="553"/>
      <c r="B336" s="1142"/>
      <c r="C336" s="1142"/>
      <c r="D336" s="1142"/>
      <c r="E336" s="1142"/>
      <c r="F336" s="1142"/>
      <c r="G336" s="1142"/>
      <c r="H336" s="1142"/>
      <c r="I336" s="505"/>
    </row>
    <row r="337" spans="1:9" hidden="1">
      <c r="B337" s="499"/>
      <c r="C337" s="499"/>
      <c r="D337" s="499"/>
      <c r="E337" s="499"/>
      <c r="F337" s="499"/>
      <c r="G337" s="499"/>
    </row>
    <row r="338" spans="1:9" ht="42" hidden="1" customHeight="1">
      <c r="A338" s="552"/>
      <c r="B338" s="1142"/>
      <c r="C338" s="1142"/>
      <c r="D338" s="1142"/>
      <c r="E338" s="1142"/>
      <c r="F338" s="1142"/>
      <c r="G338" s="1142"/>
      <c r="H338" s="1142"/>
      <c r="I338" s="505"/>
    </row>
    <row r="339" spans="1:9" hidden="1">
      <c r="A339" s="505"/>
      <c r="B339" s="505"/>
      <c r="C339" s="505"/>
      <c r="D339" s="505"/>
      <c r="E339" s="505"/>
      <c r="F339" s="505"/>
      <c r="G339" s="505"/>
      <c r="H339" s="505"/>
      <c r="I339" s="505"/>
    </row>
    <row r="340" spans="1:9" ht="19.5" hidden="1" customHeight="1">
      <c r="A340" s="552"/>
      <c r="B340" s="1142" t="s">
        <v>681</v>
      </c>
      <c r="C340" s="1142"/>
      <c r="D340" s="1142"/>
      <c r="E340" s="1142"/>
      <c r="F340" s="1142"/>
      <c r="G340" s="1142"/>
      <c r="H340" s="1142"/>
      <c r="I340" s="505"/>
    </row>
    <row r="341" spans="1:9" hidden="1">
      <c r="A341" s="505"/>
      <c r="B341" s="499"/>
      <c r="C341" s="499"/>
      <c r="D341" s="499"/>
      <c r="E341" s="499"/>
      <c r="F341" s="499"/>
      <c r="G341" s="499"/>
      <c r="H341" s="505"/>
      <c r="I341" s="505"/>
    </row>
    <row r="342" spans="1:9" ht="40.15" hidden="1" customHeight="1">
      <c r="A342" s="552" t="s">
        <v>361</v>
      </c>
      <c r="B342" s="1143" t="s">
        <v>682</v>
      </c>
      <c r="C342" s="1143"/>
      <c r="D342" s="1143"/>
      <c r="E342" s="1143"/>
      <c r="F342" s="1143"/>
      <c r="G342" s="1143"/>
      <c r="H342" s="1143"/>
      <c r="I342" s="505"/>
    </row>
    <row r="343" spans="1:9" hidden="1">
      <c r="A343" s="505"/>
      <c r="B343" s="499"/>
      <c r="C343" s="499"/>
      <c r="D343" s="499"/>
      <c r="E343" s="499"/>
      <c r="F343" s="499"/>
      <c r="G343" s="499"/>
      <c r="H343" s="505"/>
      <c r="I343" s="505"/>
    </row>
    <row r="344" spans="1:9" ht="90" hidden="1" customHeight="1">
      <c r="A344" s="552" t="s">
        <v>362</v>
      </c>
      <c r="B344" s="1143" t="s">
        <v>683</v>
      </c>
      <c r="C344" s="1143"/>
      <c r="D344" s="1143"/>
      <c r="E344" s="1143"/>
      <c r="F344" s="1143"/>
      <c r="G344" s="1143"/>
      <c r="H344" s="1143"/>
    </row>
    <row r="345" spans="1:9" hidden="1">
      <c r="A345" s="505"/>
      <c r="B345" s="505"/>
      <c r="C345" s="505"/>
      <c r="D345" s="505"/>
      <c r="E345" s="505"/>
      <c r="F345" s="505"/>
      <c r="G345" s="505"/>
      <c r="H345" s="505"/>
      <c r="I345" s="505"/>
    </row>
    <row r="346" spans="1:9" ht="48" hidden="1" customHeight="1">
      <c r="A346" s="552" t="s">
        <v>363</v>
      </c>
      <c r="B346" s="1142" t="s">
        <v>684</v>
      </c>
      <c r="C346" s="1142"/>
      <c r="D346" s="1142"/>
      <c r="E346" s="1142"/>
      <c r="F346" s="1142"/>
      <c r="G346" s="1142"/>
      <c r="H346" s="1142"/>
      <c r="I346" s="505"/>
    </row>
    <row r="347" spans="1:9" ht="17.25" hidden="1" customHeight="1">
      <c r="A347" s="505"/>
      <c r="B347" s="505"/>
      <c r="C347" s="505"/>
      <c r="D347" s="410"/>
      <c r="E347" s="505"/>
      <c r="F347" s="505"/>
      <c r="G347" s="505"/>
      <c r="H347" s="505"/>
      <c r="I347" s="505"/>
    </row>
    <row r="348" spans="1:9" ht="21" hidden="1" customHeight="1">
      <c r="A348" s="552" t="s">
        <v>364</v>
      </c>
      <c r="B348" s="1142" t="s">
        <v>685</v>
      </c>
      <c r="C348" s="1142"/>
      <c r="D348" s="1142"/>
      <c r="E348" s="1142"/>
      <c r="F348" s="1142"/>
      <c r="G348" s="1142"/>
      <c r="H348" s="1142"/>
      <c r="I348" s="505"/>
    </row>
    <row r="349" spans="1:9" ht="29.25" hidden="1" customHeight="1">
      <c r="A349" s="552"/>
      <c r="B349" s="1144" t="s">
        <v>686</v>
      </c>
      <c r="C349" s="1144"/>
      <c r="D349" s="1144"/>
      <c r="E349" s="1144"/>
      <c r="F349" s="1144"/>
      <c r="G349" s="1144"/>
      <c r="H349" s="1144"/>
      <c r="I349" s="505"/>
    </row>
    <row r="350" spans="1:9" ht="17.25" hidden="1" customHeight="1">
      <c r="A350" s="552"/>
      <c r="B350" s="600"/>
      <c r="C350" s="600"/>
      <c r="D350" s="600"/>
      <c r="E350" s="600"/>
      <c r="F350" s="600"/>
      <c r="G350" s="600"/>
      <c r="H350" s="600"/>
    </row>
    <row r="351" spans="1:9" ht="72" hidden="1" customHeight="1">
      <c r="A351" s="553">
        <v>4.0999999999999996</v>
      </c>
      <c r="B351" s="1140" t="s">
        <v>687</v>
      </c>
      <c r="C351" s="1140"/>
      <c r="D351" s="1140"/>
      <c r="E351" s="1140"/>
      <c r="F351" s="1140"/>
      <c r="G351" s="1140"/>
      <c r="H351" s="1140"/>
    </row>
    <row r="352" spans="1:9" ht="16.5" hidden="1" customHeight="1">
      <c r="A352" s="498" t="s">
        <v>604</v>
      </c>
      <c r="B352" s="1141" t="str">
        <f>"For  " &amp;B199</f>
        <v>For  Name of the Bidder</v>
      </c>
      <c r="C352" s="1141"/>
      <c r="D352" s="1141"/>
      <c r="E352" s="1141"/>
      <c r="F352" s="1141"/>
      <c r="G352" s="505"/>
      <c r="H352" s="505"/>
      <c r="I352" s="505"/>
    </row>
    <row r="353" spans="1:9" ht="15.75" hidden="1" customHeight="1">
      <c r="A353" s="505"/>
      <c r="B353" s="601" t="s">
        <v>19</v>
      </c>
      <c r="C353" s="1135"/>
      <c r="D353" s="1136"/>
      <c r="E353" s="1136"/>
      <c r="F353" s="1136"/>
      <c r="G353" s="1136"/>
      <c r="H353" s="1137"/>
      <c r="I353" s="505"/>
    </row>
    <row r="354" spans="1:9" ht="15.75" hidden="1" customHeight="1">
      <c r="A354" s="505"/>
      <c r="B354" s="601" t="s">
        <v>28</v>
      </c>
      <c r="C354" s="1135"/>
      <c r="D354" s="1136"/>
      <c r="E354" s="1136"/>
      <c r="F354" s="1136"/>
      <c r="G354" s="1136"/>
      <c r="H354" s="1137"/>
      <c r="I354" s="505"/>
    </row>
    <row r="355" spans="1:9" ht="15.75" hidden="1" customHeight="1">
      <c r="A355" s="505"/>
      <c r="B355" s="601" t="s">
        <v>479</v>
      </c>
      <c r="C355" s="1135"/>
      <c r="D355" s="1136"/>
      <c r="E355" s="1136"/>
      <c r="F355" s="1136"/>
      <c r="G355" s="1136"/>
      <c r="H355" s="1137"/>
      <c r="I355" s="505"/>
    </row>
    <row r="356" spans="1:9" ht="15.75" hidden="1" customHeight="1">
      <c r="A356" s="505"/>
      <c r="B356" s="601" t="s">
        <v>532</v>
      </c>
      <c r="C356" s="1135"/>
      <c r="D356" s="1136"/>
      <c r="E356" s="1136"/>
      <c r="F356" s="1136"/>
      <c r="G356" s="1136"/>
      <c r="H356" s="1137"/>
      <c r="I356" s="505"/>
    </row>
    <row r="357" spans="1:9" ht="15.75" hidden="1" customHeight="1">
      <c r="A357" s="505"/>
      <c r="B357" s="601" t="s">
        <v>480</v>
      </c>
      <c r="C357" s="1135"/>
      <c r="D357" s="1136"/>
      <c r="E357" s="1136"/>
      <c r="F357" s="1136"/>
      <c r="G357" s="1136"/>
      <c r="H357" s="1137"/>
      <c r="I357" s="505"/>
    </row>
    <row r="358" spans="1:9" ht="15.75" hidden="1" customHeight="1">
      <c r="A358" s="505"/>
      <c r="B358" s="601" t="s">
        <v>485</v>
      </c>
      <c r="C358" s="1135"/>
      <c r="D358" s="1136"/>
      <c r="E358" s="1136"/>
      <c r="F358" s="1136"/>
      <c r="G358" s="1136"/>
      <c r="H358" s="1137"/>
      <c r="I358" s="505"/>
    </row>
    <row r="359" spans="1:9" ht="15.75" hidden="1" customHeight="1">
      <c r="A359" s="505"/>
      <c r="B359" s="601" t="s">
        <v>688</v>
      </c>
      <c r="C359" s="1135"/>
      <c r="D359" s="1136"/>
      <c r="E359" s="1136"/>
      <c r="F359" s="1136"/>
      <c r="G359" s="1136"/>
      <c r="H359" s="1137"/>
      <c r="I359" s="505"/>
    </row>
    <row r="360" spans="1:9" ht="15.75" hidden="1" customHeight="1">
      <c r="A360" s="505"/>
      <c r="B360" s="601" t="s">
        <v>689</v>
      </c>
      <c r="C360" s="1135"/>
      <c r="D360" s="1136"/>
      <c r="E360" s="1136"/>
      <c r="F360" s="1136"/>
      <c r="G360" s="1136"/>
      <c r="H360" s="1137"/>
      <c r="I360" s="505"/>
    </row>
    <row r="361" spans="1:9" ht="15.75" hidden="1" customHeight="1">
      <c r="A361" s="505"/>
      <c r="B361" s="601" t="s">
        <v>690</v>
      </c>
      <c r="C361" s="1135"/>
      <c r="D361" s="1136"/>
      <c r="E361" s="1136"/>
      <c r="F361" s="1136"/>
      <c r="G361" s="1136"/>
      <c r="H361" s="1137"/>
      <c r="I361" s="505"/>
    </row>
    <row r="362" spans="1:9" ht="15.75" hidden="1" customHeight="1">
      <c r="A362" s="505"/>
      <c r="B362" s="601" t="s">
        <v>691</v>
      </c>
      <c r="C362" s="1135"/>
      <c r="D362" s="1136"/>
      <c r="E362" s="1136"/>
      <c r="F362" s="1136"/>
      <c r="G362" s="1136"/>
      <c r="H362" s="1137"/>
      <c r="I362" s="505"/>
    </row>
    <row r="363" spans="1:9" hidden="1">
      <c r="A363" s="505"/>
      <c r="B363" s="505"/>
      <c r="C363" s="505"/>
      <c r="D363" s="505"/>
      <c r="E363" s="505"/>
      <c r="F363" s="505"/>
      <c r="G363" s="505"/>
      <c r="H363" s="505"/>
      <c r="I363" s="505"/>
    </row>
    <row r="364" spans="1:9" ht="16.5" hidden="1" customHeight="1">
      <c r="A364" s="498" t="s">
        <v>609</v>
      </c>
      <c r="B364" s="1141" t="e">
        <f>"For  " &amp;B260</f>
        <v>#REF!</v>
      </c>
      <c r="C364" s="1141"/>
      <c r="D364" s="1141"/>
      <c r="E364" s="1141"/>
      <c r="F364" s="1141"/>
      <c r="G364" s="505"/>
      <c r="H364" s="505"/>
      <c r="I364" s="505"/>
    </row>
    <row r="365" spans="1:9" ht="15.75" hidden="1" customHeight="1">
      <c r="A365" s="505"/>
      <c r="B365" s="601" t="s">
        <v>19</v>
      </c>
      <c r="C365" s="1135"/>
      <c r="D365" s="1136"/>
      <c r="E365" s="1136"/>
      <c r="F365" s="1136"/>
      <c r="G365" s="1136"/>
      <c r="H365" s="1137"/>
      <c r="I365" s="505"/>
    </row>
    <row r="366" spans="1:9" ht="15.75" hidden="1" customHeight="1">
      <c r="A366" s="505"/>
      <c r="B366" s="601" t="s">
        <v>28</v>
      </c>
      <c r="C366" s="1135"/>
      <c r="D366" s="1136"/>
      <c r="E366" s="1136"/>
      <c r="F366" s="1136"/>
      <c r="G366" s="1136"/>
      <c r="H366" s="1137"/>
      <c r="I366" s="505"/>
    </row>
    <row r="367" spans="1:9" ht="15.75" hidden="1" customHeight="1">
      <c r="A367" s="505"/>
      <c r="B367" s="601" t="s">
        <v>479</v>
      </c>
      <c r="C367" s="1135"/>
      <c r="D367" s="1136"/>
      <c r="E367" s="1136"/>
      <c r="F367" s="1136"/>
      <c r="G367" s="1136"/>
      <c r="H367" s="1137"/>
      <c r="I367" s="505"/>
    </row>
    <row r="368" spans="1:9" ht="15.75" hidden="1" customHeight="1">
      <c r="A368" s="505"/>
      <c r="B368" s="601" t="s">
        <v>532</v>
      </c>
      <c r="C368" s="1135"/>
      <c r="D368" s="1136"/>
      <c r="E368" s="1136"/>
      <c r="F368" s="1136"/>
      <c r="G368" s="1136"/>
      <c r="H368" s="1137"/>
      <c r="I368" s="505"/>
    </row>
    <row r="369" spans="1:9" ht="15.75" hidden="1" customHeight="1">
      <c r="A369" s="505"/>
      <c r="B369" s="601" t="s">
        <v>480</v>
      </c>
      <c r="C369" s="1135"/>
      <c r="D369" s="1136"/>
      <c r="E369" s="1136"/>
      <c r="F369" s="1136"/>
      <c r="G369" s="1136"/>
      <c r="H369" s="1137"/>
      <c r="I369" s="505"/>
    </row>
    <row r="370" spans="1:9" ht="15.75" hidden="1" customHeight="1">
      <c r="A370" s="505"/>
      <c r="B370" s="601" t="s">
        <v>485</v>
      </c>
      <c r="C370" s="1135"/>
      <c r="D370" s="1136"/>
      <c r="E370" s="1136"/>
      <c r="F370" s="1136"/>
      <c r="G370" s="1136"/>
      <c r="H370" s="1137"/>
      <c r="I370" s="505"/>
    </row>
    <row r="371" spans="1:9" ht="15.75" hidden="1" customHeight="1">
      <c r="A371" s="505"/>
      <c r="B371" s="601" t="s">
        <v>688</v>
      </c>
      <c r="C371" s="1135"/>
      <c r="D371" s="1136"/>
      <c r="E371" s="1136"/>
      <c r="F371" s="1136"/>
      <c r="G371" s="1136"/>
      <c r="H371" s="1137"/>
      <c r="I371" s="505"/>
    </row>
    <row r="372" spans="1:9" ht="15.75" hidden="1" customHeight="1">
      <c r="A372" s="505"/>
      <c r="B372" s="601" t="s">
        <v>689</v>
      </c>
      <c r="C372" s="1135"/>
      <c r="D372" s="1136"/>
      <c r="E372" s="1136"/>
      <c r="F372" s="1136"/>
      <c r="G372" s="1136"/>
      <c r="H372" s="1137"/>
      <c r="I372" s="505"/>
    </row>
    <row r="373" spans="1:9" ht="15.75" hidden="1" customHeight="1">
      <c r="A373" s="505"/>
      <c r="B373" s="601" t="s">
        <v>690</v>
      </c>
      <c r="C373" s="1135"/>
      <c r="D373" s="1136"/>
      <c r="E373" s="1136"/>
      <c r="F373" s="1136"/>
      <c r="G373" s="1136"/>
      <c r="H373" s="1137"/>
      <c r="I373" s="505"/>
    </row>
    <row r="374" spans="1:9" ht="15.75" hidden="1" customHeight="1">
      <c r="A374" s="505"/>
      <c r="B374" s="601" t="s">
        <v>691</v>
      </c>
      <c r="C374" s="1135"/>
      <c r="D374" s="1136"/>
      <c r="E374" s="1136"/>
      <c r="F374" s="1136"/>
      <c r="G374" s="1136"/>
      <c r="H374" s="1137"/>
      <c r="I374" s="505"/>
    </row>
    <row r="375" spans="1:9" hidden="1">
      <c r="A375" s="505"/>
      <c r="B375" s="602"/>
      <c r="C375" s="603"/>
      <c r="D375" s="603"/>
      <c r="E375" s="603"/>
      <c r="F375" s="603"/>
      <c r="G375" s="603"/>
      <c r="H375" s="603"/>
      <c r="I375" s="505"/>
    </row>
    <row r="376" spans="1:9" ht="16.5" hidden="1" customHeight="1">
      <c r="A376" s="498" t="s">
        <v>669</v>
      </c>
      <c r="B376" s="1141" t="e">
        <f>"For  "&amp;B296</f>
        <v>#REF!</v>
      </c>
      <c r="C376" s="1141"/>
      <c r="D376" s="1141"/>
      <c r="E376" s="1141"/>
      <c r="F376" s="1141"/>
      <c r="G376" s="505"/>
      <c r="H376" s="505"/>
      <c r="I376" s="505"/>
    </row>
    <row r="377" spans="1:9" ht="15.75" hidden="1" customHeight="1">
      <c r="A377" s="505"/>
      <c r="B377" s="601" t="s">
        <v>19</v>
      </c>
      <c r="C377" s="1135"/>
      <c r="D377" s="1136"/>
      <c r="E377" s="1136"/>
      <c r="F377" s="1136"/>
      <c r="G377" s="1136"/>
      <c r="H377" s="1137"/>
      <c r="I377" s="505"/>
    </row>
    <row r="378" spans="1:9" ht="15.75" hidden="1" customHeight="1">
      <c r="A378" s="505"/>
      <c r="B378" s="601" t="s">
        <v>28</v>
      </c>
      <c r="C378" s="1135"/>
      <c r="D378" s="1136"/>
      <c r="E378" s="1136"/>
      <c r="F378" s="1136"/>
      <c r="G378" s="1136"/>
      <c r="H378" s="1137"/>
      <c r="I378" s="505"/>
    </row>
    <row r="379" spans="1:9" ht="15.75" hidden="1" customHeight="1">
      <c r="A379" s="505"/>
      <c r="B379" s="601" t="s">
        <v>479</v>
      </c>
      <c r="C379" s="1135"/>
      <c r="D379" s="1136"/>
      <c r="E379" s="1136"/>
      <c r="F379" s="1136"/>
      <c r="G379" s="1136"/>
      <c r="H379" s="1137"/>
      <c r="I379" s="505"/>
    </row>
    <row r="380" spans="1:9" ht="15.75" hidden="1" customHeight="1">
      <c r="A380" s="505"/>
      <c r="B380" s="601" t="s">
        <v>532</v>
      </c>
      <c r="C380" s="1135"/>
      <c r="D380" s="1136"/>
      <c r="E380" s="1136"/>
      <c r="F380" s="1136"/>
      <c r="G380" s="1136"/>
      <c r="H380" s="1137"/>
      <c r="I380" s="505"/>
    </row>
    <row r="381" spans="1:9" ht="15.75" hidden="1" customHeight="1">
      <c r="A381" s="505"/>
      <c r="B381" s="601" t="s">
        <v>480</v>
      </c>
      <c r="C381" s="1135"/>
      <c r="D381" s="1136"/>
      <c r="E381" s="1136"/>
      <c r="F381" s="1136"/>
      <c r="G381" s="1136"/>
      <c r="H381" s="1137"/>
      <c r="I381" s="505"/>
    </row>
    <row r="382" spans="1:9" ht="15.75" hidden="1" customHeight="1">
      <c r="A382" s="505"/>
      <c r="B382" s="601" t="s">
        <v>485</v>
      </c>
      <c r="C382" s="1135"/>
      <c r="D382" s="1136"/>
      <c r="E382" s="1136"/>
      <c r="F382" s="1136"/>
      <c r="G382" s="1136"/>
      <c r="H382" s="1137"/>
      <c r="I382" s="505"/>
    </row>
    <row r="383" spans="1:9" ht="15.75" hidden="1" customHeight="1">
      <c r="A383" s="505"/>
      <c r="B383" s="601" t="s">
        <v>688</v>
      </c>
      <c r="C383" s="1135"/>
      <c r="D383" s="1136"/>
      <c r="E383" s="1136"/>
      <c r="F383" s="1136"/>
      <c r="G383" s="1136"/>
      <c r="H383" s="1137"/>
      <c r="I383" s="505"/>
    </row>
    <row r="384" spans="1:9" ht="15.75" hidden="1" customHeight="1">
      <c r="A384" s="505"/>
      <c r="B384" s="601" t="s">
        <v>689</v>
      </c>
      <c r="C384" s="1135"/>
      <c r="D384" s="1136"/>
      <c r="E384" s="1136"/>
      <c r="F384" s="1136"/>
      <c r="G384" s="1136"/>
      <c r="H384" s="1137"/>
      <c r="I384" s="505"/>
    </row>
    <row r="385" spans="1:12" ht="15.75" hidden="1" customHeight="1">
      <c r="A385" s="505"/>
      <c r="B385" s="601" t="s">
        <v>690</v>
      </c>
      <c r="C385" s="1135"/>
      <c r="D385" s="1136"/>
      <c r="E385" s="1136"/>
      <c r="F385" s="1136"/>
      <c r="G385" s="1136"/>
      <c r="H385" s="1137"/>
      <c r="I385" s="505"/>
    </row>
    <row r="386" spans="1:12" ht="15.75" hidden="1" customHeight="1">
      <c r="A386" s="505"/>
      <c r="B386" s="601" t="s">
        <v>691</v>
      </c>
      <c r="C386" s="1135"/>
      <c r="D386" s="1136"/>
      <c r="E386" s="1136"/>
      <c r="F386" s="1136"/>
      <c r="G386" s="1136"/>
      <c r="H386" s="1137"/>
      <c r="I386" s="505"/>
    </row>
    <row r="387" spans="1:12" ht="27.75" customHeight="1">
      <c r="A387" s="736" t="s">
        <v>812</v>
      </c>
      <c r="B387" s="1138" t="s">
        <v>692</v>
      </c>
      <c r="C387" s="1138"/>
      <c r="D387" s="1138"/>
      <c r="E387" s="1138"/>
      <c r="F387" s="1138"/>
      <c r="G387" s="1138"/>
      <c r="H387" s="1138"/>
      <c r="I387" s="505"/>
    </row>
    <row r="388" spans="1:12" ht="42" customHeight="1">
      <c r="A388" s="694">
        <v>6.1</v>
      </c>
      <c r="B388" s="1139" t="s">
        <v>693</v>
      </c>
      <c r="C388" s="1139"/>
      <c r="D388" s="1139"/>
      <c r="E388" s="1139"/>
      <c r="F388" s="1139"/>
      <c r="G388" s="1139"/>
      <c r="H388" s="1139"/>
    </row>
    <row r="389" spans="1:12" ht="105.75" customHeight="1">
      <c r="A389" s="505"/>
      <c r="B389" s="553" t="s">
        <v>694</v>
      </c>
      <c r="C389" s="1140" t="s">
        <v>695</v>
      </c>
      <c r="D389" s="1140"/>
      <c r="E389" s="1140"/>
      <c r="F389" s="1140"/>
      <c r="G389" s="1140"/>
      <c r="H389" s="1140"/>
      <c r="I389" s="604"/>
    </row>
    <row r="390" spans="1:12" ht="78" customHeight="1">
      <c r="A390" s="505"/>
      <c r="B390" s="553" t="s">
        <v>481</v>
      </c>
      <c r="C390" s="1140" t="s">
        <v>696</v>
      </c>
      <c r="D390" s="1140"/>
      <c r="E390" s="1140"/>
      <c r="F390" s="1140"/>
      <c r="G390" s="1140"/>
      <c r="H390" s="1140"/>
      <c r="I390" s="505"/>
    </row>
    <row r="391" spans="1:12" ht="9" customHeight="1">
      <c r="A391" s="505"/>
      <c r="B391" s="505"/>
      <c r="C391" s="505"/>
      <c r="D391" s="505"/>
      <c r="E391" s="505"/>
      <c r="F391" s="505"/>
      <c r="G391" s="505"/>
      <c r="H391" s="505"/>
      <c r="I391" s="505"/>
    </row>
    <row r="392" spans="1:12" ht="23.25" customHeight="1">
      <c r="A392" s="694">
        <v>6.2</v>
      </c>
      <c r="B392" s="1140" t="s">
        <v>173</v>
      </c>
      <c r="C392" s="1140"/>
      <c r="D392" s="1140"/>
      <c r="E392" s="1140"/>
      <c r="F392" s="1140"/>
      <c r="G392" s="1140"/>
      <c r="H392" s="1140"/>
    </row>
    <row r="393" spans="1:12" ht="10.5" customHeight="1">
      <c r="A393" s="505"/>
      <c r="B393" s="505"/>
      <c r="C393" s="505"/>
      <c r="D393" s="505"/>
      <c r="E393" s="505"/>
      <c r="F393" s="505"/>
      <c r="G393" s="505"/>
      <c r="H393" s="505"/>
      <c r="I393" s="505"/>
    </row>
    <row r="394" spans="1:12" ht="24" customHeight="1">
      <c r="A394" s="353"/>
      <c r="B394" s="1128" t="s">
        <v>697</v>
      </c>
      <c r="C394" s="1128"/>
      <c r="D394" s="1128"/>
      <c r="E394" s="1128"/>
      <c r="F394" s="1128"/>
      <c r="G394" s="1128"/>
      <c r="H394" s="1128"/>
      <c r="I394" s="505"/>
    </row>
    <row r="395" spans="1:12" ht="32.25" customHeight="1">
      <c r="A395" s="605"/>
      <c r="B395" s="1129"/>
      <c r="C395" s="1130"/>
      <c r="D395" s="606" t="s">
        <v>698</v>
      </c>
      <c r="E395" s="1131"/>
      <c r="F395" s="1132"/>
      <c r="G395" s="1132"/>
      <c r="H395" s="1132"/>
      <c r="I395" s="510"/>
    </row>
    <row r="396" spans="1:12" ht="50.25" customHeight="1">
      <c r="A396" s="607" t="s">
        <v>604</v>
      </c>
      <c r="B396" s="1030" t="s">
        <v>699</v>
      </c>
      <c r="C396" s="1030"/>
      <c r="D396" s="608" t="s">
        <v>700</v>
      </c>
      <c r="E396" s="505"/>
      <c r="F396" s="505"/>
      <c r="G396" s="505"/>
      <c r="H396" s="505"/>
      <c r="I396" s="510"/>
    </row>
    <row r="397" spans="1:12" ht="21" customHeight="1">
      <c r="A397" s="609"/>
      <c r="B397" s="1133" t="s">
        <v>701</v>
      </c>
      <c r="C397" s="1134"/>
      <c r="D397" s="610"/>
      <c r="E397" s="505"/>
      <c r="F397" s="505"/>
      <c r="G397" s="505"/>
      <c r="H397" s="505"/>
      <c r="I397" s="551"/>
      <c r="J397" s="611"/>
      <c r="K397" s="612"/>
    </row>
    <row r="398" spans="1:12" ht="23.25" customHeight="1">
      <c r="A398" s="609"/>
      <c r="B398" s="1133" t="s">
        <v>702</v>
      </c>
      <c r="C398" s="1134"/>
      <c r="D398" s="610"/>
      <c r="E398" s="505"/>
      <c r="F398" s="505"/>
      <c r="G398" s="505"/>
      <c r="H398" s="505"/>
      <c r="I398" s="613"/>
      <c r="J398" s="614"/>
      <c r="K398" s="615"/>
    </row>
    <row r="399" spans="1:12" ht="21.75" customHeight="1">
      <c r="A399" s="609"/>
      <c r="B399" s="1133" t="s">
        <v>703</v>
      </c>
      <c r="C399" s="1134"/>
      <c r="D399" s="610"/>
      <c r="E399" s="505"/>
      <c r="F399" s="505"/>
      <c r="G399" s="505"/>
      <c r="H399" s="505"/>
      <c r="I399" s="551"/>
      <c r="J399" s="611"/>
      <c r="K399" s="612"/>
      <c r="L399" s="393"/>
    </row>
    <row r="400" spans="1:12" ht="20.25" customHeight="1">
      <c r="A400" s="609"/>
      <c r="B400" s="1133" t="s">
        <v>704</v>
      </c>
      <c r="C400" s="1134"/>
      <c r="D400" s="610"/>
      <c r="E400" s="505"/>
      <c r="F400" s="505"/>
      <c r="G400" s="505"/>
      <c r="H400" s="505"/>
      <c r="I400" s="551"/>
      <c r="J400" s="611"/>
      <c r="K400" s="612"/>
      <c r="L400" s="393"/>
    </row>
    <row r="401" spans="1:12" ht="21.75" customHeight="1">
      <c r="A401" s="609"/>
      <c r="B401" s="1037" t="s">
        <v>705</v>
      </c>
      <c r="C401" s="1039"/>
      <c r="D401" s="610"/>
      <c r="E401" s="505"/>
      <c r="F401" s="505"/>
      <c r="G401" s="505"/>
      <c r="H401" s="505"/>
      <c r="I401" s="551"/>
      <c r="J401" s="611"/>
      <c r="K401" s="612"/>
      <c r="L401" s="393"/>
    </row>
    <row r="402" spans="1:12" ht="16.5" customHeight="1">
      <c r="A402" s="505"/>
      <c r="B402" s="505"/>
      <c r="C402" s="505"/>
      <c r="D402" s="505"/>
      <c r="E402" s="505"/>
      <c r="F402" s="505"/>
      <c r="G402" s="505"/>
      <c r="H402" s="505"/>
      <c r="I402" s="510"/>
    </row>
    <row r="403" spans="1:12">
      <c r="A403" s="505"/>
      <c r="B403" s="505"/>
      <c r="C403" s="505"/>
      <c r="D403" s="505"/>
      <c r="E403" s="505"/>
      <c r="F403" s="505"/>
      <c r="G403" s="505"/>
      <c r="H403" s="505"/>
      <c r="I403" s="510"/>
    </row>
    <row r="404" spans="1:12">
      <c r="I404" s="616"/>
    </row>
    <row r="405" spans="1:12" ht="16.5">
      <c r="B405" s="391" t="s">
        <v>7</v>
      </c>
      <c r="C405" s="617" t="str">
        <f>'Names of Bidder'!D36&amp;"-"&amp; 'Names of Bidder'!E36&amp;"-" &amp;'Names of Bidder'!F36</f>
        <v>--</v>
      </c>
      <c r="F405" s="390" t="s">
        <v>5</v>
      </c>
      <c r="G405" s="391" t="str">
        <f>IF('Names of Bidder'!D33=0, "", 'Names of Bidder'!D33)</f>
        <v/>
      </c>
      <c r="H405" s="391"/>
      <c r="I405" s="391"/>
    </row>
    <row r="406" spans="1:12" ht="16.5">
      <c r="B406" s="391" t="s">
        <v>8</v>
      </c>
      <c r="C406" s="617" t="str">
        <f>IF('Names of Bidder'!D37=0, "", 'Names of Bidder'!D37)</f>
        <v/>
      </c>
      <c r="F406" s="390" t="s">
        <v>6</v>
      </c>
      <c r="G406" s="391" t="str">
        <f>IF('Names of Bidder'!D34=0, "", 'Names of Bidder'!D34)</f>
        <v/>
      </c>
      <c r="H406" s="391"/>
      <c r="I406" s="391"/>
    </row>
  </sheetData>
  <sheetProtection formatColumns="0" formatRows="0" selectLockedCells="1"/>
  <customSheetViews>
    <customSheetView guid="{7D0A14A8-F7D2-402C-9203-97C9651691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2"/>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8"/>
  <headerFooter alignWithMargins="0"/>
  <rowBreaks count="2" manualBreakCount="2">
    <brk id="91" max="9" man="1"/>
    <brk id="134" max="9" man="1"/>
  </rowBreaks>
  <drawing r:id="rId19"/>
  <legacyDrawing r:id="rId20"/>
  <mc:AlternateContent xmlns:mc="http://schemas.openxmlformats.org/markup-compatibility/2006">
    <mc:Choice Requires="x14">
      <controls>
        <mc:AlternateContent xmlns:mc="http://schemas.openxmlformats.org/markup-compatibility/2006">
          <mc:Choice Requires="x14">
            <control shapeId="95253" r:id="rId21"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2"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3"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4"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5"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6"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7"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8"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9"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0"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1"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2"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3"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4"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5"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6"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7"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8"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9"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0"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1"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2"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3"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4"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5"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6"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7"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8"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9"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0"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1"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2"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3"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4"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5"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6"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7"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8"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9"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0"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1"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2"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3"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4"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5"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6"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7"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8"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9"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0"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1"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2"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3"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4"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5"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6"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7"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8"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9"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0"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1"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2"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3"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4"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5"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6"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7"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8"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9"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0"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1"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2"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223" t="str">
        <f>'Attach 3(JV)'!A1</f>
        <v>Specification No. :5002002080/TRANSFORMER/DOM/A02-CC CS -3</v>
      </c>
      <c r="B1" s="1223"/>
      <c r="C1" s="1223"/>
      <c r="D1" s="1223"/>
      <c r="E1" s="346" t="str">
        <f>"Attachment-3(QR) " &amp; 'Attach 3(JV)'!AT1</f>
        <v xml:space="preserve">Attachment-3(QR) </v>
      </c>
    </row>
    <row r="2" spans="1:9" ht="5.25" customHeight="1"/>
    <row r="3" spans="1:9" ht="93.75" customHeight="1">
      <c r="A3" s="1224"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225"/>
      <c r="C3" s="1225"/>
      <c r="D3" s="1225"/>
      <c r="E3" s="1225"/>
      <c r="F3" s="27"/>
      <c r="G3" s="28"/>
      <c r="H3" s="27"/>
    </row>
    <row r="4" spans="1:9" ht="20.100000000000001" customHeight="1">
      <c r="A4" s="29"/>
      <c r="H4" s="31"/>
      <c r="I4" s="11"/>
    </row>
    <row r="5" spans="1:9" ht="20.100000000000001" customHeight="1">
      <c r="A5" s="991" t="s">
        <v>355</v>
      </c>
      <c r="B5" s="991"/>
      <c r="C5" s="991"/>
      <c r="D5" s="991"/>
      <c r="E5" s="99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7" t="str">
        <f>'Attach 3(JV)'!A8</f>
        <v/>
      </c>
      <c r="B8" s="997"/>
      <c r="C8" s="997"/>
      <c r="D8" s="997"/>
      <c r="E8" s="136" t="str">
        <f>'Attach 3(JV)'!E8</f>
        <v>Contract Services</v>
      </c>
      <c r="H8" s="31"/>
      <c r="I8" s="13"/>
    </row>
    <row r="9" spans="1:9" ht="20.100000000000001" customHeight="1">
      <c r="A9" s="14" t="s">
        <v>350</v>
      </c>
      <c r="B9" s="994">
        <f>'Attach 3(JV)'!B9</f>
        <v>0</v>
      </c>
      <c r="C9" s="994"/>
      <c r="D9" s="994"/>
      <c r="E9" s="136" t="str">
        <f>'Attach 3(JV)'!E9</f>
        <v>Power Grid Corporation of India Ltd.,</v>
      </c>
      <c r="H9" s="31"/>
      <c r="I9" s="13"/>
    </row>
    <row r="10" spans="1:9" ht="20.100000000000001" customHeight="1">
      <c r="A10" s="14" t="s">
        <v>352</v>
      </c>
      <c r="B10" s="1227">
        <f>'Attach 3(JV)'!B10</f>
        <v>0</v>
      </c>
      <c r="C10" s="1227"/>
      <c r="D10" s="1227"/>
      <c r="E10" s="136" t="str">
        <f>'Attach 3(JV)'!E10</f>
        <v>"Saudamini", Plot No. 2, Sector 29</v>
      </c>
      <c r="H10" s="31"/>
      <c r="I10" s="13"/>
    </row>
    <row r="11" spans="1:9" ht="20.100000000000001" customHeight="1">
      <c r="B11" s="1227">
        <f>'Attach 3(JV)'!B11</f>
        <v>0</v>
      </c>
      <c r="C11" s="1227"/>
      <c r="D11" s="1227"/>
      <c r="E11" s="136" t="str">
        <f>'Attach 3(JV)'!E11</f>
        <v>Gurgaon (Haryana) - 122001</v>
      </c>
    </row>
    <row r="12" spans="1:9" ht="20.100000000000001" customHeight="1">
      <c r="A12" s="33"/>
      <c r="B12" s="1227">
        <f>'Attach 3(JV)'!B12</f>
        <v>0</v>
      </c>
      <c r="C12" s="1227"/>
      <c r="D12" s="1227"/>
      <c r="E12" s="16"/>
    </row>
    <row r="13" spans="1:9" ht="20.100000000000001" customHeight="1">
      <c r="A13" s="30" t="s">
        <v>345</v>
      </c>
      <c r="B13" s="97"/>
      <c r="C13" s="97"/>
      <c r="D13" s="97"/>
    </row>
    <row r="14" spans="1:9" ht="20.100000000000001" customHeight="1">
      <c r="A14" s="33"/>
      <c r="B14" s="97"/>
      <c r="C14" s="97"/>
      <c r="D14" s="97"/>
    </row>
    <row r="15" spans="1:9" ht="27.75" customHeight="1">
      <c r="A15" s="1226" t="s">
        <v>356</v>
      </c>
      <c r="B15" s="1226"/>
      <c r="C15" s="1226"/>
      <c r="D15" s="1226"/>
      <c r="E15" s="122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9" t="str">
        <f>'Attach 3(JV)'!E24</f>
        <v/>
      </c>
    </row>
    <row r="23" spans="1:5" ht="33" customHeight="1">
      <c r="A23" s="37" t="s">
        <v>8</v>
      </c>
      <c r="B23" s="269" t="str">
        <f>'Attach 3(JV)'!B25</f>
        <v/>
      </c>
      <c r="C23" s="34"/>
      <c r="D23" s="38" t="s">
        <v>6</v>
      </c>
      <c r="E23" s="269"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7D0A14A8-F7D2-402C-9203-97C9651691AA}"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1"/>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0"/>
  <headerFooter alignWithMargins="0">
    <oddFooter>&amp;R&amp;"Book Antiqua,Bold"&amp;8 Page &amp;P of &amp;N</oddFooter>
  </headerFooter>
  <drawing r:id="rId4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51"/>
  <sheetViews>
    <sheetView showGridLines="0" showZeros="0" view="pageBreakPreview" topLeftCell="A185" zoomScale="110" zoomScaleNormal="100" zoomScaleSheetLayoutView="110" workbookViewId="0">
      <selection activeCell="G57" sqref="G57:G58"/>
    </sheetView>
  </sheetViews>
  <sheetFormatPr defaultRowHeight="15.75"/>
  <cols>
    <col min="1" max="1" width="14.28515625" style="356" customWidth="1"/>
    <col min="2" max="2" width="13.85546875" style="356" customWidth="1"/>
    <col min="3" max="3" width="11.42578125" style="356" customWidth="1"/>
    <col min="4" max="4" width="27.85546875" style="356" customWidth="1"/>
    <col min="5" max="5" width="14.42578125" style="356" customWidth="1"/>
    <col min="6" max="6" width="21" style="356" customWidth="1"/>
    <col min="7" max="7" width="19.7109375" style="356" customWidth="1"/>
    <col min="8" max="8" width="18" style="356" customWidth="1"/>
    <col min="9" max="9" width="23.140625" style="356" customWidth="1"/>
    <col min="10" max="10" width="10.5703125" style="356" hidden="1" customWidth="1"/>
    <col min="11" max="11" width="10.28515625" style="356" hidden="1" customWidth="1"/>
    <col min="12" max="12" width="11.85546875" style="356" hidden="1" customWidth="1"/>
    <col min="13" max="13" width="34.5703125" style="356" hidden="1" customWidth="1"/>
    <col min="14" max="14" width="10.42578125" style="356" hidden="1" customWidth="1"/>
    <col min="15" max="15" width="11.42578125" style="356" hidden="1" customWidth="1"/>
    <col min="16" max="16" width="10.7109375" style="356" hidden="1" customWidth="1"/>
    <col min="17" max="17" width="13.7109375" style="356" hidden="1" customWidth="1"/>
    <col min="18" max="20" width="0" style="356" hidden="1" customWidth="1"/>
    <col min="21" max="21" width="13.5703125" style="356" hidden="1" customWidth="1"/>
    <col min="22" max="23" width="0" style="356" hidden="1" customWidth="1"/>
    <col min="24" max="24" width="4.7109375" style="356" hidden="1" customWidth="1"/>
    <col min="25" max="256" width="9.140625" style="356"/>
    <col min="257" max="257" width="14.28515625" style="356" customWidth="1"/>
    <col min="258" max="258" width="13.85546875" style="356" customWidth="1"/>
    <col min="259" max="259" width="11.42578125" style="356" customWidth="1"/>
    <col min="260" max="260" width="27.85546875" style="356" customWidth="1"/>
    <col min="261" max="261" width="14.42578125" style="356" customWidth="1"/>
    <col min="262" max="262" width="21" style="356" customWidth="1"/>
    <col min="263" max="263" width="19.7109375" style="356" customWidth="1"/>
    <col min="264" max="264" width="18" style="356" customWidth="1"/>
    <col min="265" max="265" width="23.140625" style="356" customWidth="1"/>
    <col min="266" max="280" width="0" style="356" hidden="1" customWidth="1"/>
    <col min="281" max="512" width="9.140625" style="356"/>
    <col min="513" max="513" width="14.28515625" style="356" customWidth="1"/>
    <col min="514" max="514" width="13.85546875" style="356" customWidth="1"/>
    <col min="515" max="515" width="11.42578125" style="356" customWidth="1"/>
    <col min="516" max="516" width="27.85546875" style="356" customWidth="1"/>
    <col min="517" max="517" width="14.42578125" style="356" customWidth="1"/>
    <col min="518" max="518" width="21" style="356" customWidth="1"/>
    <col min="519" max="519" width="19.7109375" style="356" customWidth="1"/>
    <col min="520" max="520" width="18" style="356" customWidth="1"/>
    <col min="521" max="521" width="23.140625" style="356" customWidth="1"/>
    <col min="522" max="536" width="0" style="356" hidden="1" customWidth="1"/>
    <col min="537" max="768" width="9.140625" style="356"/>
    <col min="769" max="769" width="14.28515625" style="356" customWidth="1"/>
    <col min="770" max="770" width="13.85546875" style="356" customWidth="1"/>
    <col min="771" max="771" width="11.42578125" style="356" customWidth="1"/>
    <col min="772" max="772" width="27.85546875" style="356" customWidth="1"/>
    <col min="773" max="773" width="14.42578125" style="356" customWidth="1"/>
    <col min="774" max="774" width="21" style="356" customWidth="1"/>
    <col min="775" max="775" width="19.7109375" style="356" customWidth="1"/>
    <col min="776" max="776" width="18" style="356" customWidth="1"/>
    <col min="777" max="777" width="23.140625" style="356" customWidth="1"/>
    <col min="778" max="792" width="0" style="356" hidden="1" customWidth="1"/>
    <col min="793" max="1024" width="9.140625" style="356"/>
    <col min="1025" max="1025" width="14.28515625" style="356" customWidth="1"/>
    <col min="1026" max="1026" width="13.85546875" style="356" customWidth="1"/>
    <col min="1027" max="1027" width="11.42578125" style="356" customWidth="1"/>
    <col min="1028" max="1028" width="27.85546875" style="356" customWidth="1"/>
    <col min="1029" max="1029" width="14.42578125" style="356" customWidth="1"/>
    <col min="1030" max="1030" width="21" style="356" customWidth="1"/>
    <col min="1031" max="1031" width="19.7109375" style="356" customWidth="1"/>
    <col min="1032" max="1032" width="18" style="356" customWidth="1"/>
    <col min="1033" max="1033" width="23.140625" style="356" customWidth="1"/>
    <col min="1034" max="1048" width="0" style="356" hidden="1" customWidth="1"/>
    <col min="1049" max="1280" width="9.140625" style="356"/>
    <col min="1281" max="1281" width="14.28515625" style="356" customWidth="1"/>
    <col min="1282" max="1282" width="13.85546875" style="356" customWidth="1"/>
    <col min="1283" max="1283" width="11.42578125" style="356" customWidth="1"/>
    <col min="1284" max="1284" width="27.85546875" style="356" customWidth="1"/>
    <col min="1285" max="1285" width="14.42578125" style="356" customWidth="1"/>
    <col min="1286" max="1286" width="21" style="356" customWidth="1"/>
    <col min="1287" max="1287" width="19.7109375" style="356" customWidth="1"/>
    <col min="1288" max="1288" width="18" style="356" customWidth="1"/>
    <col min="1289" max="1289" width="23.140625" style="356" customWidth="1"/>
    <col min="1290" max="1304" width="0" style="356" hidden="1" customWidth="1"/>
    <col min="1305" max="1536" width="9.140625" style="356"/>
    <col min="1537" max="1537" width="14.28515625" style="356" customWidth="1"/>
    <col min="1538" max="1538" width="13.85546875" style="356" customWidth="1"/>
    <col min="1539" max="1539" width="11.42578125" style="356" customWidth="1"/>
    <col min="1540" max="1540" width="27.85546875" style="356" customWidth="1"/>
    <col min="1541" max="1541" width="14.42578125" style="356" customWidth="1"/>
    <col min="1542" max="1542" width="21" style="356" customWidth="1"/>
    <col min="1543" max="1543" width="19.7109375" style="356" customWidth="1"/>
    <col min="1544" max="1544" width="18" style="356" customWidth="1"/>
    <col min="1545" max="1545" width="23.140625" style="356" customWidth="1"/>
    <col min="1546" max="1560" width="0" style="356" hidden="1" customWidth="1"/>
    <col min="1561" max="1792" width="9.140625" style="356"/>
    <col min="1793" max="1793" width="14.28515625" style="356" customWidth="1"/>
    <col min="1794" max="1794" width="13.85546875" style="356" customWidth="1"/>
    <col min="1795" max="1795" width="11.42578125" style="356" customWidth="1"/>
    <col min="1796" max="1796" width="27.85546875" style="356" customWidth="1"/>
    <col min="1797" max="1797" width="14.42578125" style="356" customWidth="1"/>
    <col min="1798" max="1798" width="21" style="356" customWidth="1"/>
    <col min="1799" max="1799" width="19.7109375" style="356" customWidth="1"/>
    <col min="1800" max="1800" width="18" style="356" customWidth="1"/>
    <col min="1801" max="1801" width="23.140625" style="356" customWidth="1"/>
    <col min="1802" max="1816" width="0" style="356" hidden="1" customWidth="1"/>
    <col min="1817" max="2048" width="9.140625" style="356"/>
    <col min="2049" max="2049" width="14.28515625" style="356" customWidth="1"/>
    <col min="2050" max="2050" width="13.85546875" style="356" customWidth="1"/>
    <col min="2051" max="2051" width="11.42578125" style="356" customWidth="1"/>
    <col min="2052" max="2052" width="27.85546875" style="356" customWidth="1"/>
    <col min="2053" max="2053" width="14.42578125" style="356" customWidth="1"/>
    <col min="2054" max="2054" width="21" style="356" customWidth="1"/>
    <col min="2055" max="2055" width="19.7109375" style="356" customWidth="1"/>
    <col min="2056" max="2056" width="18" style="356" customWidth="1"/>
    <col min="2057" max="2057" width="23.140625" style="356" customWidth="1"/>
    <col min="2058" max="2072" width="0" style="356" hidden="1" customWidth="1"/>
    <col min="2073" max="2304" width="9.140625" style="356"/>
    <col min="2305" max="2305" width="14.28515625" style="356" customWidth="1"/>
    <col min="2306" max="2306" width="13.85546875" style="356" customWidth="1"/>
    <col min="2307" max="2307" width="11.42578125" style="356" customWidth="1"/>
    <col min="2308" max="2308" width="27.85546875" style="356" customWidth="1"/>
    <col min="2309" max="2309" width="14.42578125" style="356" customWidth="1"/>
    <col min="2310" max="2310" width="21" style="356" customWidth="1"/>
    <col min="2311" max="2311" width="19.7109375" style="356" customWidth="1"/>
    <col min="2312" max="2312" width="18" style="356" customWidth="1"/>
    <col min="2313" max="2313" width="23.140625" style="356" customWidth="1"/>
    <col min="2314" max="2328" width="0" style="356" hidden="1" customWidth="1"/>
    <col min="2329" max="2560" width="9.140625" style="356"/>
    <col min="2561" max="2561" width="14.28515625" style="356" customWidth="1"/>
    <col min="2562" max="2562" width="13.85546875" style="356" customWidth="1"/>
    <col min="2563" max="2563" width="11.42578125" style="356" customWidth="1"/>
    <col min="2564" max="2564" width="27.85546875" style="356" customWidth="1"/>
    <col min="2565" max="2565" width="14.42578125" style="356" customWidth="1"/>
    <col min="2566" max="2566" width="21" style="356" customWidth="1"/>
    <col min="2567" max="2567" width="19.7109375" style="356" customWidth="1"/>
    <col min="2568" max="2568" width="18" style="356" customWidth="1"/>
    <col min="2569" max="2569" width="23.140625" style="356" customWidth="1"/>
    <col min="2570" max="2584" width="0" style="356" hidden="1" customWidth="1"/>
    <col min="2585" max="2816" width="9.140625" style="356"/>
    <col min="2817" max="2817" width="14.28515625" style="356" customWidth="1"/>
    <col min="2818" max="2818" width="13.85546875" style="356" customWidth="1"/>
    <col min="2819" max="2819" width="11.42578125" style="356" customWidth="1"/>
    <col min="2820" max="2820" width="27.85546875" style="356" customWidth="1"/>
    <col min="2821" max="2821" width="14.42578125" style="356" customWidth="1"/>
    <col min="2822" max="2822" width="21" style="356" customWidth="1"/>
    <col min="2823" max="2823" width="19.7109375" style="356" customWidth="1"/>
    <col min="2824" max="2824" width="18" style="356" customWidth="1"/>
    <col min="2825" max="2825" width="23.140625" style="356" customWidth="1"/>
    <col min="2826" max="2840" width="0" style="356" hidden="1" customWidth="1"/>
    <col min="2841" max="3072" width="9.140625" style="356"/>
    <col min="3073" max="3073" width="14.28515625" style="356" customWidth="1"/>
    <col min="3074" max="3074" width="13.85546875" style="356" customWidth="1"/>
    <col min="3075" max="3075" width="11.42578125" style="356" customWidth="1"/>
    <col min="3076" max="3076" width="27.85546875" style="356" customWidth="1"/>
    <col min="3077" max="3077" width="14.42578125" style="356" customWidth="1"/>
    <col min="3078" max="3078" width="21" style="356" customWidth="1"/>
    <col min="3079" max="3079" width="19.7109375" style="356" customWidth="1"/>
    <col min="3080" max="3080" width="18" style="356" customWidth="1"/>
    <col min="3081" max="3081" width="23.140625" style="356" customWidth="1"/>
    <col min="3082" max="3096" width="0" style="356" hidden="1" customWidth="1"/>
    <col min="3097" max="3328" width="9.140625" style="356"/>
    <col min="3329" max="3329" width="14.28515625" style="356" customWidth="1"/>
    <col min="3330" max="3330" width="13.85546875" style="356" customWidth="1"/>
    <col min="3331" max="3331" width="11.42578125" style="356" customWidth="1"/>
    <col min="3332" max="3332" width="27.85546875" style="356" customWidth="1"/>
    <col min="3333" max="3333" width="14.42578125" style="356" customWidth="1"/>
    <col min="3334" max="3334" width="21" style="356" customWidth="1"/>
    <col min="3335" max="3335" width="19.7109375" style="356" customWidth="1"/>
    <col min="3336" max="3336" width="18" style="356" customWidth="1"/>
    <col min="3337" max="3337" width="23.140625" style="356" customWidth="1"/>
    <col min="3338" max="3352" width="0" style="356" hidden="1" customWidth="1"/>
    <col min="3353" max="3584" width="9.140625" style="356"/>
    <col min="3585" max="3585" width="14.28515625" style="356" customWidth="1"/>
    <col min="3586" max="3586" width="13.85546875" style="356" customWidth="1"/>
    <col min="3587" max="3587" width="11.42578125" style="356" customWidth="1"/>
    <col min="3588" max="3588" width="27.85546875" style="356" customWidth="1"/>
    <col min="3589" max="3589" width="14.42578125" style="356" customWidth="1"/>
    <col min="3590" max="3590" width="21" style="356" customWidth="1"/>
    <col min="3591" max="3591" width="19.7109375" style="356" customWidth="1"/>
    <col min="3592" max="3592" width="18" style="356" customWidth="1"/>
    <col min="3593" max="3593" width="23.140625" style="356" customWidth="1"/>
    <col min="3594" max="3608" width="0" style="356" hidden="1" customWidth="1"/>
    <col min="3609" max="3840" width="9.140625" style="356"/>
    <col min="3841" max="3841" width="14.28515625" style="356" customWidth="1"/>
    <col min="3842" max="3842" width="13.85546875" style="356" customWidth="1"/>
    <col min="3843" max="3843" width="11.42578125" style="356" customWidth="1"/>
    <col min="3844" max="3844" width="27.85546875" style="356" customWidth="1"/>
    <col min="3845" max="3845" width="14.42578125" style="356" customWidth="1"/>
    <col min="3846" max="3846" width="21" style="356" customWidth="1"/>
    <col min="3847" max="3847" width="19.7109375" style="356" customWidth="1"/>
    <col min="3848" max="3848" width="18" style="356" customWidth="1"/>
    <col min="3849" max="3849" width="23.140625" style="356" customWidth="1"/>
    <col min="3850" max="3864" width="0" style="356" hidden="1" customWidth="1"/>
    <col min="3865" max="4096" width="9.140625" style="356"/>
    <col min="4097" max="4097" width="14.28515625" style="356" customWidth="1"/>
    <col min="4098" max="4098" width="13.85546875" style="356" customWidth="1"/>
    <col min="4099" max="4099" width="11.42578125" style="356" customWidth="1"/>
    <col min="4100" max="4100" width="27.85546875" style="356" customWidth="1"/>
    <col min="4101" max="4101" width="14.42578125" style="356" customWidth="1"/>
    <col min="4102" max="4102" width="21" style="356" customWidth="1"/>
    <col min="4103" max="4103" width="19.7109375" style="356" customWidth="1"/>
    <col min="4104" max="4104" width="18" style="356" customWidth="1"/>
    <col min="4105" max="4105" width="23.140625" style="356" customWidth="1"/>
    <col min="4106" max="4120" width="0" style="356" hidden="1" customWidth="1"/>
    <col min="4121" max="4352" width="9.140625" style="356"/>
    <col min="4353" max="4353" width="14.28515625" style="356" customWidth="1"/>
    <col min="4354" max="4354" width="13.85546875" style="356" customWidth="1"/>
    <col min="4355" max="4355" width="11.42578125" style="356" customWidth="1"/>
    <col min="4356" max="4356" width="27.85546875" style="356" customWidth="1"/>
    <col min="4357" max="4357" width="14.42578125" style="356" customWidth="1"/>
    <col min="4358" max="4358" width="21" style="356" customWidth="1"/>
    <col min="4359" max="4359" width="19.7109375" style="356" customWidth="1"/>
    <col min="4360" max="4360" width="18" style="356" customWidth="1"/>
    <col min="4361" max="4361" width="23.140625" style="356" customWidth="1"/>
    <col min="4362" max="4376" width="0" style="356" hidden="1" customWidth="1"/>
    <col min="4377" max="4608" width="9.140625" style="356"/>
    <col min="4609" max="4609" width="14.28515625" style="356" customWidth="1"/>
    <col min="4610" max="4610" width="13.85546875" style="356" customWidth="1"/>
    <col min="4611" max="4611" width="11.42578125" style="356" customWidth="1"/>
    <col min="4612" max="4612" width="27.85546875" style="356" customWidth="1"/>
    <col min="4613" max="4613" width="14.42578125" style="356" customWidth="1"/>
    <col min="4614" max="4614" width="21" style="356" customWidth="1"/>
    <col min="4615" max="4615" width="19.7109375" style="356" customWidth="1"/>
    <col min="4616" max="4616" width="18" style="356" customWidth="1"/>
    <col min="4617" max="4617" width="23.140625" style="356" customWidth="1"/>
    <col min="4618" max="4632" width="0" style="356" hidden="1" customWidth="1"/>
    <col min="4633" max="4864" width="9.140625" style="356"/>
    <col min="4865" max="4865" width="14.28515625" style="356" customWidth="1"/>
    <col min="4866" max="4866" width="13.85546875" style="356" customWidth="1"/>
    <col min="4867" max="4867" width="11.42578125" style="356" customWidth="1"/>
    <col min="4868" max="4868" width="27.85546875" style="356" customWidth="1"/>
    <col min="4869" max="4869" width="14.42578125" style="356" customWidth="1"/>
    <col min="4870" max="4870" width="21" style="356" customWidth="1"/>
    <col min="4871" max="4871" width="19.7109375" style="356" customWidth="1"/>
    <col min="4872" max="4872" width="18" style="356" customWidth="1"/>
    <col min="4873" max="4873" width="23.140625" style="356" customWidth="1"/>
    <col min="4874" max="4888" width="0" style="356" hidden="1" customWidth="1"/>
    <col min="4889" max="5120" width="9.140625" style="356"/>
    <col min="5121" max="5121" width="14.28515625" style="356" customWidth="1"/>
    <col min="5122" max="5122" width="13.85546875" style="356" customWidth="1"/>
    <col min="5123" max="5123" width="11.42578125" style="356" customWidth="1"/>
    <col min="5124" max="5124" width="27.85546875" style="356" customWidth="1"/>
    <col min="5125" max="5125" width="14.42578125" style="356" customWidth="1"/>
    <col min="5126" max="5126" width="21" style="356" customWidth="1"/>
    <col min="5127" max="5127" width="19.7109375" style="356" customWidth="1"/>
    <col min="5128" max="5128" width="18" style="356" customWidth="1"/>
    <col min="5129" max="5129" width="23.140625" style="356" customWidth="1"/>
    <col min="5130" max="5144" width="0" style="356" hidden="1" customWidth="1"/>
    <col min="5145" max="5376" width="9.140625" style="356"/>
    <col min="5377" max="5377" width="14.28515625" style="356" customWidth="1"/>
    <col min="5378" max="5378" width="13.85546875" style="356" customWidth="1"/>
    <col min="5379" max="5379" width="11.42578125" style="356" customWidth="1"/>
    <col min="5380" max="5380" width="27.85546875" style="356" customWidth="1"/>
    <col min="5381" max="5381" width="14.42578125" style="356" customWidth="1"/>
    <col min="5382" max="5382" width="21" style="356" customWidth="1"/>
    <col min="5383" max="5383" width="19.7109375" style="356" customWidth="1"/>
    <col min="5384" max="5384" width="18" style="356" customWidth="1"/>
    <col min="5385" max="5385" width="23.140625" style="356" customWidth="1"/>
    <col min="5386" max="5400" width="0" style="356" hidden="1" customWidth="1"/>
    <col min="5401" max="5632" width="9.140625" style="356"/>
    <col min="5633" max="5633" width="14.28515625" style="356" customWidth="1"/>
    <col min="5634" max="5634" width="13.85546875" style="356" customWidth="1"/>
    <col min="5635" max="5635" width="11.42578125" style="356" customWidth="1"/>
    <col min="5636" max="5636" width="27.85546875" style="356" customWidth="1"/>
    <col min="5637" max="5637" width="14.42578125" style="356" customWidth="1"/>
    <col min="5638" max="5638" width="21" style="356" customWidth="1"/>
    <col min="5639" max="5639" width="19.7109375" style="356" customWidth="1"/>
    <col min="5640" max="5640" width="18" style="356" customWidth="1"/>
    <col min="5641" max="5641" width="23.140625" style="356" customWidth="1"/>
    <col min="5642" max="5656" width="0" style="356" hidden="1" customWidth="1"/>
    <col min="5657" max="5888" width="9.140625" style="356"/>
    <col min="5889" max="5889" width="14.28515625" style="356" customWidth="1"/>
    <col min="5890" max="5890" width="13.85546875" style="356" customWidth="1"/>
    <col min="5891" max="5891" width="11.42578125" style="356" customWidth="1"/>
    <col min="5892" max="5892" width="27.85546875" style="356" customWidth="1"/>
    <col min="5893" max="5893" width="14.42578125" style="356" customWidth="1"/>
    <col min="5894" max="5894" width="21" style="356" customWidth="1"/>
    <col min="5895" max="5895" width="19.7109375" style="356" customWidth="1"/>
    <col min="5896" max="5896" width="18" style="356" customWidth="1"/>
    <col min="5897" max="5897" width="23.140625" style="356" customWidth="1"/>
    <col min="5898" max="5912" width="0" style="356" hidden="1" customWidth="1"/>
    <col min="5913" max="6144" width="9.140625" style="356"/>
    <col min="6145" max="6145" width="14.28515625" style="356" customWidth="1"/>
    <col min="6146" max="6146" width="13.85546875" style="356" customWidth="1"/>
    <col min="6147" max="6147" width="11.42578125" style="356" customWidth="1"/>
    <col min="6148" max="6148" width="27.85546875" style="356" customWidth="1"/>
    <col min="6149" max="6149" width="14.42578125" style="356" customWidth="1"/>
    <col min="6150" max="6150" width="21" style="356" customWidth="1"/>
    <col min="6151" max="6151" width="19.7109375" style="356" customWidth="1"/>
    <col min="6152" max="6152" width="18" style="356" customWidth="1"/>
    <col min="6153" max="6153" width="23.140625" style="356" customWidth="1"/>
    <col min="6154" max="6168" width="0" style="356" hidden="1" customWidth="1"/>
    <col min="6169" max="6400" width="9.140625" style="356"/>
    <col min="6401" max="6401" width="14.28515625" style="356" customWidth="1"/>
    <col min="6402" max="6402" width="13.85546875" style="356" customWidth="1"/>
    <col min="6403" max="6403" width="11.42578125" style="356" customWidth="1"/>
    <col min="6404" max="6404" width="27.85546875" style="356" customWidth="1"/>
    <col min="6405" max="6405" width="14.42578125" style="356" customWidth="1"/>
    <col min="6406" max="6406" width="21" style="356" customWidth="1"/>
    <col min="6407" max="6407" width="19.7109375" style="356" customWidth="1"/>
    <col min="6408" max="6408" width="18" style="356" customWidth="1"/>
    <col min="6409" max="6409" width="23.140625" style="356" customWidth="1"/>
    <col min="6410" max="6424" width="0" style="356" hidden="1" customWidth="1"/>
    <col min="6425" max="6656" width="9.140625" style="356"/>
    <col min="6657" max="6657" width="14.28515625" style="356" customWidth="1"/>
    <col min="6658" max="6658" width="13.85546875" style="356" customWidth="1"/>
    <col min="6659" max="6659" width="11.42578125" style="356" customWidth="1"/>
    <col min="6660" max="6660" width="27.85546875" style="356" customWidth="1"/>
    <col min="6661" max="6661" width="14.42578125" style="356" customWidth="1"/>
    <col min="6662" max="6662" width="21" style="356" customWidth="1"/>
    <col min="6663" max="6663" width="19.7109375" style="356" customWidth="1"/>
    <col min="6664" max="6664" width="18" style="356" customWidth="1"/>
    <col min="6665" max="6665" width="23.140625" style="356" customWidth="1"/>
    <col min="6666" max="6680" width="0" style="356" hidden="1" customWidth="1"/>
    <col min="6681" max="6912" width="9.140625" style="356"/>
    <col min="6913" max="6913" width="14.28515625" style="356" customWidth="1"/>
    <col min="6914" max="6914" width="13.85546875" style="356" customWidth="1"/>
    <col min="6915" max="6915" width="11.42578125" style="356" customWidth="1"/>
    <col min="6916" max="6916" width="27.85546875" style="356" customWidth="1"/>
    <col min="6917" max="6917" width="14.42578125" style="356" customWidth="1"/>
    <col min="6918" max="6918" width="21" style="356" customWidth="1"/>
    <col min="6919" max="6919" width="19.7109375" style="356" customWidth="1"/>
    <col min="6920" max="6920" width="18" style="356" customWidth="1"/>
    <col min="6921" max="6921" width="23.140625" style="356" customWidth="1"/>
    <col min="6922" max="6936" width="0" style="356" hidden="1" customWidth="1"/>
    <col min="6937" max="7168" width="9.140625" style="356"/>
    <col min="7169" max="7169" width="14.28515625" style="356" customWidth="1"/>
    <col min="7170" max="7170" width="13.85546875" style="356" customWidth="1"/>
    <col min="7171" max="7171" width="11.42578125" style="356" customWidth="1"/>
    <col min="7172" max="7172" width="27.85546875" style="356" customWidth="1"/>
    <col min="7173" max="7173" width="14.42578125" style="356" customWidth="1"/>
    <col min="7174" max="7174" width="21" style="356" customWidth="1"/>
    <col min="7175" max="7175" width="19.7109375" style="356" customWidth="1"/>
    <col min="7176" max="7176" width="18" style="356" customWidth="1"/>
    <col min="7177" max="7177" width="23.140625" style="356" customWidth="1"/>
    <col min="7178" max="7192" width="0" style="356" hidden="1" customWidth="1"/>
    <col min="7193" max="7424" width="9.140625" style="356"/>
    <col min="7425" max="7425" width="14.28515625" style="356" customWidth="1"/>
    <col min="7426" max="7426" width="13.85546875" style="356" customWidth="1"/>
    <col min="7427" max="7427" width="11.42578125" style="356" customWidth="1"/>
    <col min="7428" max="7428" width="27.85546875" style="356" customWidth="1"/>
    <col min="7429" max="7429" width="14.42578125" style="356" customWidth="1"/>
    <col min="7430" max="7430" width="21" style="356" customWidth="1"/>
    <col min="7431" max="7431" width="19.7109375" style="356" customWidth="1"/>
    <col min="7432" max="7432" width="18" style="356" customWidth="1"/>
    <col min="7433" max="7433" width="23.140625" style="356" customWidth="1"/>
    <col min="7434" max="7448" width="0" style="356" hidden="1" customWidth="1"/>
    <col min="7449" max="7680" width="9.140625" style="356"/>
    <col min="7681" max="7681" width="14.28515625" style="356" customWidth="1"/>
    <col min="7682" max="7682" width="13.85546875" style="356" customWidth="1"/>
    <col min="7683" max="7683" width="11.42578125" style="356" customWidth="1"/>
    <col min="7684" max="7684" width="27.85546875" style="356" customWidth="1"/>
    <col min="7685" max="7685" width="14.42578125" style="356" customWidth="1"/>
    <col min="7686" max="7686" width="21" style="356" customWidth="1"/>
    <col min="7687" max="7687" width="19.7109375" style="356" customWidth="1"/>
    <col min="7688" max="7688" width="18" style="356" customWidth="1"/>
    <col min="7689" max="7689" width="23.140625" style="356" customWidth="1"/>
    <col min="7690" max="7704" width="0" style="356" hidden="1" customWidth="1"/>
    <col min="7705" max="7936" width="9.140625" style="356"/>
    <col min="7937" max="7937" width="14.28515625" style="356" customWidth="1"/>
    <col min="7938" max="7938" width="13.85546875" style="356" customWidth="1"/>
    <col min="7939" max="7939" width="11.42578125" style="356" customWidth="1"/>
    <col min="7940" max="7940" width="27.85546875" style="356" customWidth="1"/>
    <col min="7941" max="7941" width="14.42578125" style="356" customWidth="1"/>
    <col min="7942" max="7942" width="21" style="356" customWidth="1"/>
    <col min="7943" max="7943" width="19.7109375" style="356" customWidth="1"/>
    <col min="7944" max="7944" width="18" style="356" customWidth="1"/>
    <col min="7945" max="7945" width="23.140625" style="356" customWidth="1"/>
    <col min="7946" max="7960" width="0" style="356" hidden="1" customWidth="1"/>
    <col min="7961" max="8192" width="9.140625" style="356"/>
    <col min="8193" max="8193" width="14.28515625" style="356" customWidth="1"/>
    <col min="8194" max="8194" width="13.85546875" style="356" customWidth="1"/>
    <col min="8195" max="8195" width="11.42578125" style="356" customWidth="1"/>
    <col min="8196" max="8196" width="27.85546875" style="356" customWidth="1"/>
    <col min="8197" max="8197" width="14.42578125" style="356" customWidth="1"/>
    <col min="8198" max="8198" width="21" style="356" customWidth="1"/>
    <col min="8199" max="8199" width="19.7109375" style="356" customWidth="1"/>
    <col min="8200" max="8200" width="18" style="356" customWidth="1"/>
    <col min="8201" max="8201" width="23.140625" style="356" customWidth="1"/>
    <col min="8202" max="8216" width="0" style="356" hidden="1" customWidth="1"/>
    <col min="8217" max="8448" width="9.140625" style="356"/>
    <col min="8449" max="8449" width="14.28515625" style="356" customWidth="1"/>
    <col min="8450" max="8450" width="13.85546875" style="356" customWidth="1"/>
    <col min="8451" max="8451" width="11.42578125" style="356" customWidth="1"/>
    <col min="8452" max="8452" width="27.85546875" style="356" customWidth="1"/>
    <col min="8453" max="8453" width="14.42578125" style="356" customWidth="1"/>
    <col min="8454" max="8454" width="21" style="356" customWidth="1"/>
    <col min="8455" max="8455" width="19.7109375" style="356" customWidth="1"/>
    <col min="8456" max="8456" width="18" style="356" customWidth="1"/>
    <col min="8457" max="8457" width="23.140625" style="356" customWidth="1"/>
    <col min="8458" max="8472" width="0" style="356" hidden="1" customWidth="1"/>
    <col min="8473" max="8704" width="9.140625" style="356"/>
    <col min="8705" max="8705" width="14.28515625" style="356" customWidth="1"/>
    <col min="8706" max="8706" width="13.85546875" style="356" customWidth="1"/>
    <col min="8707" max="8707" width="11.42578125" style="356" customWidth="1"/>
    <col min="8708" max="8708" width="27.85546875" style="356" customWidth="1"/>
    <col min="8709" max="8709" width="14.42578125" style="356" customWidth="1"/>
    <col min="8710" max="8710" width="21" style="356" customWidth="1"/>
    <col min="8711" max="8711" width="19.7109375" style="356" customWidth="1"/>
    <col min="8712" max="8712" width="18" style="356" customWidth="1"/>
    <col min="8713" max="8713" width="23.140625" style="356" customWidth="1"/>
    <col min="8714" max="8728" width="0" style="356" hidden="1" customWidth="1"/>
    <col min="8729" max="8960" width="9.140625" style="356"/>
    <col min="8961" max="8961" width="14.28515625" style="356" customWidth="1"/>
    <col min="8962" max="8962" width="13.85546875" style="356" customWidth="1"/>
    <col min="8963" max="8963" width="11.42578125" style="356" customWidth="1"/>
    <col min="8964" max="8964" width="27.85546875" style="356" customWidth="1"/>
    <col min="8965" max="8965" width="14.42578125" style="356" customWidth="1"/>
    <col min="8966" max="8966" width="21" style="356" customWidth="1"/>
    <col min="8967" max="8967" width="19.7109375" style="356" customWidth="1"/>
    <col min="8968" max="8968" width="18" style="356" customWidth="1"/>
    <col min="8969" max="8969" width="23.140625" style="356" customWidth="1"/>
    <col min="8970" max="8984" width="0" style="356" hidden="1" customWidth="1"/>
    <col min="8985" max="9216" width="9.140625" style="356"/>
    <col min="9217" max="9217" width="14.28515625" style="356" customWidth="1"/>
    <col min="9218" max="9218" width="13.85546875" style="356" customWidth="1"/>
    <col min="9219" max="9219" width="11.42578125" style="356" customWidth="1"/>
    <col min="9220" max="9220" width="27.85546875" style="356" customWidth="1"/>
    <col min="9221" max="9221" width="14.42578125" style="356" customWidth="1"/>
    <col min="9222" max="9222" width="21" style="356" customWidth="1"/>
    <col min="9223" max="9223" width="19.7109375" style="356" customWidth="1"/>
    <col min="9224" max="9224" width="18" style="356" customWidth="1"/>
    <col min="9225" max="9225" width="23.140625" style="356" customWidth="1"/>
    <col min="9226" max="9240" width="0" style="356" hidden="1" customWidth="1"/>
    <col min="9241" max="9472" width="9.140625" style="356"/>
    <col min="9473" max="9473" width="14.28515625" style="356" customWidth="1"/>
    <col min="9474" max="9474" width="13.85546875" style="356" customWidth="1"/>
    <col min="9475" max="9475" width="11.42578125" style="356" customWidth="1"/>
    <col min="9476" max="9476" width="27.85546875" style="356" customWidth="1"/>
    <col min="9477" max="9477" width="14.42578125" style="356" customWidth="1"/>
    <col min="9478" max="9478" width="21" style="356" customWidth="1"/>
    <col min="9479" max="9479" width="19.7109375" style="356" customWidth="1"/>
    <col min="9480" max="9480" width="18" style="356" customWidth="1"/>
    <col min="9481" max="9481" width="23.140625" style="356" customWidth="1"/>
    <col min="9482" max="9496" width="0" style="356" hidden="1" customWidth="1"/>
    <col min="9497" max="9728" width="9.140625" style="356"/>
    <col min="9729" max="9729" width="14.28515625" style="356" customWidth="1"/>
    <col min="9730" max="9730" width="13.85546875" style="356" customWidth="1"/>
    <col min="9731" max="9731" width="11.42578125" style="356" customWidth="1"/>
    <col min="9732" max="9732" width="27.85546875" style="356" customWidth="1"/>
    <col min="9733" max="9733" width="14.42578125" style="356" customWidth="1"/>
    <col min="9734" max="9734" width="21" style="356" customWidth="1"/>
    <col min="9735" max="9735" width="19.7109375" style="356" customWidth="1"/>
    <col min="9736" max="9736" width="18" style="356" customWidth="1"/>
    <col min="9737" max="9737" width="23.140625" style="356" customWidth="1"/>
    <col min="9738" max="9752" width="0" style="356" hidden="1" customWidth="1"/>
    <col min="9753" max="9984" width="9.140625" style="356"/>
    <col min="9985" max="9985" width="14.28515625" style="356" customWidth="1"/>
    <col min="9986" max="9986" width="13.85546875" style="356" customWidth="1"/>
    <col min="9987" max="9987" width="11.42578125" style="356" customWidth="1"/>
    <col min="9988" max="9988" width="27.85546875" style="356" customWidth="1"/>
    <col min="9989" max="9989" width="14.42578125" style="356" customWidth="1"/>
    <col min="9990" max="9990" width="21" style="356" customWidth="1"/>
    <col min="9991" max="9991" width="19.7109375" style="356" customWidth="1"/>
    <col min="9992" max="9992" width="18" style="356" customWidth="1"/>
    <col min="9993" max="9993" width="23.140625" style="356" customWidth="1"/>
    <col min="9994" max="10008" width="0" style="356" hidden="1" customWidth="1"/>
    <col min="10009" max="10240" width="9.140625" style="356"/>
    <col min="10241" max="10241" width="14.28515625" style="356" customWidth="1"/>
    <col min="10242" max="10242" width="13.85546875" style="356" customWidth="1"/>
    <col min="10243" max="10243" width="11.42578125" style="356" customWidth="1"/>
    <col min="10244" max="10244" width="27.85546875" style="356" customWidth="1"/>
    <col min="10245" max="10245" width="14.42578125" style="356" customWidth="1"/>
    <col min="10246" max="10246" width="21" style="356" customWidth="1"/>
    <col min="10247" max="10247" width="19.7109375" style="356" customWidth="1"/>
    <col min="10248" max="10248" width="18" style="356" customWidth="1"/>
    <col min="10249" max="10249" width="23.140625" style="356" customWidth="1"/>
    <col min="10250" max="10264" width="0" style="356" hidden="1" customWidth="1"/>
    <col min="10265" max="10496" width="9.140625" style="356"/>
    <col min="10497" max="10497" width="14.28515625" style="356" customWidth="1"/>
    <col min="10498" max="10498" width="13.85546875" style="356" customWidth="1"/>
    <col min="10499" max="10499" width="11.42578125" style="356" customWidth="1"/>
    <col min="10500" max="10500" width="27.85546875" style="356" customWidth="1"/>
    <col min="10501" max="10501" width="14.42578125" style="356" customWidth="1"/>
    <col min="10502" max="10502" width="21" style="356" customWidth="1"/>
    <col min="10503" max="10503" width="19.7109375" style="356" customWidth="1"/>
    <col min="10504" max="10504" width="18" style="356" customWidth="1"/>
    <col min="10505" max="10505" width="23.140625" style="356" customWidth="1"/>
    <col min="10506" max="10520" width="0" style="356" hidden="1" customWidth="1"/>
    <col min="10521" max="10752" width="9.140625" style="356"/>
    <col min="10753" max="10753" width="14.28515625" style="356" customWidth="1"/>
    <col min="10754" max="10754" width="13.85546875" style="356" customWidth="1"/>
    <col min="10755" max="10755" width="11.42578125" style="356" customWidth="1"/>
    <col min="10756" max="10756" width="27.85546875" style="356" customWidth="1"/>
    <col min="10757" max="10757" width="14.42578125" style="356" customWidth="1"/>
    <col min="10758" max="10758" width="21" style="356" customWidth="1"/>
    <col min="10759" max="10759" width="19.7109375" style="356" customWidth="1"/>
    <col min="10760" max="10760" width="18" style="356" customWidth="1"/>
    <col min="10761" max="10761" width="23.140625" style="356" customWidth="1"/>
    <col min="10762" max="10776" width="0" style="356" hidden="1" customWidth="1"/>
    <col min="10777" max="11008" width="9.140625" style="356"/>
    <col min="11009" max="11009" width="14.28515625" style="356" customWidth="1"/>
    <col min="11010" max="11010" width="13.85546875" style="356" customWidth="1"/>
    <col min="11011" max="11011" width="11.42578125" style="356" customWidth="1"/>
    <col min="11012" max="11012" width="27.85546875" style="356" customWidth="1"/>
    <col min="11013" max="11013" width="14.42578125" style="356" customWidth="1"/>
    <col min="11014" max="11014" width="21" style="356" customWidth="1"/>
    <col min="11015" max="11015" width="19.7109375" style="356" customWidth="1"/>
    <col min="11016" max="11016" width="18" style="356" customWidth="1"/>
    <col min="11017" max="11017" width="23.140625" style="356" customWidth="1"/>
    <col min="11018" max="11032" width="0" style="356" hidden="1" customWidth="1"/>
    <col min="11033" max="11264" width="9.140625" style="356"/>
    <col min="11265" max="11265" width="14.28515625" style="356" customWidth="1"/>
    <col min="11266" max="11266" width="13.85546875" style="356" customWidth="1"/>
    <col min="11267" max="11267" width="11.42578125" style="356" customWidth="1"/>
    <col min="11268" max="11268" width="27.85546875" style="356" customWidth="1"/>
    <col min="11269" max="11269" width="14.42578125" style="356" customWidth="1"/>
    <col min="11270" max="11270" width="21" style="356" customWidth="1"/>
    <col min="11271" max="11271" width="19.7109375" style="356" customWidth="1"/>
    <col min="11272" max="11272" width="18" style="356" customWidth="1"/>
    <col min="11273" max="11273" width="23.140625" style="356" customWidth="1"/>
    <col min="11274" max="11288" width="0" style="356" hidden="1" customWidth="1"/>
    <col min="11289" max="11520" width="9.140625" style="356"/>
    <col min="11521" max="11521" width="14.28515625" style="356" customWidth="1"/>
    <col min="11522" max="11522" width="13.85546875" style="356" customWidth="1"/>
    <col min="11523" max="11523" width="11.42578125" style="356" customWidth="1"/>
    <col min="11524" max="11524" width="27.85546875" style="356" customWidth="1"/>
    <col min="11525" max="11525" width="14.42578125" style="356" customWidth="1"/>
    <col min="11526" max="11526" width="21" style="356" customWidth="1"/>
    <col min="11527" max="11527" width="19.7109375" style="356" customWidth="1"/>
    <col min="11528" max="11528" width="18" style="356" customWidth="1"/>
    <col min="11529" max="11529" width="23.140625" style="356" customWidth="1"/>
    <col min="11530" max="11544" width="0" style="356" hidden="1" customWidth="1"/>
    <col min="11545" max="11776" width="9.140625" style="356"/>
    <col min="11777" max="11777" width="14.28515625" style="356" customWidth="1"/>
    <col min="11778" max="11778" width="13.85546875" style="356" customWidth="1"/>
    <col min="11779" max="11779" width="11.42578125" style="356" customWidth="1"/>
    <col min="11780" max="11780" width="27.85546875" style="356" customWidth="1"/>
    <col min="11781" max="11781" width="14.42578125" style="356" customWidth="1"/>
    <col min="11782" max="11782" width="21" style="356" customWidth="1"/>
    <col min="11783" max="11783" width="19.7109375" style="356" customWidth="1"/>
    <col min="11784" max="11784" width="18" style="356" customWidth="1"/>
    <col min="11785" max="11785" width="23.140625" style="356" customWidth="1"/>
    <col min="11786" max="11800" width="0" style="356" hidden="1" customWidth="1"/>
    <col min="11801" max="12032" width="9.140625" style="356"/>
    <col min="12033" max="12033" width="14.28515625" style="356" customWidth="1"/>
    <col min="12034" max="12034" width="13.85546875" style="356" customWidth="1"/>
    <col min="12035" max="12035" width="11.42578125" style="356" customWidth="1"/>
    <col min="12036" max="12036" width="27.85546875" style="356" customWidth="1"/>
    <col min="12037" max="12037" width="14.42578125" style="356" customWidth="1"/>
    <col min="12038" max="12038" width="21" style="356" customWidth="1"/>
    <col min="12039" max="12039" width="19.7109375" style="356" customWidth="1"/>
    <col min="12040" max="12040" width="18" style="356" customWidth="1"/>
    <col min="12041" max="12041" width="23.140625" style="356" customWidth="1"/>
    <col min="12042" max="12056" width="0" style="356" hidden="1" customWidth="1"/>
    <col min="12057" max="12288" width="9.140625" style="356"/>
    <col min="12289" max="12289" width="14.28515625" style="356" customWidth="1"/>
    <col min="12290" max="12290" width="13.85546875" style="356" customWidth="1"/>
    <col min="12291" max="12291" width="11.42578125" style="356" customWidth="1"/>
    <col min="12292" max="12292" width="27.85546875" style="356" customWidth="1"/>
    <col min="12293" max="12293" width="14.42578125" style="356" customWidth="1"/>
    <col min="12294" max="12294" width="21" style="356" customWidth="1"/>
    <col min="12295" max="12295" width="19.7109375" style="356" customWidth="1"/>
    <col min="12296" max="12296" width="18" style="356" customWidth="1"/>
    <col min="12297" max="12297" width="23.140625" style="356" customWidth="1"/>
    <col min="12298" max="12312" width="0" style="356" hidden="1" customWidth="1"/>
    <col min="12313" max="12544" width="9.140625" style="356"/>
    <col min="12545" max="12545" width="14.28515625" style="356" customWidth="1"/>
    <col min="12546" max="12546" width="13.85546875" style="356" customWidth="1"/>
    <col min="12547" max="12547" width="11.42578125" style="356" customWidth="1"/>
    <col min="12548" max="12548" width="27.85546875" style="356" customWidth="1"/>
    <col min="12549" max="12549" width="14.42578125" style="356" customWidth="1"/>
    <col min="12550" max="12550" width="21" style="356" customWidth="1"/>
    <col min="12551" max="12551" width="19.7109375" style="356" customWidth="1"/>
    <col min="12552" max="12552" width="18" style="356" customWidth="1"/>
    <col min="12553" max="12553" width="23.140625" style="356" customWidth="1"/>
    <col min="12554" max="12568" width="0" style="356" hidden="1" customWidth="1"/>
    <col min="12569" max="12800" width="9.140625" style="356"/>
    <col min="12801" max="12801" width="14.28515625" style="356" customWidth="1"/>
    <col min="12802" max="12802" width="13.85546875" style="356" customWidth="1"/>
    <col min="12803" max="12803" width="11.42578125" style="356" customWidth="1"/>
    <col min="12804" max="12804" width="27.85546875" style="356" customWidth="1"/>
    <col min="12805" max="12805" width="14.42578125" style="356" customWidth="1"/>
    <col min="12806" max="12806" width="21" style="356" customWidth="1"/>
    <col min="12807" max="12807" width="19.7109375" style="356" customWidth="1"/>
    <col min="12808" max="12808" width="18" style="356" customWidth="1"/>
    <col min="12809" max="12809" width="23.140625" style="356" customWidth="1"/>
    <col min="12810" max="12824" width="0" style="356" hidden="1" customWidth="1"/>
    <col min="12825" max="13056" width="9.140625" style="356"/>
    <col min="13057" max="13057" width="14.28515625" style="356" customWidth="1"/>
    <col min="13058" max="13058" width="13.85546875" style="356" customWidth="1"/>
    <col min="13059" max="13059" width="11.42578125" style="356" customWidth="1"/>
    <col min="13060" max="13060" width="27.85546875" style="356" customWidth="1"/>
    <col min="13061" max="13061" width="14.42578125" style="356" customWidth="1"/>
    <col min="13062" max="13062" width="21" style="356" customWidth="1"/>
    <col min="13063" max="13063" width="19.7109375" style="356" customWidth="1"/>
    <col min="13064" max="13064" width="18" style="356" customWidth="1"/>
    <col min="13065" max="13065" width="23.140625" style="356" customWidth="1"/>
    <col min="13066" max="13080" width="0" style="356" hidden="1" customWidth="1"/>
    <col min="13081" max="13312" width="9.140625" style="356"/>
    <col min="13313" max="13313" width="14.28515625" style="356" customWidth="1"/>
    <col min="13314" max="13314" width="13.85546875" style="356" customWidth="1"/>
    <col min="13315" max="13315" width="11.42578125" style="356" customWidth="1"/>
    <col min="13316" max="13316" width="27.85546875" style="356" customWidth="1"/>
    <col min="13317" max="13317" width="14.42578125" style="356" customWidth="1"/>
    <col min="13318" max="13318" width="21" style="356" customWidth="1"/>
    <col min="13319" max="13319" width="19.7109375" style="356" customWidth="1"/>
    <col min="13320" max="13320" width="18" style="356" customWidth="1"/>
    <col min="13321" max="13321" width="23.140625" style="356" customWidth="1"/>
    <col min="13322" max="13336" width="0" style="356" hidden="1" customWidth="1"/>
    <col min="13337" max="13568" width="9.140625" style="356"/>
    <col min="13569" max="13569" width="14.28515625" style="356" customWidth="1"/>
    <col min="13570" max="13570" width="13.85546875" style="356" customWidth="1"/>
    <col min="13571" max="13571" width="11.42578125" style="356" customWidth="1"/>
    <col min="13572" max="13572" width="27.85546875" style="356" customWidth="1"/>
    <col min="13573" max="13573" width="14.42578125" style="356" customWidth="1"/>
    <col min="13574" max="13574" width="21" style="356" customWidth="1"/>
    <col min="13575" max="13575" width="19.7109375" style="356" customWidth="1"/>
    <col min="13576" max="13576" width="18" style="356" customWidth="1"/>
    <col min="13577" max="13577" width="23.140625" style="356" customWidth="1"/>
    <col min="13578" max="13592" width="0" style="356" hidden="1" customWidth="1"/>
    <col min="13593" max="13824" width="9.140625" style="356"/>
    <col min="13825" max="13825" width="14.28515625" style="356" customWidth="1"/>
    <col min="13826" max="13826" width="13.85546875" style="356" customWidth="1"/>
    <col min="13827" max="13827" width="11.42578125" style="356" customWidth="1"/>
    <col min="13828" max="13828" width="27.85546875" style="356" customWidth="1"/>
    <col min="13829" max="13829" width="14.42578125" style="356" customWidth="1"/>
    <col min="13830" max="13830" width="21" style="356" customWidth="1"/>
    <col min="13831" max="13831" width="19.7109375" style="356" customWidth="1"/>
    <col min="13832" max="13832" width="18" style="356" customWidth="1"/>
    <col min="13833" max="13833" width="23.140625" style="356" customWidth="1"/>
    <col min="13834" max="13848" width="0" style="356" hidden="1" customWidth="1"/>
    <col min="13849" max="14080" width="9.140625" style="356"/>
    <col min="14081" max="14081" width="14.28515625" style="356" customWidth="1"/>
    <col min="14082" max="14082" width="13.85546875" style="356" customWidth="1"/>
    <col min="14083" max="14083" width="11.42578125" style="356" customWidth="1"/>
    <col min="14084" max="14084" width="27.85546875" style="356" customWidth="1"/>
    <col min="14085" max="14085" width="14.42578125" style="356" customWidth="1"/>
    <col min="14086" max="14086" width="21" style="356" customWidth="1"/>
    <col min="14087" max="14087" width="19.7109375" style="356" customWidth="1"/>
    <col min="14088" max="14088" width="18" style="356" customWidth="1"/>
    <col min="14089" max="14089" width="23.140625" style="356" customWidth="1"/>
    <col min="14090" max="14104" width="0" style="356" hidden="1" customWidth="1"/>
    <col min="14105" max="14336" width="9.140625" style="356"/>
    <col min="14337" max="14337" width="14.28515625" style="356" customWidth="1"/>
    <col min="14338" max="14338" width="13.85546875" style="356" customWidth="1"/>
    <col min="14339" max="14339" width="11.42578125" style="356" customWidth="1"/>
    <col min="14340" max="14340" width="27.85546875" style="356" customWidth="1"/>
    <col min="14341" max="14341" width="14.42578125" style="356" customWidth="1"/>
    <col min="14342" max="14342" width="21" style="356" customWidth="1"/>
    <col min="14343" max="14343" width="19.7109375" style="356" customWidth="1"/>
    <col min="14344" max="14344" width="18" style="356" customWidth="1"/>
    <col min="14345" max="14345" width="23.140625" style="356" customWidth="1"/>
    <col min="14346" max="14360" width="0" style="356" hidden="1" customWidth="1"/>
    <col min="14361" max="14592" width="9.140625" style="356"/>
    <col min="14593" max="14593" width="14.28515625" style="356" customWidth="1"/>
    <col min="14594" max="14594" width="13.85546875" style="356" customWidth="1"/>
    <col min="14595" max="14595" width="11.42578125" style="356" customWidth="1"/>
    <col min="14596" max="14596" width="27.85546875" style="356" customWidth="1"/>
    <col min="14597" max="14597" width="14.42578125" style="356" customWidth="1"/>
    <col min="14598" max="14598" width="21" style="356" customWidth="1"/>
    <col min="14599" max="14599" width="19.7109375" style="356" customWidth="1"/>
    <col min="14600" max="14600" width="18" style="356" customWidth="1"/>
    <col min="14601" max="14601" width="23.140625" style="356" customWidth="1"/>
    <col min="14602" max="14616" width="0" style="356" hidden="1" customWidth="1"/>
    <col min="14617" max="14848" width="9.140625" style="356"/>
    <col min="14849" max="14849" width="14.28515625" style="356" customWidth="1"/>
    <col min="14850" max="14850" width="13.85546875" style="356" customWidth="1"/>
    <col min="14851" max="14851" width="11.42578125" style="356" customWidth="1"/>
    <col min="14852" max="14852" width="27.85546875" style="356" customWidth="1"/>
    <col min="14853" max="14853" width="14.42578125" style="356" customWidth="1"/>
    <col min="14854" max="14854" width="21" style="356" customWidth="1"/>
    <col min="14855" max="14855" width="19.7109375" style="356" customWidth="1"/>
    <col min="14856" max="14856" width="18" style="356" customWidth="1"/>
    <col min="14857" max="14857" width="23.140625" style="356" customWidth="1"/>
    <col min="14858" max="14872" width="0" style="356" hidden="1" customWidth="1"/>
    <col min="14873" max="15104" width="9.140625" style="356"/>
    <col min="15105" max="15105" width="14.28515625" style="356" customWidth="1"/>
    <col min="15106" max="15106" width="13.85546875" style="356" customWidth="1"/>
    <col min="15107" max="15107" width="11.42578125" style="356" customWidth="1"/>
    <col min="15108" max="15108" width="27.85546875" style="356" customWidth="1"/>
    <col min="15109" max="15109" width="14.42578125" style="356" customWidth="1"/>
    <col min="15110" max="15110" width="21" style="356" customWidth="1"/>
    <col min="15111" max="15111" width="19.7109375" style="356" customWidth="1"/>
    <col min="15112" max="15112" width="18" style="356" customWidth="1"/>
    <col min="15113" max="15113" width="23.140625" style="356" customWidth="1"/>
    <col min="15114" max="15128" width="0" style="356" hidden="1" customWidth="1"/>
    <col min="15129" max="15360" width="9.140625" style="356"/>
    <col min="15361" max="15361" width="14.28515625" style="356" customWidth="1"/>
    <col min="15362" max="15362" width="13.85546875" style="356" customWidth="1"/>
    <col min="15363" max="15363" width="11.42578125" style="356" customWidth="1"/>
    <col min="15364" max="15364" width="27.85546875" style="356" customWidth="1"/>
    <col min="15365" max="15365" width="14.42578125" style="356" customWidth="1"/>
    <col min="15366" max="15366" width="21" style="356" customWidth="1"/>
    <col min="15367" max="15367" width="19.7109375" style="356" customWidth="1"/>
    <col min="15368" max="15368" width="18" style="356" customWidth="1"/>
    <col min="15369" max="15369" width="23.140625" style="356" customWidth="1"/>
    <col min="15370" max="15384" width="0" style="356" hidden="1" customWidth="1"/>
    <col min="15385" max="15616" width="9.140625" style="356"/>
    <col min="15617" max="15617" width="14.28515625" style="356" customWidth="1"/>
    <col min="15618" max="15618" width="13.85546875" style="356" customWidth="1"/>
    <col min="15619" max="15619" width="11.42578125" style="356" customWidth="1"/>
    <col min="15620" max="15620" width="27.85546875" style="356" customWidth="1"/>
    <col min="15621" max="15621" width="14.42578125" style="356" customWidth="1"/>
    <col min="15622" max="15622" width="21" style="356" customWidth="1"/>
    <col min="15623" max="15623" width="19.7109375" style="356" customWidth="1"/>
    <col min="15624" max="15624" width="18" style="356" customWidth="1"/>
    <col min="15625" max="15625" width="23.140625" style="356" customWidth="1"/>
    <col min="15626" max="15640" width="0" style="356" hidden="1" customWidth="1"/>
    <col min="15641" max="15872" width="9.140625" style="356"/>
    <col min="15873" max="15873" width="14.28515625" style="356" customWidth="1"/>
    <col min="15874" max="15874" width="13.85546875" style="356" customWidth="1"/>
    <col min="15875" max="15875" width="11.42578125" style="356" customWidth="1"/>
    <col min="15876" max="15876" width="27.85546875" style="356" customWidth="1"/>
    <col min="15877" max="15877" width="14.42578125" style="356" customWidth="1"/>
    <col min="15878" max="15878" width="21" style="356" customWidth="1"/>
    <col min="15879" max="15879" width="19.7109375" style="356" customWidth="1"/>
    <col min="15880" max="15880" width="18" style="356" customWidth="1"/>
    <col min="15881" max="15881" width="23.140625" style="356" customWidth="1"/>
    <col min="15882" max="15896" width="0" style="356" hidden="1" customWidth="1"/>
    <col min="15897" max="16128" width="9.140625" style="356"/>
    <col min="16129" max="16129" width="14.28515625" style="356" customWidth="1"/>
    <col min="16130" max="16130" width="13.85546875" style="356" customWidth="1"/>
    <col min="16131" max="16131" width="11.42578125" style="356" customWidth="1"/>
    <col min="16132" max="16132" width="27.85546875" style="356" customWidth="1"/>
    <col min="16133" max="16133" width="14.42578125" style="356" customWidth="1"/>
    <col min="16134" max="16134" width="21" style="356" customWidth="1"/>
    <col min="16135" max="16135" width="19.7109375" style="356" customWidth="1"/>
    <col min="16136" max="16136" width="18" style="356" customWidth="1"/>
    <col min="16137" max="16137" width="23.140625" style="356" customWidth="1"/>
    <col min="16138" max="16152" width="0" style="356" hidden="1" customWidth="1"/>
    <col min="16153" max="16384" width="9.140625" style="356"/>
  </cols>
  <sheetData>
    <row r="1" spans="1:9" ht="24" customHeight="1">
      <c r="A1" s="395" t="str">
        <f>'Attach 3(JV)'!A1:D1</f>
        <v>Specification No. :5002002080/TRANSFORMER/DOM/A02-CC CS -3</v>
      </c>
      <c r="B1" s="413"/>
      <c r="C1" s="413"/>
      <c r="D1" s="413"/>
      <c r="E1" s="413"/>
      <c r="F1" s="413"/>
      <c r="G1" s="413"/>
      <c r="H1" s="354"/>
      <c r="I1" s="354" t="str">
        <f>"Attachment-3(QR) " &amp; '[14]Attach 3(JV)'!AU1</f>
        <v xml:space="preserve">Attachment-3(QR) </v>
      </c>
    </row>
    <row r="2" spans="1:9" ht="15.75" customHeight="1"/>
    <row r="3" spans="1:9" ht="120.75" customHeight="1">
      <c r="A3" s="1228" t="str">
        <f>'Attach 3(JV)'!A3:E3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1228"/>
      <c r="C3" s="1228"/>
      <c r="D3" s="1228"/>
      <c r="E3" s="1228"/>
      <c r="F3" s="1228"/>
      <c r="G3" s="1228"/>
      <c r="H3" s="1228"/>
      <c r="I3" s="1228"/>
    </row>
    <row r="5" spans="1:9" ht="21.75" customHeight="1">
      <c r="A5" s="1220" t="s">
        <v>355</v>
      </c>
      <c r="B5" s="1220"/>
      <c r="C5" s="1220"/>
      <c r="D5" s="1220"/>
      <c r="E5" s="1220"/>
      <c r="F5" s="1220"/>
      <c r="G5" s="1220"/>
      <c r="H5" s="1220"/>
      <c r="I5" s="1220"/>
    </row>
    <row r="7" spans="1:9" ht="16.5">
      <c r="A7" s="361" t="str">
        <f>'Attach 3(JV)'!A7</f>
        <v>Bidder’s Name and Address  :</v>
      </c>
      <c r="F7" s="364"/>
      <c r="H7" s="797" t="str">
        <f>'[15]Attach 3(JV)'!E7</f>
        <v>To:</v>
      </c>
    </row>
    <row r="8" spans="1:9" ht="32.25" customHeight="1">
      <c r="A8" s="1221" t="str">
        <f>IF('[16]Names of Bidder'!D6= "JV (Joint Venture)", "JV of " &amp; Z8, "")</f>
        <v/>
      </c>
      <c r="B8" s="1221"/>
      <c r="C8" s="1221"/>
      <c r="D8" s="1221"/>
      <c r="F8" s="500"/>
      <c r="H8" s="393" t="str">
        <f>'[15]Attach 3(JV)'!E8</f>
        <v>Contract Services</v>
      </c>
    </row>
    <row r="9" spans="1:9" ht="18" customHeight="1">
      <c r="A9" s="361" t="s">
        <v>595</v>
      </c>
      <c r="B9" s="1222">
        <f>'Attach 3(JV)'!B9:D9</f>
        <v>0</v>
      </c>
      <c r="C9" s="1222"/>
      <c r="F9" s="500"/>
      <c r="H9" s="393" t="str">
        <f>'[15]Attach 3(JV)'!E9</f>
        <v>Power Grid Corporation of India Ltd.,</v>
      </c>
    </row>
    <row r="10" spans="1:9" ht="18" customHeight="1">
      <c r="A10" s="361" t="s">
        <v>596</v>
      </c>
      <c r="B10" s="1222">
        <f>'Attach 3(JV)'!B10:D10</f>
        <v>0</v>
      </c>
      <c r="C10" s="1222"/>
      <c r="F10" s="500"/>
      <c r="H10" s="393" t="str">
        <f>'[15]Attach 3(JV)'!E10</f>
        <v>"Saudamini", Plot No. 2, Sector 29</v>
      </c>
    </row>
    <row r="11" spans="1:9" ht="17.25" customHeight="1">
      <c r="B11" s="1222">
        <f>'Attach 3(JV)'!B11:D11</f>
        <v>0</v>
      </c>
      <c r="C11" s="1222"/>
      <c r="F11" s="500"/>
      <c r="H11" s="393" t="str">
        <f>'[15]Attach 3(JV)'!E11</f>
        <v>Gurgaon (Haryana) - 122001</v>
      </c>
    </row>
    <row r="12" spans="1:9" ht="18" customHeight="1">
      <c r="B12" s="1222">
        <f>'Attach 3(JV)'!B12:D12</f>
        <v>0</v>
      </c>
      <c r="C12" s="1222"/>
    </row>
    <row r="14" spans="1:9">
      <c r="A14" s="356" t="s">
        <v>345</v>
      </c>
    </row>
    <row r="16" spans="1:9" ht="96.75" customHeight="1">
      <c r="A16" s="1138" t="s">
        <v>597</v>
      </c>
      <c r="B16" s="1138"/>
      <c r="C16" s="1138"/>
      <c r="D16" s="1138"/>
      <c r="E16" s="1138"/>
      <c r="F16" s="1138"/>
      <c r="G16" s="1138"/>
      <c r="H16" s="1138"/>
      <c r="I16" s="1138"/>
    </row>
    <row r="17" spans="1:13" ht="9.75" customHeight="1"/>
    <row r="18" spans="1:13" ht="17.25" customHeight="1">
      <c r="A18" s="501" t="s">
        <v>598</v>
      </c>
      <c r="B18" s="1138" t="s">
        <v>599</v>
      </c>
      <c r="C18" s="1138"/>
      <c r="D18" s="1138"/>
      <c r="E18" s="1138"/>
      <c r="F18" s="1138"/>
      <c r="G18" s="502"/>
      <c r="H18" s="502"/>
      <c r="M18" s="503"/>
    </row>
    <row r="19" spans="1:13" ht="17.25" hidden="1" customHeight="1">
      <c r="A19" s="501" t="s">
        <v>598</v>
      </c>
      <c r="B19" s="1138" t="s">
        <v>600</v>
      </c>
      <c r="C19" s="1138"/>
      <c r="D19" s="1138"/>
      <c r="E19" s="1138"/>
      <c r="F19" s="1138"/>
      <c r="G19" s="1138"/>
      <c r="H19" s="1138"/>
      <c r="M19" s="503"/>
    </row>
    <row r="20" spans="1:13" ht="16.5" hidden="1">
      <c r="A20" s="504" t="s">
        <v>19</v>
      </c>
      <c r="B20" s="1217">
        <f>'[15]Name of Bidder'!C13</f>
        <v>0</v>
      </c>
      <c r="C20" s="1217"/>
      <c r="D20" s="1217"/>
      <c r="E20" s="1217"/>
      <c r="F20" s="1217"/>
      <c r="G20" s="1217"/>
      <c r="H20" s="1217"/>
      <c r="M20" s="408">
        <f>'[15]Name of Bidder'!F6</f>
        <v>2</v>
      </c>
    </row>
    <row r="21" spans="1:13" ht="16.5" hidden="1">
      <c r="A21" s="504" t="s">
        <v>28</v>
      </c>
      <c r="B21" s="1217">
        <f>'[15]Name of Bidder'!C18</f>
        <v>0</v>
      </c>
      <c r="C21" s="1217"/>
      <c r="D21" s="1217"/>
      <c r="E21" s="1217"/>
      <c r="F21" s="1217"/>
      <c r="G21" s="1217"/>
      <c r="H21" s="1217"/>
      <c r="M21" s="408" t="str">
        <f>'[15]Name of Bidder'!F8</f>
        <v>2 or more</v>
      </c>
    </row>
    <row r="22" spans="1:13" ht="17.25" hidden="1" customHeight="1">
      <c r="A22" s="504" t="s">
        <v>479</v>
      </c>
      <c r="B22" s="1217">
        <f>'[15]Name of Bidder'!C23</f>
        <v>0</v>
      </c>
      <c r="C22" s="1217"/>
      <c r="D22" s="1217"/>
      <c r="E22" s="1217"/>
      <c r="F22" s="1217"/>
      <c r="G22" s="1217"/>
      <c r="H22" s="1217"/>
      <c r="I22" s="768"/>
    </row>
    <row r="23" spans="1:13" ht="15.75" hidden="1" customHeight="1">
      <c r="B23" s="741" t="s">
        <v>601</v>
      </c>
    </row>
    <row r="24" spans="1:13" ht="15.75" customHeight="1">
      <c r="A24" s="742"/>
    </row>
    <row r="25" spans="1:13" ht="25.5" hidden="1" customHeight="1">
      <c r="A25" s="1138" t="s">
        <v>602</v>
      </c>
      <c r="B25" s="1138"/>
      <c r="C25" s="1138"/>
      <c r="D25" s="1138"/>
      <c r="E25" s="1138"/>
      <c r="F25" s="1138"/>
      <c r="G25" s="1138"/>
      <c r="H25" s="1138"/>
    </row>
    <row r="26" spans="1:13" ht="8.25" customHeight="1">
      <c r="A26" s="800"/>
      <c r="B26" s="800"/>
      <c r="C26" s="800"/>
      <c r="D26" s="800"/>
      <c r="E26" s="800"/>
      <c r="F26" s="800"/>
      <c r="G26" s="800"/>
      <c r="H26" s="800"/>
    </row>
    <row r="27" spans="1:13" ht="43.5" customHeight="1">
      <c r="A27" s="1140" t="s">
        <v>603</v>
      </c>
      <c r="B27" s="1140"/>
      <c r="C27" s="1140"/>
      <c r="D27" s="1140"/>
      <c r="E27" s="1140"/>
      <c r="F27" s="1140"/>
      <c r="G27" s="1140"/>
      <c r="H27" s="1140"/>
      <c r="I27" s="768"/>
    </row>
    <row r="28" spans="1:13" ht="26.25" customHeight="1">
      <c r="A28" s="508" t="s">
        <v>604</v>
      </c>
      <c r="B28" s="1139" t="s">
        <v>605</v>
      </c>
      <c r="C28" s="1139"/>
      <c r="D28" s="1139"/>
      <c r="E28" s="1139"/>
      <c r="F28" s="1139"/>
      <c r="G28" s="1139"/>
      <c r="H28" s="1139"/>
      <c r="I28" s="768"/>
    </row>
    <row r="29" spans="1:13" ht="26.25" customHeight="1">
      <c r="A29" s="509" t="s">
        <v>422</v>
      </c>
      <c r="B29" s="1209" t="s">
        <v>606</v>
      </c>
      <c r="C29" s="1209"/>
      <c r="D29" s="1209"/>
      <c r="E29" s="1209"/>
      <c r="F29" s="1209"/>
      <c r="G29" s="1209"/>
      <c r="H29" s="1209"/>
    </row>
    <row r="30" spans="1:13" ht="26.25" customHeight="1">
      <c r="A30" s="509" t="s">
        <v>424</v>
      </c>
      <c r="B30" s="1209" t="s">
        <v>607</v>
      </c>
      <c r="C30" s="1209"/>
      <c r="D30" s="1209"/>
      <c r="E30" s="1209"/>
      <c r="F30" s="1209"/>
      <c r="G30" s="1209"/>
      <c r="H30" s="1209"/>
    </row>
    <row r="31" spans="1:13" ht="41.25" customHeight="1">
      <c r="A31" s="509" t="s">
        <v>425</v>
      </c>
      <c r="B31" s="1209" t="s">
        <v>608</v>
      </c>
      <c r="C31" s="1209"/>
      <c r="D31" s="1209"/>
      <c r="E31" s="1209"/>
      <c r="F31" s="1209"/>
      <c r="G31" s="1209"/>
      <c r="H31" s="1209"/>
    </row>
    <row r="32" spans="1:13" ht="9.75" customHeight="1">
      <c r="A32" s="509"/>
      <c r="B32" s="768"/>
      <c r="C32" s="768"/>
      <c r="D32" s="768"/>
      <c r="E32" s="768"/>
      <c r="F32" s="768"/>
      <c r="G32" s="768"/>
      <c r="H32" s="768"/>
      <c r="I32" s="768"/>
    </row>
    <row r="33" spans="1:9" ht="25.5" customHeight="1">
      <c r="A33" s="508" t="s">
        <v>609</v>
      </c>
      <c r="B33" s="1210" t="s">
        <v>610</v>
      </c>
      <c r="C33" s="1210"/>
      <c r="D33" s="1210"/>
      <c r="E33" s="1210"/>
      <c r="F33" s="1210"/>
      <c r="G33" s="1210"/>
      <c r="H33" s="1210"/>
      <c r="I33" s="768"/>
    </row>
    <row r="34" spans="1:9" ht="24.75" customHeight="1">
      <c r="A34" s="509" t="s">
        <v>422</v>
      </c>
      <c r="B34" s="1139" t="s">
        <v>611</v>
      </c>
      <c r="C34" s="1139"/>
      <c r="D34" s="1139"/>
      <c r="E34" s="1139"/>
      <c r="F34" s="1139"/>
      <c r="G34" s="1139"/>
      <c r="H34" s="1139"/>
      <c r="I34" s="768"/>
    </row>
    <row r="35" spans="1:9" ht="24.75" hidden="1" customHeight="1">
      <c r="A35" s="509" t="s">
        <v>424</v>
      </c>
      <c r="B35" s="1139" t="s">
        <v>612</v>
      </c>
      <c r="C35" s="1139"/>
      <c r="D35" s="1139"/>
      <c r="E35" s="1139"/>
      <c r="F35" s="1139"/>
      <c r="G35" s="1139"/>
      <c r="H35" s="1139"/>
      <c r="I35" s="768"/>
    </row>
    <row r="36" spans="1:9" ht="12" customHeight="1">
      <c r="A36" s="768"/>
      <c r="B36" s="768"/>
      <c r="C36" s="768"/>
      <c r="D36" s="768"/>
      <c r="E36" s="768"/>
      <c r="F36" s="768"/>
      <c r="G36" s="768"/>
      <c r="H36" s="768"/>
      <c r="I36" s="768"/>
    </row>
    <row r="37" spans="1:9" s="513" customFormat="1" ht="24.75" customHeight="1">
      <c r="A37" s="511" t="s">
        <v>613</v>
      </c>
      <c r="B37" s="1211" t="s">
        <v>614</v>
      </c>
      <c r="C37" s="1211"/>
      <c r="D37" s="1211"/>
      <c r="E37" s="1211"/>
      <c r="F37" s="1211"/>
      <c r="G37" s="1211"/>
      <c r="H37" s="1211"/>
      <c r="I37" s="767"/>
    </row>
    <row r="38" spans="1:9" ht="24" customHeight="1">
      <c r="A38" s="768"/>
      <c r="B38" s="1212" t="s">
        <v>615</v>
      </c>
      <c r="C38" s="1212"/>
      <c r="D38" s="1212"/>
      <c r="E38" s="1212"/>
      <c r="F38" s="1212"/>
      <c r="G38" s="1212"/>
      <c r="H38" s="1212"/>
      <c r="I38" s="768"/>
    </row>
    <row r="39" spans="1:9" ht="54" customHeight="1">
      <c r="A39" s="768"/>
      <c r="B39" s="1140" t="s">
        <v>616</v>
      </c>
      <c r="C39" s="1140"/>
      <c r="D39" s="1140"/>
      <c r="E39" s="1140"/>
      <c r="F39" s="1140"/>
      <c r="G39" s="1140"/>
      <c r="H39" s="1140"/>
      <c r="I39" s="768"/>
    </row>
    <row r="40" spans="1:9" ht="15.75" customHeight="1">
      <c r="A40" s="1025" t="s">
        <v>617</v>
      </c>
      <c r="B40" s="1027" t="s">
        <v>618</v>
      </c>
      <c r="C40" s="1029"/>
      <c r="D40" s="1216" t="s">
        <v>619</v>
      </c>
      <c r="E40" s="1216"/>
      <c r="F40" s="1216"/>
      <c r="G40" s="768"/>
      <c r="H40" s="768"/>
    </row>
    <row r="41" spans="1:9" ht="19.5" customHeight="1">
      <c r="A41" s="1213"/>
      <c r="B41" s="1214"/>
      <c r="C41" s="1215"/>
      <c r="D41" s="1216"/>
      <c r="E41" s="1216"/>
      <c r="F41" s="1216"/>
      <c r="G41" s="768"/>
      <c r="H41" s="768"/>
      <c r="I41" s="768"/>
    </row>
    <row r="42" spans="1:9" ht="20.25" customHeight="1">
      <c r="A42" s="1026"/>
      <c r="B42" s="1003"/>
      <c r="C42" s="1005"/>
      <c r="D42" s="1216"/>
      <c r="E42" s="1216"/>
      <c r="F42" s="1216"/>
      <c r="G42" s="768"/>
      <c r="H42" s="768"/>
      <c r="I42" s="768"/>
    </row>
    <row r="43" spans="1:9" ht="30.75" customHeight="1">
      <c r="A43" s="516">
        <v>1</v>
      </c>
      <c r="B43" s="1187" t="s">
        <v>620</v>
      </c>
      <c r="C43" s="1187"/>
      <c r="D43" s="1031">
        <f>'Names of Bidder'!D10:G10</f>
        <v>0</v>
      </c>
      <c r="E43" s="1032"/>
      <c r="F43" s="1033"/>
      <c r="G43" s="768"/>
      <c r="H43" s="768"/>
      <c r="I43" s="768"/>
    </row>
    <row r="44" spans="1:9" ht="15.75" customHeight="1">
      <c r="A44" s="1202">
        <v>2</v>
      </c>
      <c r="B44" s="1205" t="s">
        <v>621</v>
      </c>
      <c r="C44" s="1036"/>
      <c r="D44" s="1000"/>
      <c r="E44" s="1001"/>
      <c r="F44" s="1002"/>
      <c r="G44" s="768"/>
      <c r="H44" s="768"/>
      <c r="I44" s="768"/>
    </row>
    <row r="45" spans="1:9" ht="15.75" customHeight="1">
      <c r="A45" s="1203"/>
      <c r="B45" s="1206"/>
      <c r="C45" s="1018"/>
      <c r="D45" s="1000"/>
      <c r="E45" s="1001"/>
      <c r="F45" s="1002"/>
      <c r="G45" s="768"/>
      <c r="H45" s="768"/>
      <c r="I45" s="768"/>
    </row>
    <row r="46" spans="1:9" ht="15.75" customHeight="1">
      <c r="A46" s="1204"/>
      <c r="B46" s="1207"/>
      <c r="C46" s="1208"/>
      <c r="D46" s="1000"/>
      <c r="E46" s="1001"/>
      <c r="F46" s="1002"/>
      <c r="G46" s="768"/>
      <c r="H46" s="768"/>
      <c r="I46" s="768"/>
    </row>
    <row r="47" spans="1:9" ht="18.75" customHeight="1">
      <c r="A47" s="516">
        <v>3</v>
      </c>
      <c r="B47" s="1187" t="s">
        <v>622</v>
      </c>
      <c r="C47" s="1187"/>
      <c r="D47" s="1000"/>
      <c r="E47" s="1001"/>
      <c r="F47" s="1002"/>
      <c r="G47" s="768"/>
      <c r="H47" s="768"/>
      <c r="I47" s="768"/>
    </row>
    <row r="48" spans="1:9" ht="20.25" customHeight="1">
      <c r="A48" s="516">
        <v>4</v>
      </c>
      <c r="B48" s="1187" t="s">
        <v>623</v>
      </c>
      <c r="C48" s="1187"/>
      <c r="D48" s="1000"/>
      <c r="E48" s="1001"/>
      <c r="F48" s="1002"/>
      <c r="G48" s="768"/>
      <c r="H48" s="768"/>
      <c r="I48" s="768"/>
    </row>
    <row r="49" spans="1:10" ht="19.5" customHeight="1">
      <c r="A49" s="517">
        <v>5</v>
      </c>
      <c r="B49" s="1187" t="s">
        <v>624</v>
      </c>
      <c r="C49" s="1187"/>
      <c r="D49" s="1000"/>
      <c r="E49" s="1001"/>
      <c r="F49" s="1002"/>
      <c r="G49" s="768"/>
      <c r="H49" s="768"/>
    </row>
    <row r="50" spans="1:10" ht="51.75" customHeight="1">
      <c r="A50" s="516">
        <v>6</v>
      </c>
      <c r="B50" s="1187" t="s">
        <v>625</v>
      </c>
      <c r="C50" s="1187"/>
      <c r="D50" s="1000"/>
      <c r="E50" s="1001"/>
      <c r="F50" s="1002"/>
      <c r="G50" s="768"/>
      <c r="H50" s="768"/>
      <c r="I50" s="768"/>
    </row>
    <row r="51" spans="1:10" ht="49.5" customHeight="1">
      <c r="A51" s="516">
        <v>7</v>
      </c>
      <c r="B51" s="1187" t="s">
        <v>626</v>
      </c>
      <c r="C51" s="1187"/>
      <c r="D51" s="1000"/>
      <c r="E51" s="1001"/>
      <c r="F51" s="1002"/>
      <c r="G51" s="768"/>
      <c r="H51" s="768"/>
      <c r="I51" s="768"/>
    </row>
    <row r="52" spans="1:10" ht="18" customHeight="1">
      <c r="A52" s="516">
        <v>8</v>
      </c>
      <c r="B52" s="1187" t="s">
        <v>627</v>
      </c>
      <c r="C52" s="1187"/>
      <c r="D52" s="1000"/>
      <c r="E52" s="1001"/>
      <c r="F52" s="1002"/>
      <c r="G52" s="768"/>
      <c r="H52" s="768"/>
      <c r="I52" s="768"/>
    </row>
    <row r="53" spans="1:10" ht="18" customHeight="1">
      <c r="A53" s="518"/>
      <c r="B53" s="519" t="s">
        <v>628</v>
      </c>
      <c r="C53" s="520"/>
      <c r="D53" s="1000"/>
      <c r="E53" s="1001"/>
      <c r="F53" s="1002"/>
      <c r="G53" s="768"/>
      <c r="H53" s="768"/>
      <c r="I53" s="768"/>
    </row>
    <row r="54" spans="1:10" ht="18" customHeight="1">
      <c r="A54" s="518"/>
      <c r="B54" s="519" t="s">
        <v>629</v>
      </c>
      <c r="C54" s="520"/>
      <c r="D54" s="1000"/>
      <c r="E54" s="1001"/>
      <c r="F54" s="1002"/>
      <c r="G54" s="768"/>
      <c r="H54" s="768"/>
      <c r="I54" s="768"/>
    </row>
    <row r="55" spans="1:10" ht="18" customHeight="1">
      <c r="A55" s="521"/>
      <c r="B55" s="519" t="s">
        <v>630</v>
      </c>
      <c r="C55" s="522"/>
      <c r="D55" s="1000"/>
      <c r="E55" s="1001"/>
      <c r="F55" s="1002"/>
      <c r="G55" s="768"/>
      <c r="H55" s="768"/>
    </row>
    <row r="56" spans="1:10" ht="13.5" customHeight="1">
      <c r="A56" s="768"/>
      <c r="B56" s="768"/>
      <c r="C56" s="768"/>
      <c r="D56" s="768"/>
      <c r="E56" s="768"/>
      <c r="F56" s="768"/>
      <c r="G56" s="768"/>
      <c r="H56" s="768"/>
      <c r="I56" s="768"/>
    </row>
    <row r="57" spans="1:10" s="744" customFormat="1" ht="47.25" customHeight="1">
      <c r="A57" s="516">
        <v>9</v>
      </c>
      <c r="B57" s="1197" t="s">
        <v>631</v>
      </c>
      <c r="C57" s="1198"/>
      <c r="D57" s="1198"/>
      <c r="E57" s="1198"/>
      <c r="F57" s="1199"/>
      <c r="G57" s="794"/>
      <c r="H57" s="524"/>
      <c r="I57" s="743"/>
      <c r="J57" s="743"/>
    </row>
    <row r="58" spans="1:10" s="744" customFormat="1" ht="42" customHeight="1">
      <c r="A58" s="516">
        <v>10</v>
      </c>
      <c r="B58" s="1197" t="s">
        <v>632</v>
      </c>
      <c r="C58" s="1198"/>
      <c r="D58" s="1198"/>
      <c r="E58" s="1198"/>
      <c r="F58" s="1199"/>
      <c r="G58" s="794"/>
      <c r="H58" s="524"/>
      <c r="I58" s="743"/>
      <c r="J58" s="743"/>
    </row>
    <row r="59" spans="1:10" s="744" customFormat="1" ht="16.5">
      <c r="A59" s="743"/>
      <c r="B59" s="743"/>
      <c r="C59" s="743"/>
      <c r="D59" s="743"/>
      <c r="E59" s="743"/>
      <c r="F59" s="743"/>
      <c r="G59" s="743"/>
      <c r="H59" s="743"/>
      <c r="I59" s="743"/>
      <c r="J59" s="743"/>
    </row>
    <row r="60" spans="1:10" s="744" customFormat="1" ht="16.5">
      <c r="A60" s="743"/>
      <c r="B60" s="743"/>
      <c r="C60" s="743"/>
      <c r="D60" s="743"/>
      <c r="E60" s="743"/>
      <c r="F60" s="743"/>
      <c r="G60" s="743"/>
      <c r="H60" s="743"/>
      <c r="I60" s="743"/>
      <c r="J60" s="743"/>
    </row>
    <row r="61" spans="1:10" s="744" customFormat="1" ht="24" customHeight="1">
      <c r="A61" s="937">
        <v>2</v>
      </c>
      <c r="B61" s="1233" t="s">
        <v>905</v>
      </c>
      <c r="C61" s="1233"/>
      <c r="D61" s="1233"/>
      <c r="E61" s="1233"/>
      <c r="F61" s="1233"/>
      <c r="G61" s="1233"/>
      <c r="H61" s="1233"/>
      <c r="I61" s="1233"/>
      <c r="J61" s="743"/>
    </row>
    <row r="62" spans="1:10" s="744" customFormat="1" ht="16.5">
      <c r="A62" s="938"/>
      <c r="B62" s="938"/>
      <c r="C62" s="938"/>
      <c r="D62" s="938"/>
      <c r="E62" s="938"/>
      <c r="F62" s="938"/>
      <c r="G62" s="938"/>
      <c r="H62" s="938"/>
      <c r="I62" s="938"/>
      <c r="J62" s="743"/>
    </row>
    <row r="63" spans="1:10" s="744" customFormat="1" ht="24.75" customHeight="1">
      <c r="A63" s="939" t="s">
        <v>634</v>
      </c>
      <c r="B63" s="1234" t="s">
        <v>635</v>
      </c>
      <c r="C63" s="1234"/>
      <c r="D63" s="1234"/>
      <c r="E63" s="1234"/>
      <c r="F63" s="1234"/>
      <c r="G63" s="1234"/>
      <c r="H63" s="1234"/>
      <c r="I63" s="1234"/>
      <c r="J63" s="743"/>
    </row>
    <row r="64" spans="1:10" s="744" customFormat="1" ht="10.5" customHeight="1">
      <c r="A64" s="938"/>
      <c r="B64" s="938"/>
      <c r="C64" s="938"/>
      <c r="D64" s="938"/>
      <c r="E64" s="938"/>
      <c r="F64" s="938"/>
      <c r="G64" s="938"/>
      <c r="H64" s="938"/>
      <c r="I64" s="938"/>
      <c r="J64" s="743"/>
    </row>
    <row r="65" spans="1:25" s="744" customFormat="1" ht="54.75" customHeight="1">
      <c r="A65" s="935" t="s">
        <v>636</v>
      </c>
      <c r="B65" s="1235" t="s">
        <v>1010</v>
      </c>
      <c r="C65" s="1235"/>
      <c r="D65" s="1235"/>
      <c r="E65" s="1235"/>
      <c r="F65" s="1235"/>
      <c r="G65" s="1235"/>
      <c r="H65" s="1235"/>
      <c r="I65" s="1235"/>
    </row>
    <row r="66" spans="1:25" s="744" customFormat="1" ht="11.25" customHeight="1">
      <c r="A66" s="936"/>
      <c r="B66" s="1229"/>
      <c r="C66" s="1229"/>
      <c r="D66" s="1229"/>
      <c r="E66" s="1229"/>
      <c r="F66" s="1229"/>
      <c r="G66" s="1229"/>
      <c r="H66" s="1229"/>
      <c r="I66" s="1229"/>
      <c r="J66" s="743"/>
    </row>
    <row r="67" spans="1:25" s="744" customFormat="1" ht="29.25" customHeight="1">
      <c r="A67" s="936"/>
      <c r="B67" s="1230" t="s">
        <v>863</v>
      </c>
      <c r="C67" s="1230"/>
      <c r="D67" s="1230"/>
      <c r="E67" s="1230"/>
      <c r="F67" s="1230"/>
      <c r="G67" s="1230"/>
      <c r="H67" s="1230"/>
      <c r="I67" s="1230"/>
      <c r="J67" s="743"/>
    </row>
    <row r="68" spans="1:25" s="744" customFormat="1" ht="311.25" customHeight="1">
      <c r="A68" s="936" t="s">
        <v>637</v>
      </c>
      <c r="B68" s="1230" t="s">
        <v>997</v>
      </c>
      <c r="C68" s="1230"/>
      <c r="D68" s="1230"/>
      <c r="E68" s="1230"/>
      <c r="F68" s="1230"/>
      <c r="G68" s="1230"/>
      <c r="H68" s="1230"/>
      <c r="I68" s="1230"/>
      <c r="J68" s="743"/>
    </row>
    <row r="69" spans="1:25" s="744" customFormat="1" ht="16.5">
      <c r="A69" s="743"/>
      <c r="B69" s="743"/>
      <c r="C69" s="743"/>
      <c r="D69" s="743"/>
      <c r="E69" s="743"/>
      <c r="F69" s="743"/>
      <c r="G69" s="743"/>
      <c r="H69" s="743"/>
      <c r="I69" s="743"/>
      <c r="J69" s="743"/>
    </row>
    <row r="70" spans="1:25" s="744" customFormat="1" ht="57" customHeight="1">
      <c r="A70" s="801" t="s">
        <v>732</v>
      </c>
      <c r="B70" s="1231" t="s">
        <v>892</v>
      </c>
      <c r="C70" s="1231"/>
      <c r="D70" s="1231"/>
      <c r="E70" s="1231"/>
      <c r="F70" s="1231"/>
      <c r="G70" s="1231"/>
      <c r="H70" s="1231"/>
      <c r="I70" s="1231"/>
      <c r="J70" s="743"/>
    </row>
    <row r="71" spans="1:25" s="744" customFormat="1" ht="54.75" customHeight="1">
      <c r="B71" s="1231" t="s">
        <v>639</v>
      </c>
      <c r="C71" s="1231"/>
      <c r="D71" s="1231"/>
      <c r="E71" s="1231"/>
      <c r="F71" s="1231"/>
      <c r="G71" s="1231"/>
      <c r="H71" s="1231"/>
      <c r="I71" s="1231"/>
    </row>
    <row r="72" spans="1:25" s="744" customFormat="1" ht="24" customHeight="1">
      <c r="B72" s="1232" t="s">
        <v>864</v>
      </c>
      <c r="C72" s="1232"/>
      <c r="D72" s="802"/>
      <c r="E72" s="802"/>
      <c r="F72" s="802"/>
      <c r="G72" s="802"/>
      <c r="H72" s="802"/>
      <c r="I72" s="802"/>
    </row>
    <row r="73" spans="1:25" s="744" customFormat="1" ht="42" customHeight="1">
      <c r="A73" s="743"/>
      <c r="B73" s="1241" t="s">
        <v>889</v>
      </c>
      <c r="C73" s="1241"/>
      <c r="D73" s="1241"/>
      <c r="E73" s="1241"/>
      <c r="F73" s="1241"/>
      <c r="G73" s="1241"/>
      <c r="H73" s="1241"/>
      <c r="I73" s="1241"/>
      <c r="J73" s="743"/>
    </row>
    <row r="74" spans="1:25" s="744" customFormat="1" ht="15.75" customHeight="1">
      <c r="A74" s="743"/>
      <c r="B74" s="757"/>
      <c r="C74" s="758"/>
      <c r="D74" s="758"/>
      <c r="E74" s="758"/>
      <c r="F74" s="758"/>
      <c r="G74" s="758"/>
      <c r="H74" s="758"/>
      <c r="I74" s="758"/>
      <c r="J74" s="743"/>
    </row>
    <row r="75" spans="1:25" s="744" customFormat="1" ht="38.25" customHeight="1">
      <c r="A75" s="743"/>
      <c r="B75" s="1242" t="s">
        <v>865</v>
      </c>
      <c r="C75" s="1243"/>
      <c r="D75" s="1243"/>
      <c r="E75" s="1243"/>
      <c r="F75" s="1244"/>
      <c r="G75" s="1245"/>
      <c r="H75" s="1245"/>
      <c r="I75" s="1246"/>
      <c r="J75" s="746"/>
      <c r="K75" s="746"/>
      <c r="L75" s="746"/>
      <c r="M75" s="746"/>
      <c r="N75" s="747">
        <f>'[17]Name of Bidder'!D12</f>
        <v>0</v>
      </c>
      <c r="O75" s="746"/>
      <c r="P75" s="746"/>
      <c r="Q75" s="746"/>
      <c r="R75" s="746"/>
      <c r="S75" s="746"/>
      <c r="T75" s="746"/>
      <c r="U75" s="746"/>
      <c r="V75" s="746"/>
      <c r="W75" s="746"/>
      <c r="X75" s="746"/>
      <c r="Y75" s="746"/>
    </row>
    <row r="76" spans="1:25" s="744" customFormat="1" ht="22.5" customHeight="1">
      <c r="A76" s="743"/>
      <c r="B76" s="1247" t="s">
        <v>866</v>
      </c>
      <c r="C76" s="1248"/>
      <c r="D76" s="1248"/>
      <c r="E76" s="1248"/>
      <c r="F76" s="1249"/>
      <c r="G76" s="1250"/>
      <c r="H76" s="1249"/>
      <c r="I76" s="1250"/>
      <c r="J76" s="746"/>
      <c r="K76" s="746"/>
      <c r="L76" s="746"/>
      <c r="M76" s="746"/>
      <c r="N76" s="749">
        <f>'[17]Name of Bidder'!D17</f>
        <v>0</v>
      </c>
      <c r="O76" s="746"/>
      <c r="P76" s="746"/>
      <c r="Q76" s="746"/>
      <c r="R76" s="746"/>
      <c r="S76" s="746"/>
      <c r="T76" s="746"/>
      <c r="U76" s="746"/>
      <c r="V76" s="746"/>
      <c r="W76" s="746"/>
      <c r="X76" s="746"/>
      <c r="Y76" s="746"/>
    </row>
    <row r="77" spans="1:25" s="744" customFormat="1" ht="44.25" customHeight="1">
      <c r="A77" s="754">
        <v>1</v>
      </c>
      <c r="B77" s="1259" t="s">
        <v>640</v>
      </c>
      <c r="C77" s="1260"/>
      <c r="D77" s="1260"/>
      <c r="E77" s="1261"/>
      <c r="F77" s="1262"/>
      <c r="G77" s="1263"/>
      <c r="H77" s="1263"/>
      <c r="I77" s="1264"/>
      <c r="J77" s="748"/>
      <c r="K77" s="748"/>
      <c r="L77" s="748"/>
      <c r="M77" s="748"/>
      <c r="N77" s="749">
        <f>'[17]Name of Bidder'!D22</f>
        <v>0</v>
      </c>
      <c r="O77" s="748"/>
      <c r="P77" s="748"/>
      <c r="Q77" s="748"/>
      <c r="R77" s="748"/>
      <c r="S77" s="748"/>
      <c r="T77" s="748"/>
      <c r="U77" s="748"/>
      <c r="V77" s="748"/>
      <c r="W77" s="748"/>
      <c r="X77" s="748"/>
      <c r="Y77" s="748"/>
    </row>
    <row r="78" spans="1:25" s="744" customFormat="1" ht="14.25" customHeight="1">
      <c r="A78" s="803"/>
      <c r="B78" s="804"/>
      <c r="C78" s="804"/>
      <c r="D78" s="804"/>
      <c r="E78" s="804"/>
      <c r="F78" s="805"/>
      <c r="G78" s="805"/>
      <c r="H78" s="805"/>
      <c r="I78" s="805"/>
      <c r="J78" s="748"/>
      <c r="K78" s="748"/>
      <c r="L78" s="748"/>
      <c r="M78" s="748"/>
      <c r="N78" s="748"/>
      <c r="O78" s="748"/>
      <c r="P78" s="748"/>
      <c r="Q78" s="748"/>
      <c r="R78" s="748"/>
      <c r="S78" s="748"/>
      <c r="T78" s="748"/>
      <c r="U78" s="748"/>
      <c r="V78" s="748"/>
      <c r="W78" s="748"/>
      <c r="X78" s="748"/>
      <c r="Y78" s="748"/>
    </row>
    <row r="79" spans="1:25" s="744" customFormat="1" ht="36.75" customHeight="1">
      <c r="A79" s="754">
        <v>2</v>
      </c>
      <c r="B79" s="1259" t="s">
        <v>641</v>
      </c>
      <c r="C79" s="1260"/>
      <c r="D79" s="1260"/>
      <c r="E79" s="1260"/>
      <c r="F79" s="1262"/>
      <c r="G79" s="1263"/>
      <c r="H79" s="1263"/>
      <c r="I79" s="1264"/>
      <c r="J79" s="748"/>
      <c r="K79" s="748"/>
      <c r="L79" s="748"/>
      <c r="M79" s="748"/>
      <c r="N79" s="748"/>
      <c r="O79" s="748"/>
      <c r="P79" s="748"/>
      <c r="Q79" s="748"/>
      <c r="R79" s="748"/>
      <c r="S79" s="748"/>
      <c r="T79" s="748"/>
      <c r="U79" s="748"/>
      <c r="V79" s="748"/>
      <c r="W79" s="748"/>
      <c r="X79" s="748"/>
      <c r="Y79" s="748"/>
    </row>
    <row r="80" spans="1:25" s="744" customFormat="1" ht="14.25" customHeight="1">
      <c r="A80" s="803"/>
      <c r="B80" s="806"/>
      <c r="C80" s="806"/>
      <c r="D80" s="806"/>
      <c r="E80" s="806"/>
      <c r="F80" s="805"/>
      <c r="G80" s="805"/>
      <c r="H80" s="805"/>
      <c r="I80" s="805"/>
      <c r="J80" s="748"/>
      <c r="K80" s="748"/>
      <c r="L80" s="748"/>
      <c r="M80" s="748"/>
      <c r="N80" s="748"/>
      <c r="O80" s="748"/>
      <c r="P80" s="748"/>
      <c r="Q80" s="748"/>
      <c r="R80" s="748"/>
      <c r="S80" s="748"/>
      <c r="T80" s="748"/>
      <c r="U80" s="748"/>
      <c r="V80" s="748"/>
      <c r="W80" s="748"/>
      <c r="X80" s="748"/>
      <c r="Y80" s="748"/>
    </row>
    <row r="81" spans="1:25" s="744" customFormat="1" ht="23.25" customHeight="1">
      <c r="A81" s="1236">
        <v>3</v>
      </c>
      <c r="B81" s="1237" t="s">
        <v>642</v>
      </c>
      <c r="C81" s="1238"/>
      <c r="D81" s="1238"/>
      <c r="E81" s="1238"/>
      <c r="F81" s="1251"/>
      <c r="G81" s="1252"/>
      <c r="H81" s="1252"/>
      <c r="I81" s="1253"/>
      <c r="J81" s="748"/>
      <c r="K81" s="748"/>
      <c r="L81" s="748"/>
      <c r="M81" s="748"/>
      <c r="N81" s="748"/>
      <c r="O81" s="748"/>
      <c r="P81" s="748"/>
      <c r="Q81" s="748"/>
      <c r="R81" s="748"/>
      <c r="S81" s="748"/>
      <c r="T81" s="748"/>
      <c r="U81" s="748"/>
      <c r="V81" s="748"/>
      <c r="W81" s="748"/>
      <c r="X81" s="748"/>
      <c r="Y81" s="748"/>
    </row>
    <row r="82" spans="1:25" s="744" customFormat="1" ht="21" customHeight="1">
      <c r="A82" s="1236"/>
      <c r="B82" s="1239"/>
      <c r="C82" s="1240"/>
      <c r="D82" s="1240"/>
      <c r="E82" s="1240"/>
      <c r="F82" s="1251"/>
      <c r="G82" s="1252"/>
      <c r="H82" s="1252"/>
      <c r="I82" s="1253"/>
      <c r="J82" s="748"/>
      <c r="K82" s="748"/>
      <c r="L82" s="748"/>
      <c r="M82" s="748"/>
      <c r="N82" s="748"/>
      <c r="O82" s="748"/>
      <c r="P82" s="748"/>
      <c r="Q82" s="748"/>
      <c r="R82" s="748"/>
      <c r="S82" s="748"/>
      <c r="T82" s="748"/>
      <c r="U82" s="748"/>
      <c r="V82" s="748"/>
      <c r="W82" s="748"/>
      <c r="X82" s="748"/>
      <c r="Y82" s="748"/>
    </row>
    <row r="83" spans="1:25" s="744" customFormat="1" ht="20.25" customHeight="1">
      <c r="A83" s="1236"/>
      <c r="B83" s="1239"/>
      <c r="C83" s="1240"/>
      <c r="D83" s="1240"/>
      <c r="E83" s="1240"/>
      <c r="F83" s="1251"/>
      <c r="G83" s="1252"/>
      <c r="H83" s="1252"/>
      <c r="I83" s="1253"/>
      <c r="J83" s="748"/>
      <c r="K83" s="748"/>
      <c r="L83" s="748"/>
      <c r="M83" s="748"/>
      <c r="N83" s="748"/>
      <c r="O83" s="748"/>
      <c r="P83" s="748"/>
      <c r="Q83" s="748"/>
      <c r="R83" s="748"/>
      <c r="S83" s="748"/>
      <c r="T83" s="748"/>
      <c r="U83" s="748"/>
      <c r="V83" s="748"/>
      <c r="W83" s="748"/>
      <c r="X83" s="748"/>
      <c r="Y83" s="748"/>
    </row>
    <row r="84" spans="1:25" s="744" customFormat="1" ht="21" customHeight="1">
      <c r="A84" s="1236"/>
      <c r="B84" s="1239"/>
      <c r="C84" s="1240"/>
      <c r="D84" s="1240"/>
      <c r="E84" s="1240"/>
      <c r="F84" s="1251"/>
      <c r="G84" s="1252"/>
      <c r="H84" s="1252"/>
      <c r="I84" s="1253"/>
      <c r="J84" s="748"/>
      <c r="K84" s="748"/>
      <c r="L84" s="748"/>
      <c r="M84" s="748"/>
      <c r="N84" s="748"/>
      <c r="O84" s="748"/>
      <c r="P84" s="748"/>
      <c r="Q84" s="748"/>
      <c r="R84" s="748"/>
      <c r="S84" s="748"/>
      <c r="T84" s="748"/>
      <c r="U84" s="748"/>
      <c r="V84" s="748"/>
      <c r="W84" s="748"/>
      <c r="X84" s="748"/>
      <c r="Y84" s="748"/>
    </row>
    <row r="85" spans="1:25" s="744" customFormat="1" ht="24.95" customHeight="1">
      <c r="A85" s="754"/>
      <c r="B85" s="751"/>
      <c r="C85" s="745"/>
      <c r="D85" s="745"/>
      <c r="E85" s="795" t="s">
        <v>643</v>
      </c>
      <c r="F85" s="1251"/>
      <c r="G85" s="1252"/>
      <c r="H85" s="1252"/>
      <c r="I85" s="1253"/>
      <c r="J85" s="748"/>
      <c r="K85" s="748"/>
      <c r="L85" s="748"/>
      <c r="M85" s="748"/>
      <c r="N85" s="748"/>
      <c r="O85" s="748"/>
      <c r="P85" s="748"/>
      <c r="Q85" s="748"/>
      <c r="R85" s="748"/>
      <c r="S85" s="748"/>
      <c r="T85" s="748"/>
      <c r="U85" s="748"/>
      <c r="V85" s="748"/>
      <c r="W85" s="748"/>
      <c r="X85" s="748"/>
      <c r="Y85" s="748"/>
    </row>
    <row r="86" spans="1:25" s="744" customFormat="1" ht="24.95" customHeight="1">
      <c r="A86" s="754"/>
      <c r="B86" s="751"/>
      <c r="C86" s="745"/>
      <c r="D86" s="745"/>
      <c r="E86" s="795" t="s">
        <v>23</v>
      </c>
      <c r="F86" s="1251"/>
      <c r="G86" s="1252"/>
      <c r="H86" s="1252"/>
      <c r="I86" s="1253"/>
      <c r="J86" s="748"/>
      <c r="K86" s="748"/>
      <c r="L86" s="748"/>
      <c r="M86" s="748"/>
      <c r="N86" s="748"/>
      <c r="O86" s="748"/>
      <c r="P86" s="748"/>
      <c r="Q86" s="748"/>
      <c r="R86" s="748"/>
      <c r="S86" s="748"/>
      <c r="T86" s="748"/>
      <c r="U86" s="748"/>
      <c r="V86" s="748"/>
      <c r="W86" s="748"/>
      <c r="X86" s="748"/>
      <c r="Y86" s="748"/>
    </row>
    <row r="87" spans="1:25" s="744" customFormat="1" ht="24.95" customHeight="1">
      <c r="A87" s="754"/>
      <c r="B87" s="752"/>
      <c r="C87" s="753"/>
      <c r="D87" s="753"/>
      <c r="E87" s="796" t="s">
        <v>644</v>
      </c>
      <c r="F87" s="1251"/>
      <c r="G87" s="1252"/>
      <c r="H87" s="1252"/>
      <c r="I87" s="1253"/>
      <c r="J87" s="748"/>
      <c r="K87" s="748"/>
      <c r="L87" s="748"/>
      <c r="M87" s="748"/>
      <c r="N87" s="748"/>
      <c r="O87" s="748"/>
      <c r="P87" s="748"/>
      <c r="Q87" s="748"/>
      <c r="R87" s="748"/>
      <c r="S87" s="748"/>
      <c r="T87" s="748"/>
      <c r="U87" s="748"/>
      <c r="V87" s="748"/>
      <c r="W87" s="748"/>
      <c r="X87" s="748"/>
      <c r="Y87" s="748"/>
    </row>
    <row r="88" spans="1:25" s="744" customFormat="1" ht="20.25" customHeight="1">
      <c r="A88" s="754"/>
      <c r="B88" s="807"/>
      <c r="C88" s="808"/>
      <c r="D88" s="808"/>
      <c r="E88" s="809"/>
      <c r="F88" s="759"/>
      <c r="G88" s="759"/>
      <c r="H88" s="759"/>
      <c r="I88" s="759"/>
      <c r="J88" s="748"/>
      <c r="K88" s="748"/>
      <c r="L88" s="748"/>
      <c r="M88" s="748"/>
      <c r="N88" s="748"/>
      <c r="O88" s="748"/>
      <c r="P88" s="748"/>
      <c r="Q88" s="748"/>
      <c r="R88" s="748"/>
      <c r="S88" s="748"/>
      <c r="T88" s="748"/>
      <c r="U88" s="748"/>
      <c r="V88" s="748"/>
      <c r="W88" s="748"/>
      <c r="X88" s="748"/>
      <c r="Y88" s="748"/>
    </row>
    <row r="89" spans="1:25" s="744" customFormat="1" ht="18.75" customHeight="1">
      <c r="A89" s="754"/>
      <c r="B89" s="755"/>
      <c r="C89" s="755"/>
      <c r="D89" s="755"/>
      <c r="E89" s="755"/>
      <c r="F89" s="810"/>
      <c r="G89" s="810"/>
      <c r="H89" s="810"/>
      <c r="I89" s="810"/>
      <c r="J89" s="748"/>
      <c r="K89" s="748"/>
      <c r="L89" s="748"/>
      <c r="M89" s="748"/>
      <c r="N89" s="748"/>
      <c r="O89" s="748"/>
      <c r="P89" s="748"/>
      <c r="Q89" s="748"/>
      <c r="R89" s="748"/>
      <c r="S89" s="748"/>
      <c r="T89" s="748"/>
      <c r="U89" s="748"/>
      <c r="V89" s="748"/>
      <c r="W89" s="748"/>
      <c r="X89" s="748"/>
      <c r="Y89" s="748"/>
    </row>
    <row r="90" spans="1:25" s="744" customFormat="1" ht="36.75" customHeight="1">
      <c r="A90" s="754"/>
      <c r="B90" s="1256" t="s">
        <v>648</v>
      </c>
      <c r="C90" s="1257"/>
      <c r="D90" s="1257"/>
      <c r="E90" s="1258"/>
      <c r="F90" s="1273"/>
      <c r="G90" s="1274"/>
      <c r="H90" s="1274"/>
      <c r="I90" s="1275"/>
      <c r="J90" s="748"/>
      <c r="K90" s="748"/>
      <c r="L90" s="748"/>
      <c r="M90" s="748"/>
      <c r="N90" s="748"/>
      <c r="O90" s="748"/>
      <c r="P90" s="748"/>
      <c r="Q90" s="748"/>
      <c r="R90" s="748"/>
      <c r="S90" s="748"/>
      <c r="T90" s="748"/>
      <c r="U90" s="748"/>
      <c r="V90" s="748"/>
      <c r="W90" s="748"/>
      <c r="X90" s="748"/>
      <c r="Y90" s="748"/>
    </row>
    <row r="91" spans="1:25" s="744" customFormat="1" ht="16.149999999999999" customHeight="1">
      <c r="A91" s="754"/>
      <c r="B91" s="755"/>
      <c r="C91" s="755"/>
      <c r="D91" s="755"/>
      <c r="E91" s="755"/>
      <c r="F91" s="811"/>
      <c r="G91" s="812"/>
      <c r="H91" s="812"/>
      <c r="I91" s="812"/>
      <c r="J91" s="748"/>
      <c r="K91" s="748"/>
      <c r="L91" s="748"/>
      <c r="M91" s="748"/>
      <c r="N91" s="748"/>
      <c r="O91" s="748"/>
      <c r="P91" s="748"/>
      <c r="Q91" s="748"/>
      <c r="R91" s="748"/>
      <c r="S91" s="748"/>
      <c r="T91" s="748"/>
      <c r="U91" s="748"/>
      <c r="V91" s="748"/>
      <c r="W91" s="748"/>
      <c r="X91" s="748"/>
      <c r="Y91" s="748"/>
    </row>
    <row r="92" spans="1:25" s="744" customFormat="1" ht="85.5" customHeight="1">
      <c r="A92" s="801" t="s">
        <v>867</v>
      </c>
      <c r="B92" s="1267" t="s">
        <v>877</v>
      </c>
      <c r="C92" s="1268"/>
      <c r="D92" s="1268"/>
      <c r="E92" s="1268"/>
      <c r="F92" s="1326"/>
      <c r="G92" s="1327"/>
      <c r="H92" s="1327"/>
      <c r="I92" s="1328"/>
      <c r="J92" s="748"/>
      <c r="K92" s="748"/>
      <c r="L92" s="748"/>
      <c r="M92" s="748"/>
      <c r="N92" s="748"/>
      <c r="O92" s="748"/>
      <c r="P92" s="748"/>
      <c r="Q92" s="748"/>
      <c r="R92" s="748"/>
      <c r="S92" s="748"/>
      <c r="T92" s="748"/>
      <c r="U92" s="748"/>
      <c r="V92" s="748"/>
      <c r="W92" s="748"/>
      <c r="X92" s="748"/>
      <c r="Y92" s="748"/>
    </row>
    <row r="93" spans="1:25" s="744" customFormat="1" ht="85.5" customHeight="1">
      <c r="A93" s="801"/>
      <c r="B93" s="1267" t="s">
        <v>912</v>
      </c>
      <c r="C93" s="1268"/>
      <c r="D93" s="1268"/>
      <c r="E93" s="1268"/>
      <c r="F93" s="1244"/>
      <c r="G93" s="1245"/>
      <c r="H93" s="1245"/>
      <c r="I93" s="1246"/>
      <c r="J93" s="748"/>
      <c r="K93" s="748"/>
      <c r="L93" s="748"/>
      <c r="M93" s="748"/>
      <c r="N93" s="748"/>
      <c r="O93" s="748"/>
      <c r="P93" s="748"/>
      <c r="Q93" s="748"/>
      <c r="R93" s="748"/>
      <c r="S93" s="748"/>
      <c r="T93" s="748"/>
      <c r="U93" s="748"/>
      <c r="V93" s="748"/>
      <c r="W93" s="748"/>
      <c r="X93" s="748"/>
      <c r="Y93" s="748"/>
    </row>
    <row r="94" spans="1:25" s="744" customFormat="1" ht="19.5" customHeight="1">
      <c r="A94" s="743"/>
      <c r="B94" s="1269"/>
      <c r="C94" s="1270"/>
      <c r="D94" s="1270"/>
      <c r="E94" s="1270"/>
      <c r="F94" s="745"/>
      <c r="G94" s="745"/>
      <c r="H94" s="745"/>
      <c r="I94" s="813"/>
      <c r="J94" s="748"/>
      <c r="K94" s="748"/>
      <c r="L94" s="748"/>
      <c r="M94" s="748"/>
      <c r="N94" s="748"/>
      <c r="O94" s="748"/>
      <c r="P94" s="748"/>
      <c r="Q94" s="748"/>
      <c r="R94" s="748"/>
      <c r="S94" s="748"/>
      <c r="T94" s="748"/>
      <c r="U94" s="748"/>
      <c r="V94" s="748"/>
      <c r="W94" s="748"/>
      <c r="X94" s="748"/>
      <c r="Y94" s="748"/>
    </row>
    <row r="95" spans="1:25" s="744" customFormat="1" ht="35.450000000000003" customHeight="1">
      <c r="A95" s="743"/>
      <c r="B95" s="1271" t="s">
        <v>890</v>
      </c>
      <c r="C95" s="1240"/>
      <c r="D95" s="1240"/>
      <c r="E95" s="1240"/>
      <c r="F95" s="1244"/>
      <c r="G95" s="1245"/>
      <c r="H95" s="1245"/>
      <c r="I95" s="1246"/>
      <c r="J95" s="748"/>
      <c r="K95" s="748"/>
      <c r="L95" s="748"/>
      <c r="M95" s="748"/>
      <c r="N95" s="748"/>
      <c r="O95" s="748"/>
      <c r="P95" s="748"/>
      <c r="Q95" s="748"/>
      <c r="R95" s="748"/>
      <c r="S95" s="748"/>
      <c r="T95" s="748"/>
      <c r="U95" s="748"/>
      <c r="V95" s="748"/>
      <c r="W95" s="748"/>
      <c r="X95" s="748"/>
      <c r="Y95" s="748"/>
    </row>
    <row r="96" spans="1:25" s="744" customFormat="1" ht="13.5" customHeight="1">
      <c r="A96" s="743"/>
      <c r="B96" s="814"/>
      <c r="C96" s="808"/>
      <c r="D96" s="808"/>
      <c r="E96" s="809"/>
      <c r="F96" s="759"/>
      <c r="G96" s="759"/>
      <c r="H96" s="759"/>
      <c r="I96" s="815"/>
      <c r="J96" s="748"/>
      <c r="K96" s="748"/>
      <c r="L96" s="748"/>
      <c r="M96" s="748"/>
      <c r="N96" s="748"/>
      <c r="O96" s="748"/>
      <c r="P96" s="748"/>
      <c r="Q96" s="748"/>
      <c r="R96" s="748"/>
      <c r="S96" s="748"/>
      <c r="T96" s="748"/>
      <c r="U96" s="748"/>
      <c r="V96" s="748"/>
      <c r="W96" s="748"/>
      <c r="X96" s="748"/>
      <c r="Y96" s="748"/>
    </row>
    <row r="97" spans="1:25" s="744" customFormat="1" ht="34.5" hidden="1" customHeight="1">
      <c r="A97" s="754"/>
      <c r="B97" s="1254"/>
      <c r="C97" s="1255"/>
      <c r="D97" s="1255"/>
      <c r="E97" s="1255"/>
      <c r="F97" s="1272"/>
      <c r="G97" s="1264"/>
      <c r="H97" s="1272"/>
      <c r="I97" s="1264"/>
      <c r="J97" s="748"/>
      <c r="K97" s="748"/>
      <c r="L97" s="748"/>
      <c r="M97" s="748"/>
      <c r="N97" s="748"/>
      <c r="O97" s="748"/>
      <c r="P97" s="748"/>
      <c r="Q97" s="748"/>
      <c r="R97" s="748"/>
      <c r="S97" s="748"/>
      <c r="T97" s="748"/>
      <c r="U97" s="748"/>
      <c r="V97" s="748"/>
      <c r="W97" s="748"/>
      <c r="X97" s="748"/>
      <c r="Y97" s="748"/>
    </row>
    <row r="98" spans="1:25" s="744" customFormat="1" ht="10.5" customHeight="1">
      <c r="A98" s="754"/>
      <c r="B98" s="814"/>
      <c r="C98" s="808"/>
      <c r="D98" s="808"/>
      <c r="E98" s="809"/>
      <c r="F98" s="759"/>
      <c r="G98" s="759"/>
      <c r="H98" s="759"/>
      <c r="I98" s="815"/>
      <c r="J98" s="748"/>
      <c r="K98" s="748"/>
      <c r="L98" s="748"/>
      <c r="M98" s="748"/>
      <c r="N98" s="748"/>
      <c r="O98" s="748"/>
      <c r="P98" s="748"/>
      <c r="Q98" s="748"/>
      <c r="R98" s="748"/>
      <c r="S98" s="748"/>
      <c r="T98" s="748"/>
      <c r="U98" s="748"/>
      <c r="V98" s="748"/>
      <c r="W98" s="748"/>
      <c r="X98" s="748"/>
      <c r="Y98" s="748"/>
    </row>
    <row r="99" spans="1:25" s="744" customFormat="1" ht="24.95" customHeight="1">
      <c r="A99" s="754"/>
      <c r="B99" s="1254" t="s">
        <v>645</v>
      </c>
      <c r="C99" s="1255"/>
      <c r="D99" s="1255"/>
      <c r="E99" s="1255"/>
      <c r="F99" s="1244"/>
      <c r="G99" s="1245"/>
      <c r="H99" s="1245"/>
      <c r="I99" s="1246"/>
      <c r="J99" s="748"/>
      <c r="K99" s="748"/>
      <c r="L99" s="748"/>
      <c r="M99" s="748"/>
      <c r="N99" s="748"/>
      <c r="O99" s="748"/>
      <c r="P99" s="748"/>
      <c r="Q99" s="748"/>
      <c r="R99" s="748"/>
      <c r="S99" s="748"/>
      <c r="T99" s="748"/>
      <c r="U99" s="748"/>
      <c r="V99" s="748"/>
      <c r="W99" s="748"/>
      <c r="X99" s="748"/>
      <c r="Y99" s="748"/>
    </row>
    <row r="100" spans="1:25" s="744" customFormat="1" ht="11.25" customHeight="1">
      <c r="A100" s="754"/>
      <c r="B100" s="814"/>
      <c r="C100" s="808"/>
      <c r="D100" s="808"/>
      <c r="E100" s="809"/>
      <c r="F100" s="759"/>
      <c r="G100" s="759"/>
      <c r="H100" s="759"/>
      <c r="I100" s="815"/>
      <c r="J100" s="748"/>
      <c r="K100" s="748"/>
      <c r="L100" s="748"/>
      <c r="M100" s="748"/>
      <c r="N100" s="748"/>
      <c r="O100" s="748"/>
      <c r="P100" s="748"/>
      <c r="Q100" s="748"/>
      <c r="R100" s="748"/>
      <c r="S100" s="748"/>
      <c r="T100" s="748"/>
      <c r="U100" s="748"/>
      <c r="V100" s="748"/>
      <c r="W100" s="748"/>
      <c r="X100" s="748"/>
      <c r="Y100" s="748"/>
    </row>
    <row r="101" spans="1:25" s="744" customFormat="1" ht="33.75" customHeight="1">
      <c r="A101" s="801" t="s">
        <v>868</v>
      </c>
      <c r="B101" s="1239" t="s">
        <v>878</v>
      </c>
      <c r="C101" s="1240"/>
      <c r="D101" s="1240"/>
      <c r="E101" s="1240"/>
      <c r="F101" s="1244"/>
      <c r="G101" s="1245"/>
      <c r="H101" s="1245"/>
      <c r="I101" s="1246"/>
      <c r="J101" s="748"/>
      <c r="K101" s="748"/>
      <c r="L101" s="748"/>
      <c r="M101" s="748"/>
      <c r="N101" s="748"/>
      <c r="O101" s="748"/>
      <c r="P101" s="748"/>
      <c r="Q101" s="748"/>
      <c r="R101" s="748"/>
      <c r="S101" s="748"/>
      <c r="T101" s="748"/>
      <c r="U101" s="748"/>
      <c r="V101" s="748"/>
      <c r="W101" s="748"/>
      <c r="X101" s="748"/>
      <c r="Y101" s="748"/>
    </row>
    <row r="102" spans="1:25" s="744" customFormat="1" ht="11.25" customHeight="1">
      <c r="A102" s="754"/>
      <c r="B102" s="814"/>
      <c r="C102" s="808"/>
      <c r="D102" s="808"/>
      <c r="E102" s="809"/>
      <c r="F102" s="759"/>
      <c r="G102" s="759"/>
      <c r="H102" s="759"/>
      <c r="I102" s="815"/>
      <c r="J102" s="748"/>
      <c r="K102" s="748"/>
      <c r="L102" s="748"/>
      <c r="M102" s="748"/>
      <c r="N102" s="748"/>
      <c r="O102" s="748"/>
      <c r="P102" s="748"/>
      <c r="Q102" s="748"/>
      <c r="R102" s="748"/>
      <c r="S102" s="748"/>
      <c r="T102" s="748"/>
      <c r="U102" s="748"/>
      <c r="V102" s="748"/>
      <c r="W102" s="748"/>
      <c r="X102" s="748"/>
      <c r="Y102" s="748"/>
    </row>
    <row r="103" spans="1:25" s="744" customFormat="1" ht="17.25" customHeight="1">
      <c r="A103" s="754"/>
      <c r="B103" s="1254"/>
      <c r="C103" s="1255"/>
      <c r="D103" s="1255"/>
      <c r="E103" s="1255"/>
      <c r="F103" s="1297"/>
      <c r="G103" s="1298"/>
      <c r="H103" s="1298"/>
      <c r="I103" s="1299"/>
      <c r="J103" s="748"/>
      <c r="K103" s="748"/>
      <c r="L103" s="748"/>
      <c r="M103" s="748"/>
      <c r="N103" s="748"/>
      <c r="O103" s="748"/>
      <c r="P103" s="748"/>
      <c r="Q103" s="748"/>
      <c r="R103" s="748"/>
      <c r="S103" s="748"/>
      <c r="T103" s="748"/>
      <c r="U103" s="748"/>
      <c r="V103" s="748"/>
      <c r="W103" s="748"/>
      <c r="X103" s="748"/>
      <c r="Y103" s="748"/>
    </row>
    <row r="104" spans="1:25" s="744" customFormat="1" ht="24.95" customHeight="1">
      <c r="A104" s="754"/>
      <c r="B104" s="1265" t="s">
        <v>646</v>
      </c>
      <c r="C104" s="1266"/>
      <c r="D104" s="1266"/>
      <c r="E104" s="1266"/>
      <c r="F104" s="1276"/>
      <c r="G104" s="1277"/>
      <c r="H104" s="1277"/>
      <c r="I104" s="1278"/>
      <c r="J104" s="748"/>
      <c r="K104" s="748"/>
      <c r="L104" s="748"/>
      <c r="M104" s="748"/>
      <c r="N104" s="748"/>
      <c r="O104" s="748"/>
      <c r="P104" s="748"/>
      <c r="Q104" s="748"/>
      <c r="R104" s="748"/>
      <c r="S104" s="748"/>
      <c r="T104" s="748"/>
      <c r="U104" s="748"/>
      <c r="V104" s="748"/>
      <c r="W104" s="748"/>
      <c r="X104" s="748"/>
      <c r="Y104" s="748"/>
    </row>
    <row r="105" spans="1:25" s="744" customFormat="1" ht="31.5" customHeight="1">
      <c r="A105" s="754"/>
      <c r="B105" s="1254" t="s">
        <v>647</v>
      </c>
      <c r="C105" s="1255"/>
      <c r="D105" s="1255"/>
      <c r="E105" s="1255"/>
      <c r="F105" s="1305"/>
      <c r="G105" s="1306"/>
      <c r="H105" s="1306"/>
      <c r="I105" s="1307"/>
      <c r="J105" s="748"/>
      <c r="K105" s="748"/>
      <c r="L105" s="748"/>
      <c r="M105" s="748"/>
      <c r="N105" s="748"/>
      <c r="O105" s="748"/>
      <c r="P105" s="748"/>
      <c r="Q105" s="748"/>
      <c r="R105" s="748"/>
      <c r="S105" s="748"/>
      <c r="T105" s="748"/>
      <c r="U105" s="748"/>
      <c r="V105" s="748"/>
      <c r="W105" s="748"/>
      <c r="X105" s="748"/>
      <c r="Y105" s="748"/>
    </row>
    <row r="106" spans="1:25" s="744" customFormat="1" ht="15.75" customHeight="1">
      <c r="A106" s="754"/>
      <c r="B106" s="816"/>
      <c r="C106" s="817"/>
      <c r="D106" s="817"/>
      <c r="E106" s="817"/>
      <c r="F106" s="1313" t="s">
        <v>879</v>
      </c>
      <c r="G106" s="1314"/>
      <c r="H106" s="1314"/>
      <c r="I106" s="1315"/>
      <c r="J106" s="748"/>
      <c r="K106" s="748"/>
      <c r="L106" s="748"/>
      <c r="M106" s="748"/>
      <c r="N106" s="748"/>
      <c r="O106" s="748"/>
      <c r="P106" s="748"/>
      <c r="Q106" s="748"/>
      <c r="R106" s="748"/>
      <c r="S106" s="748"/>
      <c r="T106" s="748"/>
      <c r="U106" s="748"/>
      <c r="V106" s="748"/>
      <c r="W106" s="748"/>
      <c r="X106" s="748"/>
      <c r="Y106" s="748"/>
    </row>
    <row r="107" spans="1:25" s="744" customFormat="1" ht="21" customHeight="1">
      <c r="A107" s="754"/>
      <c r="B107" s="818"/>
      <c r="C107" s="755"/>
      <c r="D107" s="755"/>
      <c r="E107" s="755"/>
      <c r="F107" s="1313"/>
      <c r="G107" s="1314"/>
      <c r="H107" s="1314"/>
      <c r="I107" s="1315"/>
      <c r="J107" s="748"/>
      <c r="K107" s="748"/>
      <c r="L107" s="748"/>
      <c r="M107" s="748"/>
      <c r="N107" s="748"/>
      <c r="O107" s="748"/>
      <c r="P107" s="748"/>
      <c r="Q107" s="748"/>
      <c r="R107" s="748"/>
      <c r="S107" s="748"/>
      <c r="T107" s="748"/>
      <c r="U107" s="748"/>
      <c r="V107" s="748"/>
      <c r="W107" s="748"/>
      <c r="X107" s="748"/>
      <c r="Y107" s="748"/>
    </row>
    <row r="108" spans="1:25" s="744" customFormat="1" ht="48" customHeight="1">
      <c r="A108" s="754"/>
      <c r="B108" s="792"/>
      <c r="C108" s="793"/>
      <c r="D108" s="793"/>
      <c r="E108" s="793"/>
      <c r="F108" s="1308" t="s">
        <v>879</v>
      </c>
      <c r="G108" s="1309"/>
      <c r="H108" s="1309"/>
      <c r="I108" s="1309"/>
      <c r="J108" s="748"/>
      <c r="K108" s="748"/>
      <c r="L108" s="748"/>
      <c r="M108" s="748"/>
      <c r="N108" s="748"/>
      <c r="O108" s="748"/>
      <c r="P108" s="748"/>
      <c r="Q108" s="748"/>
      <c r="R108" s="748"/>
      <c r="S108" s="748"/>
      <c r="T108" s="748"/>
      <c r="U108" s="748"/>
      <c r="V108" s="748"/>
      <c r="W108" s="748"/>
      <c r="X108" s="748"/>
      <c r="Y108" s="748"/>
    </row>
    <row r="109" spans="1:25" s="744" customFormat="1" ht="18.75" customHeight="1">
      <c r="A109" s="754"/>
      <c r="B109" s="755"/>
      <c r="C109" s="755"/>
      <c r="D109" s="755"/>
      <c r="E109" s="755"/>
      <c r="F109" s="755"/>
      <c r="G109" s="755"/>
      <c r="H109" s="755"/>
      <c r="I109" s="755"/>
      <c r="J109" s="748"/>
      <c r="K109" s="748"/>
      <c r="L109" s="748"/>
      <c r="M109" s="748"/>
      <c r="N109" s="748"/>
      <c r="O109" s="748"/>
      <c r="P109" s="748"/>
      <c r="Q109" s="748"/>
      <c r="R109" s="748"/>
      <c r="S109" s="748"/>
      <c r="T109" s="748"/>
      <c r="U109" s="748"/>
      <c r="V109" s="748"/>
      <c r="W109" s="748"/>
      <c r="X109" s="748"/>
      <c r="Y109" s="748"/>
    </row>
    <row r="110" spans="1:25" s="744" customFormat="1" ht="18.75" customHeight="1">
      <c r="A110" s="754"/>
      <c r="B110" s="755"/>
      <c r="C110" s="755"/>
      <c r="D110" s="755"/>
      <c r="E110" s="755"/>
      <c r="F110" s="755"/>
      <c r="G110" s="755"/>
      <c r="H110" s="755"/>
      <c r="I110" s="755"/>
      <c r="J110" s="748"/>
      <c r="K110" s="748"/>
      <c r="L110" s="748"/>
      <c r="M110" s="748"/>
      <c r="N110" s="748"/>
      <c r="O110" s="748"/>
      <c r="P110" s="748"/>
      <c r="Q110" s="748"/>
      <c r="R110" s="748"/>
      <c r="S110" s="748"/>
      <c r="T110" s="748"/>
      <c r="U110" s="748"/>
      <c r="V110" s="748"/>
      <c r="W110" s="748"/>
      <c r="X110" s="748"/>
      <c r="Y110" s="748"/>
    </row>
    <row r="111" spans="1:25" s="744" customFormat="1" ht="36.75" customHeight="1">
      <c r="A111" s="754"/>
      <c r="B111" s="1256" t="s">
        <v>648</v>
      </c>
      <c r="C111" s="1257"/>
      <c r="D111" s="1257"/>
      <c r="E111" s="1258"/>
      <c r="F111" s="1325"/>
      <c r="G111" s="1245"/>
      <c r="H111" s="1245"/>
      <c r="I111" s="1246"/>
      <c r="J111" s="748"/>
      <c r="K111" s="748"/>
      <c r="L111" s="748"/>
      <c r="M111" s="748"/>
      <c r="N111" s="748"/>
      <c r="O111" s="748"/>
      <c r="P111" s="748"/>
      <c r="Q111" s="748"/>
      <c r="R111" s="748"/>
      <c r="S111" s="748"/>
      <c r="T111" s="748"/>
      <c r="U111" s="748"/>
      <c r="V111" s="748"/>
      <c r="W111" s="748"/>
      <c r="X111" s="748"/>
      <c r="Y111" s="748"/>
    </row>
    <row r="112" spans="1:25" s="744" customFormat="1" ht="15.75" customHeight="1">
      <c r="A112" s="754"/>
      <c r="B112" s="743"/>
      <c r="C112" s="743"/>
      <c r="D112" s="743"/>
      <c r="E112" s="743"/>
      <c r="F112" s="743"/>
      <c r="G112" s="743"/>
      <c r="H112" s="743"/>
      <c r="I112" s="743"/>
      <c r="J112" s="743"/>
    </row>
    <row r="113" spans="1:25" s="744" customFormat="1" ht="24" customHeight="1">
      <c r="B113" s="1232" t="s">
        <v>869</v>
      </c>
      <c r="C113" s="1232"/>
      <c r="D113" s="802"/>
      <c r="E113" s="802"/>
      <c r="F113" s="802"/>
      <c r="G113" s="802"/>
      <c r="H113" s="802"/>
      <c r="I113" s="802"/>
    </row>
    <row r="114" spans="1:25" s="744" customFormat="1" ht="34.5" customHeight="1">
      <c r="A114" s="743"/>
      <c r="B114" s="1288" t="s">
        <v>870</v>
      </c>
      <c r="C114" s="1288"/>
      <c r="D114" s="1288"/>
      <c r="E114" s="1288"/>
      <c r="F114" s="1288"/>
      <c r="G114" s="1288"/>
      <c r="H114" s="1288"/>
      <c r="I114" s="1288"/>
      <c r="J114" s="743"/>
    </row>
    <row r="115" spans="1:25" s="744" customFormat="1" ht="15.75" customHeight="1">
      <c r="A115" s="743"/>
      <c r="B115" s="757"/>
      <c r="C115" s="758"/>
      <c r="D115" s="758"/>
      <c r="E115" s="758"/>
      <c r="F115" s="758"/>
      <c r="G115" s="758"/>
      <c r="H115" s="758"/>
      <c r="I115" s="758"/>
      <c r="J115" s="743"/>
    </row>
    <row r="116" spans="1:25" s="744" customFormat="1" ht="48.75" customHeight="1">
      <c r="A116" s="743"/>
      <c r="B116" s="1242" t="s">
        <v>871</v>
      </c>
      <c r="C116" s="1243"/>
      <c r="D116" s="1243"/>
      <c r="E116" s="1243"/>
      <c r="F116" s="1279"/>
      <c r="G116" s="1280"/>
      <c r="H116" s="1280"/>
      <c r="I116" s="1281"/>
      <c r="J116" s="746"/>
      <c r="K116" s="746"/>
      <c r="L116" s="746"/>
      <c r="M116" s="746"/>
      <c r="N116" s="756"/>
      <c r="O116" s="746"/>
      <c r="P116" s="746"/>
      <c r="Q116" s="746"/>
      <c r="R116" s="746"/>
      <c r="S116" s="746"/>
      <c r="T116" s="746"/>
      <c r="U116" s="746"/>
      <c r="V116" s="746"/>
      <c r="W116" s="746"/>
      <c r="X116" s="746"/>
      <c r="Y116" s="746"/>
    </row>
    <row r="117" spans="1:25" s="744" customFormat="1" ht="81.75" customHeight="1">
      <c r="A117" s="743"/>
      <c r="B117" s="1289" t="s">
        <v>880</v>
      </c>
      <c r="C117" s="1290"/>
      <c r="D117" s="1290"/>
      <c r="E117" s="1291"/>
      <c r="F117" s="1279"/>
      <c r="G117" s="1280"/>
      <c r="H117" s="1280"/>
      <c r="I117" s="1281"/>
      <c r="J117" s="746"/>
      <c r="K117" s="746"/>
      <c r="L117" s="746"/>
      <c r="M117" s="746"/>
      <c r="N117" s="750"/>
      <c r="O117" s="746"/>
      <c r="P117" s="746"/>
      <c r="Q117" s="746"/>
      <c r="R117" s="746"/>
      <c r="S117" s="746"/>
      <c r="T117" s="746"/>
      <c r="U117" s="746"/>
      <c r="V117" s="746"/>
      <c r="W117" s="746"/>
      <c r="X117" s="746"/>
      <c r="Y117" s="746"/>
    </row>
    <row r="118" spans="1:25" s="744" customFormat="1" ht="34.5" customHeight="1">
      <c r="A118" s="754">
        <v>1</v>
      </c>
      <c r="B118" s="1259" t="s">
        <v>640</v>
      </c>
      <c r="C118" s="1260"/>
      <c r="D118" s="1260"/>
      <c r="E118" s="1261"/>
      <c r="F118" s="1279"/>
      <c r="G118" s="1280"/>
      <c r="H118" s="1280"/>
      <c r="I118" s="1281"/>
      <c r="J118" s="748"/>
      <c r="K118" s="748"/>
      <c r="L118" s="748"/>
      <c r="M118" s="748"/>
      <c r="N118" s="750"/>
      <c r="O118" s="748"/>
      <c r="P118" s="748"/>
      <c r="Q118" s="748"/>
      <c r="R118" s="748"/>
      <c r="S118" s="748"/>
      <c r="T118" s="748"/>
      <c r="U118" s="748"/>
      <c r="V118" s="748"/>
      <c r="W118" s="748"/>
      <c r="X118" s="748"/>
      <c r="Y118" s="748"/>
    </row>
    <row r="119" spans="1:25" s="744" customFormat="1" ht="14.25" customHeight="1">
      <c r="A119" s="803"/>
      <c r="B119" s="804"/>
      <c r="C119" s="804"/>
      <c r="D119" s="804"/>
      <c r="E119" s="804"/>
      <c r="F119" s="805"/>
      <c r="G119" s="805"/>
      <c r="H119" s="805"/>
      <c r="I119" s="805"/>
      <c r="J119" s="748"/>
      <c r="K119" s="748"/>
      <c r="L119" s="748"/>
      <c r="M119" s="748"/>
      <c r="N119" s="748"/>
      <c r="O119" s="748"/>
      <c r="P119" s="748"/>
      <c r="Q119" s="748"/>
      <c r="R119" s="748"/>
      <c r="S119" s="748"/>
      <c r="T119" s="748"/>
      <c r="U119" s="748"/>
      <c r="V119" s="748"/>
      <c r="W119" s="748"/>
      <c r="X119" s="748"/>
      <c r="Y119" s="748"/>
    </row>
    <row r="120" spans="1:25" s="744" customFormat="1" ht="33" customHeight="1">
      <c r="A120" s="754">
        <v>2</v>
      </c>
      <c r="B120" s="1259" t="s">
        <v>641</v>
      </c>
      <c r="C120" s="1260"/>
      <c r="D120" s="1260"/>
      <c r="E120" s="1260"/>
      <c r="F120" s="1279"/>
      <c r="G120" s="1280"/>
      <c r="H120" s="1280"/>
      <c r="I120" s="1281"/>
      <c r="J120" s="748"/>
      <c r="K120" s="748"/>
      <c r="L120" s="748"/>
      <c r="M120" s="748"/>
      <c r="N120" s="748"/>
      <c r="O120" s="748"/>
      <c r="P120" s="748"/>
      <c r="Q120" s="748"/>
      <c r="R120" s="748"/>
      <c r="S120" s="748"/>
      <c r="T120" s="748"/>
      <c r="U120" s="748"/>
      <c r="V120" s="748"/>
      <c r="W120" s="748"/>
      <c r="X120" s="748"/>
      <c r="Y120" s="748"/>
    </row>
    <row r="121" spans="1:25" s="744" customFormat="1" ht="14.25" customHeight="1">
      <c r="A121" s="803"/>
      <c r="B121" s="806"/>
      <c r="C121" s="806"/>
      <c r="D121" s="806"/>
      <c r="E121" s="806"/>
      <c r="F121" s="805"/>
      <c r="G121" s="805"/>
      <c r="H121" s="805"/>
      <c r="I121" s="805"/>
      <c r="J121" s="748"/>
      <c r="K121" s="748"/>
      <c r="L121" s="748"/>
      <c r="M121" s="748"/>
      <c r="N121" s="748"/>
      <c r="O121" s="748"/>
      <c r="P121" s="748"/>
      <c r="Q121" s="748"/>
      <c r="R121" s="748"/>
      <c r="S121" s="748"/>
      <c r="T121" s="748"/>
      <c r="U121" s="748"/>
      <c r="V121" s="748"/>
      <c r="W121" s="748"/>
      <c r="X121" s="748"/>
      <c r="Y121" s="748"/>
    </row>
    <row r="122" spans="1:25" s="744" customFormat="1" ht="20.25" customHeight="1">
      <c r="A122" s="1236">
        <v>3</v>
      </c>
      <c r="B122" s="1237" t="s">
        <v>649</v>
      </c>
      <c r="C122" s="1238"/>
      <c r="D122" s="1238"/>
      <c r="E122" s="1238"/>
      <c r="F122" s="1282"/>
      <c r="G122" s="1283"/>
      <c r="H122" s="1283"/>
      <c r="I122" s="1284"/>
      <c r="J122" s="748"/>
      <c r="K122" s="748"/>
      <c r="L122" s="748"/>
      <c r="M122" s="748"/>
      <c r="N122" s="748"/>
      <c r="O122" s="748"/>
      <c r="P122" s="748"/>
      <c r="Q122" s="748"/>
      <c r="R122" s="748"/>
      <c r="S122" s="748"/>
      <c r="T122" s="748"/>
      <c r="U122" s="748"/>
      <c r="V122" s="748"/>
      <c r="W122" s="748"/>
      <c r="X122" s="748"/>
      <c r="Y122" s="748"/>
    </row>
    <row r="123" spans="1:25" s="744" customFormat="1" ht="17.25" customHeight="1">
      <c r="A123" s="1236"/>
      <c r="B123" s="1239"/>
      <c r="C123" s="1240"/>
      <c r="D123" s="1240"/>
      <c r="E123" s="1240"/>
      <c r="F123" s="1285"/>
      <c r="G123" s="1286"/>
      <c r="H123" s="1286"/>
      <c r="I123" s="1287"/>
      <c r="J123" s="748"/>
      <c r="K123" s="748"/>
      <c r="L123" s="748"/>
      <c r="M123" s="748"/>
      <c r="N123" s="748"/>
      <c r="O123" s="748"/>
      <c r="P123" s="748"/>
      <c r="Q123" s="748"/>
      <c r="R123" s="748"/>
      <c r="S123" s="748"/>
      <c r="T123" s="748"/>
      <c r="U123" s="748"/>
      <c r="V123" s="748"/>
      <c r="W123" s="748"/>
      <c r="X123" s="748"/>
      <c r="Y123" s="748"/>
    </row>
    <row r="124" spans="1:25" s="744" customFormat="1" ht="21" customHeight="1">
      <c r="A124" s="754"/>
      <c r="B124" s="751"/>
      <c r="C124" s="745"/>
      <c r="D124" s="745"/>
      <c r="E124" s="795" t="s">
        <v>643</v>
      </c>
      <c r="F124" s="1285"/>
      <c r="G124" s="1286"/>
      <c r="H124" s="1286"/>
      <c r="I124" s="1287"/>
      <c r="J124" s="748"/>
      <c r="K124" s="748"/>
      <c r="L124" s="748"/>
      <c r="M124" s="748"/>
      <c r="N124" s="748"/>
      <c r="O124" s="748"/>
      <c r="P124" s="748"/>
      <c r="Q124" s="748"/>
      <c r="R124" s="748"/>
      <c r="S124" s="748"/>
      <c r="T124" s="748"/>
      <c r="U124" s="748"/>
      <c r="V124" s="748"/>
      <c r="W124" s="748"/>
      <c r="X124" s="748"/>
      <c r="Y124" s="748"/>
    </row>
    <row r="125" spans="1:25" s="744" customFormat="1" ht="21" customHeight="1">
      <c r="A125" s="754"/>
      <c r="B125" s="751"/>
      <c r="C125" s="745"/>
      <c r="D125" s="745"/>
      <c r="E125" s="795" t="s">
        <v>23</v>
      </c>
      <c r="F125" s="1285"/>
      <c r="G125" s="1286"/>
      <c r="H125" s="1286"/>
      <c r="I125" s="1287"/>
      <c r="J125" s="748"/>
      <c r="K125" s="748"/>
      <c r="L125" s="748"/>
      <c r="M125" s="748"/>
      <c r="N125" s="748"/>
      <c r="O125" s="748"/>
      <c r="P125" s="748"/>
      <c r="Q125" s="748"/>
      <c r="R125" s="748"/>
      <c r="S125" s="748"/>
      <c r="T125" s="748"/>
      <c r="U125" s="748"/>
      <c r="V125" s="748"/>
      <c r="W125" s="748"/>
      <c r="X125" s="748"/>
      <c r="Y125" s="748"/>
    </row>
    <row r="126" spans="1:25" s="744" customFormat="1" ht="18.75" customHeight="1">
      <c r="A126" s="754"/>
      <c r="B126" s="752"/>
      <c r="C126" s="753"/>
      <c r="D126" s="753"/>
      <c r="E126" s="796" t="s">
        <v>644</v>
      </c>
      <c r="F126" s="1292"/>
      <c r="G126" s="1293"/>
      <c r="H126" s="1293"/>
      <c r="I126" s="1294"/>
      <c r="J126" s="748"/>
      <c r="K126" s="748"/>
      <c r="L126" s="748"/>
      <c r="M126" s="748"/>
      <c r="N126" s="748"/>
      <c r="O126" s="748"/>
      <c r="P126" s="748"/>
      <c r="Q126" s="748"/>
      <c r="R126" s="748"/>
      <c r="S126" s="748"/>
      <c r="T126" s="748"/>
      <c r="U126" s="748"/>
      <c r="V126" s="748"/>
      <c r="W126" s="748"/>
      <c r="X126" s="748"/>
      <c r="Y126" s="748"/>
    </row>
    <row r="127" spans="1:25" s="744" customFormat="1" ht="18.75" customHeight="1">
      <c r="A127" s="754"/>
      <c r="B127" s="814"/>
      <c r="C127" s="808"/>
      <c r="D127" s="808"/>
      <c r="E127" s="809"/>
      <c r="F127" s="819"/>
      <c r="G127" s="820"/>
      <c r="H127" s="820"/>
      <c r="I127" s="821"/>
      <c r="J127" s="748"/>
      <c r="K127" s="748"/>
      <c r="L127" s="748"/>
      <c r="M127" s="748"/>
      <c r="N127" s="748"/>
      <c r="O127" s="748"/>
      <c r="P127" s="748"/>
      <c r="Q127" s="748"/>
      <c r="R127" s="748"/>
      <c r="S127" s="748"/>
      <c r="T127" s="748"/>
      <c r="U127" s="748"/>
      <c r="V127" s="748"/>
      <c r="W127" s="748"/>
      <c r="X127" s="748"/>
      <c r="Y127" s="748"/>
    </row>
    <row r="128" spans="1:25" s="744" customFormat="1" ht="52.5" customHeight="1">
      <c r="A128" s="801" t="s">
        <v>872</v>
      </c>
      <c r="B128" s="1267" t="s">
        <v>881</v>
      </c>
      <c r="C128" s="1268"/>
      <c r="D128" s="1268"/>
      <c r="E128" s="1268"/>
      <c r="F128" s="1244"/>
      <c r="G128" s="1245"/>
      <c r="H128" s="1245"/>
      <c r="I128" s="1246"/>
      <c r="J128" s="748"/>
      <c r="K128" s="748"/>
      <c r="L128" s="748"/>
      <c r="M128" s="748"/>
      <c r="N128" s="748"/>
      <c r="O128" s="748"/>
      <c r="P128" s="748"/>
      <c r="Q128" s="748"/>
      <c r="R128" s="748"/>
      <c r="S128" s="748"/>
      <c r="T128" s="748"/>
      <c r="U128" s="748"/>
      <c r="V128" s="748"/>
      <c r="W128" s="748"/>
      <c r="X128" s="748"/>
      <c r="Y128" s="748"/>
    </row>
    <row r="129" spans="1:25" s="744" customFormat="1" ht="19.5" customHeight="1">
      <c r="A129" s="743"/>
      <c r="B129" s="1295"/>
      <c r="C129" s="1296"/>
      <c r="D129" s="1296"/>
      <c r="E129" s="1296"/>
      <c r="F129" s="745"/>
      <c r="G129" s="745"/>
      <c r="H129" s="745"/>
      <c r="I129" s="813"/>
      <c r="J129" s="748"/>
      <c r="K129" s="748"/>
      <c r="L129" s="748"/>
      <c r="M129" s="748"/>
      <c r="N129" s="748"/>
      <c r="O129" s="748"/>
      <c r="P129" s="748"/>
      <c r="Q129" s="748"/>
      <c r="R129" s="748"/>
      <c r="S129" s="748"/>
      <c r="T129" s="748"/>
      <c r="U129" s="748"/>
      <c r="V129" s="748"/>
      <c r="W129" s="748"/>
      <c r="X129" s="748"/>
      <c r="Y129" s="748"/>
    </row>
    <row r="130" spans="1:25" s="744" customFormat="1" ht="35.450000000000003" customHeight="1">
      <c r="A130" s="743"/>
      <c r="B130" s="1254" t="s">
        <v>882</v>
      </c>
      <c r="C130" s="1255"/>
      <c r="D130" s="1255"/>
      <c r="E130" s="1255"/>
      <c r="F130" s="1244"/>
      <c r="G130" s="1245"/>
      <c r="H130" s="1245"/>
      <c r="I130" s="1246"/>
      <c r="J130" s="748"/>
      <c r="K130" s="748"/>
      <c r="L130" s="748"/>
      <c r="M130" s="748"/>
      <c r="N130" s="748"/>
      <c r="O130" s="748"/>
      <c r="P130" s="748"/>
      <c r="Q130" s="748"/>
      <c r="R130" s="748"/>
      <c r="S130" s="748"/>
      <c r="T130" s="748"/>
      <c r="U130" s="748"/>
      <c r="V130" s="748"/>
      <c r="W130" s="748"/>
      <c r="X130" s="748"/>
      <c r="Y130" s="748"/>
    </row>
    <row r="131" spans="1:25" s="744" customFormat="1" ht="13.5" customHeight="1">
      <c r="A131" s="743"/>
      <c r="B131" s="814"/>
      <c r="C131" s="808"/>
      <c r="D131" s="808"/>
      <c r="E131" s="809"/>
      <c r="F131" s="759"/>
      <c r="G131" s="759"/>
      <c r="H131" s="759"/>
      <c r="I131" s="815"/>
      <c r="J131" s="748"/>
      <c r="K131" s="748"/>
      <c r="L131" s="748"/>
      <c r="M131" s="748"/>
      <c r="N131" s="748"/>
      <c r="O131" s="748"/>
      <c r="P131" s="748"/>
      <c r="Q131" s="748"/>
      <c r="R131" s="748"/>
      <c r="S131" s="748"/>
      <c r="T131" s="748"/>
      <c r="U131" s="748"/>
      <c r="V131" s="748"/>
      <c r="W131" s="748"/>
      <c r="X131" s="748"/>
      <c r="Y131" s="748"/>
    </row>
    <row r="132" spans="1:25" s="744" customFormat="1" ht="34.5" hidden="1" customHeight="1">
      <c r="A132" s="754"/>
      <c r="B132" s="1254"/>
      <c r="C132" s="1255"/>
      <c r="D132" s="1255"/>
      <c r="E132" s="1255"/>
      <c r="F132" s="1272"/>
      <c r="G132" s="1264"/>
      <c r="H132" s="1272"/>
      <c r="I132" s="1264"/>
      <c r="J132" s="748"/>
      <c r="K132" s="748"/>
      <c r="L132" s="748"/>
      <c r="M132" s="748"/>
      <c r="N132" s="748"/>
      <c r="O132" s="748"/>
      <c r="P132" s="748"/>
      <c r="Q132" s="748"/>
      <c r="R132" s="748"/>
      <c r="S132" s="748"/>
      <c r="T132" s="748"/>
      <c r="U132" s="748"/>
      <c r="V132" s="748"/>
      <c r="W132" s="748"/>
      <c r="X132" s="748"/>
      <c r="Y132" s="748"/>
    </row>
    <row r="133" spans="1:25" s="744" customFormat="1" ht="10.5" customHeight="1">
      <c r="A133" s="754"/>
      <c r="B133" s="814"/>
      <c r="C133" s="808"/>
      <c r="D133" s="808"/>
      <c r="E133" s="809"/>
      <c r="F133" s="759"/>
      <c r="G133" s="759"/>
      <c r="H133" s="759"/>
      <c r="I133" s="815"/>
      <c r="J133" s="748"/>
      <c r="K133" s="748"/>
      <c r="L133" s="748"/>
      <c r="M133" s="748"/>
      <c r="N133" s="748"/>
      <c r="O133" s="748"/>
      <c r="P133" s="748"/>
      <c r="Q133" s="748"/>
      <c r="R133" s="748"/>
      <c r="S133" s="748"/>
      <c r="T133" s="748"/>
      <c r="U133" s="748"/>
      <c r="V133" s="748"/>
      <c r="W133" s="748"/>
      <c r="X133" s="748"/>
      <c r="Y133" s="748"/>
    </row>
    <row r="134" spans="1:25" s="744" customFormat="1" ht="24.95" customHeight="1">
      <c r="A134" s="754"/>
      <c r="B134" s="1254" t="s">
        <v>645</v>
      </c>
      <c r="C134" s="1255"/>
      <c r="D134" s="1255"/>
      <c r="E134" s="1255"/>
      <c r="F134" s="1244"/>
      <c r="G134" s="1245"/>
      <c r="H134" s="1245"/>
      <c r="I134" s="1246"/>
      <c r="J134" s="748"/>
      <c r="K134" s="748"/>
      <c r="L134" s="748"/>
      <c r="M134" s="748"/>
      <c r="N134" s="748"/>
      <c r="O134" s="748"/>
      <c r="P134" s="748"/>
      <c r="Q134" s="748"/>
      <c r="R134" s="748"/>
      <c r="S134" s="748"/>
      <c r="T134" s="748"/>
      <c r="U134" s="748"/>
      <c r="V134" s="748"/>
      <c r="W134" s="748"/>
      <c r="X134" s="748"/>
      <c r="Y134" s="748"/>
    </row>
    <row r="135" spans="1:25" s="744" customFormat="1" ht="11.25" customHeight="1">
      <c r="A135" s="754"/>
      <c r="B135" s="814"/>
      <c r="C135" s="808"/>
      <c r="D135" s="808"/>
      <c r="E135" s="809"/>
      <c r="F135" s="759"/>
      <c r="G135" s="759"/>
      <c r="H135" s="759"/>
      <c r="I135" s="815"/>
      <c r="J135" s="748"/>
      <c r="K135" s="748"/>
      <c r="L135" s="748"/>
      <c r="M135" s="748"/>
      <c r="N135" s="748"/>
      <c r="O135" s="748"/>
      <c r="P135" s="748"/>
      <c r="Q135" s="748"/>
      <c r="R135" s="748"/>
      <c r="S135" s="748"/>
      <c r="T135" s="748"/>
      <c r="U135" s="748"/>
      <c r="V135" s="748"/>
      <c r="W135" s="748"/>
      <c r="X135" s="748"/>
      <c r="Y135" s="748"/>
    </row>
    <row r="136" spans="1:25" s="744" customFormat="1" ht="33.75" customHeight="1">
      <c r="A136" s="801" t="s">
        <v>873</v>
      </c>
      <c r="B136" s="1239" t="s">
        <v>883</v>
      </c>
      <c r="C136" s="1240"/>
      <c r="D136" s="1240"/>
      <c r="E136" s="1240"/>
      <c r="F136" s="1244"/>
      <c r="G136" s="1245"/>
      <c r="H136" s="1245"/>
      <c r="I136" s="1246"/>
      <c r="J136" s="748"/>
      <c r="K136" s="748"/>
      <c r="L136" s="748"/>
      <c r="M136" s="748"/>
      <c r="N136" s="748"/>
      <c r="O136" s="748"/>
      <c r="P136" s="748"/>
      <c r="Q136" s="748"/>
      <c r="R136" s="748"/>
      <c r="S136" s="748"/>
      <c r="T136" s="748"/>
      <c r="U136" s="748"/>
      <c r="V136" s="748"/>
      <c r="W136" s="748"/>
      <c r="X136" s="748"/>
      <c r="Y136" s="748"/>
    </row>
    <row r="137" spans="1:25" s="744" customFormat="1" ht="11.25" customHeight="1">
      <c r="A137" s="754"/>
      <c r="B137" s="814"/>
      <c r="C137" s="808"/>
      <c r="D137" s="808"/>
      <c r="E137" s="809"/>
      <c r="F137" s="759"/>
      <c r="G137" s="759"/>
      <c r="H137" s="759"/>
      <c r="I137" s="815"/>
      <c r="J137" s="748"/>
      <c r="K137" s="748"/>
      <c r="L137" s="748"/>
      <c r="M137" s="748"/>
      <c r="N137" s="748"/>
      <c r="O137" s="748"/>
      <c r="P137" s="748"/>
      <c r="Q137" s="748"/>
      <c r="R137" s="748"/>
      <c r="S137" s="748"/>
      <c r="T137" s="748"/>
      <c r="U137" s="748"/>
      <c r="V137" s="748"/>
      <c r="W137" s="748"/>
      <c r="X137" s="748"/>
      <c r="Y137" s="748"/>
    </row>
    <row r="138" spans="1:25" s="744" customFormat="1" ht="17.25" customHeight="1">
      <c r="A138" s="754"/>
      <c r="B138" s="1254"/>
      <c r="C138" s="1255"/>
      <c r="D138" s="1255"/>
      <c r="E138" s="1255"/>
      <c r="F138" s="1297"/>
      <c r="G138" s="1298"/>
      <c r="H138" s="1298"/>
      <c r="I138" s="1299"/>
      <c r="J138" s="748"/>
      <c r="K138" s="748"/>
      <c r="L138" s="748"/>
      <c r="M138" s="748"/>
      <c r="N138" s="748"/>
      <c r="O138" s="748"/>
      <c r="P138" s="748"/>
      <c r="Q138" s="748"/>
      <c r="R138" s="748"/>
      <c r="S138" s="748"/>
      <c r="T138" s="748"/>
      <c r="U138" s="748"/>
      <c r="V138" s="748"/>
      <c r="W138" s="748"/>
      <c r="X138" s="748"/>
      <c r="Y138" s="748"/>
    </row>
    <row r="139" spans="1:25" s="744" customFormat="1" ht="24.95" customHeight="1">
      <c r="A139" s="754"/>
      <c r="B139" s="1265" t="s">
        <v>646</v>
      </c>
      <c r="C139" s="1266"/>
      <c r="D139" s="1266"/>
      <c r="E139" s="1266"/>
      <c r="F139" s="1276"/>
      <c r="G139" s="1277"/>
      <c r="H139" s="1277"/>
      <c r="I139" s="1278"/>
      <c r="J139" s="748"/>
      <c r="K139" s="748"/>
      <c r="L139" s="748"/>
      <c r="M139" s="748"/>
      <c r="N139" s="748"/>
      <c r="O139" s="748"/>
      <c r="P139" s="748"/>
      <c r="Q139" s="748"/>
      <c r="R139" s="748"/>
      <c r="S139" s="748"/>
      <c r="T139" s="748"/>
      <c r="U139" s="748"/>
      <c r="V139" s="748"/>
      <c r="W139" s="748"/>
      <c r="X139" s="748"/>
      <c r="Y139" s="748"/>
    </row>
    <row r="140" spans="1:25" s="744" customFormat="1" ht="31.5" customHeight="1">
      <c r="A140" s="754"/>
      <c r="B140" s="1254" t="s">
        <v>647</v>
      </c>
      <c r="C140" s="1255"/>
      <c r="D140" s="1255"/>
      <c r="E140" s="1255"/>
      <c r="F140" s="1305"/>
      <c r="G140" s="1306"/>
      <c r="H140" s="1306"/>
      <c r="I140" s="1307"/>
      <c r="J140" s="748"/>
      <c r="K140" s="748"/>
      <c r="L140" s="748"/>
      <c r="M140" s="748"/>
      <c r="N140" s="748"/>
      <c r="O140" s="748"/>
      <c r="P140" s="748"/>
      <c r="Q140" s="748"/>
      <c r="R140" s="748"/>
      <c r="S140" s="748"/>
      <c r="T140" s="748"/>
      <c r="U140" s="748"/>
      <c r="V140" s="748"/>
      <c r="W140" s="748"/>
      <c r="X140" s="748"/>
      <c r="Y140" s="748"/>
    </row>
    <row r="141" spans="1:25" s="744" customFormat="1" ht="15.75" customHeight="1">
      <c r="A141" s="754"/>
      <c r="B141" s="816"/>
      <c r="C141" s="817"/>
      <c r="D141" s="817"/>
      <c r="E141" s="817"/>
      <c r="F141" s="1313" t="s">
        <v>715</v>
      </c>
      <c r="G141" s="1314"/>
      <c r="H141" s="1314"/>
      <c r="I141" s="1315"/>
      <c r="J141" s="748"/>
      <c r="K141" s="748"/>
      <c r="L141" s="748"/>
      <c r="M141" s="748"/>
      <c r="N141" s="748"/>
      <c r="O141" s="748"/>
      <c r="P141" s="748"/>
      <c r="Q141" s="748"/>
      <c r="R141" s="748"/>
      <c r="S141" s="748"/>
      <c r="T141" s="748"/>
      <c r="U141" s="748"/>
      <c r="V141" s="748"/>
      <c r="W141" s="748"/>
      <c r="X141" s="748"/>
      <c r="Y141" s="748"/>
    </row>
    <row r="142" spans="1:25" s="744" customFormat="1" ht="21" customHeight="1">
      <c r="A142" s="754"/>
      <c r="B142" s="818"/>
      <c r="C142" s="755"/>
      <c r="D142" s="755"/>
      <c r="E142" s="755"/>
      <c r="F142" s="1310"/>
      <c r="G142" s="1311"/>
      <c r="H142" s="1311"/>
      <c r="I142" s="1312"/>
      <c r="J142" s="748"/>
      <c r="K142" s="748"/>
      <c r="L142" s="748"/>
      <c r="M142" s="748"/>
      <c r="N142" s="748"/>
      <c r="O142" s="748"/>
      <c r="P142" s="748"/>
      <c r="Q142" s="748"/>
      <c r="R142" s="748"/>
      <c r="S142" s="748"/>
      <c r="T142" s="748"/>
      <c r="U142" s="748"/>
      <c r="V142" s="748"/>
      <c r="W142" s="748"/>
      <c r="X142" s="748"/>
      <c r="Y142" s="748"/>
    </row>
    <row r="143" spans="1:25" s="744" customFormat="1" ht="48" customHeight="1">
      <c r="A143" s="754"/>
      <c r="B143" s="792"/>
      <c r="C143" s="793"/>
      <c r="D143" s="793"/>
      <c r="E143" s="793"/>
      <c r="F143" s="1308" t="s">
        <v>715</v>
      </c>
      <c r="G143" s="1309"/>
      <c r="H143" s="1309"/>
      <c r="I143" s="1309"/>
      <c r="J143" s="748"/>
      <c r="K143" s="748"/>
      <c r="L143" s="748"/>
      <c r="M143" s="748"/>
      <c r="N143" s="748"/>
      <c r="O143" s="748"/>
      <c r="P143" s="748"/>
      <c r="Q143" s="748"/>
      <c r="R143" s="748"/>
      <c r="S143" s="748"/>
      <c r="T143" s="748"/>
      <c r="U143" s="748"/>
      <c r="V143" s="748"/>
      <c r="W143" s="748"/>
      <c r="X143" s="748"/>
      <c r="Y143" s="748"/>
    </row>
    <row r="144" spans="1:25" s="744" customFormat="1" ht="24.95" customHeight="1">
      <c r="A144" s="754"/>
      <c r="B144" s="807"/>
      <c r="C144" s="808"/>
      <c r="D144" s="808"/>
      <c r="E144" s="809"/>
      <c r="F144" s="759"/>
      <c r="G144" s="759"/>
      <c r="H144" s="759"/>
      <c r="I144" s="759"/>
      <c r="J144" s="748"/>
      <c r="K144" s="748"/>
      <c r="L144" s="748"/>
      <c r="M144" s="748"/>
      <c r="N144" s="748"/>
      <c r="O144" s="748"/>
      <c r="P144" s="748"/>
      <c r="Q144" s="748"/>
      <c r="R144" s="748"/>
      <c r="S144" s="748"/>
      <c r="T144" s="748"/>
      <c r="U144" s="748"/>
      <c r="V144" s="748"/>
      <c r="W144" s="748"/>
      <c r="X144" s="748"/>
      <c r="Y144" s="748"/>
    </row>
    <row r="145" spans="1:25" s="744" customFormat="1" ht="12.75" customHeight="1">
      <c r="A145" s="754"/>
      <c r="B145" s="818"/>
      <c r="C145" s="755"/>
      <c r="D145" s="755"/>
      <c r="E145" s="755"/>
      <c r="F145" s="812"/>
      <c r="G145" s="812"/>
      <c r="H145" s="812"/>
      <c r="I145" s="812"/>
      <c r="J145" s="748"/>
      <c r="K145" s="748"/>
      <c r="L145" s="748"/>
      <c r="M145" s="748"/>
      <c r="N145" s="748"/>
      <c r="O145" s="748"/>
      <c r="P145" s="748"/>
      <c r="Q145" s="748"/>
      <c r="R145" s="748"/>
      <c r="S145" s="748"/>
      <c r="T145" s="748"/>
      <c r="U145" s="748"/>
      <c r="V145" s="748"/>
      <c r="W145" s="748"/>
      <c r="X145" s="748"/>
      <c r="Y145" s="748"/>
    </row>
    <row r="146" spans="1:25" s="744" customFormat="1" ht="66" customHeight="1">
      <c r="A146" s="754"/>
      <c r="B146" s="1254" t="s">
        <v>874</v>
      </c>
      <c r="C146" s="1255"/>
      <c r="D146" s="1255"/>
      <c r="E146" s="1255"/>
      <c r="F146" s="1255"/>
      <c r="G146" s="1255"/>
      <c r="H146" s="1304"/>
      <c r="I146" s="791"/>
      <c r="J146" s="748"/>
      <c r="K146" s="748" t="s">
        <v>561</v>
      </c>
      <c r="L146" s="748"/>
      <c r="M146" s="748"/>
      <c r="N146" s="748"/>
      <c r="O146" s="748"/>
      <c r="P146" s="748"/>
      <c r="Q146" s="748"/>
      <c r="R146" s="748"/>
      <c r="S146" s="748"/>
      <c r="T146" s="748"/>
      <c r="U146" s="748"/>
      <c r="V146" s="748"/>
      <c r="W146" s="748"/>
      <c r="X146" s="748"/>
      <c r="Y146" s="748"/>
    </row>
    <row r="147" spans="1:25" s="744" customFormat="1" ht="10.5" customHeight="1">
      <c r="A147" s="754"/>
      <c r="B147" s="816"/>
      <c r="C147" s="817"/>
      <c r="D147" s="817"/>
      <c r="E147" s="817"/>
      <c r="F147" s="812"/>
      <c r="G147" s="812"/>
      <c r="H147" s="812"/>
      <c r="I147" s="822"/>
      <c r="J147" s="748"/>
      <c r="K147" s="748" t="s">
        <v>484</v>
      </c>
      <c r="L147" s="748"/>
      <c r="M147" s="748"/>
      <c r="N147" s="748"/>
      <c r="O147" s="748"/>
      <c r="P147" s="748"/>
      <c r="Q147" s="748"/>
      <c r="R147" s="748"/>
      <c r="S147" s="748"/>
      <c r="T147" s="748"/>
      <c r="U147" s="748"/>
      <c r="V147" s="748"/>
      <c r="W147" s="748"/>
      <c r="X147" s="748"/>
      <c r="Y147" s="748"/>
    </row>
    <row r="148" spans="1:25" s="744" customFormat="1" ht="57" customHeight="1">
      <c r="A148" s="754"/>
      <c r="B148" s="1254" t="s">
        <v>875</v>
      </c>
      <c r="C148" s="1255"/>
      <c r="D148" s="1255"/>
      <c r="E148" s="1255"/>
      <c r="F148" s="1255"/>
      <c r="G148" s="1255"/>
      <c r="H148" s="1255"/>
      <c r="I148" s="791"/>
      <c r="J148" s="748"/>
      <c r="K148" s="748"/>
      <c r="L148" s="748"/>
      <c r="M148" s="748"/>
      <c r="N148" s="748"/>
      <c r="O148" s="748"/>
      <c r="P148" s="748"/>
      <c r="Q148" s="748"/>
      <c r="R148" s="748"/>
      <c r="S148" s="748"/>
      <c r="T148" s="748"/>
      <c r="U148" s="748"/>
      <c r="V148" s="748"/>
      <c r="W148" s="748"/>
      <c r="X148" s="748"/>
      <c r="Y148" s="748"/>
    </row>
    <row r="149" spans="1:25" s="744" customFormat="1" ht="13.5" customHeight="1">
      <c r="A149" s="754"/>
      <c r="B149" s="818"/>
      <c r="C149" s="755"/>
      <c r="D149" s="755"/>
      <c r="E149" s="755"/>
      <c r="F149" s="811"/>
      <c r="G149" s="812"/>
      <c r="H149" s="812"/>
      <c r="I149" s="822"/>
      <c r="J149" s="748"/>
      <c r="K149" s="748"/>
      <c r="L149" s="748"/>
      <c r="M149" s="748"/>
      <c r="N149" s="748"/>
      <c r="O149" s="748"/>
      <c r="P149" s="748"/>
      <c r="Q149" s="748"/>
      <c r="R149" s="748"/>
      <c r="S149" s="748"/>
      <c r="T149" s="748"/>
      <c r="U149" s="748"/>
      <c r="V149" s="748"/>
      <c r="W149" s="748"/>
      <c r="X149" s="748"/>
      <c r="Y149" s="748"/>
    </row>
    <row r="150" spans="1:25" s="744" customFormat="1" ht="90" customHeight="1">
      <c r="A150" s="754"/>
      <c r="B150" s="1254" t="s">
        <v>907</v>
      </c>
      <c r="C150" s="1255"/>
      <c r="D150" s="1255"/>
      <c r="E150" s="1255"/>
      <c r="F150" s="1255"/>
      <c r="G150" s="1255"/>
      <c r="H150" s="1255"/>
      <c r="I150" s="791"/>
      <c r="J150" s="748"/>
      <c r="K150" s="748"/>
      <c r="L150" s="748"/>
      <c r="M150" s="748"/>
      <c r="N150" s="748"/>
      <c r="O150" s="748"/>
      <c r="P150" s="748"/>
      <c r="Q150" s="748"/>
      <c r="R150" s="748"/>
      <c r="S150" s="748"/>
      <c r="T150" s="748"/>
      <c r="U150" s="748"/>
      <c r="V150" s="748"/>
      <c r="W150" s="748"/>
      <c r="X150" s="748"/>
      <c r="Y150" s="748"/>
    </row>
    <row r="151" spans="1:25" s="744" customFormat="1" ht="12.75" customHeight="1">
      <c r="A151" s="754"/>
      <c r="B151" s="1254"/>
      <c r="C151" s="1255"/>
      <c r="D151" s="1255"/>
      <c r="E151" s="1255"/>
      <c r="F151" s="812"/>
      <c r="G151" s="812"/>
      <c r="H151" s="812"/>
      <c r="I151" s="822"/>
      <c r="J151" s="748"/>
      <c r="K151" s="748"/>
      <c r="L151" s="748"/>
      <c r="M151" s="748"/>
      <c r="N151" s="748"/>
      <c r="O151" s="748"/>
      <c r="P151" s="748"/>
      <c r="Q151" s="748"/>
      <c r="R151" s="748"/>
      <c r="S151" s="748"/>
      <c r="T151" s="748"/>
      <c r="U151" s="748"/>
      <c r="V151" s="748"/>
      <c r="W151" s="748"/>
      <c r="X151" s="748"/>
      <c r="Y151" s="748"/>
    </row>
    <row r="152" spans="1:25" s="744" customFormat="1" ht="93.75" customHeight="1">
      <c r="A152" s="754"/>
      <c r="B152" s="1300" t="s">
        <v>648</v>
      </c>
      <c r="C152" s="1301"/>
      <c r="D152" s="1301"/>
      <c r="E152" s="1301"/>
      <c r="F152" s="1302"/>
      <c r="G152" s="1280"/>
      <c r="H152" s="1280"/>
      <c r="I152" s="1281"/>
      <c r="J152" s="748"/>
      <c r="K152" s="748"/>
      <c r="L152" s="748"/>
      <c r="M152" s="748"/>
      <c r="N152" s="748"/>
      <c r="O152" s="748"/>
      <c r="P152" s="748"/>
      <c r="Q152" s="748"/>
      <c r="R152" s="748"/>
      <c r="S152" s="748"/>
      <c r="T152" s="748"/>
      <c r="U152" s="748"/>
      <c r="V152" s="748"/>
      <c r="W152" s="748"/>
      <c r="X152" s="748"/>
      <c r="Y152" s="748"/>
    </row>
    <row r="153" spans="1:25" s="744" customFormat="1" ht="12" customHeight="1">
      <c r="A153" s="743"/>
      <c r="B153" s="743"/>
      <c r="C153" s="743"/>
      <c r="D153" s="743"/>
      <c r="E153" s="743"/>
      <c r="F153" s="743"/>
      <c r="G153" s="743"/>
      <c r="H153" s="743"/>
      <c r="I153" s="743"/>
      <c r="J153" s="743"/>
    </row>
    <row r="154" spans="1:25" ht="21" hidden="1" customHeight="1">
      <c r="A154" s="411"/>
      <c r="B154" s="760"/>
      <c r="C154" s="760"/>
      <c r="D154" s="760"/>
      <c r="E154" s="548"/>
      <c r="F154" s="548"/>
      <c r="G154" s="548"/>
      <c r="H154" s="761"/>
      <c r="I154" s="549"/>
      <c r="J154" s="549"/>
      <c r="K154" s="549"/>
      <c r="L154" s="549"/>
      <c r="M154" s="550"/>
      <c r="N154" s="549"/>
      <c r="O154" s="549"/>
      <c r="P154" s="549"/>
      <c r="Q154" s="549"/>
      <c r="R154" s="549"/>
      <c r="S154" s="549"/>
      <c r="T154" s="549"/>
      <c r="U154" s="549"/>
      <c r="V154" s="549"/>
      <c r="W154" s="549"/>
      <c r="X154" s="549"/>
    </row>
    <row r="155" spans="1:25" ht="10.5" hidden="1" customHeight="1">
      <c r="A155" s="411"/>
      <c r="B155" s="760"/>
      <c r="C155" s="760"/>
      <c r="D155" s="760"/>
      <c r="E155" s="548"/>
      <c r="F155" s="548"/>
      <c r="G155" s="548"/>
      <c r="H155" s="761"/>
      <c r="I155" s="549"/>
      <c r="J155" s="549"/>
      <c r="K155" s="549"/>
      <c r="L155" s="549"/>
      <c r="M155" s="550"/>
      <c r="N155" s="549"/>
      <c r="O155" s="549"/>
      <c r="P155" s="549"/>
      <c r="Q155" s="549"/>
      <c r="R155" s="549"/>
      <c r="S155" s="549"/>
      <c r="T155" s="549"/>
      <c r="U155" s="549"/>
      <c r="V155" s="549"/>
      <c r="W155" s="549"/>
      <c r="X155" s="549"/>
    </row>
    <row r="156" spans="1:25" ht="10.5" hidden="1" customHeight="1">
      <c r="A156" s="411"/>
      <c r="B156" s="760"/>
      <c r="C156" s="760"/>
      <c r="D156" s="760"/>
      <c r="E156" s="548"/>
      <c r="F156" s="548"/>
      <c r="G156" s="548"/>
      <c r="H156" s="761"/>
      <c r="I156" s="549"/>
      <c r="J156" s="549"/>
      <c r="K156" s="549"/>
      <c r="L156" s="549"/>
      <c r="M156" s="550"/>
      <c r="N156" s="549"/>
      <c r="O156" s="549"/>
      <c r="P156" s="549"/>
      <c r="Q156" s="549"/>
      <c r="R156" s="549"/>
      <c r="S156" s="549"/>
      <c r="T156" s="549"/>
      <c r="U156" s="549"/>
      <c r="V156" s="549"/>
      <c r="W156" s="549"/>
      <c r="X156" s="549"/>
    </row>
    <row r="157" spans="1:25" ht="10.5" hidden="1" customHeight="1">
      <c r="A157" s="411"/>
      <c r="B157" s="760"/>
      <c r="C157" s="760"/>
      <c r="D157" s="760"/>
      <c r="E157" s="548"/>
      <c r="F157" s="548"/>
      <c r="G157" s="548"/>
      <c r="H157" s="761"/>
      <c r="I157" s="549"/>
      <c r="J157" s="549"/>
      <c r="K157" s="549"/>
      <c r="L157" s="549"/>
      <c r="M157" s="550"/>
      <c r="N157" s="549"/>
      <c r="O157" s="549"/>
      <c r="P157" s="549"/>
      <c r="Q157" s="549"/>
      <c r="R157" s="549"/>
      <c r="S157" s="549"/>
      <c r="T157" s="549"/>
      <c r="U157" s="549"/>
      <c r="V157" s="549"/>
      <c r="W157" s="549"/>
      <c r="X157" s="549"/>
    </row>
    <row r="158" spans="1:25" ht="10.5" hidden="1" customHeight="1">
      <c r="A158" s="411"/>
      <c r="B158" s="760"/>
      <c r="C158" s="760"/>
      <c r="D158" s="760"/>
      <c r="E158" s="548"/>
      <c r="F158" s="548"/>
      <c r="G158" s="548"/>
      <c r="H158" s="761"/>
      <c r="I158" s="549"/>
      <c r="J158" s="549"/>
      <c r="K158" s="549"/>
      <c r="L158" s="549"/>
      <c r="M158" s="550"/>
      <c r="N158" s="549"/>
      <c r="O158" s="549"/>
      <c r="P158" s="549"/>
      <c r="Q158" s="549"/>
      <c r="R158" s="549"/>
      <c r="S158" s="549"/>
      <c r="T158" s="549"/>
      <c r="U158" s="549"/>
      <c r="V158" s="549"/>
      <c r="W158" s="549"/>
      <c r="X158" s="549"/>
    </row>
    <row r="159" spans="1:25" ht="9.75" hidden="1" customHeight="1">
      <c r="A159" s="823"/>
      <c r="B159" s="411"/>
      <c r="C159" s="824"/>
      <c r="D159" s="825"/>
      <c r="E159" s="760"/>
      <c r="F159" s="760"/>
      <c r="G159" s="760"/>
      <c r="H159" s="826"/>
      <c r="I159" s="551"/>
      <c r="J159" s="551"/>
      <c r="K159" s="551"/>
      <c r="L159" s="551"/>
      <c r="M159" s="551"/>
      <c r="N159" s="551"/>
      <c r="O159" s="551"/>
      <c r="P159" s="551"/>
      <c r="Q159" s="551"/>
      <c r="R159" s="551"/>
      <c r="S159" s="551"/>
      <c r="T159" s="551"/>
      <c r="U159" s="551"/>
      <c r="V159" s="551"/>
      <c r="W159" s="551"/>
      <c r="X159" s="551"/>
    </row>
    <row r="160" spans="1:25" ht="15.75" hidden="1" customHeight="1">
      <c r="A160" s="509"/>
      <c r="B160" s="768"/>
      <c r="C160" s="768"/>
      <c r="D160" s="768"/>
      <c r="E160" s="768"/>
      <c r="F160" s="768"/>
      <c r="G160" s="768"/>
      <c r="H160" s="768"/>
      <c r="I160" s="768"/>
    </row>
    <row r="161" spans="1:13" ht="16.5" customHeight="1">
      <c r="A161" s="940" t="s">
        <v>854</v>
      </c>
      <c r="B161" s="1303" t="s">
        <v>818</v>
      </c>
      <c r="C161" s="1303"/>
      <c r="D161" s="1303"/>
      <c r="E161" s="1303"/>
      <c r="F161" s="1303"/>
      <c r="G161" s="1303"/>
      <c r="H161" s="1303"/>
      <c r="I161" s="941"/>
    </row>
    <row r="162" spans="1:13" ht="9" customHeight="1">
      <c r="A162" s="941"/>
      <c r="B162" s="942"/>
      <c r="C162" s="942"/>
      <c r="D162" s="942"/>
      <c r="E162" s="942"/>
      <c r="F162" s="942"/>
      <c r="G162" s="942"/>
      <c r="H162" s="941"/>
      <c r="I162" s="941"/>
    </row>
    <row r="163" spans="1:13" ht="20.100000000000001" customHeight="1">
      <c r="A163" s="943"/>
      <c r="B163" s="1317" t="s">
        <v>996</v>
      </c>
      <c r="C163" s="1317"/>
      <c r="D163" s="1317"/>
      <c r="E163" s="1317"/>
      <c r="F163" s="1317"/>
      <c r="G163" s="1317"/>
      <c r="H163" s="1317"/>
      <c r="I163" s="944"/>
    </row>
    <row r="164" spans="1:13" ht="9" customHeight="1">
      <c r="A164" s="941"/>
      <c r="B164" s="942"/>
      <c r="C164" s="942"/>
      <c r="D164" s="942"/>
      <c r="E164" s="942"/>
      <c r="F164" s="942"/>
      <c r="G164" s="942"/>
      <c r="H164" s="941"/>
      <c r="I164" s="941"/>
    </row>
    <row r="165" spans="1:13" ht="348.6" customHeight="1">
      <c r="A165" s="945"/>
      <c r="B165" s="1229" t="s">
        <v>1008</v>
      </c>
      <c r="C165" s="1229"/>
      <c r="D165" s="1229"/>
      <c r="E165" s="1229"/>
      <c r="F165" s="1229"/>
      <c r="G165" s="1229"/>
      <c r="H165" s="1229"/>
      <c r="I165" s="941"/>
    </row>
    <row r="166" spans="1:13" ht="14.25" customHeight="1">
      <c r="A166" s="768"/>
      <c r="B166" s="762"/>
      <c r="C166" s="762"/>
      <c r="D166" s="762"/>
      <c r="E166" s="762"/>
      <c r="F166" s="762"/>
      <c r="G166" s="762"/>
      <c r="H166" s="762"/>
      <c r="I166" s="768"/>
    </row>
    <row r="167" spans="1:13" ht="75" customHeight="1">
      <c r="A167" s="553"/>
      <c r="B167" s="1128" t="s">
        <v>819</v>
      </c>
      <c r="C167" s="1128"/>
      <c r="D167" s="1128"/>
      <c r="E167" s="1128"/>
      <c r="F167" s="1128"/>
      <c r="G167" s="1128"/>
      <c r="H167" s="1128"/>
      <c r="I167" s="768"/>
    </row>
    <row r="168" spans="1:13" ht="15.75" hidden="1" customHeight="1">
      <c r="A168" s="553"/>
      <c r="B168" s="790"/>
      <c r="C168" s="790"/>
      <c r="D168" s="790"/>
      <c r="E168" s="790"/>
      <c r="F168" s="790"/>
      <c r="G168" s="790"/>
      <c r="H168" s="790"/>
      <c r="I168" s="768"/>
      <c r="M168" s="408">
        <f>M20</f>
        <v>2</v>
      </c>
    </row>
    <row r="169" spans="1:13" ht="7.5" customHeight="1">
      <c r="A169" s="553"/>
      <c r="B169" s="790"/>
      <c r="C169" s="790"/>
      <c r="D169" s="790"/>
      <c r="E169" s="790"/>
      <c r="F169" s="790"/>
      <c r="G169" s="790"/>
      <c r="H169" s="790"/>
      <c r="I169" s="768"/>
      <c r="M169" s="408"/>
    </row>
    <row r="170" spans="1:13" ht="20.25" customHeight="1">
      <c r="A170" s="763">
        <v>4</v>
      </c>
      <c r="B170" s="1318" t="s">
        <v>650</v>
      </c>
      <c r="C170" s="1318"/>
      <c r="D170" s="1318"/>
      <c r="E170" s="1318"/>
      <c r="F170" s="1318"/>
      <c r="G170" s="1318"/>
      <c r="H170" s="1318"/>
      <c r="I170" s="768"/>
      <c r="M170" s="408" t="str">
        <f>M21</f>
        <v>2 or more</v>
      </c>
    </row>
    <row r="171" spans="1:13" ht="29.25" customHeight="1">
      <c r="A171" s="516"/>
      <c r="B171" s="1176" t="str">
        <f>IF(M168=1, "Name of the Bidder", IF(M168=2, "Name of the Bidder", IF(M168=3, "Name of Lead Partner of Joint Venture", "")))</f>
        <v>Name of the Bidder</v>
      </c>
      <c r="C171" s="1177"/>
      <c r="D171" s="1177"/>
      <c r="E171" s="1319">
        <f>'Names of Bidder'!D10</f>
        <v>0</v>
      </c>
      <c r="F171" s="1320"/>
      <c r="G171" s="1320"/>
      <c r="H171" s="1321"/>
      <c r="I171" s="768"/>
    </row>
    <row r="172" spans="1:13" ht="25.5" customHeight="1">
      <c r="A172" s="516" t="s">
        <v>651</v>
      </c>
      <c r="B172" s="1024" t="s">
        <v>652</v>
      </c>
      <c r="C172" s="1014"/>
      <c r="D172" s="1014"/>
      <c r="E172" s="1014"/>
      <c r="F172" s="1014"/>
      <c r="G172" s="1014"/>
      <c r="H172" s="1014"/>
      <c r="I172" s="768"/>
    </row>
    <row r="173" spans="1:13" ht="19.5" customHeight="1">
      <c r="A173" s="556"/>
      <c r="B173" s="557"/>
      <c r="C173" s="557"/>
      <c r="D173" s="770"/>
      <c r="E173" s="1025"/>
      <c r="F173" s="1027" t="s">
        <v>655</v>
      </c>
      <c r="G173" s="1028"/>
      <c r="H173" s="1029"/>
      <c r="I173" s="768"/>
    </row>
    <row r="174" spans="1:13" ht="47.25" customHeight="1">
      <c r="A174" s="556"/>
      <c r="B174" s="557"/>
      <c r="C174" s="557"/>
      <c r="D174" s="770" t="s">
        <v>706</v>
      </c>
      <c r="E174" s="1026"/>
      <c r="F174" s="1003"/>
      <c r="G174" s="1004"/>
      <c r="H174" s="1005"/>
      <c r="I174" s="768"/>
    </row>
    <row r="175" spans="1:13" ht="17.25" customHeight="1">
      <c r="A175" s="558" t="s">
        <v>657</v>
      </c>
      <c r="B175" s="1187" t="s">
        <v>658</v>
      </c>
      <c r="C175" s="1187"/>
      <c r="D175" s="559"/>
      <c r="E175" s="619"/>
      <c r="F175" s="1031"/>
      <c r="G175" s="1032"/>
      <c r="H175" s="1033"/>
      <c r="I175" s="768"/>
    </row>
    <row r="176" spans="1:13" ht="57" customHeight="1">
      <c r="A176" s="558"/>
      <c r="B176" s="1205" t="s">
        <v>914</v>
      </c>
      <c r="C176" s="1316"/>
      <c r="D176" s="1036"/>
      <c r="E176" s="560" t="s">
        <v>561</v>
      </c>
      <c r="F176" s="1000"/>
      <c r="G176" s="1001"/>
      <c r="H176" s="1002"/>
      <c r="I176" s="768"/>
    </row>
    <row r="177" spans="1:9" ht="15.75" customHeight="1">
      <c r="A177" s="889">
        <v>1</v>
      </c>
      <c r="B177" s="895" t="s">
        <v>913</v>
      </c>
      <c r="C177" s="897"/>
      <c r="D177" s="887"/>
      <c r="E177" s="618"/>
      <c r="F177" s="1000"/>
      <c r="G177" s="1001"/>
      <c r="H177" s="1002"/>
      <c r="I177" s="768"/>
    </row>
    <row r="178" spans="1:9" ht="15.75" customHeight="1">
      <c r="A178" s="558">
        <v>2</v>
      </c>
      <c r="B178" s="883" t="s">
        <v>893</v>
      </c>
      <c r="C178" s="522"/>
      <c r="D178" s="778"/>
      <c r="E178" s="827"/>
      <c r="F178" s="1000"/>
      <c r="G178" s="1001"/>
      <c r="H178" s="1002"/>
    </row>
    <row r="179" spans="1:9" ht="15.75" customHeight="1">
      <c r="A179" s="558">
        <v>3</v>
      </c>
      <c r="B179" s="883" t="s">
        <v>884</v>
      </c>
      <c r="C179" s="522"/>
      <c r="D179" s="778"/>
      <c r="E179" s="827"/>
      <c r="F179" s="1000"/>
      <c r="G179" s="1001"/>
      <c r="H179" s="1002"/>
      <c r="I179" s="768"/>
    </row>
    <row r="180" spans="1:9" ht="15.75" customHeight="1">
      <c r="A180" s="558">
        <v>4</v>
      </c>
      <c r="B180" s="883" t="s">
        <v>659</v>
      </c>
      <c r="C180" s="890"/>
      <c r="D180" s="886"/>
      <c r="E180" s="827"/>
      <c r="F180" s="879"/>
      <c r="G180" s="880"/>
      <c r="H180" s="881"/>
      <c r="I180" s="878"/>
    </row>
    <row r="181" spans="1:9" ht="16.5" customHeight="1">
      <c r="A181" s="558">
        <v>5</v>
      </c>
      <c r="B181" s="882" t="s">
        <v>660</v>
      </c>
      <c r="C181" s="885"/>
      <c r="D181" s="778"/>
      <c r="E181" s="827"/>
      <c r="F181" s="1000"/>
      <c r="G181" s="1001"/>
      <c r="H181" s="1002"/>
      <c r="I181" s="768"/>
    </row>
    <row r="182" spans="1:9">
      <c r="A182" s="558">
        <v>6</v>
      </c>
      <c r="B182" s="882" t="s">
        <v>661</v>
      </c>
      <c r="C182" s="885"/>
      <c r="D182" s="778"/>
      <c r="E182" s="827"/>
      <c r="F182" s="1000"/>
      <c r="G182" s="1001"/>
      <c r="H182" s="1002"/>
      <c r="I182" s="768"/>
    </row>
    <row r="183" spans="1:9" ht="29.25" customHeight="1">
      <c r="A183" s="516"/>
      <c r="B183" s="773"/>
      <c r="C183" s="774"/>
      <c r="D183" s="774"/>
      <c r="E183" s="774"/>
      <c r="F183" s="774"/>
      <c r="G183" s="774"/>
      <c r="H183" s="774"/>
      <c r="I183" s="768"/>
    </row>
    <row r="184" spans="1:9" ht="29.25" customHeight="1">
      <c r="A184" s="516"/>
      <c r="B184" s="773"/>
      <c r="C184" s="774"/>
      <c r="D184" s="774"/>
      <c r="E184" s="774"/>
      <c r="F184" s="774"/>
      <c r="G184" s="774"/>
      <c r="H184" s="774"/>
      <c r="I184" s="768"/>
    </row>
    <row r="185" spans="1:9" ht="20.25" customHeight="1">
      <c r="A185" s="556" t="s">
        <v>609</v>
      </c>
      <c r="B185" s="1024" t="s">
        <v>666</v>
      </c>
      <c r="C185" s="1014"/>
      <c r="D185" s="1014"/>
      <c r="E185" s="1014"/>
      <c r="F185" s="1014"/>
      <c r="G185" s="1014"/>
      <c r="H185" s="1014"/>
      <c r="I185" s="768"/>
    </row>
    <row r="186" spans="1:9" ht="19.5" customHeight="1">
      <c r="A186" s="556"/>
      <c r="B186" s="574"/>
      <c r="C186" s="557"/>
      <c r="D186" s="770"/>
      <c r="E186" s="1025"/>
      <c r="F186" s="1027" t="s">
        <v>655</v>
      </c>
      <c r="G186" s="1028"/>
      <c r="H186" s="1029"/>
      <c r="I186" s="768"/>
    </row>
    <row r="187" spans="1:9" ht="47.25" customHeight="1">
      <c r="A187" s="556"/>
      <c r="B187" s="574"/>
      <c r="C187" s="557"/>
      <c r="D187" s="770" t="s">
        <v>707</v>
      </c>
      <c r="E187" s="1026"/>
      <c r="F187" s="1003"/>
      <c r="G187" s="1004"/>
      <c r="H187" s="1005"/>
      <c r="I187" s="768"/>
    </row>
    <row r="188" spans="1:9" ht="17.25" customHeight="1">
      <c r="A188" s="558" t="s">
        <v>657</v>
      </c>
      <c r="B188" s="1030" t="s">
        <v>658</v>
      </c>
      <c r="C188" s="1019"/>
      <c r="D188" s="775"/>
      <c r="E188" s="619"/>
      <c r="F188" s="1031"/>
      <c r="G188" s="1032"/>
      <c r="H188" s="1033"/>
      <c r="I188" s="768"/>
    </row>
    <row r="189" spans="1:9" ht="58.5" customHeight="1">
      <c r="A189" s="558"/>
      <c r="B189" s="1205" t="s">
        <v>914</v>
      </c>
      <c r="C189" s="1316"/>
      <c r="D189" s="1036"/>
      <c r="E189" s="560" t="s">
        <v>561</v>
      </c>
      <c r="F189" s="1000"/>
      <c r="G189" s="1001"/>
      <c r="H189" s="1002"/>
      <c r="I189" s="768"/>
    </row>
    <row r="190" spans="1:9" ht="15.75" customHeight="1">
      <c r="A190" s="889">
        <v>1</v>
      </c>
      <c r="B190" s="895" t="s">
        <v>913</v>
      </c>
      <c r="C190" s="884"/>
      <c r="D190" s="887"/>
      <c r="E190" s="828"/>
      <c r="F190" s="1000"/>
      <c r="G190" s="1001"/>
      <c r="H190" s="1002"/>
      <c r="I190" s="768"/>
    </row>
    <row r="191" spans="1:9" ht="15.75" customHeight="1">
      <c r="A191" s="558">
        <v>2</v>
      </c>
      <c r="B191" s="895" t="s">
        <v>893</v>
      </c>
      <c r="C191" s="884"/>
      <c r="D191" s="788"/>
      <c r="E191" s="828"/>
      <c r="F191" s="1000"/>
      <c r="G191" s="1001"/>
      <c r="H191" s="1002"/>
    </row>
    <row r="192" spans="1:9" ht="15.75" customHeight="1">
      <c r="A192" s="558">
        <v>3</v>
      </c>
      <c r="B192" s="895" t="s">
        <v>884</v>
      </c>
      <c r="C192" s="884"/>
      <c r="D192" s="788"/>
      <c r="E192" s="828"/>
      <c r="F192" s="1000"/>
      <c r="G192" s="1001"/>
      <c r="H192" s="1002"/>
      <c r="I192" s="768"/>
    </row>
    <row r="193" spans="1:9" ht="16.5" customHeight="1">
      <c r="A193" s="558">
        <v>4</v>
      </c>
      <c r="B193" s="895" t="s">
        <v>659</v>
      </c>
      <c r="C193" s="884"/>
      <c r="D193" s="788"/>
      <c r="E193" s="828"/>
      <c r="F193" s="1000"/>
      <c r="G193" s="1001"/>
      <c r="H193" s="1002"/>
      <c r="I193" s="768"/>
    </row>
    <row r="194" spans="1:9" ht="16.5" customHeight="1">
      <c r="A194" s="558">
        <v>5</v>
      </c>
      <c r="B194" s="896" t="s">
        <v>660</v>
      </c>
      <c r="C194" s="892"/>
      <c r="D194" s="888"/>
      <c r="E194" s="828"/>
      <c r="F194" s="879"/>
      <c r="G194" s="880"/>
      <c r="H194" s="881"/>
      <c r="I194" s="878"/>
    </row>
    <row r="195" spans="1:9" ht="16.5" customHeight="1">
      <c r="A195" s="891">
        <v>6</v>
      </c>
      <c r="B195" s="619" t="s">
        <v>661</v>
      </c>
      <c r="C195" s="898"/>
      <c r="D195" s="887"/>
      <c r="E195" s="828"/>
      <c r="F195" s="1000"/>
      <c r="G195" s="1001"/>
      <c r="H195" s="1002"/>
      <c r="I195" s="768"/>
    </row>
    <row r="196" spans="1:9" ht="51" customHeight="1">
      <c r="A196" s="558"/>
      <c r="B196" s="1322" t="s">
        <v>668</v>
      </c>
      <c r="C196" s="1323"/>
      <c r="D196" s="788"/>
      <c r="E196" s="828"/>
      <c r="F196" s="1000"/>
      <c r="G196" s="1001"/>
      <c r="H196" s="1002"/>
      <c r="I196" s="768"/>
    </row>
    <row r="197" spans="1:9" ht="16.5" customHeight="1">
      <c r="A197" s="576"/>
      <c r="B197" s="577"/>
      <c r="C197" s="577"/>
      <c r="D197" s="548"/>
      <c r="E197" s="548"/>
      <c r="F197" s="548"/>
      <c r="G197" s="548"/>
      <c r="H197" s="548"/>
      <c r="I197" s="768"/>
    </row>
    <row r="198" spans="1:9" ht="16.5" customHeight="1">
      <c r="A198" s="556" t="s">
        <v>669</v>
      </c>
      <c r="B198" s="1008" t="s">
        <v>670</v>
      </c>
      <c r="C198" s="1009"/>
      <c r="D198" s="786"/>
      <c r="E198" s="1010"/>
      <c r="F198" s="1011"/>
      <c r="G198" s="1012"/>
      <c r="H198" s="1013"/>
      <c r="I198" s="768"/>
    </row>
    <row r="199" spans="1:9" ht="34.5" customHeight="1">
      <c r="A199" s="556"/>
      <c r="B199" s="1014"/>
      <c r="C199" s="1008"/>
      <c r="D199" s="787" t="s">
        <v>708</v>
      </c>
      <c r="E199" s="1015" t="s">
        <v>655</v>
      </c>
      <c r="F199" s="1016"/>
      <c r="G199" s="1016"/>
      <c r="H199" s="1017"/>
      <c r="I199" s="768"/>
    </row>
    <row r="200" spans="1:9" ht="56.25" customHeight="1">
      <c r="A200" s="558"/>
      <c r="B200" s="998" t="s">
        <v>672</v>
      </c>
      <c r="C200" s="999"/>
      <c r="D200" s="788"/>
      <c r="E200" s="1000"/>
      <c r="F200" s="1001"/>
      <c r="G200" s="1001"/>
      <c r="H200" s="1002"/>
    </row>
    <row r="201" spans="1:9" ht="15.75" customHeight="1">
      <c r="A201" s="558"/>
      <c r="B201" s="1018" t="s">
        <v>673</v>
      </c>
      <c r="C201" s="1019"/>
      <c r="D201" s="775"/>
      <c r="E201" s="1020"/>
      <c r="F201" s="1021"/>
      <c r="G201" s="1022"/>
      <c r="H201" s="1023"/>
      <c r="I201" s="768"/>
    </row>
    <row r="202" spans="1:9" ht="79.5" customHeight="1">
      <c r="A202" s="558"/>
      <c r="B202" s="998" t="s">
        <v>674</v>
      </c>
      <c r="C202" s="999"/>
      <c r="D202" s="788"/>
      <c r="E202" s="1000"/>
      <c r="F202" s="1001"/>
      <c r="G202" s="1001"/>
      <c r="H202" s="1002"/>
      <c r="I202" s="768"/>
    </row>
    <row r="203" spans="1:9" ht="18" customHeight="1">
      <c r="A203" s="521"/>
      <c r="B203" s="799"/>
      <c r="C203" s="799"/>
      <c r="D203" s="799"/>
      <c r="G203" s="799"/>
    </row>
    <row r="204" spans="1:9" ht="19.5" hidden="1" customHeight="1">
      <c r="A204" s="516"/>
      <c r="B204" s="1014" t="str">
        <f>IF(AND(M168=2,M170=1),"Name of Other Partner of JV",IF(AND(M168=2,M170="2 or more"),"Name of Other Partner-1 of JV",""))</f>
        <v>Name of Other Partner-1 of JV</v>
      </c>
      <c r="C204" s="1014"/>
      <c r="D204" s="1014"/>
      <c r="E204" s="1176">
        <f>'[15]Name of Bidder'!C18</f>
        <v>0</v>
      </c>
      <c r="F204" s="1177"/>
      <c r="G204" s="1177"/>
      <c r="H204" s="1178"/>
      <c r="I204" s="768"/>
    </row>
    <row r="205" spans="1:9" ht="29.25" hidden="1" customHeight="1">
      <c r="A205" s="516" t="s">
        <v>651</v>
      </c>
      <c r="B205" s="1024" t="s">
        <v>652</v>
      </c>
      <c r="C205" s="1014"/>
      <c r="D205" s="1014"/>
      <c r="E205" s="1014"/>
      <c r="F205" s="1014"/>
      <c r="G205" s="1014"/>
      <c r="H205" s="1014"/>
      <c r="I205" s="768"/>
    </row>
    <row r="206" spans="1:9" ht="19.5" hidden="1" customHeight="1">
      <c r="A206" s="556"/>
      <c r="B206" s="574"/>
      <c r="C206" s="580"/>
      <c r="D206" s="581"/>
      <c r="E206" s="1027" t="s">
        <v>653</v>
      </c>
      <c r="F206" s="1029" t="s">
        <v>654</v>
      </c>
      <c r="G206" s="1027" t="s">
        <v>655</v>
      </c>
      <c r="H206" s="1029"/>
      <c r="I206" s="768"/>
    </row>
    <row r="207" spans="1:9" ht="47.25" hidden="1" customHeight="1">
      <c r="A207" s="556"/>
      <c r="B207" s="574"/>
      <c r="C207" s="580"/>
      <c r="D207" s="769" t="s">
        <v>656</v>
      </c>
      <c r="E207" s="1171"/>
      <c r="F207" s="1172"/>
      <c r="G207" s="1171"/>
      <c r="H207" s="1172"/>
      <c r="I207" s="768"/>
    </row>
    <row r="208" spans="1:9" ht="17.25" hidden="1" customHeight="1">
      <c r="A208" s="558" t="s">
        <v>657</v>
      </c>
      <c r="B208" s="1034" t="s">
        <v>658</v>
      </c>
      <c r="C208" s="1173"/>
      <c r="D208" s="776"/>
      <c r="E208" s="1157"/>
      <c r="F208" s="1158"/>
      <c r="G208" s="1157"/>
      <c r="H208" s="1158"/>
      <c r="I208" s="768"/>
    </row>
    <row r="209" spans="1:9" ht="17.25" hidden="1" customHeight="1">
      <c r="A209" s="558"/>
      <c r="B209" s="1034" t="s">
        <v>675</v>
      </c>
      <c r="C209" s="1035"/>
      <c r="D209" s="1173"/>
      <c r="E209" s="560" t="s">
        <v>561</v>
      </c>
      <c r="F209" s="561"/>
      <c r="G209" s="561"/>
      <c r="H209" s="562"/>
      <c r="I209" s="768"/>
    </row>
    <row r="210" spans="1:9" ht="15.75" hidden="1" customHeight="1">
      <c r="A210" s="558">
        <v>1</v>
      </c>
      <c r="B210" s="1180" t="s">
        <v>660</v>
      </c>
      <c r="C210" s="1181"/>
      <c r="D210" s="778"/>
      <c r="E210" s="568"/>
      <c r="F210" s="569"/>
      <c r="G210" s="1165"/>
      <c r="H210" s="1166"/>
      <c r="I210" s="768"/>
    </row>
    <row r="211" spans="1:9" ht="15.75" hidden="1" customHeight="1">
      <c r="A211" s="558">
        <v>2</v>
      </c>
      <c r="B211" s="1180" t="s">
        <v>661</v>
      </c>
      <c r="C211" s="1181"/>
      <c r="D211" s="778"/>
      <c r="E211" s="568"/>
      <c r="F211" s="569"/>
      <c r="G211" s="1165"/>
      <c r="H211" s="1166"/>
    </row>
    <row r="212" spans="1:9" ht="15.75" hidden="1" customHeight="1">
      <c r="A212" s="558">
        <v>3</v>
      </c>
      <c r="B212" s="772" t="s">
        <v>662</v>
      </c>
      <c r="C212" s="777"/>
      <c r="D212" s="778"/>
      <c r="E212" s="568"/>
      <c r="F212" s="569"/>
      <c r="G212" s="1165"/>
      <c r="H212" s="1166"/>
      <c r="I212" s="768"/>
    </row>
    <row r="213" spans="1:9" ht="16.5" hidden="1" customHeight="1">
      <c r="A213" s="558">
        <v>4</v>
      </c>
      <c r="B213" s="772" t="s">
        <v>663</v>
      </c>
      <c r="C213" s="777"/>
      <c r="D213" s="778"/>
      <c r="E213" s="568"/>
      <c r="F213" s="569"/>
      <c r="G213" s="1165"/>
      <c r="H213" s="1166"/>
      <c r="I213" s="768"/>
    </row>
    <row r="214" spans="1:9" hidden="1">
      <c r="A214" s="558">
        <v>5</v>
      </c>
      <c r="B214" s="772" t="s">
        <v>664</v>
      </c>
      <c r="C214" s="777"/>
      <c r="D214" s="778"/>
      <c r="E214" s="568"/>
      <c r="F214" s="569"/>
      <c r="G214" s="1165"/>
      <c r="H214" s="1166"/>
      <c r="I214" s="768"/>
    </row>
    <row r="215" spans="1:9" ht="19.5" hidden="1" customHeight="1">
      <c r="A215" s="558">
        <v>6</v>
      </c>
      <c r="B215" s="772" t="s">
        <v>676</v>
      </c>
      <c r="C215" s="777"/>
      <c r="D215" s="779"/>
      <c r="E215" s="571"/>
      <c r="F215" s="572"/>
      <c r="G215" s="1167"/>
      <c r="H215" s="1168"/>
      <c r="I215" s="768"/>
    </row>
    <row r="216" spans="1:9" ht="32.25" hidden="1" customHeight="1">
      <c r="A216" s="573"/>
      <c r="B216" s="1169" t="s">
        <v>665</v>
      </c>
      <c r="C216" s="1169"/>
      <c r="D216" s="1169"/>
      <c r="E216" s="1169"/>
      <c r="F216" s="1169"/>
      <c r="G216" s="1169"/>
      <c r="H216" s="1170"/>
      <c r="I216" s="768"/>
    </row>
    <row r="217" spans="1:9" ht="32.25" hidden="1" customHeight="1">
      <c r="A217" s="516"/>
      <c r="B217" s="583"/>
      <c r="C217" s="583"/>
      <c r="D217" s="583"/>
      <c r="E217" s="771"/>
      <c r="F217" s="771"/>
      <c r="G217" s="771"/>
      <c r="H217" s="771"/>
      <c r="I217" s="768"/>
    </row>
    <row r="218" spans="1:9" ht="32.25" hidden="1" customHeight="1">
      <c r="A218" s="516"/>
      <c r="B218" s="583"/>
      <c r="C218" s="583"/>
      <c r="D218" s="583"/>
      <c r="E218" s="771"/>
      <c r="F218" s="771"/>
      <c r="G218" s="771"/>
      <c r="H218" s="771"/>
      <c r="I218" s="768"/>
    </row>
    <row r="219" spans="1:9" ht="32.25" hidden="1" customHeight="1">
      <c r="A219" s="516"/>
      <c r="B219" s="583"/>
      <c r="C219" s="583"/>
      <c r="D219" s="583"/>
      <c r="E219" s="771"/>
      <c r="F219" s="771"/>
      <c r="G219" s="771"/>
      <c r="H219" s="771"/>
      <c r="I219" s="768"/>
    </row>
    <row r="220" spans="1:9" ht="32.25" hidden="1" customHeight="1">
      <c r="A220" s="516"/>
      <c r="B220" s="583"/>
      <c r="C220" s="583"/>
      <c r="D220" s="583"/>
      <c r="E220" s="771"/>
      <c r="F220" s="771"/>
      <c r="G220" s="771"/>
      <c r="H220" s="771"/>
      <c r="I220" s="768"/>
    </row>
    <row r="221" spans="1:9" ht="20.25" hidden="1" customHeight="1">
      <c r="A221" s="556" t="s">
        <v>609</v>
      </c>
      <c r="B221" s="1024" t="s">
        <v>666</v>
      </c>
      <c r="C221" s="1014"/>
      <c r="D221" s="1014"/>
      <c r="E221" s="1014"/>
      <c r="F221" s="1014"/>
      <c r="G221" s="1014"/>
      <c r="H221" s="1014"/>
      <c r="I221" s="768"/>
    </row>
    <row r="222" spans="1:9" ht="19.5" hidden="1" customHeight="1">
      <c r="A222" s="556"/>
      <c r="B222" s="585"/>
      <c r="C222" s="580"/>
      <c r="D222" s="581"/>
      <c r="E222" s="1027" t="s">
        <v>653</v>
      </c>
      <c r="F222" s="1029" t="s">
        <v>654</v>
      </c>
      <c r="G222" s="1027" t="s">
        <v>655</v>
      </c>
      <c r="H222" s="1029"/>
      <c r="I222" s="768"/>
    </row>
    <row r="223" spans="1:9" ht="47.25" hidden="1" customHeight="1">
      <c r="A223" s="556"/>
      <c r="B223" s="585"/>
      <c r="C223" s="580"/>
      <c r="D223" s="769" t="s">
        <v>667</v>
      </c>
      <c r="E223" s="1171"/>
      <c r="F223" s="1172"/>
      <c r="G223" s="1171"/>
      <c r="H223" s="1172"/>
      <c r="I223" s="768"/>
    </row>
    <row r="224" spans="1:9" ht="17.25" hidden="1" customHeight="1">
      <c r="A224" s="558" t="s">
        <v>657</v>
      </c>
      <c r="B224" s="1036" t="s">
        <v>658</v>
      </c>
      <c r="C224" s="1030"/>
      <c r="D224" s="780"/>
      <c r="E224" s="1157"/>
      <c r="F224" s="1158"/>
      <c r="G224" s="1159"/>
      <c r="H224" s="1160"/>
      <c r="I224" s="768"/>
    </row>
    <row r="225" spans="1:9" ht="17.25" hidden="1" customHeight="1">
      <c r="A225" s="558"/>
      <c r="B225" s="1035" t="s">
        <v>675</v>
      </c>
      <c r="C225" s="1035"/>
      <c r="D225" s="1036"/>
      <c r="E225" s="560" t="s">
        <v>561</v>
      </c>
      <c r="F225" s="561"/>
      <c r="G225" s="561"/>
      <c r="H225" s="562"/>
      <c r="I225" s="768"/>
    </row>
    <row r="226" spans="1:9" ht="15.75" hidden="1" customHeight="1">
      <c r="A226" s="558">
        <v>1</v>
      </c>
      <c r="B226" s="1161" t="s">
        <v>660</v>
      </c>
      <c r="C226" s="1162"/>
      <c r="D226" s="783"/>
      <c r="E226" s="590"/>
      <c r="F226" s="591"/>
      <c r="G226" s="1163"/>
      <c r="H226" s="1164"/>
      <c r="I226" s="768"/>
    </row>
    <row r="227" spans="1:9" ht="15.75" hidden="1" customHeight="1">
      <c r="A227" s="558">
        <v>2</v>
      </c>
      <c r="B227" s="1161" t="s">
        <v>661</v>
      </c>
      <c r="C227" s="1162"/>
      <c r="D227" s="784"/>
      <c r="E227" s="568"/>
      <c r="F227" s="569"/>
      <c r="G227" s="1151"/>
      <c r="H227" s="1152"/>
    </row>
    <row r="228" spans="1:9" ht="15.75" hidden="1" customHeight="1">
      <c r="A228" s="558">
        <v>3</v>
      </c>
      <c r="B228" s="781" t="s">
        <v>662</v>
      </c>
      <c r="C228" s="782"/>
      <c r="D228" s="784"/>
      <c r="E228" s="568"/>
      <c r="F228" s="569"/>
      <c r="G228" s="1151"/>
      <c r="H228" s="1152"/>
      <c r="I228" s="768"/>
    </row>
    <row r="229" spans="1:9" ht="16.5" hidden="1" customHeight="1">
      <c r="A229" s="558">
        <v>4</v>
      </c>
      <c r="B229" s="781" t="s">
        <v>663</v>
      </c>
      <c r="C229" s="782"/>
      <c r="D229" s="784"/>
      <c r="E229" s="568"/>
      <c r="F229" s="569"/>
      <c r="G229" s="1151"/>
      <c r="H229" s="1152"/>
      <c r="I229" s="768"/>
    </row>
    <row r="230" spans="1:9" ht="15.75" hidden="1" customHeight="1">
      <c r="A230" s="558">
        <v>5</v>
      </c>
      <c r="B230" s="781" t="s">
        <v>664</v>
      </c>
      <c r="C230" s="782"/>
      <c r="D230" s="784"/>
      <c r="E230" s="568"/>
      <c r="F230" s="569"/>
      <c r="G230" s="1151"/>
      <c r="H230" s="1152"/>
      <c r="I230" s="768"/>
    </row>
    <row r="231" spans="1:9" hidden="1">
      <c r="A231" s="558">
        <v>6</v>
      </c>
      <c r="B231" s="781" t="s">
        <v>676</v>
      </c>
      <c r="C231" s="782"/>
      <c r="D231" s="785"/>
      <c r="E231" s="571"/>
      <c r="F231" s="572"/>
      <c r="G231" s="1153"/>
      <c r="H231" s="1154"/>
      <c r="I231" s="768"/>
    </row>
    <row r="232" spans="1:9" ht="49.5" hidden="1" customHeight="1">
      <c r="A232" s="558"/>
      <c r="B232" s="1179" t="s">
        <v>665</v>
      </c>
      <c r="C232" s="1169"/>
      <c r="D232" s="1169"/>
      <c r="E232" s="1169"/>
      <c r="F232" s="1169"/>
      <c r="G232" s="1169"/>
      <c r="H232" s="1170"/>
      <c r="I232" s="768"/>
    </row>
    <row r="233" spans="1:9" ht="16.5" hidden="1" customHeight="1">
      <c r="A233" s="594"/>
      <c r="B233" s="577"/>
      <c r="C233" s="577"/>
      <c r="D233" s="548"/>
      <c r="E233" s="548"/>
      <c r="F233" s="548"/>
      <c r="G233" s="548"/>
      <c r="H233" s="548"/>
      <c r="I233" s="768"/>
    </row>
    <row r="234" spans="1:9" ht="16.5" hidden="1" customHeight="1">
      <c r="A234" s="556" t="s">
        <v>669</v>
      </c>
      <c r="B234" s="1008" t="s">
        <v>670</v>
      </c>
      <c r="C234" s="1009"/>
      <c r="D234" s="786"/>
      <c r="E234" s="1010"/>
      <c r="F234" s="1011"/>
      <c r="G234" s="1012"/>
      <c r="H234" s="1013"/>
      <c r="I234" s="768"/>
    </row>
    <row r="235" spans="1:9" ht="28.5" hidden="1" customHeight="1">
      <c r="A235" s="556"/>
      <c r="B235" s="1014"/>
      <c r="C235" s="1008"/>
      <c r="D235" s="787"/>
      <c r="E235" s="1015" t="s">
        <v>671</v>
      </c>
      <c r="F235" s="1017"/>
      <c r="G235" s="1149" t="s">
        <v>653</v>
      </c>
      <c r="H235" s="1150"/>
      <c r="I235" s="768"/>
    </row>
    <row r="236" spans="1:9" ht="56.25" hidden="1" customHeight="1">
      <c r="A236" s="558"/>
      <c r="B236" s="998" t="s">
        <v>672</v>
      </c>
      <c r="C236" s="999"/>
      <c r="D236" s="788"/>
      <c r="E236" s="1145"/>
      <c r="F236" s="1146"/>
      <c r="G236" s="1147"/>
      <c r="H236" s="1147"/>
    </row>
    <row r="237" spans="1:9" ht="15.75" hidden="1" customHeight="1">
      <c r="A237" s="558"/>
      <c r="B237" s="1018" t="s">
        <v>673</v>
      </c>
      <c r="C237" s="1019"/>
      <c r="D237" s="775"/>
      <c r="E237" s="1020"/>
      <c r="F237" s="1021"/>
      <c r="G237" s="1022"/>
      <c r="H237" s="1023"/>
      <c r="I237" s="768"/>
    </row>
    <row r="238" spans="1:9" ht="66.75" hidden="1" customHeight="1">
      <c r="A238" s="558"/>
      <c r="B238" s="998" t="s">
        <v>674</v>
      </c>
      <c r="C238" s="999"/>
      <c r="D238" s="788"/>
      <c r="E238" s="1145"/>
      <c r="F238" s="1146"/>
      <c r="G238" s="1147"/>
      <c r="H238" s="1147"/>
      <c r="I238" s="768"/>
    </row>
    <row r="239" spans="1:9" ht="20.25" hidden="1" customHeight="1">
      <c r="A239" s="563"/>
      <c r="B239" s="595"/>
      <c r="C239" s="595"/>
      <c r="D239" s="596"/>
      <c r="E239" s="596"/>
      <c r="F239" s="596"/>
      <c r="G239" s="596"/>
      <c r="H239" s="596"/>
      <c r="I239" s="768"/>
    </row>
    <row r="240" spans="1:9" ht="32.25" hidden="1" customHeight="1">
      <c r="A240" s="516"/>
      <c r="B240" s="1014" t="str">
        <f>IF(AND(M168=2,M170="2 or more"),"Name of Other Partner-2 of JV", "")</f>
        <v>Name of Other Partner-2 of JV</v>
      </c>
      <c r="C240" s="1014"/>
      <c r="D240" s="1014"/>
      <c r="E240" s="1176">
        <f>'[15]Name of Bidder'!C23</f>
        <v>0</v>
      </c>
      <c r="F240" s="1177"/>
      <c r="G240" s="1177"/>
      <c r="H240" s="1178"/>
      <c r="I240" s="768"/>
    </row>
    <row r="241" spans="1:9" ht="29.25" hidden="1" customHeight="1">
      <c r="A241" s="516" t="s">
        <v>651</v>
      </c>
      <c r="B241" s="1024" t="s">
        <v>652</v>
      </c>
      <c r="C241" s="1014"/>
      <c r="D241" s="1014"/>
      <c r="E241" s="1014"/>
      <c r="F241" s="1014"/>
      <c r="G241" s="1014"/>
      <c r="H241" s="1014"/>
      <c r="I241" s="768"/>
    </row>
    <row r="242" spans="1:9" ht="19.5" hidden="1" customHeight="1">
      <c r="A242" s="556"/>
      <c r="B242" s="574"/>
      <c r="C242" s="580"/>
      <c r="D242" s="581"/>
      <c r="E242" s="1027" t="s">
        <v>653</v>
      </c>
      <c r="F242" s="1029" t="s">
        <v>654</v>
      </c>
      <c r="G242" s="1027" t="s">
        <v>655</v>
      </c>
      <c r="H242" s="1029"/>
      <c r="I242" s="768"/>
    </row>
    <row r="243" spans="1:9" ht="47.25" hidden="1" customHeight="1">
      <c r="A243" s="556"/>
      <c r="B243" s="574"/>
      <c r="C243" s="580"/>
      <c r="D243" s="769" t="s">
        <v>656</v>
      </c>
      <c r="E243" s="1171"/>
      <c r="F243" s="1172"/>
      <c r="G243" s="1171"/>
      <c r="H243" s="1172"/>
      <c r="I243" s="768"/>
    </row>
    <row r="244" spans="1:9" ht="17.25" hidden="1" customHeight="1">
      <c r="A244" s="558" t="s">
        <v>657</v>
      </c>
      <c r="B244" s="1034" t="s">
        <v>658</v>
      </c>
      <c r="C244" s="1173"/>
      <c r="D244" s="776"/>
      <c r="E244" s="1157"/>
      <c r="F244" s="1158"/>
      <c r="G244" s="1157"/>
      <c r="H244" s="1158"/>
      <c r="I244" s="768"/>
    </row>
    <row r="245" spans="1:9" ht="17.25" hidden="1" customHeight="1">
      <c r="A245" s="558"/>
      <c r="B245" s="1034" t="s">
        <v>675</v>
      </c>
      <c r="C245" s="1035"/>
      <c r="D245" s="1173"/>
      <c r="E245" s="560" t="s">
        <v>561</v>
      </c>
      <c r="F245" s="561"/>
      <c r="G245" s="561"/>
      <c r="H245" s="562"/>
      <c r="I245" s="768"/>
    </row>
    <row r="246" spans="1:9" ht="15.75" hidden="1" customHeight="1">
      <c r="A246" s="558">
        <v>1</v>
      </c>
      <c r="B246" s="1161" t="s">
        <v>660</v>
      </c>
      <c r="C246" s="1162"/>
      <c r="D246" s="789"/>
      <c r="E246" s="590"/>
      <c r="F246" s="591"/>
      <c r="G246" s="1174"/>
      <c r="H246" s="1175"/>
      <c r="I246" s="768"/>
    </row>
    <row r="247" spans="1:9" ht="15.75" hidden="1" customHeight="1">
      <c r="A247" s="558">
        <v>2</v>
      </c>
      <c r="B247" s="1161" t="s">
        <v>661</v>
      </c>
      <c r="C247" s="1162"/>
      <c r="D247" s="778"/>
      <c r="E247" s="568"/>
      <c r="F247" s="569"/>
      <c r="G247" s="1165"/>
      <c r="H247" s="1166"/>
    </row>
    <row r="248" spans="1:9" ht="15.75" hidden="1" customHeight="1">
      <c r="A248" s="558">
        <v>3</v>
      </c>
      <c r="B248" s="781" t="s">
        <v>662</v>
      </c>
      <c r="C248" s="782"/>
      <c r="D248" s="778"/>
      <c r="E248" s="568"/>
      <c r="F248" s="569"/>
      <c r="G248" s="1165"/>
      <c r="H248" s="1166"/>
      <c r="I248" s="768"/>
    </row>
    <row r="249" spans="1:9" ht="16.5" hidden="1" customHeight="1">
      <c r="A249" s="558">
        <v>4</v>
      </c>
      <c r="B249" s="781" t="s">
        <v>663</v>
      </c>
      <c r="C249" s="782"/>
      <c r="D249" s="778"/>
      <c r="E249" s="568"/>
      <c r="F249" s="569"/>
      <c r="G249" s="1165"/>
      <c r="H249" s="1166"/>
      <c r="I249" s="768"/>
    </row>
    <row r="250" spans="1:9" ht="15.75" hidden="1" customHeight="1">
      <c r="A250" s="558">
        <v>5</v>
      </c>
      <c r="B250" s="781" t="s">
        <v>664</v>
      </c>
      <c r="C250" s="782"/>
      <c r="D250" s="778"/>
      <c r="E250" s="568"/>
      <c r="F250" s="569"/>
      <c r="G250" s="1165"/>
      <c r="H250" s="1166"/>
      <c r="I250" s="768"/>
    </row>
    <row r="251" spans="1:9" hidden="1">
      <c r="A251" s="558">
        <v>6</v>
      </c>
      <c r="B251" s="781" t="s">
        <v>676</v>
      </c>
      <c r="C251" s="782"/>
      <c r="D251" s="779"/>
      <c r="E251" s="571"/>
      <c r="F251" s="572"/>
      <c r="G251" s="1167"/>
      <c r="H251" s="1168"/>
      <c r="I251" s="768"/>
    </row>
    <row r="252" spans="1:9" ht="32.25" hidden="1" customHeight="1">
      <c r="A252" s="573"/>
      <c r="B252" s="1169" t="s">
        <v>665</v>
      </c>
      <c r="C252" s="1169"/>
      <c r="D252" s="1169"/>
      <c r="E252" s="1169"/>
      <c r="F252" s="1169"/>
      <c r="G252" s="1169"/>
      <c r="H252" s="1170"/>
      <c r="I252" s="768"/>
    </row>
    <row r="253" spans="1:9" ht="32.25" hidden="1" customHeight="1">
      <c r="A253" s="516"/>
      <c r="B253" s="583"/>
      <c r="C253" s="583"/>
      <c r="D253" s="583"/>
      <c r="E253" s="771"/>
      <c r="F253" s="771"/>
      <c r="G253" s="771"/>
      <c r="H253" s="771"/>
      <c r="I253" s="768"/>
    </row>
    <row r="254" spans="1:9" ht="20.25" hidden="1" customHeight="1">
      <c r="A254" s="556" t="s">
        <v>609</v>
      </c>
      <c r="B254" s="1024" t="s">
        <v>666</v>
      </c>
      <c r="C254" s="1014"/>
      <c r="D254" s="1014"/>
      <c r="E254" s="1014"/>
      <c r="F254" s="1014"/>
      <c r="G254" s="1014"/>
      <c r="H254" s="1014"/>
      <c r="I254" s="768"/>
    </row>
    <row r="255" spans="1:9" ht="19.5" hidden="1" customHeight="1">
      <c r="A255" s="556"/>
      <c r="B255" s="585"/>
      <c r="C255" s="580"/>
      <c r="D255" s="581"/>
      <c r="E255" s="1027" t="s">
        <v>653</v>
      </c>
      <c r="F255" s="1029" t="s">
        <v>654</v>
      </c>
      <c r="G255" s="1027" t="s">
        <v>655</v>
      </c>
      <c r="H255" s="1029"/>
      <c r="I255" s="768"/>
    </row>
    <row r="256" spans="1:9" ht="47.25" hidden="1" customHeight="1">
      <c r="A256" s="556"/>
      <c r="B256" s="585"/>
      <c r="C256" s="580"/>
      <c r="D256" s="769" t="s">
        <v>667</v>
      </c>
      <c r="E256" s="1171"/>
      <c r="F256" s="1172"/>
      <c r="G256" s="1171"/>
      <c r="H256" s="1172"/>
      <c r="I256" s="768"/>
    </row>
    <row r="257" spans="1:9" ht="17.25" hidden="1" customHeight="1">
      <c r="A257" s="558" t="s">
        <v>657</v>
      </c>
      <c r="B257" s="1036" t="s">
        <v>658</v>
      </c>
      <c r="C257" s="1030"/>
      <c r="D257" s="780"/>
      <c r="E257" s="1157"/>
      <c r="F257" s="1158"/>
      <c r="G257" s="1159"/>
      <c r="H257" s="1160"/>
      <c r="I257" s="768"/>
    </row>
    <row r="258" spans="1:9" ht="17.25" hidden="1" customHeight="1">
      <c r="A258" s="558"/>
      <c r="B258" s="1035" t="s">
        <v>675</v>
      </c>
      <c r="C258" s="1035"/>
      <c r="D258" s="1036"/>
      <c r="E258" s="560" t="s">
        <v>561</v>
      </c>
      <c r="F258" s="561"/>
      <c r="G258" s="561"/>
      <c r="H258" s="562"/>
      <c r="I258" s="768"/>
    </row>
    <row r="259" spans="1:9" ht="15.75" hidden="1" customHeight="1">
      <c r="A259" s="558">
        <v>1</v>
      </c>
      <c r="B259" s="1161" t="s">
        <v>660</v>
      </c>
      <c r="C259" s="1162"/>
      <c r="D259" s="783"/>
      <c r="E259" s="590"/>
      <c r="F259" s="591"/>
      <c r="G259" s="1163"/>
      <c r="H259" s="1164"/>
      <c r="I259" s="768"/>
    </row>
    <row r="260" spans="1:9" ht="15.75" hidden="1" customHeight="1">
      <c r="A260" s="558">
        <v>2</v>
      </c>
      <c r="B260" s="1161" t="s">
        <v>661</v>
      </c>
      <c r="C260" s="1162"/>
      <c r="D260" s="784"/>
      <c r="E260" s="568"/>
      <c r="F260" s="569"/>
      <c r="G260" s="1151"/>
      <c r="H260" s="1152"/>
    </row>
    <row r="261" spans="1:9" ht="15.75" hidden="1" customHeight="1">
      <c r="A261" s="558">
        <v>3</v>
      </c>
      <c r="B261" s="781" t="s">
        <v>662</v>
      </c>
      <c r="C261" s="782"/>
      <c r="D261" s="784"/>
      <c r="E261" s="568"/>
      <c r="F261" s="569"/>
      <c r="G261" s="1151"/>
      <c r="H261" s="1152"/>
      <c r="I261" s="768"/>
    </row>
    <row r="262" spans="1:9" ht="16.5" hidden="1" customHeight="1">
      <c r="A262" s="558">
        <v>4</v>
      </c>
      <c r="B262" s="781" t="s">
        <v>663</v>
      </c>
      <c r="C262" s="782"/>
      <c r="D262" s="784"/>
      <c r="E262" s="568"/>
      <c r="F262" s="569"/>
      <c r="G262" s="1151"/>
      <c r="H262" s="1152"/>
      <c r="I262" s="768"/>
    </row>
    <row r="263" spans="1:9" ht="15.75" hidden="1" customHeight="1">
      <c r="A263" s="558">
        <v>5</v>
      </c>
      <c r="B263" s="781" t="s">
        <v>664</v>
      </c>
      <c r="C263" s="782"/>
      <c r="D263" s="784"/>
      <c r="E263" s="568"/>
      <c r="F263" s="569"/>
      <c r="G263" s="1151"/>
      <c r="H263" s="1152"/>
      <c r="I263" s="768"/>
    </row>
    <row r="264" spans="1:9" ht="15.75" hidden="1" customHeight="1">
      <c r="A264" s="558">
        <v>6</v>
      </c>
      <c r="B264" s="781" t="s">
        <v>676</v>
      </c>
      <c r="C264" s="782"/>
      <c r="D264" s="784"/>
      <c r="E264" s="568"/>
      <c r="F264" s="569"/>
      <c r="G264" s="1151"/>
      <c r="H264" s="1152"/>
      <c r="I264" s="768"/>
    </row>
    <row r="265" spans="1:9" ht="32.25" hidden="1" customHeight="1">
      <c r="A265" s="558"/>
      <c r="B265" s="1007" t="s">
        <v>668</v>
      </c>
      <c r="C265" s="1007"/>
      <c r="D265" s="785"/>
      <c r="E265" s="571"/>
      <c r="F265" s="572"/>
      <c r="G265" s="1153"/>
      <c r="H265" s="1154"/>
      <c r="I265" s="768"/>
    </row>
    <row r="266" spans="1:9" ht="32.25" hidden="1" customHeight="1">
      <c r="A266" s="573"/>
      <c r="B266" s="1155" t="s">
        <v>665</v>
      </c>
      <c r="C266" s="1155"/>
      <c r="D266" s="1155"/>
      <c r="E266" s="1155"/>
      <c r="F266" s="1155"/>
      <c r="G266" s="1155"/>
      <c r="H266" s="1156"/>
      <c r="I266" s="768"/>
    </row>
    <row r="267" spans="1:9" ht="16.5" hidden="1" customHeight="1">
      <c r="A267" s="576"/>
      <c r="B267" s="577"/>
      <c r="C267" s="577"/>
      <c r="D267" s="548"/>
      <c r="E267" s="548"/>
      <c r="F267" s="548"/>
      <c r="G267" s="548"/>
      <c r="H267" s="548"/>
      <c r="I267" s="768"/>
    </row>
    <row r="268" spans="1:9" ht="16.5" hidden="1" customHeight="1">
      <c r="A268" s="556" t="s">
        <v>669</v>
      </c>
      <c r="B268" s="1009" t="s">
        <v>670</v>
      </c>
      <c r="C268" s="1009"/>
      <c r="D268" s="786"/>
      <c r="E268" s="1010"/>
      <c r="F268" s="1011"/>
      <c r="G268" s="1012"/>
      <c r="H268" s="1013"/>
      <c r="I268" s="768"/>
    </row>
    <row r="269" spans="1:9" ht="28.5" hidden="1" customHeight="1">
      <c r="A269" s="556"/>
      <c r="B269" s="1024"/>
      <c r="C269" s="1008"/>
      <c r="D269" s="787"/>
      <c r="E269" s="1015" t="s">
        <v>671</v>
      </c>
      <c r="F269" s="1017"/>
      <c r="G269" s="1149" t="s">
        <v>653</v>
      </c>
      <c r="H269" s="1150"/>
      <c r="I269" s="768"/>
    </row>
    <row r="270" spans="1:9" ht="56.25" hidden="1" customHeight="1">
      <c r="A270" s="558"/>
      <c r="B270" s="999" t="s">
        <v>672</v>
      </c>
      <c r="C270" s="999"/>
      <c r="D270" s="788"/>
      <c r="E270" s="1145"/>
      <c r="F270" s="1146"/>
      <c r="G270" s="1147"/>
      <c r="H270" s="1147"/>
    </row>
    <row r="271" spans="1:9" ht="15.75" hidden="1" customHeight="1">
      <c r="A271" s="558"/>
      <c r="B271" s="1019" t="s">
        <v>673</v>
      </c>
      <c r="C271" s="1019"/>
      <c r="D271" s="775"/>
      <c r="E271" s="1020"/>
      <c r="F271" s="1021"/>
      <c r="G271" s="1022"/>
      <c r="H271" s="1023"/>
      <c r="I271" s="768"/>
    </row>
    <row r="272" spans="1:9" ht="49.5" hidden="1" customHeight="1">
      <c r="A272" s="558"/>
      <c r="B272" s="999" t="s">
        <v>674</v>
      </c>
      <c r="C272" s="999"/>
      <c r="D272" s="788"/>
      <c r="E272" s="1145"/>
      <c r="F272" s="1146"/>
      <c r="G272" s="1147"/>
      <c r="H272" s="1147"/>
      <c r="I272" s="768"/>
    </row>
    <row r="273" spans="1:9" ht="22.5" hidden="1" customHeight="1">
      <c r="A273" s="576"/>
      <c r="B273" s="595"/>
      <c r="C273" s="595"/>
      <c r="D273" s="596"/>
      <c r="E273" s="596"/>
      <c r="F273" s="596"/>
      <c r="G273" s="596"/>
      <c r="H273" s="596"/>
      <c r="I273" s="768"/>
    </row>
    <row r="274" spans="1:9" ht="17.25" hidden="1" customHeight="1">
      <c r="A274" s="598" t="s">
        <v>677</v>
      </c>
      <c r="B274" s="1148" t="s">
        <v>678</v>
      </c>
      <c r="C274" s="1148"/>
      <c r="D274" s="1148"/>
      <c r="E274" s="1148"/>
      <c r="F274" s="1148"/>
      <c r="G274" s="1148"/>
      <c r="H274" s="1148"/>
      <c r="I274" s="768"/>
    </row>
    <row r="275" spans="1:9" ht="12" hidden="1" customHeight="1">
      <c r="A275" s="768"/>
      <c r="B275" s="799"/>
      <c r="C275" s="799"/>
      <c r="D275" s="799"/>
      <c r="E275" s="799"/>
      <c r="F275" s="799"/>
      <c r="G275" s="799"/>
      <c r="H275" s="768"/>
      <c r="I275" s="768"/>
    </row>
    <row r="276" spans="1:9" ht="75" hidden="1" customHeight="1">
      <c r="A276" s="599"/>
      <c r="B276" s="1142" t="s">
        <v>679</v>
      </c>
      <c r="C276" s="1142"/>
      <c r="D276" s="1142"/>
      <c r="E276" s="1142"/>
      <c r="F276" s="1142"/>
      <c r="G276" s="1142"/>
      <c r="H276" s="1142"/>
      <c r="I276" s="768"/>
    </row>
    <row r="277" spans="1:9" ht="185.25" hidden="1" customHeight="1">
      <c r="A277" s="553"/>
      <c r="B277" s="1143" t="s">
        <v>680</v>
      </c>
      <c r="C277" s="1143"/>
      <c r="D277" s="1143"/>
      <c r="E277" s="1143"/>
      <c r="F277" s="1143"/>
      <c r="G277" s="1143"/>
      <c r="H277" s="1143"/>
    </row>
    <row r="278" spans="1:9" ht="40.15" hidden="1" customHeight="1">
      <c r="A278" s="553"/>
      <c r="B278" s="1142"/>
      <c r="C278" s="1142"/>
      <c r="D278" s="1142"/>
      <c r="E278" s="1142"/>
      <c r="F278" s="1142"/>
      <c r="G278" s="1142"/>
      <c r="H278" s="1142"/>
      <c r="I278" s="768"/>
    </row>
    <row r="279" spans="1:9" ht="9" hidden="1" customHeight="1">
      <c r="A279" s="768"/>
      <c r="B279" s="768"/>
      <c r="C279" s="768"/>
      <c r="D279" s="768"/>
      <c r="E279" s="768"/>
      <c r="F279" s="768"/>
      <c r="G279" s="768"/>
      <c r="H279" s="768"/>
      <c r="I279" s="768"/>
    </row>
    <row r="280" spans="1:9" ht="33.75" hidden="1" customHeight="1">
      <c r="A280" s="553"/>
      <c r="B280" s="1142"/>
      <c r="C280" s="1142"/>
      <c r="D280" s="1142"/>
      <c r="E280" s="1142"/>
      <c r="F280" s="1142"/>
      <c r="G280" s="1142"/>
      <c r="H280" s="1142"/>
      <c r="I280" s="768"/>
    </row>
    <row r="281" spans="1:9" hidden="1">
      <c r="B281" s="799"/>
      <c r="C281" s="799"/>
      <c r="D281" s="799"/>
      <c r="E281" s="799"/>
      <c r="F281" s="799"/>
      <c r="G281" s="799"/>
    </row>
    <row r="282" spans="1:9" ht="42" hidden="1" customHeight="1">
      <c r="A282" s="552"/>
      <c r="B282" s="1142"/>
      <c r="C282" s="1142"/>
      <c r="D282" s="1142"/>
      <c r="E282" s="1142"/>
      <c r="F282" s="1142"/>
      <c r="G282" s="1142"/>
      <c r="H282" s="1142"/>
      <c r="I282" s="768"/>
    </row>
    <row r="283" spans="1:9" hidden="1">
      <c r="A283" s="768"/>
      <c r="B283" s="768"/>
      <c r="C283" s="768"/>
      <c r="D283" s="768"/>
      <c r="E283" s="768"/>
      <c r="F283" s="768"/>
      <c r="G283" s="768"/>
      <c r="H283" s="768"/>
      <c r="I283" s="768"/>
    </row>
    <row r="284" spans="1:9" ht="19.5" hidden="1" customHeight="1">
      <c r="A284" s="552"/>
      <c r="B284" s="1142" t="s">
        <v>681</v>
      </c>
      <c r="C284" s="1142"/>
      <c r="D284" s="1142"/>
      <c r="E284" s="1142"/>
      <c r="F284" s="1142"/>
      <c r="G284" s="1142"/>
      <c r="H284" s="1142"/>
      <c r="I284" s="768"/>
    </row>
    <row r="285" spans="1:9" hidden="1">
      <c r="A285" s="768"/>
      <c r="B285" s="799"/>
      <c r="C285" s="799"/>
      <c r="D285" s="799"/>
      <c r="E285" s="799"/>
      <c r="F285" s="799"/>
      <c r="G285" s="799"/>
      <c r="H285" s="768"/>
      <c r="I285" s="768"/>
    </row>
    <row r="286" spans="1:9" ht="40.15" hidden="1" customHeight="1">
      <c r="A286" s="552" t="s">
        <v>361</v>
      </c>
      <c r="B286" s="1143" t="s">
        <v>682</v>
      </c>
      <c r="C286" s="1143"/>
      <c r="D286" s="1143"/>
      <c r="E286" s="1143"/>
      <c r="F286" s="1143"/>
      <c r="G286" s="1143"/>
      <c r="H286" s="1143"/>
      <c r="I286" s="768"/>
    </row>
    <row r="287" spans="1:9" hidden="1">
      <c r="A287" s="768"/>
      <c r="B287" s="799"/>
      <c r="C287" s="799"/>
      <c r="D287" s="799"/>
      <c r="E287" s="799"/>
      <c r="F287" s="799"/>
      <c r="G287" s="799"/>
      <c r="H287" s="768"/>
      <c r="I287" s="768"/>
    </row>
    <row r="288" spans="1:9" ht="90" hidden="1" customHeight="1">
      <c r="A288" s="552" t="s">
        <v>362</v>
      </c>
      <c r="B288" s="1143" t="s">
        <v>683</v>
      </c>
      <c r="C288" s="1143"/>
      <c r="D288" s="1143"/>
      <c r="E288" s="1143"/>
      <c r="F288" s="1143"/>
      <c r="G288" s="1143"/>
      <c r="H288" s="1143"/>
    </row>
    <row r="289" spans="1:9" hidden="1">
      <c r="A289" s="768"/>
      <c r="B289" s="768"/>
      <c r="C289" s="768"/>
      <c r="D289" s="768"/>
      <c r="E289" s="768"/>
      <c r="F289" s="768"/>
      <c r="G289" s="768"/>
      <c r="H289" s="768"/>
      <c r="I289" s="768"/>
    </row>
    <row r="290" spans="1:9" ht="48" hidden="1" customHeight="1">
      <c r="A290" s="552" t="s">
        <v>363</v>
      </c>
      <c r="B290" s="1142" t="s">
        <v>684</v>
      </c>
      <c r="C290" s="1142"/>
      <c r="D290" s="1142"/>
      <c r="E290" s="1142"/>
      <c r="F290" s="1142"/>
      <c r="G290" s="1142"/>
      <c r="H290" s="1142"/>
      <c r="I290" s="768"/>
    </row>
    <row r="291" spans="1:9" ht="17.25" hidden="1" customHeight="1">
      <c r="A291" s="768"/>
      <c r="B291" s="768"/>
      <c r="C291" s="768"/>
      <c r="D291" s="410"/>
      <c r="E291" s="768"/>
      <c r="F291" s="768"/>
      <c r="G291" s="768"/>
      <c r="H291" s="768"/>
      <c r="I291" s="768"/>
    </row>
    <row r="292" spans="1:9" ht="21" hidden="1" customHeight="1">
      <c r="A292" s="552" t="s">
        <v>364</v>
      </c>
      <c r="B292" s="1142" t="s">
        <v>685</v>
      </c>
      <c r="C292" s="1142"/>
      <c r="D292" s="1142"/>
      <c r="E292" s="1142"/>
      <c r="F292" s="1142"/>
      <c r="G292" s="1142"/>
      <c r="H292" s="1142"/>
      <c r="I292" s="768"/>
    </row>
    <row r="293" spans="1:9" ht="29.25" hidden="1" customHeight="1">
      <c r="A293" s="552"/>
      <c r="B293" s="1144" t="s">
        <v>686</v>
      </c>
      <c r="C293" s="1144"/>
      <c r="D293" s="1144"/>
      <c r="E293" s="1144"/>
      <c r="F293" s="1144"/>
      <c r="G293" s="1144"/>
      <c r="H293" s="1144"/>
      <c r="I293" s="768"/>
    </row>
    <row r="294" spans="1:9" ht="17.25" hidden="1" customHeight="1">
      <c r="A294" s="552"/>
      <c r="B294" s="600"/>
      <c r="C294" s="600"/>
      <c r="D294" s="600"/>
      <c r="E294" s="600"/>
      <c r="F294" s="600"/>
      <c r="G294" s="600"/>
      <c r="H294" s="600"/>
    </row>
    <row r="295" spans="1:9" ht="72" hidden="1" customHeight="1">
      <c r="A295" s="553">
        <v>4.0999999999999996</v>
      </c>
      <c r="B295" s="1140" t="s">
        <v>687</v>
      </c>
      <c r="C295" s="1140"/>
      <c r="D295" s="1140"/>
      <c r="E295" s="1140"/>
      <c r="F295" s="1140"/>
      <c r="G295" s="1140"/>
      <c r="H295" s="1140"/>
    </row>
    <row r="296" spans="1:9" ht="16.5" hidden="1" customHeight="1">
      <c r="A296" s="798" t="s">
        <v>604</v>
      </c>
      <c r="B296" s="1141" t="str">
        <f>"For  " &amp;B171</f>
        <v>For  Name of the Bidder</v>
      </c>
      <c r="C296" s="1141"/>
      <c r="D296" s="1141"/>
      <c r="E296" s="1141"/>
      <c r="F296" s="1141"/>
      <c r="G296" s="768"/>
      <c r="H296" s="768"/>
      <c r="I296" s="768"/>
    </row>
    <row r="297" spans="1:9" ht="15.75" hidden="1" customHeight="1">
      <c r="A297" s="768"/>
      <c r="B297" s="601" t="s">
        <v>19</v>
      </c>
      <c r="C297" s="1135"/>
      <c r="D297" s="1136"/>
      <c r="E297" s="1136"/>
      <c r="F297" s="1136"/>
      <c r="G297" s="1136"/>
      <c r="H297" s="1137"/>
      <c r="I297" s="768"/>
    </row>
    <row r="298" spans="1:9" ht="15.75" hidden="1" customHeight="1">
      <c r="A298" s="768"/>
      <c r="B298" s="601" t="s">
        <v>28</v>
      </c>
      <c r="C298" s="1135"/>
      <c r="D298" s="1136"/>
      <c r="E298" s="1136"/>
      <c r="F298" s="1136"/>
      <c r="G298" s="1136"/>
      <c r="H298" s="1137"/>
      <c r="I298" s="768"/>
    </row>
    <row r="299" spans="1:9" ht="15.75" hidden="1" customHeight="1">
      <c r="A299" s="768"/>
      <c r="B299" s="601" t="s">
        <v>479</v>
      </c>
      <c r="C299" s="1135"/>
      <c r="D299" s="1136"/>
      <c r="E299" s="1136"/>
      <c r="F299" s="1136"/>
      <c r="G299" s="1136"/>
      <c r="H299" s="1137"/>
      <c r="I299" s="768"/>
    </row>
    <row r="300" spans="1:9" ht="15.75" hidden="1" customHeight="1">
      <c r="A300" s="768"/>
      <c r="B300" s="601" t="s">
        <v>532</v>
      </c>
      <c r="C300" s="1135"/>
      <c r="D300" s="1136"/>
      <c r="E300" s="1136"/>
      <c r="F300" s="1136"/>
      <c r="G300" s="1136"/>
      <c r="H300" s="1137"/>
      <c r="I300" s="768"/>
    </row>
    <row r="301" spans="1:9" ht="15.75" hidden="1" customHeight="1">
      <c r="A301" s="768"/>
      <c r="B301" s="601" t="s">
        <v>480</v>
      </c>
      <c r="C301" s="1135"/>
      <c r="D301" s="1136"/>
      <c r="E301" s="1136"/>
      <c r="F301" s="1136"/>
      <c r="G301" s="1136"/>
      <c r="H301" s="1137"/>
      <c r="I301" s="768"/>
    </row>
    <row r="302" spans="1:9" ht="15.75" hidden="1" customHeight="1">
      <c r="A302" s="768"/>
      <c r="B302" s="601" t="s">
        <v>485</v>
      </c>
      <c r="C302" s="1135"/>
      <c r="D302" s="1136"/>
      <c r="E302" s="1136"/>
      <c r="F302" s="1136"/>
      <c r="G302" s="1136"/>
      <c r="H302" s="1137"/>
      <c r="I302" s="768"/>
    </row>
    <row r="303" spans="1:9" ht="15.75" hidden="1" customHeight="1">
      <c r="A303" s="768"/>
      <c r="B303" s="601" t="s">
        <v>688</v>
      </c>
      <c r="C303" s="1135"/>
      <c r="D303" s="1136"/>
      <c r="E303" s="1136"/>
      <c r="F303" s="1136"/>
      <c r="G303" s="1136"/>
      <c r="H303" s="1137"/>
      <c r="I303" s="768"/>
    </row>
    <row r="304" spans="1:9" ht="15.75" hidden="1" customHeight="1">
      <c r="A304" s="768"/>
      <c r="B304" s="601" t="s">
        <v>689</v>
      </c>
      <c r="C304" s="1135"/>
      <c r="D304" s="1136"/>
      <c r="E304" s="1136"/>
      <c r="F304" s="1136"/>
      <c r="G304" s="1136"/>
      <c r="H304" s="1137"/>
      <c r="I304" s="768"/>
    </row>
    <row r="305" spans="1:9" ht="15.75" hidden="1" customHeight="1">
      <c r="A305" s="768"/>
      <c r="B305" s="601" t="s">
        <v>690</v>
      </c>
      <c r="C305" s="1135"/>
      <c r="D305" s="1136"/>
      <c r="E305" s="1136"/>
      <c r="F305" s="1136"/>
      <c r="G305" s="1136"/>
      <c r="H305" s="1137"/>
      <c r="I305" s="768"/>
    </row>
    <row r="306" spans="1:9" ht="15.75" hidden="1" customHeight="1">
      <c r="A306" s="768"/>
      <c r="B306" s="601" t="s">
        <v>691</v>
      </c>
      <c r="C306" s="1135"/>
      <c r="D306" s="1136"/>
      <c r="E306" s="1136"/>
      <c r="F306" s="1136"/>
      <c r="G306" s="1136"/>
      <c r="H306" s="1137"/>
      <c r="I306" s="768"/>
    </row>
    <row r="307" spans="1:9" hidden="1">
      <c r="A307" s="768"/>
      <c r="B307" s="768"/>
      <c r="C307" s="768"/>
      <c r="D307" s="768"/>
      <c r="E307" s="768"/>
      <c r="F307" s="768"/>
      <c r="G307" s="768"/>
      <c r="H307" s="768"/>
      <c r="I307" s="768"/>
    </row>
    <row r="308" spans="1:9" ht="16.5" hidden="1" customHeight="1">
      <c r="A308" s="798" t="s">
        <v>609</v>
      </c>
      <c r="B308" s="1141" t="str">
        <f>"For  " &amp;B204</f>
        <v>For  Name of Other Partner-1 of JV</v>
      </c>
      <c r="C308" s="1141"/>
      <c r="D308" s="1141"/>
      <c r="E308" s="1141"/>
      <c r="F308" s="1141"/>
      <c r="G308" s="768"/>
      <c r="H308" s="768"/>
      <c r="I308" s="768"/>
    </row>
    <row r="309" spans="1:9" ht="15.75" hidden="1" customHeight="1">
      <c r="A309" s="768"/>
      <c r="B309" s="601" t="s">
        <v>19</v>
      </c>
      <c r="C309" s="1135"/>
      <c r="D309" s="1136"/>
      <c r="E309" s="1136"/>
      <c r="F309" s="1136"/>
      <c r="G309" s="1136"/>
      <c r="H309" s="1137"/>
      <c r="I309" s="768"/>
    </row>
    <row r="310" spans="1:9" ht="15.75" hidden="1" customHeight="1">
      <c r="A310" s="768"/>
      <c r="B310" s="601" t="s">
        <v>28</v>
      </c>
      <c r="C310" s="1135"/>
      <c r="D310" s="1136"/>
      <c r="E310" s="1136"/>
      <c r="F310" s="1136"/>
      <c r="G310" s="1136"/>
      <c r="H310" s="1137"/>
      <c r="I310" s="768"/>
    </row>
    <row r="311" spans="1:9" ht="15.75" hidden="1" customHeight="1">
      <c r="A311" s="768"/>
      <c r="B311" s="601" t="s">
        <v>479</v>
      </c>
      <c r="C311" s="1135"/>
      <c r="D311" s="1136"/>
      <c r="E311" s="1136"/>
      <c r="F311" s="1136"/>
      <c r="G311" s="1136"/>
      <c r="H311" s="1137"/>
      <c r="I311" s="768"/>
    </row>
    <row r="312" spans="1:9" ht="15.75" hidden="1" customHeight="1">
      <c r="A312" s="768"/>
      <c r="B312" s="601" t="s">
        <v>532</v>
      </c>
      <c r="C312" s="1135"/>
      <c r="D312" s="1136"/>
      <c r="E312" s="1136"/>
      <c r="F312" s="1136"/>
      <c r="G312" s="1136"/>
      <c r="H312" s="1137"/>
      <c r="I312" s="768"/>
    </row>
    <row r="313" spans="1:9" ht="15.75" hidden="1" customHeight="1">
      <c r="A313" s="768"/>
      <c r="B313" s="601" t="s">
        <v>480</v>
      </c>
      <c r="C313" s="1135"/>
      <c r="D313" s="1136"/>
      <c r="E313" s="1136"/>
      <c r="F313" s="1136"/>
      <c r="G313" s="1136"/>
      <c r="H313" s="1137"/>
      <c r="I313" s="768"/>
    </row>
    <row r="314" spans="1:9" ht="15.75" hidden="1" customHeight="1">
      <c r="A314" s="768"/>
      <c r="B314" s="601" t="s">
        <v>485</v>
      </c>
      <c r="C314" s="1135"/>
      <c r="D314" s="1136"/>
      <c r="E314" s="1136"/>
      <c r="F314" s="1136"/>
      <c r="G314" s="1136"/>
      <c r="H314" s="1137"/>
      <c r="I314" s="768"/>
    </row>
    <row r="315" spans="1:9" ht="15.75" hidden="1" customHeight="1">
      <c r="A315" s="768"/>
      <c r="B315" s="601" t="s">
        <v>688</v>
      </c>
      <c r="C315" s="1135"/>
      <c r="D315" s="1136"/>
      <c r="E315" s="1136"/>
      <c r="F315" s="1136"/>
      <c r="G315" s="1136"/>
      <c r="H315" s="1137"/>
      <c r="I315" s="768"/>
    </row>
    <row r="316" spans="1:9" ht="15.75" hidden="1" customHeight="1">
      <c r="A316" s="768"/>
      <c r="B316" s="601" t="s">
        <v>689</v>
      </c>
      <c r="C316" s="1135"/>
      <c r="D316" s="1136"/>
      <c r="E316" s="1136"/>
      <c r="F316" s="1136"/>
      <c r="G316" s="1136"/>
      <c r="H316" s="1137"/>
      <c r="I316" s="768"/>
    </row>
    <row r="317" spans="1:9" ht="15.75" hidden="1" customHeight="1">
      <c r="A317" s="768"/>
      <c r="B317" s="601" t="s">
        <v>690</v>
      </c>
      <c r="C317" s="1135"/>
      <c r="D317" s="1136"/>
      <c r="E317" s="1136"/>
      <c r="F317" s="1136"/>
      <c r="G317" s="1136"/>
      <c r="H317" s="1137"/>
      <c r="I317" s="768"/>
    </row>
    <row r="318" spans="1:9" ht="15.75" hidden="1" customHeight="1">
      <c r="A318" s="768"/>
      <c r="B318" s="601" t="s">
        <v>691</v>
      </c>
      <c r="C318" s="1135"/>
      <c r="D318" s="1136"/>
      <c r="E318" s="1136"/>
      <c r="F318" s="1136"/>
      <c r="G318" s="1136"/>
      <c r="H318" s="1137"/>
      <c r="I318" s="768"/>
    </row>
    <row r="319" spans="1:9" hidden="1">
      <c r="A319" s="768"/>
      <c r="B319" s="602"/>
      <c r="C319" s="603"/>
      <c r="D319" s="603"/>
      <c r="E319" s="603"/>
      <c r="F319" s="603"/>
      <c r="G319" s="603"/>
      <c r="H319" s="603"/>
      <c r="I319" s="768"/>
    </row>
    <row r="320" spans="1:9" ht="16.5" hidden="1" customHeight="1">
      <c r="A320" s="798" t="s">
        <v>669</v>
      </c>
      <c r="B320" s="1141" t="str">
        <f>"For  "&amp;B240</f>
        <v>For  Name of Other Partner-2 of JV</v>
      </c>
      <c r="C320" s="1141"/>
      <c r="D320" s="1141"/>
      <c r="E320" s="1141"/>
      <c r="F320" s="1141"/>
      <c r="G320" s="768"/>
      <c r="H320" s="768"/>
      <c r="I320" s="768"/>
    </row>
    <row r="321" spans="1:9" ht="15.75" hidden="1" customHeight="1">
      <c r="A321" s="768"/>
      <c r="B321" s="601" t="s">
        <v>19</v>
      </c>
      <c r="C321" s="1135"/>
      <c r="D321" s="1136"/>
      <c r="E321" s="1136"/>
      <c r="F321" s="1136"/>
      <c r="G321" s="1136"/>
      <c r="H321" s="1137"/>
      <c r="I321" s="768"/>
    </row>
    <row r="322" spans="1:9" ht="15.75" hidden="1" customHeight="1">
      <c r="A322" s="768"/>
      <c r="B322" s="601" t="s">
        <v>28</v>
      </c>
      <c r="C322" s="1135"/>
      <c r="D322" s="1136"/>
      <c r="E322" s="1136"/>
      <c r="F322" s="1136"/>
      <c r="G322" s="1136"/>
      <c r="H322" s="1137"/>
      <c r="I322" s="768"/>
    </row>
    <row r="323" spans="1:9" ht="15.75" hidden="1" customHeight="1">
      <c r="A323" s="768"/>
      <c r="B323" s="601" t="s">
        <v>479</v>
      </c>
      <c r="C323" s="1135"/>
      <c r="D323" s="1136"/>
      <c r="E323" s="1136"/>
      <c r="F323" s="1136"/>
      <c r="G323" s="1136"/>
      <c r="H323" s="1137"/>
      <c r="I323" s="768"/>
    </row>
    <row r="324" spans="1:9" ht="15.75" hidden="1" customHeight="1">
      <c r="A324" s="768"/>
      <c r="B324" s="601" t="s">
        <v>532</v>
      </c>
      <c r="C324" s="1135"/>
      <c r="D324" s="1136"/>
      <c r="E324" s="1136"/>
      <c r="F324" s="1136"/>
      <c r="G324" s="1136"/>
      <c r="H324" s="1137"/>
      <c r="I324" s="768"/>
    </row>
    <row r="325" spans="1:9" ht="15.75" hidden="1" customHeight="1">
      <c r="A325" s="768"/>
      <c r="B325" s="601" t="s">
        <v>480</v>
      </c>
      <c r="C325" s="1135"/>
      <c r="D325" s="1136"/>
      <c r="E325" s="1136"/>
      <c r="F325" s="1136"/>
      <c r="G325" s="1136"/>
      <c r="H325" s="1137"/>
      <c r="I325" s="768"/>
    </row>
    <row r="326" spans="1:9" ht="15.75" hidden="1" customHeight="1">
      <c r="A326" s="768"/>
      <c r="B326" s="601" t="s">
        <v>485</v>
      </c>
      <c r="C326" s="1135"/>
      <c r="D326" s="1136"/>
      <c r="E326" s="1136"/>
      <c r="F326" s="1136"/>
      <c r="G326" s="1136"/>
      <c r="H326" s="1137"/>
      <c r="I326" s="768"/>
    </row>
    <row r="327" spans="1:9" ht="15.75" hidden="1" customHeight="1">
      <c r="A327" s="768"/>
      <c r="B327" s="601" t="s">
        <v>688</v>
      </c>
      <c r="C327" s="1135"/>
      <c r="D327" s="1136"/>
      <c r="E327" s="1136"/>
      <c r="F327" s="1136"/>
      <c r="G327" s="1136"/>
      <c r="H327" s="1137"/>
      <c r="I327" s="768"/>
    </row>
    <row r="328" spans="1:9" ht="15.75" hidden="1" customHeight="1">
      <c r="A328" s="768"/>
      <c r="B328" s="601" t="s">
        <v>689</v>
      </c>
      <c r="C328" s="1135"/>
      <c r="D328" s="1136"/>
      <c r="E328" s="1136"/>
      <c r="F328" s="1136"/>
      <c r="G328" s="1136"/>
      <c r="H328" s="1137"/>
      <c r="I328" s="768"/>
    </row>
    <row r="329" spans="1:9" ht="15.75" hidden="1" customHeight="1">
      <c r="A329" s="768"/>
      <c r="B329" s="601" t="s">
        <v>690</v>
      </c>
      <c r="C329" s="1135"/>
      <c r="D329" s="1136"/>
      <c r="E329" s="1136"/>
      <c r="F329" s="1136"/>
      <c r="G329" s="1136"/>
      <c r="H329" s="1137"/>
      <c r="I329" s="768"/>
    </row>
    <row r="330" spans="1:9" ht="15.75" hidden="1" customHeight="1">
      <c r="A330" s="768"/>
      <c r="B330" s="601" t="s">
        <v>691</v>
      </c>
      <c r="C330" s="1135"/>
      <c r="D330" s="1136"/>
      <c r="E330" s="1136"/>
      <c r="F330" s="1136"/>
      <c r="G330" s="1136"/>
      <c r="H330" s="1137"/>
      <c r="I330" s="768"/>
    </row>
    <row r="331" spans="1:9">
      <c r="A331" s="768"/>
      <c r="B331" s="602"/>
      <c r="C331" s="603"/>
      <c r="D331" s="603"/>
      <c r="E331" s="603"/>
      <c r="F331" s="603"/>
      <c r="G331" s="603"/>
      <c r="H331" s="603"/>
      <c r="I331" s="768"/>
    </row>
    <row r="332" spans="1:9" ht="24" customHeight="1">
      <c r="A332" s="598" t="s">
        <v>876</v>
      </c>
      <c r="B332" s="1138" t="s">
        <v>692</v>
      </c>
      <c r="C332" s="1138"/>
      <c r="D332" s="1138"/>
      <c r="E332" s="1138"/>
      <c r="F332" s="1138"/>
      <c r="G332" s="1138"/>
      <c r="H332" s="1138"/>
      <c r="I332" s="768"/>
    </row>
    <row r="333" spans="1:9" ht="36" customHeight="1">
      <c r="A333" s="553">
        <v>5.0999999999999996</v>
      </c>
      <c r="B333" s="1324" t="s">
        <v>693</v>
      </c>
      <c r="C333" s="1324"/>
      <c r="D333" s="1324"/>
      <c r="E333" s="1324"/>
      <c r="F333" s="1324"/>
      <c r="G333" s="1324"/>
      <c r="H333" s="1324"/>
    </row>
    <row r="334" spans="1:9" ht="105.75" customHeight="1">
      <c r="A334" s="768"/>
      <c r="B334" s="552" t="s">
        <v>694</v>
      </c>
      <c r="C334" s="1143" t="s">
        <v>695</v>
      </c>
      <c r="D334" s="1143"/>
      <c r="E334" s="1143"/>
      <c r="F334" s="1143"/>
      <c r="G334" s="1143"/>
      <c r="H334" s="1143"/>
      <c r="I334" s="604"/>
    </row>
    <row r="335" spans="1:9" ht="78" customHeight="1">
      <c r="A335" s="768"/>
      <c r="B335" s="552" t="s">
        <v>481</v>
      </c>
      <c r="C335" s="1143" t="s">
        <v>696</v>
      </c>
      <c r="D335" s="1143"/>
      <c r="E335" s="1143"/>
      <c r="F335" s="1143"/>
      <c r="G335" s="1143"/>
      <c r="H335" s="1143"/>
      <c r="I335" s="768"/>
    </row>
    <row r="336" spans="1:9" ht="9" customHeight="1">
      <c r="A336" s="768"/>
      <c r="B336" s="768"/>
      <c r="C336" s="768"/>
      <c r="D336" s="768"/>
      <c r="E336" s="768"/>
      <c r="F336" s="768"/>
      <c r="G336" s="768"/>
      <c r="H336" s="768"/>
      <c r="I336" s="768"/>
    </row>
    <row r="337" spans="1:12" ht="36.75" customHeight="1">
      <c r="A337" s="553">
        <v>5.2</v>
      </c>
      <c r="B337" s="1140" t="s">
        <v>173</v>
      </c>
      <c r="C337" s="1140"/>
      <c r="D337" s="1140"/>
      <c r="E337" s="1140"/>
      <c r="F337" s="1140"/>
      <c r="G337" s="1140"/>
      <c r="H337" s="1140"/>
    </row>
    <row r="338" spans="1:12" ht="10.5" customHeight="1">
      <c r="A338" s="768"/>
      <c r="B338" s="768"/>
      <c r="C338" s="768"/>
      <c r="D338" s="768"/>
      <c r="E338" s="768"/>
      <c r="F338" s="768"/>
      <c r="G338" s="768"/>
      <c r="H338" s="768"/>
      <c r="I338" s="768"/>
    </row>
    <row r="339" spans="1:12" ht="24" customHeight="1">
      <c r="A339" s="353"/>
      <c r="B339" s="1128" t="s">
        <v>697</v>
      </c>
      <c r="C339" s="1128"/>
      <c r="D339" s="1128"/>
      <c r="E339" s="1128"/>
      <c r="F339" s="1128"/>
      <c r="G339" s="1128"/>
      <c r="H339" s="1128"/>
      <c r="I339" s="768"/>
    </row>
    <row r="340" spans="1:12" ht="32.25" customHeight="1">
      <c r="A340" s="605"/>
      <c r="B340" s="1129"/>
      <c r="C340" s="1130"/>
      <c r="D340" s="606" t="s">
        <v>698</v>
      </c>
      <c r="E340" s="1131"/>
      <c r="F340" s="1132"/>
      <c r="G340" s="1132"/>
      <c r="H340" s="1132"/>
      <c r="I340" s="766"/>
    </row>
    <row r="341" spans="1:12" ht="50.25" customHeight="1">
      <c r="A341" s="607" t="s">
        <v>604</v>
      </c>
      <c r="B341" s="1030" t="s">
        <v>699</v>
      </c>
      <c r="C341" s="1030"/>
      <c r="D341" s="608" t="s">
        <v>700</v>
      </c>
      <c r="E341" s="768"/>
      <c r="F341" s="768"/>
      <c r="G341" s="768"/>
      <c r="H341" s="768"/>
      <c r="I341" s="766"/>
    </row>
    <row r="342" spans="1:12" ht="21" customHeight="1">
      <c r="A342" s="609"/>
      <c r="B342" s="1133" t="s">
        <v>701</v>
      </c>
      <c r="C342" s="1134"/>
      <c r="D342" s="610"/>
      <c r="E342" s="768"/>
      <c r="F342" s="768"/>
      <c r="G342" s="768"/>
      <c r="H342" s="768"/>
      <c r="I342" s="551"/>
      <c r="J342" s="611"/>
      <c r="K342" s="612"/>
    </row>
    <row r="343" spans="1:12" ht="23.25" customHeight="1">
      <c r="A343" s="609"/>
      <c r="B343" s="1133" t="s">
        <v>702</v>
      </c>
      <c r="C343" s="1134"/>
      <c r="D343" s="610"/>
      <c r="E343" s="768"/>
      <c r="F343" s="768"/>
      <c r="G343" s="768"/>
      <c r="H343" s="768"/>
      <c r="I343" s="613"/>
      <c r="J343" s="614"/>
      <c r="K343" s="615"/>
    </row>
    <row r="344" spans="1:12" ht="21.75" customHeight="1">
      <c r="A344" s="609"/>
      <c r="B344" s="1133" t="s">
        <v>703</v>
      </c>
      <c r="C344" s="1134"/>
      <c r="D344" s="610"/>
      <c r="E344" s="768"/>
      <c r="F344" s="768"/>
      <c r="G344" s="768"/>
      <c r="H344" s="768"/>
      <c r="I344" s="551"/>
      <c r="J344" s="611"/>
      <c r="K344" s="612"/>
      <c r="L344" s="393"/>
    </row>
    <row r="345" spans="1:12" ht="20.25" customHeight="1">
      <c r="A345" s="609"/>
      <c r="B345" s="1133" t="s">
        <v>704</v>
      </c>
      <c r="C345" s="1134"/>
      <c r="D345" s="610"/>
      <c r="E345" s="768"/>
      <c r="F345" s="768"/>
      <c r="G345" s="768"/>
      <c r="H345" s="768"/>
      <c r="I345" s="551"/>
      <c r="J345" s="611"/>
      <c r="K345" s="612"/>
      <c r="L345" s="393"/>
    </row>
    <row r="346" spans="1:12" ht="21.75" customHeight="1">
      <c r="A346" s="609"/>
      <c r="B346" s="1037" t="s">
        <v>705</v>
      </c>
      <c r="C346" s="1039"/>
      <c r="D346" s="610"/>
      <c r="E346" s="768"/>
      <c r="F346" s="768"/>
      <c r="G346" s="768"/>
      <c r="H346" s="768"/>
      <c r="I346" s="551"/>
      <c r="J346" s="611"/>
      <c r="K346" s="612"/>
      <c r="L346" s="393"/>
    </row>
    <row r="347" spans="1:12" ht="16.5" customHeight="1">
      <c r="A347" s="768"/>
      <c r="B347" s="768"/>
      <c r="C347" s="768"/>
      <c r="D347" s="768"/>
      <c r="E347" s="768"/>
      <c r="F347" s="768"/>
      <c r="G347" s="768"/>
      <c r="H347" s="768"/>
      <c r="I347" s="766"/>
    </row>
    <row r="348" spans="1:12">
      <c r="A348" s="768"/>
      <c r="B348" s="768"/>
      <c r="C348" s="768"/>
      <c r="D348" s="768"/>
      <c r="E348" s="768"/>
      <c r="F348" s="768"/>
      <c r="G348" s="768"/>
      <c r="H348" s="768"/>
      <c r="I348" s="766"/>
    </row>
    <row r="349" spans="1:12">
      <c r="I349" s="616"/>
    </row>
    <row r="350" spans="1:12" ht="16.5">
      <c r="B350" s="797" t="s">
        <v>7</v>
      </c>
      <c r="C350" s="617" t="str">
        <f>'Attach 3(JV)'!B24</f>
        <v>--</v>
      </c>
      <c r="F350" s="390" t="s">
        <v>5</v>
      </c>
      <c r="G350" s="797" t="str">
        <f>'Attach 3(JV)'!E24</f>
        <v/>
      </c>
      <c r="H350" s="797"/>
      <c r="I350" s="797"/>
    </row>
    <row r="351" spans="1:12" ht="16.5">
      <c r="B351" s="797" t="s">
        <v>8</v>
      </c>
      <c r="C351" s="617" t="str">
        <f>'Attach 3(JV)'!B25</f>
        <v/>
      </c>
      <c r="F351" s="390" t="s">
        <v>6</v>
      </c>
      <c r="G351" s="797" t="str">
        <f>'Attach 3(JV)'!E25</f>
        <v/>
      </c>
      <c r="H351" s="797"/>
      <c r="I351" s="797"/>
    </row>
  </sheetData>
  <sheetProtection algorithmName="SHA-512" hashValue="kbKGy+ml3goKq8JDPNtdfi0TAri2E2KqrxbKVKPXfPZAf/3XpFoSGwLSkF5lGfWjuOpHkcdyZ1iLdQ31LRgTpQ==" saltValue="gUqzzrFkZEsqtgqPnHKDJA==" spinCount="100000" sheet="1" objects="1" scenarios="1" formatColumns="0" formatRows="0" selectLockedCells="1"/>
  <customSheetViews>
    <customSheetView guid="{7D0A14A8-F7D2-402C-9203-97C9651691AA}"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5"/>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6"/>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7"/>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0"/>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2"/>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s>
  <mergeCells count="360">
    <mergeCell ref="F105:I105"/>
    <mergeCell ref="F106:I107"/>
    <mergeCell ref="F108:I108"/>
    <mergeCell ref="F111:I111"/>
    <mergeCell ref="F128:I128"/>
    <mergeCell ref="F130:I130"/>
    <mergeCell ref="F134:I134"/>
    <mergeCell ref="F85:I85"/>
    <mergeCell ref="F86:I86"/>
    <mergeCell ref="F87:I87"/>
    <mergeCell ref="F92:I92"/>
    <mergeCell ref="F93:I93"/>
    <mergeCell ref="F95:I95"/>
    <mergeCell ref="F99:I99"/>
    <mergeCell ref="F101:I101"/>
    <mergeCell ref="F103:I103"/>
    <mergeCell ref="B341:C341"/>
    <mergeCell ref="B342:C342"/>
    <mergeCell ref="B343:C343"/>
    <mergeCell ref="B344:C344"/>
    <mergeCell ref="B345:C345"/>
    <mergeCell ref="B346:C346"/>
    <mergeCell ref="C334:H334"/>
    <mergeCell ref="C335:H335"/>
    <mergeCell ref="B337:H337"/>
    <mergeCell ref="B339:H339"/>
    <mergeCell ref="B340:C340"/>
    <mergeCell ref="E340:F340"/>
    <mergeCell ref="G340:H340"/>
    <mergeCell ref="C327:H327"/>
    <mergeCell ref="C328:H328"/>
    <mergeCell ref="C329:H329"/>
    <mergeCell ref="C330:H330"/>
    <mergeCell ref="B332:H332"/>
    <mergeCell ref="B333:H333"/>
    <mergeCell ref="C321:H321"/>
    <mergeCell ref="C322:H322"/>
    <mergeCell ref="C323:H323"/>
    <mergeCell ref="C324:H324"/>
    <mergeCell ref="C325:H325"/>
    <mergeCell ref="C326:H326"/>
    <mergeCell ref="C314:H314"/>
    <mergeCell ref="C315:H315"/>
    <mergeCell ref="C316:H316"/>
    <mergeCell ref="C317:H317"/>
    <mergeCell ref="C318:H318"/>
    <mergeCell ref="B320:F320"/>
    <mergeCell ref="B308:F308"/>
    <mergeCell ref="C309:H309"/>
    <mergeCell ref="C310:H310"/>
    <mergeCell ref="C311:H311"/>
    <mergeCell ref="C312:H312"/>
    <mergeCell ref="C313:H313"/>
    <mergeCell ref="C301:H301"/>
    <mergeCell ref="C302:H302"/>
    <mergeCell ref="C303:H303"/>
    <mergeCell ref="C304:H304"/>
    <mergeCell ref="C305:H305"/>
    <mergeCell ref="C306:H306"/>
    <mergeCell ref="B295:H295"/>
    <mergeCell ref="B296:F296"/>
    <mergeCell ref="C297:H297"/>
    <mergeCell ref="C298:H298"/>
    <mergeCell ref="C299:H299"/>
    <mergeCell ref="C300:H300"/>
    <mergeCell ref="B284:H284"/>
    <mergeCell ref="B286:H286"/>
    <mergeCell ref="B288:H288"/>
    <mergeCell ref="B290:H290"/>
    <mergeCell ref="B292:H292"/>
    <mergeCell ref="B293:H293"/>
    <mergeCell ref="B274:H274"/>
    <mergeCell ref="B276:H276"/>
    <mergeCell ref="B277:H277"/>
    <mergeCell ref="B278:H278"/>
    <mergeCell ref="B280:H280"/>
    <mergeCell ref="B282:H282"/>
    <mergeCell ref="B271:C271"/>
    <mergeCell ref="E271:F271"/>
    <mergeCell ref="G271:H271"/>
    <mergeCell ref="B272:C272"/>
    <mergeCell ref="E272:F272"/>
    <mergeCell ref="G272:H272"/>
    <mergeCell ref="B269:C269"/>
    <mergeCell ref="E269:F269"/>
    <mergeCell ref="G269:H269"/>
    <mergeCell ref="B270:C270"/>
    <mergeCell ref="E270:F270"/>
    <mergeCell ref="G270:H270"/>
    <mergeCell ref="B265:C265"/>
    <mergeCell ref="G265:H265"/>
    <mergeCell ref="B266:H266"/>
    <mergeCell ref="B268:C268"/>
    <mergeCell ref="E268:F268"/>
    <mergeCell ref="G268:H268"/>
    <mergeCell ref="B260:C260"/>
    <mergeCell ref="G260:H260"/>
    <mergeCell ref="G261:H261"/>
    <mergeCell ref="G262:H262"/>
    <mergeCell ref="G263:H263"/>
    <mergeCell ref="G264:H264"/>
    <mergeCell ref="B257:C257"/>
    <mergeCell ref="E257:F257"/>
    <mergeCell ref="G257:H257"/>
    <mergeCell ref="B258:D258"/>
    <mergeCell ref="B259:C259"/>
    <mergeCell ref="G259:H259"/>
    <mergeCell ref="G249:H249"/>
    <mergeCell ref="G250:H250"/>
    <mergeCell ref="G251:H251"/>
    <mergeCell ref="B252:H252"/>
    <mergeCell ref="B254:H254"/>
    <mergeCell ref="E255:E256"/>
    <mergeCell ref="F255:F256"/>
    <mergeCell ref="G255:H256"/>
    <mergeCell ref="B245:D245"/>
    <mergeCell ref="B246:C246"/>
    <mergeCell ref="G246:H246"/>
    <mergeCell ref="B247:C247"/>
    <mergeCell ref="G247:H247"/>
    <mergeCell ref="G248:H248"/>
    <mergeCell ref="E242:E243"/>
    <mergeCell ref="F242:F243"/>
    <mergeCell ref="G242:H243"/>
    <mergeCell ref="B244:C244"/>
    <mergeCell ref="E244:F244"/>
    <mergeCell ref="G244:H244"/>
    <mergeCell ref="B238:C238"/>
    <mergeCell ref="E238:F238"/>
    <mergeCell ref="G238:H238"/>
    <mergeCell ref="B240:D240"/>
    <mergeCell ref="E240:H240"/>
    <mergeCell ref="B241:H241"/>
    <mergeCell ref="B236:C236"/>
    <mergeCell ref="E236:F236"/>
    <mergeCell ref="G236:H236"/>
    <mergeCell ref="B237:C237"/>
    <mergeCell ref="E237:F237"/>
    <mergeCell ref="G237:H237"/>
    <mergeCell ref="B232:H232"/>
    <mergeCell ref="B234:C234"/>
    <mergeCell ref="E234:F234"/>
    <mergeCell ref="G234:H234"/>
    <mergeCell ref="B235:C235"/>
    <mergeCell ref="E235:F235"/>
    <mergeCell ref="G235:H235"/>
    <mergeCell ref="B227:C227"/>
    <mergeCell ref="G227:H227"/>
    <mergeCell ref="G228:H228"/>
    <mergeCell ref="G229:H229"/>
    <mergeCell ref="G230:H230"/>
    <mergeCell ref="G231:H231"/>
    <mergeCell ref="B224:C224"/>
    <mergeCell ref="E224:F224"/>
    <mergeCell ref="G224:H224"/>
    <mergeCell ref="B225:D225"/>
    <mergeCell ref="B226:C226"/>
    <mergeCell ref="G226:H226"/>
    <mergeCell ref="G213:H213"/>
    <mergeCell ref="G214:H214"/>
    <mergeCell ref="G215:H215"/>
    <mergeCell ref="B216:H216"/>
    <mergeCell ref="B221:H221"/>
    <mergeCell ref="E222:E223"/>
    <mergeCell ref="F222:F223"/>
    <mergeCell ref="G222:H223"/>
    <mergeCell ref="B209:D209"/>
    <mergeCell ref="B210:C210"/>
    <mergeCell ref="G210:H210"/>
    <mergeCell ref="B211:C211"/>
    <mergeCell ref="G211:H211"/>
    <mergeCell ref="G212:H212"/>
    <mergeCell ref="B205:H205"/>
    <mergeCell ref="E206:E207"/>
    <mergeCell ref="F206:F207"/>
    <mergeCell ref="G206:H207"/>
    <mergeCell ref="B208:C208"/>
    <mergeCell ref="E208:F208"/>
    <mergeCell ref="G208:H208"/>
    <mergeCell ref="B201:C201"/>
    <mergeCell ref="E201:F201"/>
    <mergeCell ref="G201:H201"/>
    <mergeCell ref="B202:C202"/>
    <mergeCell ref="E202:H202"/>
    <mergeCell ref="B204:D204"/>
    <mergeCell ref="E204:H204"/>
    <mergeCell ref="B198:C198"/>
    <mergeCell ref="E198:F198"/>
    <mergeCell ref="G198:H198"/>
    <mergeCell ref="B199:C199"/>
    <mergeCell ref="E199:H199"/>
    <mergeCell ref="B200:C200"/>
    <mergeCell ref="E200:H200"/>
    <mergeCell ref="F192:H192"/>
    <mergeCell ref="F193:H193"/>
    <mergeCell ref="F195:H195"/>
    <mergeCell ref="B196:C196"/>
    <mergeCell ref="F196:H196"/>
    <mergeCell ref="B189:D189"/>
    <mergeCell ref="F189:H189"/>
    <mergeCell ref="F190:H190"/>
    <mergeCell ref="F191:H191"/>
    <mergeCell ref="F182:H182"/>
    <mergeCell ref="B185:H185"/>
    <mergeCell ref="E186:E187"/>
    <mergeCell ref="F186:H187"/>
    <mergeCell ref="B188:C188"/>
    <mergeCell ref="F188:H188"/>
    <mergeCell ref="F177:H177"/>
    <mergeCell ref="F178:H178"/>
    <mergeCell ref="F179:H179"/>
    <mergeCell ref="F181:H181"/>
    <mergeCell ref="B172:H172"/>
    <mergeCell ref="E173:E174"/>
    <mergeCell ref="F173:H174"/>
    <mergeCell ref="B175:C175"/>
    <mergeCell ref="F175:H175"/>
    <mergeCell ref="B176:D176"/>
    <mergeCell ref="F176:H176"/>
    <mergeCell ref="B163:H163"/>
    <mergeCell ref="B165:H165"/>
    <mergeCell ref="B167:H167"/>
    <mergeCell ref="B170:H170"/>
    <mergeCell ref="B171:D171"/>
    <mergeCell ref="E171:H171"/>
    <mergeCell ref="B148:H148"/>
    <mergeCell ref="B150:H150"/>
    <mergeCell ref="B151:E151"/>
    <mergeCell ref="B152:E152"/>
    <mergeCell ref="F152:I152"/>
    <mergeCell ref="B161:H161"/>
    <mergeCell ref="B139:E139"/>
    <mergeCell ref="B140:E140"/>
    <mergeCell ref="B146:H146"/>
    <mergeCell ref="F139:I139"/>
    <mergeCell ref="F140:I140"/>
    <mergeCell ref="F143:I143"/>
    <mergeCell ref="F142:I142"/>
    <mergeCell ref="F141:I141"/>
    <mergeCell ref="B132:E132"/>
    <mergeCell ref="F132:G132"/>
    <mergeCell ref="H132:I132"/>
    <mergeCell ref="B134:E134"/>
    <mergeCell ref="B136:E136"/>
    <mergeCell ref="B138:E138"/>
    <mergeCell ref="F124:I124"/>
    <mergeCell ref="F125:I125"/>
    <mergeCell ref="F126:I126"/>
    <mergeCell ref="B128:E128"/>
    <mergeCell ref="B129:E129"/>
    <mergeCell ref="B130:E130"/>
    <mergeCell ref="F136:I136"/>
    <mergeCell ref="F138:I138"/>
    <mergeCell ref="B120:E120"/>
    <mergeCell ref="F120:I120"/>
    <mergeCell ref="A122:A123"/>
    <mergeCell ref="B122:E123"/>
    <mergeCell ref="F122:I122"/>
    <mergeCell ref="F123:I123"/>
    <mergeCell ref="B114:I114"/>
    <mergeCell ref="B116:E116"/>
    <mergeCell ref="F116:I116"/>
    <mergeCell ref="B117:E117"/>
    <mergeCell ref="F117:I117"/>
    <mergeCell ref="B118:E118"/>
    <mergeCell ref="F118:I118"/>
    <mergeCell ref="B105:E105"/>
    <mergeCell ref="B111:E111"/>
    <mergeCell ref="B113:C113"/>
    <mergeCell ref="B99:E99"/>
    <mergeCell ref="B101:E101"/>
    <mergeCell ref="B103:E103"/>
    <mergeCell ref="B77:E77"/>
    <mergeCell ref="F77:I77"/>
    <mergeCell ref="B79:E79"/>
    <mergeCell ref="F79:I79"/>
    <mergeCell ref="B104:E104"/>
    <mergeCell ref="B92:E92"/>
    <mergeCell ref="B94:E94"/>
    <mergeCell ref="B95:E95"/>
    <mergeCell ref="B97:E97"/>
    <mergeCell ref="F97:G97"/>
    <mergeCell ref="H97:I97"/>
    <mergeCell ref="B90:E90"/>
    <mergeCell ref="F90:I90"/>
    <mergeCell ref="B93:E93"/>
    <mergeCell ref="F81:I81"/>
    <mergeCell ref="F82:I82"/>
    <mergeCell ref="F83:I83"/>
    <mergeCell ref="F104:I104"/>
    <mergeCell ref="A81:A84"/>
    <mergeCell ref="B81:E84"/>
    <mergeCell ref="B73:I73"/>
    <mergeCell ref="B75:E75"/>
    <mergeCell ref="F75:I75"/>
    <mergeCell ref="B76:E76"/>
    <mergeCell ref="F76:G76"/>
    <mergeCell ref="H76:I76"/>
    <mergeCell ref="F84:I84"/>
    <mergeCell ref="B66:I66"/>
    <mergeCell ref="B67:I67"/>
    <mergeCell ref="B68:I68"/>
    <mergeCell ref="B70:I70"/>
    <mergeCell ref="B71:I71"/>
    <mergeCell ref="B72:C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s>
  <conditionalFormatting sqref="E273:H273 D340 E201:H201 D186:D187 E188:F188 E186:F186 E197:H197 E239:H239 E246:H251 D173:D174 E175 E173:F173 D206:D207 E208:H208 E206 G206 D242:D243 E244:H244 E242 G242 E210:H215 A25:H25 A33:H34 E178:E182 E190:F190 E200 E202 E191:E196">
    <cfRule type="expression" dxfId="49" priority="20" stopIfTrue="1">
      <formula>$M$18="Sole Bidder"</formula>
    </cfRule>
  </conditionalFormatting>
  <conditionalFormatting sqref="A332 A319:H319 A331:H331 A274:H292 A294:H295 A293:B293">
    <cfRule type="expression" dxfId="48" priority="21" stopIfTrue="1">
      <formula>$M$18="Sole Bidder"</formula>
    </cfRule>
  </conditionalFormatting>
  <conditionalFormatting sqref="A190 D190:F190 D246:H246 D177:F177">
    <cfRule type="expression" dxfId="47" priority="22" stopIfTrue="1">
      <formula>$E$176="No"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04:H204 A217:C225 A232:C238 D217:H238">
    <cfRule type="expression" dxfId="44" priority="25" stopIfTrue="1">
      <formula>$M$168&lt;2</formula>
    </cfRule>
  </conditionalFormatting>
  <conditionalFormatting sqref="A240:H240 A253:C258 D253:H263 A265:H272">
    <cfRule type="expression" dxfId="43" priority="26" stopIfTrue="1">
      <formula>$M$168&lt;2</formula>
    </cfRule>
    <cfRule type="expression" dxfId="42" priority="27" stopIfTrue="1">
      <formula>$M$170=1</formula>
    </cfRule>
  </conditionalFormatting>
  <conditionalFormatting sqref="E340:F340 A308:H318">
    <cfRule type="expression" dxfId="41" priority="28" stopIfTrue="1">
      <formula>$M$168&lt;2</formula>
    </cfRule>
  </conditionalFormatting>
  <conditionalFormatting sqref="G340:H340 A320:H330">
    <cfRule type="expression" dxfId="40" priority="29" stopIfTrue="1">
      <formula>$M$168&lt;2</formula>
    </cfRule>
    <cfRule type="expression" dxfId="39" priority="30" stopIfTrue="1">
      <formula>$M$170=1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177:F177">
    <cfRule type="expression" dxfId="34" priority="18" stopIfTrue="1">
      <formula>$M$18="Sole Bidder"</formula>
    </cfRule>
  </conditionalFormatting>
  <conditionalFormatting sqref="A177">
    <cfRule type="expression" dxfId="33" priority="19" stopIfTrue="1">
      <formula>$E$176="No"</formula>
    </cfRule>
  </conditionalFormatting>
  <conditionalFormatting sqref="D264:H264">
    <cfRule type="expression" dxfId="32" priority="16" stopIfTrue="1">
      <formula>$M$168&lt;2</formula>
    </cfRule>
    <cfRule type="expression" dxfId="31" priority="17" stopIfTrue="1">
      <formula>$M$170=1</formula>
    </cfRule>
  </conditionalFormatting>
  <conditionalFormatting sqref="D342:D346">
    <cfRule type="expression" dxfId="30" priority="15" stopIfTrue="1">
      <formula>$M$168&lt;2</formula>
    </cfRule>
  </conditionalFormatting>
  <conditionalFormatting sqref="F176">
    <cfRule type="expression" dxfId="29" priority="14" stopIfTrue="1">
      <formula>$E$176="No"</formula>
    </cfRule>
  </conditionalFormatting>
  <conditionalFormatting sqref="F176">
    <cfRule type="expression" dxfId="28" priority="13" stopIfTrue="1">
      <formula>$M$18="Sole Bidder"</formula>
    </cfRule>
  </conditionalFormatting>
  <conditionalFormatting sqref="F189">
    <cfRule type="expression" dxfId="27" priority="2" stopIfTrue="1">
      <formula>$E$176="No"</formula>
    </cfRule>
  </conditionalFormatting>
  <conditionalFormatting sqref="F189">
    <cfRule type="expression" dxfId="26" priority="1" stopIfTrue="1">
      <formula>$M$18="Sole Bidder"</formula>
    </cfRule>
  </conditionalFormatting>
  <dataValidations count="1">
    <dataValidation type="list" allowBlank="1" showInputMessage="1" showErrorMessage="1" sqref="I146 WVQ983190 WLU983190 WBY983190 VSC983190 VIG983190 UYK983190 UOO983190 UES983190 TUW983190 TLA983190 TBE983190 SRI983190 SHM983190 RXQ983190 RNU983190 RDY983190 QUC983190 QKG983190 QAK983190 PQO983190 PGS983190 OWW983190 ONA983190 ODE983190 NTI983190 NJM983190 MZQ983190 MPU983190 MFY983190 LWC983190 LMG983190 LCK983190 KSO983190 KIS983190 JYW983190 JPA983190 JFE983190 IVI983190 ILM983190 IBQ983190 HRU983190 HHY983190 GYC983190 GOG983190 GEK983190 FUO983190 FKS983190 FAW983190 ERA983190 EHE983190 DXI983190 DNM983190 DDQ983190 CTU983190 CJY983190 CAC983190 BQG983190 BGK983190 AWO983190 AMS983190 ACW983190 TA983190 JE983190 I983190 WVQ917654 WLU917654 WBY917654 VSC917654 VIG917654 UYK917654 UOO917654 UES917654 TUW917654 TLA917654 TBE917654 SRI917654 SHM917654 RXQ917654 RNU917654 RDY917654 QUC917654 QKG917654 QAK917654 PQO917654 PGS917654 OWW917654 ONA917654 ODE917654 NTI917654 NJM917654 MZQ917654 MPU917654 MFY917654 LWC917654 LMG917654 LCK917654 KSO917654 KIS917654 JYW917654 JPA917654 JFE917654 IVI917654 ILM917654 IBQ917654 HRU917654 HHY917654 GYC917654 GOG917654 GEK917654 FUO917654 FKS917654 FAW917654 ERA917654 EHE917654 DXI917654 DNM917654 DDQ917654 CTU917654 CJY917654 CAC917654 BQG917654 BGK917654 AWO917654 AMS917654 ACW917654 TA917654 JE917654 I917654 WVQ852118 WLU852118 WBY852118 VSC852118 VIG852118 UYK852118 UOO852118 UES852118 TUW852118 TLA852118 TBE852118 SRI852118 SHM852118 RXQ852118 RNU852118 RDY852118 QUC852118 QKG852118 QAK852118 PQO852118 PGS852118 OWW852118 ONA852118 ODE852118 NTI852118 NJM852118 MZQ852118 MPU852118 MFY852118 LWC852118 LMG852118 LCK852118 KSO852118 KIS852118 JYW852118 JPA852118 JFE852118 IVI852118 ILM852118 IBQ852118 HRU852118 HHY852118 GYC852118 GOG852118 GEK852118 FUO852118 FKS852118 FAW852118 ERA852118 EHE852118 DXI852118 DNM852118 DDQ852118 CTU852118 CJY852118 CAC852118 BQG852118 BGK852118 AWO852118 AMS852118 ACW852118 TA852118 JE852118 I852118 WVQ786582 WLU786582 WBY786582 VSC786582 VIG786582 UYK786582 UOO786582 UES786582 TUW786582 TLA786582 TBE786582 SRI786582 SHM786582 RXQ786582 RNU786582 RDY786582 QUC786582 QKG786582 QAK786582 PQO786582 PGS786582 OWW786582 ONA786582 ODE786582 NTI786582 NJM786582 MZQ786582 MPU786582 MFY786582 LWC786582 LMG786582 LCK786582 KSO786582 KIS786582 JYW786582 JPA786582 JFE786582 IVI786582 ILM786582 IBQ786582 HRU786582 HHY786582 GYC786582 GOG786582 GEK786582 FUO786582 FKS786582 FAW786582 ERA786582 EHE786582 DXI786582 DNM786582 DDQ786582 CTU786582 CJY786582 CAC786582 BQG786582 BGK786582 AWO786582 AMS786582 ACW786582 TA786582 JE786582 I786582 WVQ721046 WLU721046 WBY721046 VSC721046 VIG721046 UYK721046 UOO721046 UES721046 TUW721046 TLA721046 TBE721046 SRI721046 SHM721046 RXQ721046 RNU721046 RDY721046 QUC721046 QKG721046 QAK721046 PQO721046 PGS721046 OWW721046 ONA721046 ODE721046 NTI721046 NJM721046 MZQ721046 MPU721046 MFY721046 LWC721046 LMG721046 LCK721046 KSO721046 KIS721046 JYW721046 JPA721046 JFE721046 IVI721046 ILM721046 IBQ721046 HRU721046 HHY721046 GYC721046 GOG721046 GEK721046 FUO721046 FKS721046 FAW721046 ERA721046 EHE721046 DXI721046 DNM721046 DDQ721046 CTU721046 CJY721046 CAC721046 BQG721046 BGK721046 AWO721046 AMS721046 ACW721046 TA721046 JE721046 I721046 WVQ655510 WLU655510 WBY655510 VSC655510 VIG655510 UYK655510 UOO655510 UES655510 TUW655510 TLA655510 TBE655510 SRI655510 SHM655510 RXQ655510 RNU655510 RDY655510 QUC655510 QKG655510 QAK655510 PQO655510 PGS655510 OWW655510 ONA655510 ODE655510 NTI655510 NJM655510 MZQ655510 MPU655510 MFY655510 LWC655510 LMG655510 LCK655510 KSO655510 KIS655510 JYW655510 JPA655510 JFE655510 IVI655510 ILM655510 IBQ655510 HRU655510 HHY655510 GYC655510 GOG655510 GEK655510 FUO655510 FKS655510 FAW655510 ERA655510 EHE655510 DXI655510 DNM655510 DDQ655510 CTU655510 CJY655510 CAC655510 BQG655510 BGK655510 AWO655510 AMS655510 ACW655510 TA655510 JE655510 I655510 WVQ589974 WLU589974 WBY589974 VSC589974 VIG589974 UYK589974 UOO589974 UES589974 TUW589974 TLA589974 TBE589974 SRI589974 SHM589974 RXQ589974 RNU589974 RDY589974 QUC589974 QKG589974 QAK589974 PQO589974 PGS589974 OWW589974 ONA589974 ODE589974 NTI589974 NJM589974 MZQ589974 MPU589974 MFY589974 LWC589974 LMG589974 LCK589974 KSO589974 KIS589974 JYW589974 JPA589974 JFE589974 IVI589974 ILM589974 IBQ589974 HRU589974 HHY589974 GYC589974 GOG589974 GEK589974 FUO589974 FKS589974 FAW589974 ERA589974 EHE589974 DXI589974 DNM589974 DDQ589974 CTU589974 CJY589974 CAC589974 BQG589974 BGK589974 AWO589974 AMS589974 ACW589974 TA589974 JE589974 I589974 WVQ524438 WLU524438 WBY524438 VSC524438 VIG524438 UYK524438 UOO524438 UES524438 TUW524438 TLA524438 TBE524438 SRI524438 SHM524438 RXQ524438 RNU524438 RDY524438 QUC524438 QKG524438 QAK524438 PQO524438 PGS524438 OWW524438 ONA524438 ODE524438 NTI524438 NJM524438 MZQ524438 MPU524438 MFY524438 LWC524438 LMG524438 LCK524438 KSO524438 KIS524438 JYW524438 JPA524438 JFE524438 IVI524438 ILM524438 IBQ524438 HRU524438 HHY524438 GYC524438 GOG524438 GEK524438 FUO524438 FKS524438 FAW524438 ERA524438 EHE524438 DXI524438 DNM524438 DDQ524438 CTU524438 CJY524438 CAC524438 BQG524438 BGK524438 AWO524438 AMS524438 ACW524438 TA524438 JE524438 I524438 WVQ458902 WLU458902 WBY458902 VSC458902 VIG458902 UYK458902 UOO458902 UES458902 TUW458902 TLA458902 TBE458902 SRI458902 SHM458902 RXQ458902 RNU458902 RDY458902 QUC458902 QKG458902 QAK458902 PQO458902 PGS458902 OWW458902 ONA458902 ODE458902 NTI458902 NJM458902 MZQ458902 MPU458902 MFY458902 LWC458902 LMG458902 LCK458902 KSO458902 KIS458902 JYW458902 JPA458902 JFE458902 IVI458902 ILM458902 IBQ458902 HRU458902 HHY458902 GYC458902 GOG458902 GEK458902 FUO458902 FKS458902 FAW458902 ERA458902 EHE458902 DXI458902 DNM458902 DDQ458902 CTU458902 CJY458902 CAC458902 BQG458902 BGK458902 AWO458902 AMS458902 ACW458902 TA458902 JE458902 I458902 WVQ393366 WLU393366 WBY393366 VSC393366 VIG393366 UYK393366 UOO393366 UES393366 TUW393366 TLA393366 TBE393366 SRI393366 SHM393366 RXQ393366 RNU393366 RDY393366 QUC393366 QKG393366 QAK393366 PQO393366 PGS393366 OWW393366 ONA393366 ODE393366 NTI393366 NJM393366 MZQ393366 MPU393366 MFY393366 LWC393366 LMG393366 LCK393366 KSO393366 KIS393366 JYW393366 JPA393366 JFE393366 IVI393366 ILM393366 IBQ393366 HRU393366 HHY393366 GYC393366 GOG393366 GEK393366 FUO393366 FKS393366 FAW393366 ERA393366 EHE393366 DXI393366 DNM393366 DDQ393366 CTU393366 CJY393366 CAC393366 BQG393366 BGK393366 AWO393366 AMS393366 ACW393366 TA393366 JE393366 I393366 WVQ327830 WLU327830 WBY327830 VSC327830 VIG327830 UYK327830 UOO327830 UES327830 TUW327830 TLA327830 TBE327830 SRI327830 SHM327830 RXQ327830 RNU327830 RDY327830 QUC327830 QKG327830 QAK327830 PQO327830 PGS327830 OWW327830 ONA327830 ODE327830 NTI327830 NJM327830 MZQ327830 MPU327830 MFY327830 LWC327830 LMG327830 LCK327830 KSO327830 KIS327830 JYW327830 JPA327830 JFE327830 IVI327830 ILM327830 IBQ327830 HRU327830 HHY327830 GYC327830 GOG327830 GEK327830 FUO327830 FKS327830 FAW327830 ERA327830 EHE327830 DXI327830 DNM327830 DDQ327830 CTU327830 CJY327830 CAC327830 BQG327830 BGK327830 AWO327830 AMS327830 ACW327830 TA327830 JE327830 I327830 WVQ262294 WLU262294 WBY262294 VSC262294 VIG262294 UYK262294 UOO262294 UES262294 TUW262294 TLA262294 TBE262294 SRI262294 SHM262294 RXQ262294 RNU262294 RDY262294 QUC262294 QKG262294 QAK262294 PQO262294 PGS262294 OWW262294 ONA262294 ODE262294 NTI262294 NJM262294 MZQ262294 MPU262294 MFY262294 LWC262294 LMG262294 LCK262294 KSO262294 KIS262294 JYW262294 JPA262294 JFE262294 IVI262294 ILM262294 IBQ262294 HRU262294 HHY262294 GYC262294 GOG262294 GEK262294 FUO262294 FKS262294 FAW262294 ERA262294 EHE262294 DXI262294 DNM262294 DDQ262294 CTU262294 CJY262294 CAC262294 BQG262294 BGK262294 AWO262294 AMS262294 ACW262294 TA262294 JE262294 I262294 WVQ196758 WLU196758 WBY196758 VSC196758 VIG196758 UYK196758 UOO196758 UES196758 TUW196758 TLA196758 TBE196758 SRI196758 SHM196758 RXQ196758 RNU196758 RDY196758 QUC196758 QKG196758 QAK196758 PQO196758 PGS196758 OWW196758 ONA196758 ODE196758 NTI196758 NJM196758 MZQ196758 MPU196758 MFY196758 LWC196758 LMG196758 LCK196758 KSO196758 KIS196758 JYW196758 JPA196758 JFE196758 IVI196758 ILM196758 IBQ196758 HRU196758 HHY196758 GYC196758 GOG196758 GEK196758 FUO196758 FKS196758 FAW196758 ERA196758 EHE196758 DXI196758 DNM196758 DDQ196758 CTU196758 CJY196758 CAC196758 BQG196758 BGK196758 AWO196758 AMS196758 ACW196758 TA196758 JE196758 I196758 WVQ131222 WLU131222 WBY131222 VSC131222 VIG131222 UYK131222 UOO131222 UES131222 TUW131222 TLA131222 TBE131222 SRI131222 SHM131222 RXQ131222 RNU131222 RDY131222 QUC131222 QKG131222 QAK131222 PQO131222 PGS131222 OWW131222 ONA131222 ODE131222 NTI131222 NJM131222 MZQ131222 MPU131222 MFY131222 LWC131222 LMG131222 LCK131222 KSO131222 KIS131222 JYW131222 JPA131222 JFE131222 IVI131222 ILM131222 IBQ131222 HRU131222 HHY131222 GYC131222 GOG131222 GEK131222 FUO131222 FKS131222 FAW131222 ERA131222 EHE131222 DXI131222 DNM131222 DDQ131222 CTU131222 CJY131222 CAC131222 BQG131222 BGK131222 AWO131222 AMS131222 ACW131222 TA131222 JE131222 I131222 WVQ65686 WLU65686 WBY65686 VSC65686 VIG65686 UYK65686 UOO65686 UES65686 TUW65686 TLA65686 TBE65686 SRI65686 SHM65686 RXQ65686 RNU65686 RDY65686 QUC65686 QKG65686 QAK65686 PQO65686 PGS65686 OWW65686 ONA65686 ODE65686 NTI65686 NJM65686 MZQ65686 MPU65686 MFY65686 LWC65686 LMG65686 LCK65686 KSO65686 KIS65686 JYW65686 JPA65686 JFE65686 IVI65686 ILM65686 IBQ65686 HRU65686 HHY65686 GYC65686 GOG65686 GEK65686 FUO65686 FKS65686 FAW65686 ERA65686 EHE65686 DXI65686 DNM65686 DDQ65686 CTU65686 CJY65686 CAC65686 BQG65686 BGK65686 AWO65686 AMS65686 ACW65686 TA65686 JE65686 I65686 WVQ150 WLU150 WBY150 VSC150 VIG150 UYK150 UOO150 UES150 TUW150 TLA150 TBE150 SRI150 SHM150 RXQ150 RNU150 RDY150 QUC150 QKG150 QAK150 PQO150 PGS150 OWW150 ONA150 ODE150 NTI150 NJM150 MZQ150 MPU150 MFY150 LWC150 LMG150 LCK150 KSO150 KIS150 JYW150 JPA150 JFE150 IVI150 ILM150 IBQ150 HRU150 HHY150 GYC150 GOG150 GEK150 FUO150 FKS150 FAW150 ERA150 EHE150 DXI150 DNM150 DDQ150 CTU150 CJY150 CAC150 BQG150 BGK150 AWO150 AMS150 ACW150 TA150 JE150 I150 WVQ983188 WLU983188 WBY983188 VSC983188 VIG983188 UYK983188 UOO983188 UES983188 TUW983188 TLA983188 TBE983188 SRI983188 SHM983188 RXQ983188 RNU983188 RDY983188 QUC983188 QKG983188 QAK983188 PQO983188 PGS983188 OWW983188 ONA983188 ODE983188 NTI983188 NJM983188 MZQ983188 MPU983188 MFY983188 LWC983188 LMG983188 LCK983188 KSO983188 KIS983188 JYW983188 JPA983188 JFE983188 IVI983188 ILM983188 IBQ983188 HRU983188 HHY983188 GYC983188 GOG983188 GEK983188 FUO983188 FKS983188 FAW983188 ERA983188 EHE983188 DXI983188 DNM983188 DDQ983188 CTU983188 CJY983188 CAC983188 BQG983188 BGK983188 AWO983188 AMS983188 ACW983188 TA983188 JE983188 I983188 WVQ917652 WLU917652 WBY917652 VSC917652 VIG917652 UYK917652 UOO917652 UES917652 TUW917652 TLA917652 TBE917652 SRI917652 SHM917652 RXQ917652 RNU917652 RDY917652 QUC917652 QKG917652 QAK917652 PQO917652 PGS917652 OWW917652 ONA917652 ODE917652 NTI917652 NJM917652 MZQ917652 MPU917652 MFY917652 LWC917652 LMG917652 LCK917652 KSO917652 KIS917652 JYW917652 JPA917652 JFE917652 IVI917652 ILM917652 IBQ917652 HRU917652 HHY917652 GYC917652 GOG917652 GEK917652 FUO917652 FKS917652 FAW917652 ERA917652 EHE917652 DXI917652 DNM917652 DDQ917652 CTU917652 CJY917652 CAC917652 BQG917652 BGK917652 AWO917652 AMS917652 ACW917652 TA917652 JE917652 I917652 WVQ852116 WLU852116 WBY852116 VSC852116 VIG852116 UYK852116 UOO852116 UES852116 TUW852116 TLA852116 TBE852116 SRI852116 SHM852116 RXQ852116 RNU852116 RDY852116 QUC852116 QKG852116 QAK852116 PQO852116 PGS852116 OWW852116 ONA852116 ODE852116 NTI852116 NJM852116 MZQ852116 MPU852116 MFY852116 LWC852116 LMG852116 LCK852116 KSO852116 KIS852116 JYW852116 JPA852116 JFE852116 IVI852116 ILM852116 IBQ852116 HRU852116 HHY852116 GYC852116 GOG852116 GEK852116 FUO852116 FKS852116 FAW852116 ERA852116 EHE852116 DXI852116 DNM852116 DDQ852116 CTU852116 CJY852116 CAC852116 BQG852116 BGK852116 AWO852116 AMS852116 ACW852116 TA852116 JE852116 I852116 WVQ786580 WLU786580 WBY786580 VSC786580 VIG786580 UYK786580 UOO786580 UES786580 TUW786580 TLA786580 TBE786580 SRI786580 SHM786580 RXQ786580 RNU786580 RDY786580 QUC786580 QKG786580 QAK786580 PQO786580 PGS786580 OWW786580 ONA786580 ODE786580 NTI786580 NJM786580 MZQ786580 MPU786580 MFY786580 LWC786580 LMG786580 LCK786580 KSO786580 KIS786580 JYW786580 JPA786580 JFE786580 IVI786580 ILM786580 IBQ786580 HRU786580 HHY786580 GYC786580 GOG786580 GEK786580 FUO786580 FKS786580 FAW786580 ERA786580 EHE786580 DXI786580 DNM786580 DDQ786580 CTU786580 CJY786580 CAC786580 BQG786580 BGK786580 AWO786580 AMS786580 ACW786580 TA786580 JE786580 I786580 WVQ721044 WLU721044 WBY721044 VSC721044 VIG721044 UYK721044 UOO721044 UES721044 TUW721044 TLA721044 TBE721044 SRI721044 SHM721044 RXQ721044 RNU721044 RDY721044 QUC721044 QKG721044 QAK721044 PQO721044 PGS721044 OWW721044 ONA721044 ODE721044 NTI721044 NJM721044 MZQ721044 MPU721044 MFY721044 LWC721044 LMG721044 LCK721044 KSO721044 KIS721044 JYW721044 JPA721044 JFE721044 IVI721044 ILM721044 IBQ721044 HRU721044 HHY721044 GYC721044 GOG721044 GEK721044 FUO721044 FKS721044 FAW721044 ERA721044 EHE721044 DXI721044 DNM721044 DDQ721044 CTU721044 CJY721044 CAC721044 BQG721044 BGK721044 AWO721044 AMS721044 ACW721044 TA721044 JE721044 I721044 WVQ655508 WLU655508 WBY655508 VSC655508 VIG655508 UYK655508 UOO655508 UES655508 TUW655508 TLA655508 TBE655508 SRI655508 SHM655508 RXQ655508 RNU655508 RDY655508 QUC655508 QKG655508 QAK655508 PQO655508 PGS655508 OWW655508 ONA655508 ODE655508 NTI655508 NJM655508 MZQ655508 MPU655508 MFY655508 LWC655508 LMG655508 LCK655508 KSO655508 KIS655508 JYW655508 JPA655508 JFE655508 IVI655508 ILM655508 IBQ655508 HRU655508 HHY655508 GYC655508 GOG655508 GEK655508 FUO655508 FKS655508 FAW655508 ERA655508 EHE655508 DXI655508 DNM655508 DDQ655508 CTU655508 CJY655508 CAC655508 BQG655508 BGK655508 AWO655508 AMS655508 ACW655508 TA655508 JE655508 I655508 WVQ589972 WLU589972 WBY589972 VSC589972 VIG589972 UYK589972 UOO589972 UES589972 TUW589972 TLA589972 TBE589972 SRI589972 SHM589972 RXQ589972 RNU589972 RDY589972 QUC589972 QKG589972 QAK589972 PQO589972 PGS589972 OWW589972 ONA589972 ODE589972 NTI589972 NJM589972 MZQ589972 MPU589972 MFY589972 LWC589972 LMG589972 LCK589972 KSO589972 KIS589972 JYW589972 JPA589972 JFE589972 IVI589972 ILM589972 IBQ589972 HRU589972 HHY589972 GYC589972 GOG589972 GEK589972 FUO589972 FKS589972 FAW589972 ERA589972 EHE589972 DXI589972 DNM589972 DDQ589972 CTU589972 CJY589972 CAC589972 BQG589972 BGK589972 AWO589972 AMS589972 ACW589972 TA589972 JE589972 I589972 WVQ524436 WLU524436 WBY524436 VSC524436 VIG524436 UYK524436 UOO524436 UES524436 TUW524436 TLA524436 TBE524436 SRI524436 SHM524436 RXQ524436 RNU524436 RDY524436 QUC524436 QKG524436 QAK524436 PQO524436 PGS524436 OWW524436 ONA524436 ODE524436 NTI524436 NJM524436 MZQ524436 MPU524436 MFY524436 LWC524436 LMG524436 LCK524436 KSO524436 KIS524436 JYW524436 JPA524436 JFE524436 IVI524436 ILM524436 IBQ524436 HRU524436 HHY524436 GYC524436 GOG524436 GEK524436 FUO524436 FKS524436 FAW524436 ERA524436 EHE524436 DXI524436 DNM524436 DDQ524436 CTU524436 CJY524436 CAC524436 BQG524436 BGK524436 AWO524436 AMS524436 ACW524436 TA524436 JE524436 I524436 WVQ458900 WLU458900 WBY458900 VSC458900 VIG458900 UYK458900 UOO458900 UES458900 TUW458900 TLA458900 TBE458900 SRI458900 SHM458900 RXQ458900 RNU458900 RDY458900 QUC458900 QKG458900 QAK458900 PQO458900 PGS458900 OWW458900 ONA458900 ODE458900 NTI458900 NJM458900 MZQ458900 MPU458900 MFY458900 LWC458900 LMG458900 LCK458900 KSO458900 KIS458900 JYW458900 JPA458900 JFE458900 IVI458900 ILM458900 IBQ458900 HRU458900 HHY458900 GYC458900 GOG458900 GEK458900 FUO458900 FKS458900 FAW458900 ERA458900 EHE458900 DXI458900 DNM458900 DDQ458900 CTU458900 CJY458900 CAC458900 BQG458900 BGK458900 AWO458900 AMS458900 ACW458900 TA458900 JE458900 I458900 WVQ393364 WLU393364 WBY393364 VSC393364 VIG393364 UYK393364 UOO393364 UES393364 TUW393364 TLA393364 TBE393364 SRI393364 SHM393364 RXQ393364 RNU393364 RDY393364 QUC393364 QKG393364 QAK393364 PQO393364 PGS393364 OWW393364 ONA393364 ODE393364 NTI393364 NJM393364 MZQ393364 MPU393364 MFY393364 LWC393364 LMG393364 LCK393364 KSO393364 KIS393364 JYW393364 JPA393364 JFE393364 IVI393364 ILM393364 IBQ393364 HRU393364 HHY393364 GYC393364 GOG393364 GEK393364 FUO393364 FKS393364 FAW393364 ERA393364 EHE393364 DXI393364 DNM393364 DDQ393364 CTU393364 CJY393364 CAC393364 BQG393364 BGK393364 AWO393364 AMS393364 ACW393364 TA393364 JE393364 I393364 WVQ327828 WLU327828 WBY327828 VSC327828 VIG327828 UYK327828 UOO327828 UES327828 TUW327828 TLA327828 TBE327828 SRI327828 SHM327828 RXQ327828 RNU327828 RDY327828 QUC327828 QKG327828 QAK327828 PQO327828 PGS327828 OWW327828 ONA327828 ODE327828 NTI327828 NJM327828 MZQ327828 MPU327828 MFY327828 LWC327828 LMG327828 LCK327828 KSO327828 KIS327828 JYW327828 JPA327828 JFE327828 IVI327828 ILM327828 IBQ327828 HRU327828 HHY327828 GYC327828 GOG327828 GEK327828 FUO327828 FKS327828 FAW327828 ERA327828 EHE327828 DXI327828 DNM327828 DDQ327828 CTU327828 CJY327828 CAC327828 BQG327828 BGK327828 AWO327828 AMS327828 ACW327828 TA327828 JE327828 I327828 WVQ262292 WLU262292 WBY262292 VSC262292 VIG262292 UYK262292 UOO262292 UES262292 TUW262292 TLA262292 TBE262292 SRI262292 SHM262292 RXQ262292 RNU262292 RDY262292 QUC262292 QKG262292 QAK262292 PQO262292 PGS262292 OWW262292 ONA262292 ODE262292 NTI262292 NJM262292 MZQ262292 MPU262292 MFY262292 LWC262292 LMG262292 LCK262292 KSO262292 KIS262292 JYW262292 JPA262292 JFE262292 IVI262292 ILM262292 IBQ262292 HRU262292 HHY262292 GYC262292 GOG262292 GEK262292 FUO262292 FKS262292 FAW262292 ERA262292 EHE262292 DXI262292 DNM262292 DDQ262292 CTU262292 CJY262292 CAC262292 BQG262292 BGK262292 AWO262292 AMS262292 ACW262292 TA262292 JE262292 I262292 WVQ196756 WLU196756 WBY196756 VSC196756 VIG196756 UYK196756 UOO196756 UES196756 TUW196756 TLA196756 TBE196756 SRI196756 SHM196756 RXQ196756 RNU196756 RDY196756 QUC196756 QKG196756 QAK196756 PQO196756 PGS196756 OWW196756 ONA196756 ODE196756 NTI196756 NJM196756 MZQ196756 MPU196756 MFY196756 LWC196756 LMG196756 LCK196756 KSO196756 KIS196756 JYW196756 JPA196756 JFE196756 IVI196756 ILM196756 IBQ196756 HRU196756 HHY196756 GYC196756 GOG196756 GEK196756 FUO196756 FKS196756 FAW196756 ERA196756 EHE196756 DXI196756 DNM196756 DDQ196756 CTU196756 CJY196756 CAC196756 BQG196756 BGK196756 AWO196756 AMS196756 ACW196756 TA196756 JE196756 I196756 WVQ131220 WLU131220 WBY131220 VSC131220 VIG131220 UYK131220 UOO131220 UES131220 TUW131220 TLA131220 TBE131220 SRI131220 SHM131220 RXQ131220 RNU131220 RDY131220 QUC131220 QKG131220 QAK131220 PQO131220 PGS131220 OWW131220 ONA131220 ODE131220 NTI131220 NJM131220 MZQ131220 MPU131220 MFY131220 LWC131220 LMG131220 LCK131220 KSO131220 KIS131220 JYW131220 JPA131220 JFE131220 IVI131220 ILM131220 IBQ131220 HRU131220 HHY131220 GYC131220 GOG131220 GEK131220 FUO131220 FKS131220 FAW131220 ERA131220 EHE131220 DXI131220 DNM131220 DDQ131220 CTU131220 CJY131220 CAC131220 BQG131220 BGK131220 AWO131220 AMS131220 ACW131220 TA131220 JE131220 I131220 WVQ65684 WLU65684 WBY65684 VSC65684 VIG65684 UYK65684 UOO65684 UES65684 TUW65684 TLA65684 TBE65684 SRI65684 SHM65684 RXQ65684 RNU65684 RDY65684 QUC65684 QKG65684 QAK65684 PQO65684 PGS65684 OWW65684 ONA65684 ODE65684 NTI65684 NJM65684 MZQ65684 MPU65684 MFY65684 LWC65684 LMG65684 LCK65684 KSO65684 KIS65684 JYW65684 JPA65684 JFE65684 IVI65684 ILM65684 IBQ65684 HRU65684 HHY65684 GYC65684 GOG65684 GEK65684 FUO65684 FKS65684 FAW65684 ERA65684 EHE65684 DXI65684 DNM65684 DDQ65684 CTU65684 CJY65684 CAC65684 BQG65684 BGK65684 AWO65684 AMS65684 ACW65684 TA65684 JE65684 I65684 WVQ148 WLU148 WBY148 VSC148 VIG148 UYK148 UOO148 UES148 TUW148 TLA148 TBE148 SRI148 SHM148 RXQ148 RNU148 RDY148 QUC148 QKG148 QAK148 PQO148 PGS148 OWW148 ONA148 ODE148 NTI148 NJM148 MZQ148 MPU148 MFY148 LWC148 LMG148 LCK148 KSO148 KIS148 JYW148 JPA148 JFE148 IVI148 ILM148 IBQ148 HRU148 HHY148 GYC148 GOG148 GEK148 FUO148 FKS148 FAW148 ERA148 EHE148 DXI148 DNM148 DDQ148 CTU148 CJY148 CAC148 BQG148 BGK148 AWO148 AMS148 ACW148 TA148 JE148 I148 WVQ983186 WLU983186 WBY983186 VSC983186 VIG983186 UYK983186 UOO983186 UES983186 TUW983186 TLA983186 TBE983186 SRI983186 SHM983186 RXQ983186 RNU983186 RDY983186 QUC983186 QKG983186 QAK983186 PQO983186 PGS983186 OWW983186 ONA983186 ODE983186 NTI983186 NJM983186 MZQ983186 MPU983186 MFY983186 LWC983186 LMG983186 LCK983186 KSO983186 KIS983186 JYW983186 JPA983186 JFE983186 IVI983186 ILM983186 IBQ983186 HRU983186 HHY983186 GYC983186 GOG983186 GEK983186 FUO983186 FKS983186 FAW983186 ERA983186 EHE983186 DXI983186 DNM983186 DDQ983186 CTU983186 CJY983186 CAC983186 BQG983186 BGK983186 AWO983186 AMS983186 ACW983186 TA983186 JE983186 I983186 WVQ917650 WLU917650 WBY917650 VSC917650 VIG917650 UYK917650 UOO917650 UES917650 TUW917650 TLA917650 TBE917650 SRI917650 SHM917650 RXQ917650 RNU917650 RDY917650 QUC917650 QKG917650 QAK917650 PQO917650 PGS917650 OWW917650 ONA917650 ODE917650 NTI917650 NJM917650 MZQ917650 MPU917650 MFY917650 LWC917650 LMG917650 LCK917650 KSO917650 KIS917650 JYW917650 JPA917650 JFE917650 IVI917650 ILM917650 IBQ917650 HRU917650 HHY917650 GYC917650 GOG917650 GEK917650 FUO917650 FKS917650 FAW917650 ERA917650 EHE917650 DXI917650 DNM917650 DDQ917650 CTU917650 CJY917650 CAC917650 BQG917650 BGK917650 AWO917650 AMS917650 ACW917650 TA917650 JE917650 I917650 WVQ852114 WLU852114 WBY852114 VSC852114 VIG852114 UYK852114 UOO852114 UES852114 TUW852114 TLA852114 TBE852114 SRI852114 SHM852114 RXQ852114 RNU852114 RDY852114 QUC852114 QKG852114 QAK852114 PQO852114 PGS852114 OWW852114 ONA852114 ODE852114 NTI852114 NJM852114 MZQ852114 MPU852114 MFY852114 LWC852114 LMG852114 LCK852114 KSO852114 KIS852114 JYW852114 JPA852114 JFE852114 IVI852114 ILM852114 IBQ852114 HRU852114 HHY852114 GYC852114 GOG852114 GEK852114 FUO852114 FKS852114 FAW852114 ERA852114 EHE852114 DXI852114 DNM852114 DDQ852114 CTU852114 CJY852114 CAC852114 BQG852114 BGK852114 AWO852114 AMS852114 ACW852114 TA852114 JE852114 I852114 WVQ786578 WLU786578 WBY786578 VSC786578 VIG786578 UYK786578 UOO786578 UES786578 TUW786578 TLA786578 TBE786578 SRI786578 SHM786578 RXQ786578 RNU786578 RDY786578 QUC786578 QKG786578 QAK786578 PQO786578 PGS786578 OWW786578 ONA786578 ODE786578 NTI786578 NJM786578 MZQ786578 MPU786578 MFY786578 LWC786578 LMG786578 LCK786578 KSO786578 KIS786578 JYW786578 JPA786578 JFE786578 IVI786578 ILM786578 IBQ786578 HRU786578 HHY786578 GYC786578 GOG786578 GEK786578 FUO786578 FKS786578 FAW786578 ERA786578 EHE786578 DXI786578 DNM786578 DDQ786578 CTU786578 CJY786578 CAC786578 BQG786578 BGK786578 AWO786578 AMS786578 ACW786578 TA786578 JE786578 I786578 WVQ721042 WLU721042 WBY721042 VSC721042 VIG721042 UYK721042 UOO721042 UES721042 TUW721042 TLA721042 TBE721042 SRI721042 SHM721042 RXQ721042 RNU721042 RDY721042 QUC721042 QKG721042 QAK721042 PQO721042 PGS721042 OWW721042 ONA721042 ODE721042 NTI721042 NJM721042 MZQ721042 MPU721042 MFY721042 LWC721042 LMG721042 LCK721042 KSO721042 KIS721042 JYW721042 JPA721042 JFE721042 IVI721042 ILM721042 IBQ721042 HRU721042 HHY721042 GYC721042 GOG721042 GEK721042 FUO721042 FKS721042 FAW721042 ERA721042 EHE721042 DXI721042 DNM721042 DDQ721042 CTU721042 CJY721042 CAC721042 BQG721042 BGK721042 AWO721042 AMS721042 ACW721042 TA721042 JE721042 I721042 WVQ655506 WLU655506 WBY655506 VSC655506 VIG655506 UYK655506 UOO655506 UES655506 TUW655506 TLA655506 TBE655506 SRI655506 SHM655506 RXQ655506 RNU655506 RDY655506 QUC655506 QKG655506 QAK655506 PQO655506 PGS655506 OWW655506 ONA655506 ODE655506 NTI655506 NJM655506 MZQ655506 MPU655506 MFY655506 LWC655506 LMG655506 LCK655506 KSO655506 KIS655506 JYW655506 JPA655506 JFE655506 IVI655506 ILM655506 IBQ655506 HRU655506 HHY655506 GYC655506 GOG655506 GEK655506 FUO655506 FKS655506 FAW655506 ERA655506 EHE655506 DXI655506 DNM655506 DDQ655506 CTU655506 CJY655506 CAC655506 BQG655506 BGK655506 AWO655506 AMS655506 ACW655506 TA655506 JE655506 I655506 WVQ589970 WLU589970 WBY589970 VSC589970 VIG589970 UYK589970 UOO589970 UES589970 TUW589970 TLA589970 TBE589970 SRI589970 SHM589970 RXQ589970 RNU589970 RDY589970 QUC589970 QKG589970 QAK589970 PQO589970 PGS589970 OWW589970 ONA589970 ODE589970 NTI589970 NJM589970 MZQ589970 MPU589970 MFY589970 LWC589970 LMG589970 LCK589970 KSO589970 KIS589970 JYW589970 JPA589970 JFE589970 IVI589970 ILM589970 IBQ589970 HRU589970 HHY589970 GYC589970 GOG589970 GEK589970 FUO589970 FKS589970 FAW589970 ERA589970 EHE589970 DXI589970 DNM589970 DDQ589970 CTU589970 CJY589970 CAC589970 BQG589970 BGK589970 AWO589970 AMS589970 ACW589970 TA589970 JE589970 I589970 WVQ524434 WLU524434 WBY524434 VSC524434 VIG524434 UYK524434 UOO524434 UES524434 TUW524434 TLA524434 TBE524434 SRI524434 SHM524434 RXQ524434 RNU524434 RDY524434 QUC524434 QKG524434 QAK524434 PQO524434 PGS524434 OWW524434 ONA524434 ODE524434 NTI524434 NJM524434 MZQ524434 MPU524434 MFY524434 LWC524434 LMG524434 LCK524434 KSO524434 KIS524434 JYW524434 JPA524434 JFE524434 IVI524434 ILM524434 IBQ524434 HRU524434 HHY524434 GYC524434 GOG524434 GEK524434 FUO524434 FKS524434 FAW524434 ERA524434 EHE524434 DXI524434 DNM524434 DDQ524434 CTU524434 CJY524434 CAC524434 BQG524434 BGK524434 AWO524434 AMS524434 ACW524434 TA524434 JE524434 I524434 WVQ458898 WLU458898 WBY458898 VSC458898 VIG458898 UYK458898 UOO458898 UES458898 TUW458898 TLA458898 TBE458898 SRI458898 SHM458898 RXQ458898 RNU458898 RDY458898 QUC458898 QKG458898 QAK458898 PQO458898 PGS458898 OWW458898 ONA458898 ODE458898 NTI458898 NJM458898 MZQ458898 MPU458898 MFY458898 LWC458898 LMG458898 LCK458898 KSO458898 KIS458898 JYW458898 JPA458898 JFE458898 IVI458898 ILM458898 IBQ458898 HRU458898 HHY458898 GYC458898 GOG458898 GEK458898 FUO458898 FKS458898 FAW458898 ERA458898 EHE458898 DXI458898 DNM458898 DDQ458898 CTU458898 CJY458898 CAC458898 BQG458898 BGK458898 AWO458898 AMS458898 ACW458898 TA458898 JE458898 I458898 WVQ393362 WLU393362 WBY393362 VSC393362 VIG393362 UYK393362 UOO393362 UES393362 TUW393362 TLA393362 TBE393362 SRI393362 SHM393362 RXQ393362 RNU393362 RDY393362 QUC393362 QKG393362 QAK393362 PQO393362 PGS393362 OWW393362 ONA393362 ODE393362 NTI393362 NJM393362 MZQ393362 MPU393362 MFY393362 LWC393362 LMG393362 LCK393362 KSO393362 KIS393362 JYW393362 JPA393362 JFE393362 IVI393362 ILM393362 IBQ393362 HRU393362 HHY393362 GYC393362 GOG393362 GEK393362 FUO393362 FKS393362 FAW393362 ERA393362 EHE393362 DXI393362 DNM393362 DDQ393362 CTU393362 CJY393362 CAC393362 BQG393362 BGK393362 AWO393362 AMS393362 ACW393362 TA393362 JE393362 I393362 WVQ327826 WLU327826 WBY327826 VSC327826 VIG327826 UYK327826 UOO327826 UES327826 TUW327826 TLA327826 TBE327826 SRI327826 SHM327826 RXQ327826 RNU327826 RDY327826 QUC327826 QKG327826 QAK327826 PQO327826 PGS327826 OWW327826 ONA327826 ODE327826 NTI327826 NJM327826 MZQ327826 MPU327826 MFY327826 LWC327826 LMG327826 LCK327826 KSO327826 KIS327826 JYW327826 JPA327826 JFE327826 IVI327826 ILM327826 IBQ327826 HRU327826 HHY327826 GYC327826 GOG327826 GEK327826 FUO327826 FKS327826 FAW327826 ERA327826 EHE327826 DXI327826 DNM327826 DDQ327826 CTU327826 CJY327826 CAC327826 BQG327826 BGK327826 AWO327826 AMS327826 ACW327826 TA327826 JE327826 I327826 WVQ262290 WLU262290 WBY262290 VSC262290 VIG262290 UYK262290 UOO262290 UES262290 TUW262290 TLA262290 TBE262290 SRI262290 SHM262290 RXQ262290 RNU262290 RDY262290 QUC262290 QKG262290 QAK262290 PQO262290 PGS262290 OWW262290 ONA262290 ODE262290 NTI262290 NJM262290 MZQ262290 MPU262290 MFY262290 LWC262290 LMG262290 LCK262290 KSO262290 KIS262290 JYW262290 JPA262290 JFE262290 IVI262290 ILM262290 IBQ262290 HRU262290 HHY262290 GYC262290 GOG262290 GEK262290 FUO262290 FKS262290 FAW262290 ERA262290 EHE262290 DXI262290 DNM262290 DDQ262290 CTU262290 CJY262290 CAC262290 BQG262290 BGK262290 AWO262290 AMS262290 ACW262290 TA262290 JE262290 I262290 WVQ196754 WLU196754 WBY196754 VSC196754 VIG196754 UYK196754 UOO196754 UES196754 TUW196754 TLA196754 TBE196754 SRI196754 SHM196754 RXQ196754 RNU196754 RDY196754 QUC196754 QKG196754 QAK196754 PQO196754 PGS196754 OWW196754 ONA196754 ODE196754 NTI196754 NJM196754 MZQ196754 MPU196754 MFY196754 LWC196754 LMG196754 LCK196754 KSO196754 KIS196754 JYW196754 JPA196754 JFE196754 IVI196754 ILM196754 IBQ196754 HRU196754 HHY196754 GYC196754 GOG196754 GEK196754 FUO196754 FKS196754 FAW196754 ERA196754 EHE196754 DXI196754 DNM196754 DDQ196754 CTU196754 CJY196754 CAC196754 BQG196754 BGK196754 AWO196754 AMS196754 ACW196754 TA196754 JE196754 I196754 WVQ131218 WLU131218 WBY131218 VSC131218 VIG131218 UYK131218 UOO131218 UES131218 TUW131218 TLA131218 TBE131218 SRI131218 SHM131218 RXQ131218 RNU131218 RDY131218 QUC131218 QKG131218 QAK131218 PQO131218 PGS131218 OWW131218 ONA131218 ODE131218 NTI131218 NJM131218 MZQ131218 MPU131218 MFY131218 LWC131218 LMG131218 LCK131218 KSO131218 KIS131218 JYW131218 JPA131218 JFE131218 IVI131218 ILM131218 IBQ131218 HRU131218 HHY131218 GYC131218 GOG131218 GEK131218 FUO131218 FKS131218 FAW131218 ERA131218 EHE131218 DXI131218 DNM131218 DDQ131218 CTU131218 CJY131218 CAC131218 BQG131218 BGK131218 AWO131218 AMS131218 ACW131218 TA131218 JE131218 I131218 WVQ65682 WLU65682 WBY65682 VSC65682 VIG65682 UYK65682 UOO65682 UES65682 TUW65682 TLA65682 TBE65682 SRI65682 SHM65682 RXQ65682 RNU65682 RDY65682 QUC65682 QKG65682 QAK65682 PQO65682 PGS65682 OWW65682 ONA65682 ODE65682 NTI65682 NJM65682 MZQ65682 MPU65682 MFY65682 LWC65682 LMG65682 LCK65682 KSO65682 KIS65682 JYW65682 JPA65682 JFE65682 IVI65682 ILM65682 IBQ65682 HRU65682 HHY65682 GYC65682 GOG65682 GEK65682 FUO65682 FKS65682 FAW65682 ERA65682 EHE65682 DXI65682 DNM65682 DDQ65682 CTU65682 CJY65682 CAC65682 BQG65682 BGK65682 AWO65682 AMS65682 ACW65682 TA65682 JE65682 I65682 WVQ146 WLU146 WBY146 VSC146 VIG146 UYK146 UOO146 UES146 TUW146 TLA146 TBE146 SRI146 SHM146 RXQ146 RNU146 RDY146 QUC146 QKG146 QAK146 PQO146 PGS146 OWW146 ONA146 ODE146 NTI146 NJM146 MZQ146 MPU146 MFY146 LWC146 LMG146 LCK146 KSO146 KIS146 JYW146 JPA146 JFE146 IVI146 ILM146 IBQ146 HRU146 HHY146 GYC146 GOG146 GEK146 FUO146 FKS146 FAW146 ERA146 EHE146 DXI146 DNM146 DDQ146 CTU146 CJY146 CAC146 BQG146 BGK146 AWO146 AMS146 ACW146 TA146 JE146" xr:uid="{00000000-0002-0000-0600-000000000000}">
      <formula1>$K$146:$K$147</formula1>
    </dataValidation>
  </dataValidations>
  <printOptions horizontalCentered="1"/>
  <pageMargins left="0.42" right="0.28999999999999998" top="0.4" bottom="0.31" header="0.32" footer="0.24"/>
  <pageSetup paperSize="9" scale="65" fitToHeight="0" orientation="portrait" r:id="rId15"/>
  <headerFooter alignWithMargins="0"/>
  <rowBreaks count="2" manualBreakCount="2">
    <brk id="133" max="8" man="1"/>
    <brk id="172" max="8" man="1"/>
  </rowBreaks>
  <drawing r:id="rId16"/>
  <legacyDrawing r:id="rId17"/>
  <mc:AlternateContent xmlns:mc="http://schemas.openxmlformats.org/markup-compatibility/2006">
    <mc:Choice Requires="x14">
      <controls>
        <mc:AlternateContent xmlns:mc="http://schemas.openxmlformats.org/markup-compatibility/2006">
          <mc:Choice Requires="x14">
            <control shapeId="141313" r:id="rId18" name="Check Box 1">
              <controlPr defaultSize="0" autoFill="0" autoLine="0" autoPict="0">
                <anchor moveWithCells="1">
                  <from>
                    <xdr:col>7</xdr:col>
                    <xdr:colOff>1019175</xdr:colOff>
                    <xdr:row>151</xdr:row>
                    <xdr:rowOff>114300</xdr:rowOff>
                  </from>
                  <to>
                    <xdr:col>8</xdr:col>
                    <xdr:colOff>1095375</xdr:colOff>
                    <xdr:row>151</xdr:row>
                    <xdr:rowOff>381000</xdr:rowOff>
                  </to>
                </anchor>
              </controlPr>
            </control>
          </mc:Choice>
        </mc:AlternateContent>
        <mc:AlternateContent xmlns:mc="http://schemas.openxmlformats.org/markup-compatibility/2006">
          <mc:Choice Requires="x14">
            <control shapeId="141314" r:id="rId19" name="Check Box 2">
              <controlPr defaultSize="0" autoFill="0" autoLine="0" autoPict="0">
                <anchor moveWithCells="1">
                  <from>
                    <xdr:col>5</xdr:col>
                    <xdr:colOff>142875</xdr:colOff>
                    <xdr:row>151</xdr:row>
                    <xdr:rowOff>666750</xdr:rowOff>
                  </from>
                  <to>
                    <xdr:col>5</xdr:col>
                    <xdr:colOff>1000125</xdr:colOff>
                    <xdr:row>151</xdr:row>
                    <xdr:rowOff>942975</xdr:rowOff>
                  </to>
                </anchor>
              </controlPr>
            </control>
          </mc:Choice>
        </mc:AlternateContent>
        <mc:AlternateContent xmlns:mc="http://schemas.openxmlformats.org/markup-compatibility/2006">
          <mc:Choice Requires="x14">
            <control shapeId="141315" r:id="rId20" name="Check Box 3">
              <controlPr defaultSize="0" autoFill="0" autoLine="0" autoPict="0">
                <anchor moveWithCells="1">
                  <from>
                    <xdr:col>5</xdr:col>
                    <xdr:colOff>1295400</xdr:colOff>
                    <xdr:row>151</xdr:row>
                    <xdr:rowOff>57150</xdr:rowOff>
                  </from>
                  <to>
                    <xdr:col>6</xdr:col>
                    <xdr:colOff>752475</xdr:colOff>
                    <xdr:row>151</xdr:row>
                    <xdr:rowOff>333375</xdr:rowOff>
                  </to>
                </anchor>
              </controlPr>
            </control>
          </mc:Choice>
        </mc:AlternateContent>
        <mc:AlternateContent xmlns:mc="http://schemas.openxmlformats.org/markup-compatibility/2006">
          <mc:Choice Requires="x14">
            <control shapeId="141316" r:id="rId21" name="Check Box 4">
              <controlPr defaultSize="0" autoFill="0" autoLine="0" autoPict="0">
                <anchor moveWithCells="1">
                  <from>
                    <xdr:col>5</xdr:col>
                    <xdr:colOff>9525</xdr:colOff>
                    <xdr:row>151</xdr:row>
                    <xdr:rowOff>9525</xdr:rowOff>
                  </from>
                  <to>
                    <xdr:col>5</xdr:col>
                    <xdr:colOff>1057275</xdr:colOff>
                    <xdr:row>151</xdr:row>
                    <xdr:rowOff>361950</xdr:rowOff>
                  </to>
                </anchor>
              </controlPr>
            </control>
          </mc:Choice>
        </mc:AlternateContent>
        <mc:AlternateContent xmlns:mc="http://schemas.openxmlformats.org/markup-compatibility/2006">
          <mc:Choice Requires="x14">
            <control shapeId="141317" r:id="rId22" name="Check Box 5">
              <controlPr defaultSize="0" autoFill="0" autoLine="0" autoPict="0">
                <anchor moveWithCells="1">
                  <from>
                    <xdr:col>6</xdr:col>
                    <xdr:colOff>523875</xdr:colOff>
                    <xdr:row>151</xdr:row>
                    <xdr:rowOff>695325</xdr:rowOff>
                  </from>
                  <to>
                    <xdr:col>6</xdr:col>
                    <xdr:colOff>1228725</xdr:colOff>
                    <xdr:row>151</xdr:row>
                    <xdr:rowOff>885825</xdr:rowOff>
                  </to>
                </anchor>
              </controlPr>
            </control>
          </mc:Choice>
        </mc:AlternateContent>
        <mc:AlternateContent xmlns:mc="http://schemas.openxmlformats.org/markup-compatibility/2006">
          <mc:Choice Requires="x14">
            <control shapeId="141318" r:id="rId23" name="Check Box 6">
              <controlPr defaultSize="0" autoFill="0" autoLine="0" autoPict="0">
                <anchor moveWithCells="1">
                  <from>
                    <xdr:col>6</xdr:col>
                    <xdr:colOff>1085850</xdr:colOff>
                    <xdr:row>151</xdr:row>
                    <xdr:rowOff>85725</xdr:rowOff>
                  </from>
                  <to>
                    <xdr:col>7</xdr:col>
                    <xdr:colOff>571500</xdr:colOff>
                    <xdr:row>151</xdr:row>
                    <xdr:rowOff>419100</xdr:rowOff>
                  </to>
                </anchor>
              </controlPr>
            </control>
          </mc:Choice>
        </mc:AlternateContent>
        <mc:AlternateContent xmlns:mc="http://schemas.openxmlformats.org/markup-compatibility/2006">
          <mc:Choice Requires="x14">
            <control shapeId="141319" r:id="rId24" name="Check Box 7">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0" r:id="rId25" name="Check Box 8">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1" r:id="rId26" name="Check Box 9">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2" r:id="rId27"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3" r:id="rId28" name="Check Box 11">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4" r:id="rId29"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41325" r:id="rId30" name="Check Box 13">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6" r:id="rId31" name="Check Box 14">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7" r:id="rId32" name="Check Box 15">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8" r:id="rId33" name="Check Box 16">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9" r:id="rId34" name="Check Box 17">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41330" r:id="rId35"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41331" r:id="rId36" name="Check Box 19">
              <controlPr defaultSize="0" autoFill="0" autoLine="0" autoPict="0">
                <anchor moveWithCells="1" sizeWithCells="1">
                  <from>
                    <xdr:col>5</xdr:col>
                    <xdr:colOff>47625</xdr:colOff>
                    <xdr:row>103</xdr:row>
                    <xdr:rowOff>38100</xdr:rowOff>
                  </from>
                  <to>
                    <xdr:col>5</xdr:col>
                    <xdr:colOff>790575</xdr:colOff>
                    <xdr:row>104</xdr:row>
                    <xdr:rowOff>0</xdr:rowOff>
                  </to>
                </anchor>
              </controlPr>
            </control>
          </mc:Choice>
        </mc:AlternateContent>
        <mc:AlternateContent xmlns:mc="http://schemas.openxmlformats.org/markup-compatibility/2006">
          <mc:Choice Requires="x14">
            <control shapeId="141332" r:id="rId37" name="Check Box 20">
              <controlPr defaultSize="0" autoFill="0" autoLine="0" autoPict="0">
                <anchor moveWithCells="1" sizeWithCells="1">
                  <from>
                    <xdr:col>5</xdr:col>
                    <xdr:colOff>962025</xdr:colOff>
                    <xdr:row>103</xdr:row>
                    <xdr:rowOff>38100</xdr:rowOff>
                  </from>
                  <to>
                    <xdr:col>6</xdr:col>
                    <xdr:colOff>590550</xdr:colOff>
                    <xdr:row>104</xdr:row>
                    <xdr:rowOff>0</xdr:rowOff>
                  </to>
                </anchor>
              </controlPr>
            </control>
          </mc:Choice>
        </mc:AlternateContent>
        <mc:AlternateContent xmlns:mc="http://schemas.openxmlformats.org/markup-compatibility/2006">
          <mc:Choice Requires="x14">
            <control shapeId="141333" r:id="rId38" name="Check Box 21">
              <controlPr defaultSize="0" autoFill="0" autoLine="0" autoPict="0">
                <anchor moveWithCells="1" sizeWithCells="1">
                  <from>
                    <xdr:col>5</xdr:col>
                    <xdr:colOff>57150</xdr:colOff>
                    <xdr:row>103</xdr:row>
                    <xdr:rowOff>247650</xdr:rowOff>
                  </from>
                  <to>
                    <xdr:col>5</xdr:col>
                    <xdr:colOff>990600</xdr:colOff>
                    <xdr:row>104</xdr:row>
                    <xdr:rowOff>209550</xdr:rowOff>
                  </to>
                </anchor>
              </controlPr>
            </control>
          </mc:Choice>
        </mc:AlternateContent>
        <mc:AlternateContent xmlns:mc="http://schemas.openxmlformats.org/markup-compatibility/2006">
          <mc:Choice Requires="x14">
            <control shapeId="141334" r:id="rId39" name="Check Box 22">
              <controlPr defaultSize="0" autoFill="0" autoLine="0" autoPict="0">
                <anchor moveWithCells="1" sizeWithCells="1">
                  <from>
                    <xdr:col>5</xdr:col>
                    <xdr:colOff>962025</xdr:colOff>
                    <xdr:row>103</xdr:row>
                    <xdr:rowOff>247650</xdr:rowOff>
                  </from>
                  <to>
                    <xdr:col>6</xdr:col>
                    <xdr:colOff>657225</xdr:colOff>
                    <xdr:row>104</xdr:row>
                    <xdr:rowOff>209550</xdr:rowOff>
                  </to>
                </anchor>
              </controlPr>
            </control>
          </mc:Choice>
        </mc:AlternateContent>
        <mc:AlternateContent xmlns:mc="http://schemas.openxmlformats.org/markup-compatibility/2006">
          <mc:Choice Requires="x14">
            <control shapeId="141335" r:id="rId40" name="Check Box 23">
              <controlPr defaultSize="0" autoFill="0" autoLine="0" autoPict="0">
                <anchor moveWithCells="1" sizeWithCells="1">
                  <from>
                    <xdr:col>5</xdr:col>
                    <xdr:colOff>85725</xdr:colOff>
                    <xdr:row>106</xdr:row>
                    <xdr:rowOff>38100</xdr:rowOff>
                  </from>
                  <to>
                    <xdr:col>6</xdr:col>
                    <xdr:colOff>895350</xdr:colOff>
                    <xdr:row>107</xdr:row>
                    <xdr:rowOff>0</xdr:rowOff>
                  </to>
                </anchor>
              </controlPr>
            </control>
          </mc:Choice>
        </mc:AlternateContent>
        <mc:AlternateContent xmlns:mc="http://schemas.openxmlformats.org/markup-compatibility/2006">
          <mc:Choice Requires="x14">
            <control shapeId="141336" r:id="rId41" name="Check Box 24">
              <controlPr defaultSize="0" autoFill="0" autoLine="0" autoPict="0">
                <anchor moveWithCells="1" sizeWithCells="1">
                  <from>
                    <xdr:col>5</xdr:col>
                    <xdr:colOff>57150</xdr:colOff>
                    <xdr:row>104</xdr:row>
                    <xdr:rowOff>142875</xdr:rowOff>
                  </from>
                  <to>
                    <xdr:col>6</xdr:col>
                    <xdr:colOff>476250</xdr:colOff>
                    <xdr:row>105</xdr:row>
                    <xdr:rowOff>0</xdr:rowOff>
                  </to>
                </anchor>
              </controlPr>
            </control>
          </mc:Choice>
        </mc:AlternateContent>
        <mc:AlternateContent xmlns:mc="http://schemas.openxmlformats.org/markup-compatibility/2006">
          <mc:Choice Requires="x14">
            <control shapeId="141337" r:id="rId42" name="Check Box 25">
              <controlPr defaultSize="0" autoFill="0" autoLine="0" autoPict="0">
                <anchor moveWithCells="1" sizeWithCells="1">
                  <from>
                    <xdr:col>5</xdr:col>
                    <xdr:colOff>47625</xdr:colOff>
                    <xdr:row>138</xdr:row>
                    <xdr:rowOff>38100</xdr:rowOff>
                  </from>
                  <to>
                    <xdr:col>5</xdr:col>
                    <xdr:colOff>790575</xdr:colOff>
                    <xdr:row>139</xdr:row>
                    <xdr:rowOff>0</xdr:rowOff>
                  </to>
                </anchor>
              </controlPr>
            </control>
          </mc:Choice>
        </mc:AlternateContent>
        <mc:AlternateContent xmlns:mc="http://schemas.openxmlformats.org/markup-compatibility/2006">
          <mc:Choice Requires="x14">
            <control shapeId="141338" r:id="rId43" name="Check Box 26">
              <controlPr defaultSize="0" autoFill="0" autoLine="0" autoPict="0">
                <anchor moveWithCells="1" sizeWithCells="1">
                  <from>
                    <xdr:col>5</xdr:col>
                    <xdr:colOff>962025</xdr:colOff>
                    <xdr:row>138</xdr:row>
                    <xdr:rowOff>38100</xdr:rowOff>
                  </from>
                  <to>
                    <xdr:col>6</xdr:col>
                    <xdr:colOff>590550</xdr:colOff>
                    <xdr:row>139</xdr:row>
                    <xdr:rowOff>0</xdr:rowOff>
                  </to>
                </anchor>
              </controlPr>
            </control>
          </mc:Choice>
        </mc:AlternateContent>
        <mc:AlternateContent xmlns:mc="http://schemas.openxmlformats.org/markup-compatibility/2006">
          <mc:Choice Requires="x14">
            <control shapeId="141339" r:id="rId44" name="Check Box 27">
              <controlPr defaultSize="0" autoFill="0" autoLine="0" autoPict="0">
                <anchor moveWithCells="1" sizeWithCells="1">
                  <from>
                    <xdr:col>5</xdr:col>
                    <xdr:colOff>57150</xdr:colOff>
                    <xdr:row>138</xdr:row>
                    <xdr:rowOff>247650</xdr:rowOff>
                  </from>
                  <to>
                    <xdr:col>5</xdr:col>
                    <xdr:colOff>990600</xdr:colOff>
                    <xdr:row>139</xdr:row>
                    <xdr:rowOff>209550</xdr:rowOff>
                  </to>
                </anchor>
              </controlPr>
            </control>
          </mc:Choice>
        </mc:AlternateContent>
        <mc:AlternateContent xmlns:mc="http://schemas.openxmlformats.org/markup-compatibility/2006">
          <mc:Choice Requires="x14">
            <control shapeId="141340" r:id="rId45" name="Check Box 28">
              <controlPr defaultSize="0" autoFill="0" autoLine="0" autoPict="0">
                <anchor moveWithCells="1" sizeWithCells="1">
                  <from>
                    <xdr:col>5</xdr:col>
                    <xdr:colOff>962025</xdr:colOff>
                    <xdr:row>138</xdr:row>
                    <xdr:rowOff>247650</xdr:rowOff>
                  </from>
                  <to>
                    <xdr:col>6</xdr:col>
                    <xdr:colOff>657225</xdr:colOff>
                    <xdr:row>139</xdr:row>
                    <xdr:rowOff>209550</xdr:rowOff>
                  </to>
                </anchor>
              </controlPr>
            </control>
          </mc:Choice>
        </mc:AlternateContent>
        <mc:AlternateContent xmlns:mc="http://schemas.openxmlformats.org/markup-compatibility/2006">
          <mc:Choice Requires="x14">
            <control shapeId="141341" r:id="rId46" name="Check Box 29">
              <controlPr defaultSize="0" autoFill="0" autoLine="0" autoPict="0">
                <anchor moveWithCells="1" sizeWithCells="1">
                  <from>
                    <xdr:col>5</xdr:col>
                    <xdr:colOff>85725</xdr:colOff>
                    <xdr:row>141</xdr:row>
                    <xdr:rowOff>38100</xdr:rowOff>
                  </from>
                  <to>
                    <xdr:col>6</xdr:col>
                    <xdr:colOff>895350</xdr:colOff>
                    <xdr:row>142</xdr:row>
                    <xdr:rowOff>0</xdr:rowOff>
                  </to>
                </anchor>
              </controlPr>
            </control>
          </mc:Choice>
        </mc:AlternateContent>
        <mc:AlternateContent xmlns:mc="http://schemas.openxmlformats.org/markup-compatibility/2006">
          <mc:Choice Requires="x14">
            <control shapeId="141342" r:id="rId47" name="Check Box 30">
              <controlPr defaultSize="0" autoFill="0" autoLine="0" autoPict="0">
                <anchor moveWithCells="1" sizeWithCells="1">
                  <from>
                    <xdr:col>5</xdr:col>
                    <xdr:colOff>57150</xdr:colOff>
                    <xdr:row>139</xdr:row>
                    <xdr:rowOff>142875</xdr:rowOff>
                  </from>
                  <to>
                    <xdr:col>6</xdr:col>
                    <xdr:colOff>476250</xdr:colOff>
                    <xdr:row>140</xdr:row>
                    <xdr:rowOff>0</xdr:rowOff>
                  </to>
                </anchor>
              </controlPr>
            </control>
          </mc:Choice>
        </mc:AlternateContent>
        <mc:AlternateContent xmlns:mc="http://schemas.openxmlformats.org/markup-compatibility/2006">
          <mc:Choice Requires="x14">
            <control shapeId="141344" r:id="rId48" name="Check Box 32">
              <controlPr defaultSize="0" autoFill="0" autoLine="0" autoPict="0">
                <anchor moveWithCells="1">
                  <from>
                    <xdr:col>7</xdr:col>
                    <xdr:colOff>381000</xdr:colOff>
                    <xdr:row>151</xdr:row>
                    <xdr:rowOff>609600</xdr:rowOff>
                  </from>
                  <to>
                    <xdr:col>7</xdr:col>
                    <xdr:colOff>1181100</xdr:colOff>
                    <xdr:row>151</xdr:row>
                    <xdr:rowOff>942975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G342:G346 JC342:JC346 SY342:SY346 ACU342:ACU346 AMQ342:AMQ346 AWM342:AWM346 BGI342:BGI346 BQE342:BQE346 CAA342:CAA346 CJW342:CJW346 CTS342:CTS346 DDO342:DDO346 DNK342:DNK346 DXG342:DXG346 EHC342:EHC346 EQY342:EQY346 FAU342:FAU346 FKQ342:FKQ346 FUM342:FUM346 GEI342:GEI346 GOE342:GOE346 GYA342:GYA346 HHW342:HHW346 HRS342:HRS346 IBO342:IBO346 ILK342:ILK346 IVG342:IVG346 JFC342:JFC346 JOY342:JOY346 JYU342:JYU346 KIQ342:KIQ346 KSM342:KSM346 LCI342:LCI346 LME342:LME346 LWA342:LWA346 MFW342:MFW346 MPS342:MPS346 MZO342:MZO346 NJK342:NJK346 NTG342:NTG346 ODC342:ODC346 OMY342:OMY346 OWU342:OWU346 PGQ342:PGQ346 PQM342:PQM346 QAI342:QAI346 QKE342:QKE346 QUA342:QUA346 RDW342:RDW346 RNS342:RNS346 RXO342:RXO346 SHK342:SHK346 SRG342:SRG346 TBC342:TBC346 TKY342:TKY346 TUU342:TUU346 UEQ342:UEQ346 UOM342:UOM346 UYI342:UYI346 VIE342:VIE346 VSA342:VSA346 WBW342:WBW346 WLS342:WLS346 WVO342:WVO346 G65878:G65882 JC65878:JC65882 SY65878:SY65882 ACU65878:ACU65882 AMQ65878:AMQ65882 AWM65878:AWM65882 BGI65878:BGI65882 BQE65878:BQE65882 CAA65878:CAA65882 CJW65878:CJW65882 CTS65878:CTS65882 DDO65878:DDO65882 DNK65878:DNK65882 DXG65878:DXG65882 EHC65878:EHC65882 EQY65878:EQY65882 FAU65878:FAU65882 FKQ65878:FKQ65882 FUM65878:FUM65882 GEI65878:GEI65882 GOE65878:GOE65882 GYA65878:GYA65882 HHW65878:HHW65882 HRS65878:HRS65882 IBO65878:IBO65882 ILK65878:ILK65882 IVG65878:IVG65882 JFC65878:JFC65882 JOY65878:JOY65882 JYU65878:JYU65882 KIQ65878:KIQ65882 KSM65878:KSM65882 LCI65878:LCI65882 LME65878:LME65882 LWA65878:LWA65882 MFW65878:MFW65882 MPS65878:MPS65882 MZO65878:MZO65882 NJK65878:NJK65882 NTG65878:NTG65882 ODC65878:ODC65882 OMY65878:OMY65882 OWU65878:OWU65882 PGQ65878:PGQ65882 PQM65878:PQM65882 QAI65878:QAI65882 QKE65878:QKE65882 QUA65878:QUA65882 RDW65878:RDW65882 RNS65878:RNS65882 RXO65878:RXO65882 SHK65878:SHK65882 SRG65878:SRG65882 TBC65878:TBC65882 TKY65878:TKY65882 TUU65878:TUU65882 UEQ65878:UEQ65882 UOM65878:UOM65882 UYI65878:UYI65882 VIE65878:VIE65882 VSA65878:VSA65882 WBW65878:WBW65882 WLS65878:WLS65882 WVO65878:WVO65882 G131414:G131418 JC131414:JC131418 SY131414:SY131418 ACU131414:ACU131418 AMQ131414:AMQ131418 AWM131414:AWM131418 BGI131414:BGI131418 BQE131414:BQE131418 CAA131414:CAA131418 CJW131414:CJW131418 CTS131414:CTS131418 DDO131414:DDO131418 DNK131414:DNK131418 DXG131414:DXG131418 EHC131414:EHC131418 EQY131414:EQY131418 FAU131414:FAU131418 FKQ131414:FKQ131418 FUM131414:FUM131418 GEI131414:GEI131418 GOE131414:GOE131418 GYA131414:GYA131418 HHW131414:HHW131418 HRS131414:HRS131418 IBO131414:IBO131418 ILK131414:ILK131418 IVG131414:IVG131418 JFC131414:JFC131418 JOY131414:JOY131418 JYU131414:JYU131418 KIQ131414:KIQ131418 KSM131414:KSM131418 LCI131414:LCI131418 LME131414:LME131418 LWA131414:LWA131418 MFW131414:MFW131418 MPS131414:MPS131418 MZO131414:MZO131418 NJK131414:NJK131418 NTG131414:NTG131418 ODC131414:ODC131418 OMY131414:OMY131418 OWU131414:OWU131418 PGQ131414:PGQ131418 PQM131414:PQM131418 QAI131414:QAI131418 QKE131414:QKE131418 QUA131414:QUA131418 RDW131414:RDW131418 RNS131414:RNS131418 RXO131414:RXO131418 SHK131414:SHK131418 SRG131414:SRG131418 TBC131414:TBC131418 TKY131414:TKY131418 TUU131414:TUU131418 UEQ131414:UEQ131418 UOM131414:UOM131418 UYI131414:UYI131418 VIE131414:VIE131418 VSA131414:VSA131418 WBW131414:WBW131418 WLS131414:WLS131418 WVO131414:WVO131418 G196950:G196954 JC196950:JC196954 SY196950:SY196954 ACU196950:ACU196954 AMQ196950:AMQ196954 AWM196950:AWM196954 BGI196950:BGI196954 BQE196950:BQE196954 CAA196950:CAA196954 CJW196950:CJW196954 CTS196950:CTS196954 DDO196950:DDO196954 DNK196950:DNK196954 DXG196950:DXG196954 EHC196950:EHC196954 EQY196950:EQY196954 FAU196950:FAU196954 FKQ196950:FKQ196954 FUM196950:FUM196954 GEI196950:GEI196954 GOE196950:GOE196954 GYA196950:GYA196954 HHW196950:HHW196954 HRS196950:HRS196954 IBO196950:IBO196954 ILK196950:ILK196954 IVG196950:IVG196954 JFC196950:JFC196954 JOY196950:JOY196954 JYU196950:JYU196954 KIQ196950:KIQ196954 KSM196950:KSM196954 LCI196950:LCI196954 LME196950:LME196954 LWA196950:LWA196954 MFW196950:MFW196954 MPS196950:MPS196954 MZO196950:MZO196954 NJK196950:NJK196954 NTG196950:NTG196954 ODC196950:ODC196954 OMY196950:OMY196954 OWU196950:OWU196954 PGQ196950:PGQ196954 PQM196950:PQM196954 QAI196950:QAI196954 QKE196950:QKE196954 QUA196950:QUA196954 RDW196950:RDW196954 RNS196950:RNS196954 RXO196950:RXO196954 SHK196950:SHK196954 SRG196950:SRG196954 TBC196950:TBC196954 TKY196950:TKY196954 TUU196950:TUU196954 UEQ196950:UEQ196954 UOM196950:UOM196954 UYI196950:UYI196954 VIE196950:VIE196954 VSA196950:VSA196954 WBW196950:WBW196954 WLS196950:WLS196954 WVO196950:WVO196954 G262486:G262490 JC262486:JC262490 SY262486:SY262490 ACU262486:ACU262490 AMQ262486:AMQ262490 AWM262486:AWM262490 BGI262486:BGI262490 BQE262486:BQE262490 CAA262486:CAA262490 CJW262486:CJW262490 CTS262486:CTS262490 DDO262486:DDO262490 DNK262486:DNK262490 DXG262486:DXG262490 EHC262486:EHC262490 EQY262486:EQY262490 FAU262486:FAU262490 FKQ262486:FKQ262490 FUM262486:FUM262490 GEI262486:GEI262490 GOE262486:GOE262490 GYA262486:GYA262490 HHW262486:HHW262490 HRS262486:HRS262490 IBO262486:IBO262490 ILK262486:ILK262490 IVG262486:IVG262490 JFC262486:JFC262490 JOY262486:JOY262490 JYU262486:JYU262490 KIQ262486:KIQ262490 KSM262486:KSM262490 LCI262486:LCI262490 LME262486:LME262490 LWA262486:LWA262490 MFW262486:MFW262490 MPS262486:MPS262490 MZO262486:MZO262490 NJK262486:NJK262490 NTG262486:NTG262490 ODC262486:ODC262490 OMY262486:OMY262490 OWU262486:OWU262490 PGQ262486:PGQ262490 PQM262486:PQM262490 QAI262486:QAI262490 QKE262486:QKE262490 QUA262486:QUA262490 RDW262486:RDW262490 RNS262486:RNS262490 RXO262486:RXO262490 SHK262486:SHK262490 SRG262486:SRG262490 TBC262486:TBC262490 TKY262486:TKY262490 TUU262486:TUU262490 UEQ262486:UEQ262490 UOM262486:UOM262490 UYI262486:UYI262490 VIE262486:VIE262490 VSA262486:VSA262490 WBW262486:WBW262490 WLS262486:WLS262490 WVO262486:WVO262490 G328022:G328026 JC328022:JC328026 SY328022:SY328026 ACU328022:ACU328026 AMQ328022:AMQ328026 AWM328022:AWM328026 BGI328022:BGI328026 BQE328022:BQE328026 CAA328022:CAA328026 CJW328022:CJW328026 CTS328022:CTS328026 DDO328022:DDO328026 DNK328022:DNK328026 DXG328022:DXG328026 EHC328022:EHC328026 EQY328022:EQY328026 FAU328022:FAU328026 FKQ328022:FKQ328026 FUM328022:FUM328026 GEI328022:GEI328026 GOE328022:GOE328026 GYA328022:GYA328026 HHW328022:HHW328026 HRS328022:HRS328026 IBO328022:IBO328026 ILK328022:ILK328026 IVG328022:IVG328026 JFC328022:JFC328026 JOY328022:JOY328026 JYU328022:JYU328026 KIQ328022:KIQ328026 KSM328022:KSM328026 LCI328022:LCI328026 LME328022:LME328026 LWA328022:LWA328026 MFW328022:MFW328026 MPS328022:MPS328026 MZO328022:MZO328026 NJK328022:NJK328026 NTG328022:NTG328026 ODC328022:ODC328026 OMY328022:OMY328026 OWU328022:OWU328026 PGQ328022:PGQ328026 PQM328022:PQM328026 QAI328022:QAI328026 QKE328022:QKE328026 QUA328022:QUA328026 RDW328022:RDW328026 RNS328022:RNS328026 RXO328022:RXO328026 SHK328022:SHK328026 SRG328022:SRG328026 TBC328022:TBC328026 TKY328022:TKY328026 TUU328022:TUU328026 UEQ328022:UEQ328026 UOM328022:UOM328026 UYI328022:UYI328026 VIE328022:VIE328026 VSA328022:VSA328026 WBW328022:WBW328026 WLS328022:WLS328026 WVO328022:WVO328026 G393558:G393562 JC393558:JC393562 SY393558:SY393562 ACU393558:ACU393562 AMQ393558:AMQ393562 AWM393558:AWM393562 BGI393558:BGI393562 BQE393558:BQE393562 CAA393558:CAA393562 CJW393558:CJW393562 CTS393558:CTS393562 DDO393558:DDO393562 DNK393558:DNK393562 DXG393558:DXG393562 EHC393558:EHC393562 EQY393558:EQY393562 FAU393558:FAU393562 FKQ393558:FKQ393562 FUM393558:FUM393562 GEI393558:GEI393562 GOE393558:GOE393562 GYA393558:GYA393562 HHW393558:HHW393562 HRS393558:HRS393562 IBO393558:IBO393562 ILK393558:ILK393562 IVG393558:IVG393562 JFC393558:JFC393562 JOY393558:JOY393562 JYU393558:JYU393562 KIQ393558:KIQ393562 KSM393558:KSM393562 LCI393558:LCI393562 LME393558:LME393562 LWA393558:LWA393562 MFW393558:MFW393562 MPS393558:MPS393562 MZO393558:MZO393562 NJK393558:NJK393562 NTG393558:NTG393562 ODC393558:ODC393562 OMY393558:OMY393562 OWU393558:OWU393562 PGQ393558:PGQ393562 PQM393558:PQM393562 QAI393558:QAI393562 QKE393558:QKE393562 QUA393558:QUA393562 RDW393558:RDW393562 RNS393558:RNS393562 RXO393558:RXO393562 SHK393558:SHK393562 SRG393558:SRG393562 TBC393558:TBC393562 TKY393558:TKY393562 TUU393558:TUU393562 UEQ393558:UEQ393562 UOM393558:UOM393562 UYI393558:UYI393562 VIE393558:VIE393562 VSA393558:VSA393562 WBW393558:WBW393562 WLS393558:WLS393562 WVO393558:WVO393562 G459094:G459098 JC459094:JC459098 SY459094:SY459098 ACU459094:ACU459098 AMQ459094:AMQ459098 AWM459094:AWM459098 BGI459094:BGI459098 BQE459094:BQE459098 CAA459094:CAA459098 CJW459094:CJW459098 CTS459094:CTS459098 DDO459094:DDO459098 DNK459094:DNK459098 DXG459094:DXG459098 EHC459094:EHC459098 EQY459094:EQY459098 FAU459094:FAU459098 FKQ459094:FKQ459098 FUM459094:FUM459098 GEI459094:GEI459098 GOE459094:GOE459098 GYA459094:GYA459098 HHW459094:HHW459098 HRS459094:HRS459098 IBO459094:IBO459098 ILK459094:ILK459098 IVG459094:IVG459098 JFC459094:JFC459098 JOY459094:JOY459098 JYU459094:JYU459098 KIQ459094:KIQ459098 KSM459094:KSM459098 LCI459094:LCI459098 LME459094:LME459098 LWA459094:LWA459098 MFW459094:MFW459098 MPS459094:MPS459098 MZO459094:MZO459098 NJK459094:NJK459098 NTG459094:NTG459098 ODC459094:ODC459098 OMY459094:OMY459098 OWU459094:OWU459098 PGQ459094:PGQ459098 PQM459094:PQM459098 QAI459094:QAI459098 QKE459094:QKE459098 QUA459094:QUA459098 RDW459094:RDW459098 RNS459094:RNS459098 RXO459094:RXO459098 SHK459094:SHK459098 SRG459094:SRG459098 TBC459094:TBC459098 TKY459094:TKY459098 TUU459094:TUU459098 UEQ459094:UEQ459098 UOM459094:UOM459098 UYI459094:UYI459098 VIE459094:VIE459098 VSA459094:VSA459098 WBW459094:WBW459098 WLS459094:WLS459098 WVO459094:WVO459098 G524630:G524634 JC524630:JC524634 SY524630:SY524634 ACU524630:ACU524634 AMQ524630:AMQ524634 AWM524630:AWM524634 BGI524630:BGI524634 BQE524630:BQE524634 CAA524630:CAA524634 CJW524630:CJW524634 CTS524630:CTS524634 DDO524630:DDO524634 DNK524630:DNK524634 DXG524630:DXG524634 EHC524630:EHC524634 EQY524630:EQY524634 FAU524630:FAU524634 FKQ524630:FKQ524634 FUM524630:FUM524634 GEI524630:GEI524634 GOE524630:GOE524634 GYA524630:GYA524634 HHW524630:HHW524634 HRS524630:HRS524634 IBO524630:IBO524634 ILK524630:ILK524634 IVG524630:IVG524634 JFC524630:JFC524634 JOY524630:JOY524634 JYU524630:JYU524634 KIQ524630:KIQ524634 KSM524630:KSM524634 LCI524630:LCI524634 LME524630:LME524634 LWA524630:LWA524634 MFW524630:MFW524634 MPS524630:MPS524634 MZO524630:MZO524634 NJK524630:NJK524634 NTG524630:NTG524634 ODC524630:ODC524634 OMY524630:OMY524634 OWU524630:OWU524634 PGQ524630:PGQ524634 PQM524630:PQM524634 QAI524630:QAI524634 QKE524630:QKE524634 QUA524630:QUA524634 RDW524630:RDW524634 RNS524630:RNS524634 RXO524630:RXO524634 SHK524630:SHK524634 SRG524630:SRG524634 TBC524630:TBC524634 TKY524630:TKY524634 TUU524630:TUU524634 UEQ524630:UEQ524634 UOM524630:UOM524634 UYI524630:UYI524634 VIE524630:VIE524634 VSA524630:VSA524634 WBW524630:WBW524634 WLS524630:WLS524634 WVO524630:WVO524634 G590166:G590170 JC590166:JC590170 SY590166:SY590170 ACU590166:ACU590170 AMQ590166:AMQ590170 AWM590166:AWM590170 BGI590166:BGI590170 BQE590166:BQE590170 CAA590166:CAA590170 CJW590166:CJW590170 CTS590166:CTS590170 DDO590166:DDO590170 DNK590166:DNK590170 DXG590166:DXG590170 EHC590166:EHC590170 EQY590166:EQY590170 FAU590166:FAU590170 FKQ590166:FKQ590170 FUM590166:FUM590170 GEI590166:GEI590170 GOE590166:GOE590170 GYA590166:GYA590170 HHW590166:HHW590170 HRS590166:HRS590170 IBO590166:IBO590170 ILK590166:ILK590170 IVG590166:IVG590170 JFC590166:JFC590170 JOY590166:JOY590170 JYU590166:JYU590170 KIQ590166:KIQ590170 KSM590166:KSM590170 LCI590166:LCI590170 LME590166:LME590170 LWA590166:LWA590170 MFW590166:MFW590170 MPS590166:MPS590170 MZO590166:MZO590170 NJK590166:NJK590170 NTG590166:NTG590170 ODC590166:ODC590170 OMY590166:OMY590170 OWU590166:OWU590170 PGQ590166:PGQ590170 PQM590166:PQM590170 QAI590166:QAI590170 QKE590166:QKE590170 QUA590166:QUA590170 RDW590166:RDW590170 RNS590166:RNS590170 RXO590166:RXO590170 SHK590166:SHK590170 SRG590166:SRG590170 TBC590166:TBC590170 TKY590166:TKY590170 TUU590166:TUU590170 UEQ590166:UEQ590170 UOM590166:UOM590170 UYI590166:UYI590170 VIE590166:VIE590170 VSA590166:VSA590170 WBW590166:WBW590170 WLS590166:WLS590170 WVO590166:WVO590170 G655702:G655706 JC655702:JC655706 SY655702:SY655706 ACU655702:ACU655706 AMQ655702:AMQ655706 AWM655702:AWM655706 BGI655702:BGI655706 BQE655702:BQE655706 CAA655702:CAA655706 CJW655702:CJW655706 CTS655702:CTS655706 DDO655702:DDO655706 DNK655702:DNK655706 DXG655702:DXG655706 EHC655702:EHC655706 EQY655702:EQY655706 FAU655702:FAU655706 FKQ655702:FKQ655706 FUM655702:FUM655706 GEI655702:GEI655706 GOE655702:GOE655706 GYA655702:GYA655706 HHW655702:HHW655706 HRS655702:HRS655706 IBO655702:IBO655706 ILK655702:ILK655706 IVG655702:IVG655706 JFC655702:JFC655706 JOY655702:JOY655706 JYU655702:JYU655706 KIQ655702:KIQ655706 KSM655702:KSM655706 LCI655702:LCI655706 LME655702:LME655706 LWA655702:LWA655706 MFW655702:MFW655706 MPS655702:MPS655706 MZO655702:MZO655706 NJK655702:NJK655706 NTG655702:NTG655706 ODC655702:ODC655706 OMY655702:OMY655706 OWU655702:OWU655706 PGQ655702:PGQ655706 PQM655702:PQM655706 QAI655702:QAI655706 QKE655702:QKE655706 QUA655702:QUA655706 RDW655702:RDW655706 RNS655702:RNS655706 RXO655702:RXO655706 SHK655702:SHK655706 SRG655702:SRG655706 TBC655702:TBC655706 TKY655702:TKY655706 TUU655702:TUU655706 UEQ655702:UEQ655706 UOM655702:UOM655706 UYI655702:UYI655706 VIE655702:VIE655706 VSA655702:VSA655706 WBW655702:WBW655706 WLS655702:WLS655706 WVO655702:WVO655706 G721238:G721242 JC721238:JC721242 SY721238:SY721242 ACU721238:ACU721242 AMQ721238:AMQ721242 AWM721238:AWM721242 BGI721238:BGI721242 BQE721238:BQE721242 CAA721238:CAA721242 CJW721238:CJW721242 CTS721238:CTS721242 DDO721238:DDO721242 DNK721238:DNK721242 DXG721238:DXG721242 EHC721238:EHC721242 EQY721238:EQY721242 FAU721238:FAU721242 FKQ721238:FKQ721242 FUM721238:FUM721242 GEI721238:GEI721242 GOE721238:GOE721242 GYA721238:GYA721242 HHW721238:HHW721242 HRS721238:HRS721242 IBO721238:IBO721242 ILK721238:ILK721242 IVG721238:IVG721242 JFC721238:JFC721242 JOY721238:JOY721242 JYU721238:JYU721242 KIQ721238:KIQ721242 KSM721238:KSM721242 LCI721238:LCI721242 LME721238:LME721242 LWA721238:LWA721242 MFW721238:MFW721242 MPS721238:MPS721242 MZO721238:MZO721242 NJK721238:NJK721242 NTG721238:NTG721242 ODC721238:ODC721242 OMY721238:OMY721242 OWU721238:OWU721242 PGQ721238:PGQ721242 PQM721238:PQM721242 QAI721238:QAI721242 QKE721238:QKE721242 QUA721238:QUA721242 RDW721238:RDW721242 RNS721238:RNS721242 RXO721238:RXO721242 SHK721238:SHK721242 SRG721238:SRG721242 TBC721238:TBC721242 TKY721238:TKY721242 TUU721238:TUU721242 UEQ721238:UEQ721242 UOM721238:UOM721242 UYI721238:UYI721242 VIE721238:VIE721242 VSA721238:VSA721242 WBW721238:WBW721242 WLS721238:WLS721242 WVO721238:WVO721242 G786774:G786778 JC786774:JC786778 SY786774:SY786778 ACU786774:ACU786778 AMQ786774:AMQ786778 AWM786774:AWM786778 BGI786774:BGI786778 BQE786774:BQE786778 CAA786774:CAA786778 CJW786774:CJW786778 CTS786774:CTS786778 DDO786774:DDO786778 DNK786774:DNK786778 DXG786774:DXG786778 EHC786774:EHC786778 EQY786774:EQY786778 FAU786774:FAU786778 FKQ786774:FKQ786778 FUM786774:FUM786778 GEI786774:GEI786778 GOE786774:GOE786778 GYA786774:GYA786778 HHW786774:HHW786778 HRS786774:HRS786778 IBO786774:IBO786778 ILK786774:ILK786778 IVG786774:IVG786778 JFC786774:JFC786778 JOY786774:JOY786778 JYU786774:JYU786778 KIQ786774:KIQ786778 KSM786774:KSM786778 LCI786774:LCI786778 LME786774:LME786778 LWA786774:LWA786778 MFW786774:MFW786778 MPS786774:MPS786778 MZO786774:MZO786778 NJK786774:NJK786778 NTG786774:NTG786778 ODC786774:ODC786778 OMY786774:OMY786778 OWU786774:OWU786778 PGQ786774:PGQ786778 PQM786774:PQM786778 QAI786774:QAI786778 QKE786774:QKE786778 QUA786774:QUA786778 RDW786774:RDW786778 RNS786774:RNS786778 RXO786774:RXO786778 SHK786774:SHK786778 SRG786774:SRG786778 TBC786774:TBC786778 TKY786774:TKY786778 TUU786774:TUU786778 UEQ786774:UEQ786778 UOM786774:UOM786778 UYI786774:UYI786778 VIE786774:VIE786778 VSA786774:VSA786778 WBW786774:WBW786778 WLS786774:WLS786778 WVO786774:WVO786778 G852310:G852314 JC852310:JC852314 SY852310:SY852314 ACU852310:ACU852314 AMQ852310:AMQ852314 AWM852310:AWM852314 BGI852310:BGI852314 BQE852310:BQE852314 CAA852310:CAA852314 CJW852310:CJW852314 CTS852310:CTS852314 DDO852310:DDO852314 DNK852310:DNK852314 DXG852310:DXG852314 EHC852310:EHC852314 EQY852310:EQY852314 FAU852310:FAU852314 FKQ852310:FKQ852314 FUM852310:FUM852314 GEI852310:GEI852314 GOE852310:GOE852314 GYA852310:GYA852314 HHW852310:HHW852314 HRS852310:HRS852314 IBO852310:IBO852314 ILK852310:ILK852314 IVG852310:IVG852314 JFC852310:JFC852314 JOY852310:JOY852314 JYU852310:JYU852314 KIQ852310:KIQ852314 KSM852310:KSM852314 LCI852310:LCI852314 LME852310:LME852314 LWA852310:LWA852314 MFW852310:MFW852314 MPS852310:MPS852314 MZO852310:MZO852314 NJK852310:NJK852314 NTG852310:NTG852314 ODC852310:ODC852314 OMY852310:OMY852314 OWU852310:OWU852314 PGQ852310:PGQ852314 PQM852310:PQM852314 QAI852310:QAI852314 QKE852310:QKE852314 QUA852310:QUA852314 RDW852310:RDW852314 RNS852310:RNS852314 RXO852310:RXO852314 SHK852310:SHK852314 SRG852310:SRG852314 TBC852310:TBC852314 TKY852310:TKY852314 TUU852310:TUU852314 UEQ852310:UEQ852314 UOM852310:UOM852314 UYI852310:UYI852314 VIE852310:VIE852314 VSA852310:VSA852314 WBW852310:WBW852314 WLS852310:WLS852314 WVO852310:WVO852314 G917846:G917850 JC917846:JC917850 SY917846:SY917850 ACU917846:ACU917850 AMQ917846:AMQ917850 AWM917846:AWM917850 BGI917846:BGI917850 BQE917846:BQE917850 CAA917846:CAA917850 CJW917846:CJW917850 CTS917846:CTS917850 DDO917846:DDO917850 DNK917846:DNK917850 DXG917846:DXG917850 EHC917846:EHC917850 EQY917846:EQY917850 FAU917846:FAU917850 FKQ917846:FKQ917850 FUM917846:FUM917850 GEI917846:GEI917850 GOE917846:GOE917850 GYA917846:GYA917850 HHW917846:HHW917850 HRS917846:HRS917850 IBO917846:IBO917850 ILK917846:ILK917850 IVG917846:IVG917850 JFC917846:JFC917850 JOY917846:JOY917850 JYU917846:JYU917850 KIQ917846:KIQ917850 KSM917846:KSM917850 LCI917846:LCI917850 LME917846:LME917850 LWA917846:LWA917850 MFW917846:MFW917850 MPS917846:MPS917850 MZO917846:MZO917850 NJK917846:NJK917850 NTG917846:NTG917850 ODC917846:ODC917850 OMY917846:OMY917850 OWU917846:OWU917850 PGQ917846:PGQ917850 PQM917846:PQM917850 QAI917846:QAI917850 QKE917846:QKE917850 QUA917846:QUA917850 RDW917846:RDW917850 RNS917846:RNS917850 RXO917846:RXO917850 SHK917846:SHK917850 SRG917846:SRG917850 TBC917846:TBC917850 TKY917846:TKY917850 TUU917846:TUU917850 UEQ917846:UEQ917850 UOM917846:UOM917850 UYI917846:UYI917850 VIE917846:VIE917850 VSA917846:VSA917850 WBW917846:WBW917850 WLS917846:WLS917850 WVO917846:WVO917850 G983382:G983386 JC983382:JC983386 SY983382:SY983386 ACU983382:ACU983386 AMQ983382:AMQ983386 AWM983382:AWM983386 BGI983382:BGI983386 BQE983382:BQE983386 CAA983382:CAA983386 CJW983382:CJW983386 CTS983382:CTS983386 DDO983382:DDO983386 DNK983382:DNK983386 DXG983382:DXG983386 EHC983382:EHC983386 EQY983382:EQY983386 FAU983382:FAU983386 FKQ983382:FKQ983386 FUM983382:FUM983386 GEI983382:GEI983386 GOE983382:GOE983386 GYA983382:GYA983386 HHW983382:HHW983386 HRS983382:HRS983386 IBO983382:IBO983386 ILK983382:ILK983386 IVG983382:IVG983386 JFC983382:JFC983386 JOY983382:JOY983386 JYU983382:JYU983386 KIQ983382:KIQ983386 KSM983382:KSM983386 LCI983382:LCI983386 LME983382:LME983386 LWA983382:LWA983386 MFW983382:MFW983386 MPS983382:MPS983386 MZO983382:MZO983386 NJK983382:NJK983386 NTG983382:NTG983386 ODC983382:ODC983386 OMY983382:OMY983386 OWU983382:OWU983386 PGQ983382:PGQ983386 PQM983382:PQM983386 QAI983382:QAI983386 QKE983382:QKE983386 QUA983382:QUA983386 RDW983382:RDW983386 RNS983382:RNS983386 RXO983382:RXO983386 SHK983382:SHK983386 SRG983382:SRG983386 TBC983382:TBC983386 TKY983382:TKY983386 TUU983382:TUU983386 UEQ983382:UEQ983386 UOM983382:UOM983386 UYI983382:UYI983386 VIE983382:VIE983386 VSA983382:VSA983386 WBW983382:WBW983386 WLS983382:WLS983386 WVO983382:WVO983386 E245 JA245 SW245 ACS245 AMO245 AWK245 BGG245 BQC245 BZY245 CJU245 CTQ245 DDM245 DNI245 DXE245 EHA245 EQW245 FAS245 FKO245 FUK245 GEG245 GOC245 GXY245 HHU245 HRQ245 IBM245 ILI245 IVE245 JFA245 JOW245 JYS245 KIO245 KSK245 LCG245 LMC245 LVY245 MFU245 MPQ245 MZM245 NJI245 NTE245 ODA245 OMW245 OWS245 PGO245 PQK245 QAG245 QKC245 QTY245 RDU245 RNQ245 RXM245 SHI245 SRE245 TBA245 TKW245 TUS245 UEO245 UOK245 UYG245 VIC245 VRY245 WBU245 WLQ245 WVM245 E65781 JA65781 SW65781 ACS65781 AMO65781 AWK65781 BGG65781 BQC65781 BZY65781 CJU65781 CTQ65781 DDM65781 DNI65781 DXE65781 EHA65781 EQW65781 FAS65781 FKO65781 FUK65781 GEG65781 GOC65781 GXY65781 HHU65781 HRQ65781 IBM65781 ILI65781 IVE65781 JFA65781 JOW65781 JYS65781 KIO65781 KSK65781 LCG65781 LMC65781 LVY65781 MFU65781 MPQ65781 MZM65781 NJI65781 NTE65781 ODA65781 OMW65781 OWS65781 PGO65781 PQK65781 QAG65781 QKC65781 QTY65781 RDU65781 RNQ65781 RXM65781 SHI65781 SRE65781 TBA65781 TKW65781 TUS65781 UEO65781 UOK65781 UYG65781 VIC65781 VRY65781 WBU65781 WLQ65781 WVM65781 E131317 JA131317 SW131317 ACS131317 AMO131317 AWK131317 BGG131317 BQC131317 BZY131317 CJU131317 CTQ131317 DDM131317 DNI131317 DXE131317 EHA131317 EQW131317 FAS131317 FKO131317 FUK131317 GEG131317 GOC131317 GXY131317 HHU131317 HRQ131317 IBM131317 ILI131317 IVE131317 JFA131317 JOW131317 JYS131317 KIO131317 KSK131317 LCG131317 LMC131317 LVY131317 MFU131317 MPQ131317 MZM131317 NJI131317 NTE131317 ODA131317 OMW131317 OWS131317 PGO131317 PQK131317 QAG131317 QKC131317 QTY131317 RDU131317 RNQ131317 RXM131317 SHI131317 SRE131317 TBA131317 TKW131317 TUS131317 UEO131317 UOK131317 UYG131317 VIC131317 VRY131317 WBU131317 WLQ131317 WVM131317 E196853 JA196853 SW196853 ACS196853 AMO196853 AWK196853 BGG196853 BQC196853 BZY196853 CJU196853 CTQ196853 DDM196853 DNI196853 DXE196853 EHA196853 EQW196853 FAS196853 FKO196853 FUK196853 GEG196853 GOC196853 GXY196853 HHU196853 HRQ196853 IBM196853 ILI196853 IVE196853 JFA196853 JOW196853 JYS196853 KIO196853 KSK196853 LCG196853 LMC196853 LVY196853 MFU196853 MPQ196853 MZM196853 NJI196853 NTE196853 ODA196853 OMW196853 OWS196853 PGO196853 PQK196853 QAG196853 QKC196853 QTY196853 RDU196853 RNQ196853 RXM196853 SHI196853 SRE196853 TBA196853 TKW196853 TUS196853 UEO196853 UOK196853 UYG196853 VIC196853 VRY196853 WBU196853 WLQ196853 WVM196853 E262389 JA262389 SW262389 ACS262389 AMO262389 AWK262389 BGG262389 BQC262389 BZY262389 CJU262389 CTQ262389 DDM262389 DNI262389 DXE262389 EHA262389 EQW262389 FAS262389 FKO262389 FUK262389 GEG262389 GOC262389 GXY262389 HHU262389 HRQ262389 IBM262389 ILI262389 IVE262389 JFA262389 JOW262389 JYS262389 KIO262389 KSK262389 LCG262389 LMC262389 LVY262389 MFU262389 MPQ262389 MZM262389 NJI262389 NTE262389 ODA262389 OMW262389 OWS262389 PGO262389 PQK262389 QAG262389 QKC262389 QTY262389 RDU262389 RNQ262389 RXM262389 SHI262389 SRE262389 TBA262389 TKW262389 TUS262389 UEO262389 UOK262389 UYG262389 VIC262389 VRY262389 WBU262389 WLQ262389 WVM262389 E327925 JA327925 SW327925 ACS327925 AMO327925 AWK327925 BGG327925 BQC327925 BZY327925 CJU327925 CTQ327925 DDM327925 DNI327925 DXE327925 EHA327925 EQW327925 FAS327925 FKO327925 FUK327925 GEG327925 GOC327925 GXY327925 HHU327925 HRQ327925 IBM327925 ILI327925 IVE327925 JFA327925 JOW327925 JYS327925 KIO327925 KSK327925 LCG327925 LMC327925 LVY327925 MFU327925 MPQ327925 MZM327925 NJI327925 NTE327925 ODA327925 OMW327925 OWS327925 PGO327925 PQK327925 QAG327925 QKC327925 QTY327925 RDU327925 RNQ327925 RXM327925 SHI327925 SRE327925 TBA327925 TKW327925 TUS327925 UEO327925 UOK327925 UYG327925 VIC327925 VRY327925 WBU327925 WLQ327925 WVM327925 E393461 JA393461 SW393461 ACS393461 AMO393461 AWK393461 BGG393461 BQC393461 BZY393461 CJU393461 CTQ393461 DDM393461 DNI393461 DXE393461 EHA393461 EQW393461 FAS393461 FKO393461 FUK393461 GEG393461 GOC393461 GXY393461 HHU393461 HRQ393461 IBM393461 ILI393461 IVE393461 JFA393461 JOW393461 JYS393461 KIO393461 KSK393461 LCG393461 LMC393461 LVY393461 MFU393461 MPQ393461 MZM393461 NJI393461 NTE393461 ODA393461 OMW393461 OWS393461 PGO393461 PQK393461 QAG393461 QKC393461 QTY393461 RDU393461 RNQ393461 RXM393461 SHI393461 SRE393461 TBA393461 TKW393461 TUS393461 UEO393461 UOK393461 UYG393461 VIC393461 VRY393461 WBU393461 WLQ393461 WVM393461 E458997 JA458997 SW458997 ACS458997 AMO458997 AWK458997 BGG458997 BQC458997 BZY458997 CJU458997 CTQ458997 DDM458997 DNI458997 DXE458997 EHA458997 EQW458997 FAS458997 FKO458997 FUK458997 GEG458997 GOC458997 GXY458997 HHU458997 HRQ458997 IBM458997 ILI458997 IVE458997 JFA458997 JOW458997 JYS458997 KIO458997 KSK458997 LCG458997 LMC458997 LVY458997 MFU458997 MPQ458997 MZM458997 NJI458997 NTE458997 ODA458997 OMW458997 OWS458997 PGO458997 PQK458997 QAG458997 QKC458997 QTY458997 RDU458997 RNQ458997 RXM458997 SHI458997 SRE458997 TBA458997 TKW458997 TUS458997 UEO458997 UOK458997 UYG458997 VIC458997 VRY458997 WBU458997 WLQ458997 WVM458997 E524533 JA524533 SW524533 ACS524533 AMO524533 AWK524533 BGG524533 BQC524533 BZY524533 CJU524533 CTQ524533 DDM524533 DNI524533 DXE524533 EHA524533 EQW524533 FAS524533 FKO524533 FUK524533 GEG524533 GOC524533 GXY524533 HHU524533 HRQ524533 IBM524533 ILI524533 IVE524533 JFA524533 JOW524533 JYS524533 KIO524533 KSK524533 LCG524533 LMC524533 LVY524533 MFU524533 MPQ524533 MZM524533 NJI524533 NTE524533 ODA524533 OMW524533 OWS524533 PGO524533 PQK524533 QAG524533 QKC524533 QTY524533 RDU524533 RNQ524533 RXM524533 SHI524533 SRE524533 TBA524533 TKW524533 TUS524533 UEO524533 UOK524533 UYG524533 VIC524533 VRY524533 WBU524533 WLQ524533 WVM524533 E590069 JA590069 SW590069 ACS590069 AMO590069 AWK590069 BGG590069 BQC590069 BZY590069 CJU590069 CTQ590069 DDM590069 DNI590069 DXE590069 EHA590069 EQW590069 FAS590069 FKO590069 FUK590069 GEG590069 GOC590069 GXY590069 HHU590069 HRQ590069 IBM590069 ILI590069 IVE590069 JFA590069 JOW590069 JYS590069 KIO590069 KSK590069 LCG590069 LMC590069 LVY590069 MFU590069 MPQ590069 MZM590069 NJI590069 NTE590069 ODA590069 OMW590069 OWS590069 PGO590069 PQK590069 QAG590069 QKC590069 QTY590069 RDU590069 RNQ590069 RXM590069 SHI590069 SRE590069 TBA590069 TKW590069 TUS590069 UEO590069 UOK590069 UYG590069 VIC590069 VRY590069 WBU590069 WLQ590069 WVM590069 E655605 JA655605 SW655605 ACS655605 AMO655605 AWK655605 BGG655605 BQC655605 BZY655605 CJU655605 CTQ655605 DDM655605 DNI655605 DXE655605 EHA655605 EQW655605 FAS655605 FKO655605 FUK655605 GEG655605 GOC655605 GXY655605 HHU655605 HRQ655605 IBM655605 ILI655605 IVE655605 JFA655605 JOW655605 JYS655605 KIO655605 KSK655605 LCG655605 LMC655605 LVY655605 MFU655605 MPQ655605 MZM655605 NJI655605 NTE655605 ODA655605 OMW655605 OWS655605 PGO655605 PQK655605 QAG655605 QKC655605 QTY655605 RDU655605 RNQ655605 RXM655605 SHI655605 SRE655605 TBA655605 TKW655605 TUS655605 UEO655605 UOK655605 UYG655605 VIC655605 VRY655605 WBU655605 WLQ655605 WVM655605 E721141 JA721141 SW721141 ACS721141 AMO721141 AWK721141 BGG721141 BQC721141 BZY721141 CJU721141 CTQ721141 DDM721141 DNI721141 DXE721141 EHA721141 EQW721141 FAS721141 FKO721141 FUK721141 GEG721141 GOC721141 GXY721141 HHU721141 HRQ721141 IBM721141 ILI721141 IVE721141 JFA721141 JOW721141 JYS721141 KIO721141 KSK721141 LCG721141 LMC721141 LVY721141 MFU721141 MPQ721141 MZM721141 NJI721141 NTE721141 ODA721141 OMW721141 OWS721141 PGO721141 PQK721141 QAG721141 QKC721141 QTY721141 RDU721141 RNQ721141 RXM721141 SHI721141 SRE721141 TBA721141 TKW721141 TUS721141 UEO721141 UOK721141 UYG721141 VIC721141 VRY721141 WBU721141 WLQ721141 WVM721141 E786677 JA786677 SW786677 ACS786677 AMO786677 AWK786677 BGG786677 BQC786677 BZY786677 CJU786677 CTQ786677 DDM786677 DNI786677 DXE786677 EHA786677 EQW786677 FAS786677 FKO786677 FUK786677 GEG786677 GOC786677 GXY786677 HHU786677 HRQ786677 IBM786677 ILI786677 IVE786677 JFA786677 JOW786677 JYS786677 KIO786677 KSK786677 LCG786677 LMC786677 LVY786677 MFU786677 MPQ786677 MZM786677 NJI786677 NTE786677 ODA786677 OMW786677 OWS786677 PGO786677 PQK786677 QAG786677 QKC786677 QTY786677 RDU786677 RNQ786677 RXM786677 SHI786677 SRE786677 TBA786677 TKW786677 TUS786677 UEO786677 UOK786677 UYG786677 VIC786677 VRY786677 WBU786677 WLQ786677 WVM786677 E852213 JA852213 SW852213 ACS852213 AMO852213 AWK852213 BGG852213 BQC852213 BZY852213 CJU852213 CTQ852213 DDM852213 DNI852213 DXE852213 EHA852213 EQW852213 FAS852213 FKO852213 FUK852213 GEG852213 GOC852213 GXY852213 HHU852213 HRQ852213 IBM852213 ILI852213 IVE852213 JFA852213 JOW852213 JYS852213 KIO852213 KSK852213 LCG852213 LMC852213 LVY852213 MFU852213 MPQ852213 MZM852213 NJI852213 NTE852213 ODA852213 OMW852213 OWS852213 PGO852213 PQK852213 QAG852213 QKC852213 QTY852213 RDU852213 RNQ852213 RXM852213 SHI852213 SRE852213 TBA852213 TKW852213 TUS852213 UEO852213 UOK852213 UYG852213 VIC852213 VRY852213 WBU852213 WLQ852213 WVM852213 E917749 JA917749 SW917749 ACS917749 AMO917749 AWK917749 BGG917749 BQC917749 BZY917749 CJU917749 CTQ917749 DDM917749 DNI917749 DXE917749 EHA917749 EQW917749 FAS917749 FKO917749 FUK917749 GEG917749 GOC917749 GXY917749 HHU917749 HRQ917749 IBM917749 ILI917749 IVE917749 JFA917749 JOW917749 JYS917749 KIO917749 KSK917749 LCG917749 LMC917749 LVY917749 MFU917749 MPQ917749 MZM917749 NJI917749 NTE917749 ODA917749 OMW917749 OWS917749 PGO917749 PQK917749 QAG917749 QKC917749 QTY917749 RDU917749 RNQ917749 RXM917749 SHI917749 SRE917749 TBA917749 TKW917749 TUS917749 UEO917749 UOK917749 UYG917749 VIC917749 VRY917749 WBU917749 WLQ917749 WVM917749 E983285 JA983285 SW983285 ACS983285 AMO983285 AWK983285 BGG983285 BQC983285 BZY983285 CJU983285 CTQ983285 DDM983285 DNI983285 DXE983285 EHA983285 EQW983285 FAS983285 FKO983285 FUK983285 GEG983285 GOC983285 GXY983285 HHU983285 HRQ983285 IBM983285 ILI983285 IVE983285 JFA983285 JOW983285 JYS983285 KIO983285 KSK983285 LCG983285 LMC983285 LVY983285 MFU983285 MPQ983285 MZM983285 NJI983285 NTE983285 ODA983285 OMW983285 OWS983285 PGO983285 PQK983285 QAG983285 QKC983285 QTY983285 RDU983285 RNQ983285 RXM983285 SHI983285 SRE983285 TBA983285 TKW983285 TUS983285 UEO983285 UOK983285 UYG983285 VIC983285 VRY983285 WBU983285 WLQ983285 WVM983285 E209 JA209 SW209 ACS209 AMO209 AWK209 BGG209 BQC209 BZY209 CJU209 CTQ209 DDM209 DNI209 DXE209 EHA209 EQW209 FAS209 FKO209 FUK209 GEG209 GOC209 GXY209 HHU209 HRQ209 IBM209 ILI209 IVE209 JFA209 JOW209 JYS209 KIO209 KSK209 LCG209 LMC209 LVY209 MFU209 MPQ209 MZM209 NJI209 NTE209 ODA209 OMW209 OWS209 PGO209 PQK209 QAG209 QKC209 QTY209 RDU209 RNQ209 RXM209 SHI209 SRE209 TBA209 TKW209 TUS209 UEO209 UOK209 UYG209 VIC209 VRY209 WBU209 WLQ209 WVM209 E65745 JA65745 SW65745 ACS65745 AMO65745 AWK65745 BGG65745 BQC65745 BZY65745 CJU65745 CTQ65745 DDM65745 DNI65745 DXE65745 EHA65745 EQW65745 FAS65745 FKO65745 FUK65745 GEG65745 GOC65745 GXY65745 HHU65745 HRQ65745 IBM65745 ILI65745 IVE65745 JFA65745 JOW65745 JYS65745 KIO65745 KSK65745 LCG65745 LMC65745 LVY65745 MFU65745 MPQ65745 MZM65745 NJI65745 NTE65745 ODA65745 OMW65745 OWS65745 PGO65745 PQK65745 QAG65745 QKC65745 QTY65745 RDU65745 RNQ65745 RXM65745 SHI65745 SRE65745 TBA65745 TKW65745 TUS65745 UEO65745 UOK65745 UYG65745 VIC65745 VRY65745 WBU65745 WLQ65745 WVM65745 E131281 JA131281 SW131281 ACS131281 AMO131281 AWK131281 BGG131281 BQC131281 BZY131281 CJU131281 CTQ131281 DDM131281 DNI131281 DXE131281 EHA131281 EQW131281 FAS131281 FKO131281 FUK131281 GEG131281 GOC131281 GXY131281 HHU131281 HRQ131281 IBM131281 ILI131281 IVE131281 JFA131281 JOW131281 JYS131281 KIO131281 KSK131281 LCG131281 LMC131281 LVY131281 MFU131281 MPQ131281 MZM131281 NJI131281 NTE131281 ODA131281 OMW131281 OWS131281 PGO131281 PQK131281 QAG131281 QKC131281 QTY131281 RDU131281 RNQ131281 RXM131281 SHI131281 SRE131281 TBA131281 TKW131281 TUS131281 UEO131281 UOK131281 UYG131281 VIC131281 VRY131281 WBU131281 WLQ131281 WVM131281 E196817 JA196817 SW196817 ACS196817 AMO196817 AWK196817 BGG196817 BQC196817 BZY196817 CJU196817 CTQ196817 DDM196817 DNI196817 DXE196817 EHA196817 EQW196817 FAS196817 FKO196817 FUK196817 GEG196817 GOC196817 GXY196817 HHU196817 HRQ196817 IBM196817 ILI196817 IVE196817 JFA196817 JOW196817 JYS196817 KIO196817 KSK196817 LCG196817 LMC196817 LVY196817 MFU196817 MPQ196817 MZM196817 NJI196817 NTE196817 ODA196817 OMW196817 OWS196817 PGO196817 PQK196817 QAG196817 QKC196817 QTY196817 RDU196817 RNQ196817 RXM196817 SHI196817 SRE196817 TBA196817 TKW196817 TUS196817 UEO196817 UOK196817 UYG196817 VIC196817 VRY196817 WBU196817 WLQ196817 WVM196817 E262353 JA262353 SW262353 ACS262353 AMO262353 AWK262353 BGG262353 BQC262353 BZY262353 CJU262353 CTQ262353 DDM262353 DNI262353 DXE262353 EHA262353 EQW262353 FAS262353 FKO262353 FUK262353 GEG262353 GOC262353 GXY262353 HHU262353 HRQ262353 IBM262353 ILI262353 IVE262353 JFA262353 JOW262353 JYS262353 KIO262353 KSK262353 LCG262353 LMC262353 LVY262353 MFU262353 MPQ262353 MZM262353 NJI262353 NTE262353 ODA262353 OMW262353 OWS262353 PGO262353 PQK262353 QAG262353 QKC262353 QTY262353 RDU262353 RNQ262353 RXM262353 SHI262353 SRE262353 TBA262353 TKW262353 TUS262353 UEO262353 UOK262353 UYG262353 VIC262353 VRY262353 WBU262353 WLQ262353 WVM262353 E327889 JA327889 SW327889 ACS327889 AMO327889 AWK327889 BGG327889 BQC327889 BZY327889 CJU327889 CTQ327889 DDM327889 DNI327889 DXE327889 EHA327889 EQW327889 FAS327889 FKO327889 FUK327889 GEG327889 GOC327889 GXY327889 HHU327889 HRQ327889 IBM327889 ILI327889 IVE327889 JFA327889 JOW327889 JYS327889 KIO327889 KSK327889 LCG327889 LMC327889 LVY327889 MFU327889 MPQ327889 MZM327889 NJI327889 NTE327889 ODA327889 OMW327889 OWS327889 PGO327889 PQK327889 QAG327889 QKC327889 QTY327889 RDU327889 RNQ327889 RXM327889 SHI327889 SRE327889 TBA327889 TKW327889 TUS327889 UEO327889 UOK327889 UYG327889 VIC327889 VRY327889 WBU327889 WLQ327889 WVM327889 E393425 JA393425 SW393425 ACS393425 AMO393425 AWK393425 BGG393425 BQC393425 BZY393425 CJU393425 CTQ393425 DDM393425 DNI393425 DXE393425 EHA393425 EQW393425 FAS393425 FKO393425 FUK393425 GEG393425 GOC393425 GXY393425 HHU393425 HRQ393425 IBM393425 ILI393425 IVE393425 JFA393425 JOW393425 JYS393425 KIO393425 KSK393425 LCG393425 LMC393425 LVY393425 MFU393425 MPQ393425 MZM393425 NJI393425 NTE393425 ODA393425 OMW393425 OWS393425 PGO393425 PQK393425 QAG393425 QKC393425 QTY393425 RDU393425 RNQ393425 RXM393425 SHI393425 SRE393425 TBA393425 TKW393425 TUS393425 UEO393425 UOK393425 UYG393425 VIC393425 VRY393425 WBU393425 WLQ393425 WVM393425 E458961 JA458961 SW458961 ACS458961 AMO458961 AWK458961 BGG458961 BQC458961 BZY458961 CJU458961 CTQ458961 DDM458961 DNI458961 DXE458961 EHA458961 EQW458961 FAS458961 FKO458961 FUK458961 GEG458961 GOC458961 GXY458961 HHU458961 HRQ458961 IBM458961 ILI458961 IVE458961 JFA458961 JOW458961 JYS458961 KIO458961 KSK458961 LCG458961 LMC458961 LVY458961 MFU458961 MPQ458961 MZM458961 NJI458961 NTE458961 ODA458961 OMW458961 OWS458961 PGO458961 PQK458961 QAG458961 QKC458961 QTY458961 RDU458961 RNQ458961 RXM458961 SHI458961 SRE458961 TBA458961 TKW458961 TUS458961 UEO458961 UOK458961 UYG458961 VIC458961 VRY458961 WBU458961 WLQ458961 WVM458961 E524497 JA524497 SW524497 ACS524497 AMO524497 AWK524497 BGG524497 BQC524497 BZY524497 CJU524497 CTQ524497 DDM524497 DNI524497 DXE524497 EHA524497 EQW524497 FAS524497 FKO524497 FUK524497 GEG524497 GOC524497 GXY524497 HHU524497 HRQ524497 IBM524497 ILI524497 IVE524497 JFA524497 JOW524497 JYS524497 KIO524497 KSK524497 LCG524497 LMC524497 LVY524497 MFU524497 MPQ524497 MZM524497 NJI524497 NTE524497 ODA524497 OMW524497 OWS524497 PGO524497 PQK524497 QAG524497 QKC524497 QTY524497 RDU524497 RNQ524497 RXM524497 SHI524497 SRE524497 TBA524497 TKW524497 TUS524497 UEO524497 UOK524497 UYG524497 VIC524497 VRY524497 WBU524497 WLQ524497 WVM524497 E590033 JA590033 SW590033 ACS590033 AMO590033 AWK590033 BGG590033 BQC590033 BZY590033 CJU590033 CTQ590033 DDM590033 DNI590033 DXE590033 EHA590033 EQW590033 FAS590033 FKO590033 FUK590033 GEG590033 GOC590033 GXY590033 HHU590033 HRQ590033 IBM590033 ILI590033 IVE590033 JFA590033 JOW590033 JYS590033 KIO590033 KSK590033 LCG590033 LMC590033 LVY590033 MFU590033 MPQ590033 MZM590033 NJI590033 NTE590033 ODA590033 OMW590033 OWS590033 PGO590033 PQK590033 QAG590033 QKC590033 QTY590033 RDU590033 RNQ590033 RXM590033 SHI590033 SRE590033 TBA590033 TKW590033 TUS590033 UEO590033 UOK590033 UYG590033 VIC590033 VRY590033 WBU590033 WLQ590033 WVM590033 E655569 JA655569 SW655569 ACS655569 AMO655569 AWK655569 BGG655569 BQC655569 BZY655569 CJU655569 CTQ655569 DDM655569 DNI655569 DXE655569 EHA655569 EQW655569 FAS655569 FKO655569 FUK655569 GEG655569 GOC655569 GXY655569 HHU655569 HRQ655569 IBM655569 ILI655569 IVE655569 JFA655569 JOW655569 JYS655569 KIO655569 KSK655569 LCG655569 LMC655569 LVY655569 MFU655569 MPQ655569 MZM655569 NJI655569 NTE655569 ODA655569 OMW655569 OWS655569 PGO655569 PQK655569 QAG655569 QKC655569 QTY655569 RDU655569 RNQ655569 RXM655569 SHI655569 SRE655569 TBA655569 TKW655569 TUS655569 UEO655569 UOK655569 UYG655569 VIC655569 VRY655569 WBU655569 WLQ655569 WVM655569 E721105 JA721105 SW721105 ACS721105 AMO721105 AWK721105 BGG721105 BQC721105 BZY721105 CJU721105 CTQ721105 DDM721105 DNI721105 DXE721105 EHA721105 EQW721105 FAS721105 FKO721105 FUK721105 GEG721105 GOC721105 GXY721105 HHU721105 HRQ721105 IBM721105 ILI721105 IVE721105 JFA721105 JOW721105 JYS721105 KIO721105 KSK721105 LCG721105 LMC721105 LVY721105 MFU721105 MPQ721105 MZM721105 NJI721105 NTE721105 ODA721105 OMW721105 OWS721105 PGO721105 PQK721105 QAG721105 QKC721105 QTY721105 RDU721105 RNQ721105 RXM721105 SHI721105 SRE721105 TBA721105 TKW721105 TUS721105 UEO721105 UOK721105 UYG721105 VIC721105 VRY721105 WBU721105 WLQ721105 WVM721105 E786641 JA786641 SW786641 ACS786641 AMO786641 AWK786641 BGG786641 BQC786641 BZY786641 CJU786641 CTQ786641 DDM786641 DNI786641 DXE786641 EHA786641 EQW786641 FAS786641 FKO786641 FUK786641 GEG786641 GOC786641 GXY786641 HHU786641 HRQ786641 IBM786641 ILI786641 IVE786641 JFA786641 JOW786641 JYS786641 KIO786641 KSK786641 LCG786641 LMC786641 LVY786641 MFU786641 MPQ786641 MZM786641 NJI786641 NTE786641 ODA786641 OMW786641 OWS786641 PGO786641 PQK786641 QAG786641 QKC786641 QTY786641 RDU786641 RNQ786641 RXM786641 SHI786641 SRE786641 TBA786641 TKW786641 TUS786641 UEO786641 UOK786641 UYG786641 VIC786641 VRY786641 WBU786641 WLQ786641 WVM786641 E852177 JA852177 SW852177 ACS852177 AMO852177 AWK852177 BGG852177 BQC852177 BZY852177 CJU852177 CTQ852177 DDM852177 DNI852177 DXE852177 EHA852177 EQW852177 FAS852177 FKO852177 FUK852177 GEG852177 GOC852177 GXY852177 HHU852177 HRQ852177 IBM852177 ILI852177 IVE852177 JFA852177 JOW852177 JYS852177 KIO852177 KSK852177 LCG852177 LMC852177 LVY852177 MFU852177 MPQ852177 MZM852177 NJI852177 NTE852177 ODA852177 OMW852177 OWS852177 PGO852177 PQK852177 QAG852177 QKC852177 QTY852177 RDU852177 RNQ852177 RXM852177 SHI852177 SRE852177 TBA852177 TKW852177 TUS852177 UEO852177 UOK852177 UYG852177 VIC852177 VRY852177 WBU852177 WLQ852177 WVM852177 E917713 JA917713 SW917713 ACS917713 AMO917713 AWK917713 BGG917713 BQC917713 BZY917713 CJU917713 CTQ917713 DDM917713 DNI917713 DXE917713 EHA917713 EQW917713 FAS917713 FKO917713 FUK917713 GEG917713 GOC917713 GXY917713 HHU917713 HRQ917713 IBM917713 ILI917713 IVE917713 JFA917713 JOW917713 JYS917713 KIO917713 KSK917713 LCG917713 LMC917713 LVY917713 MFU917713 MPQ917713 MZM917713 NJI917713 NTE917713 ODA917713 OMW917713 OWS917713 PGO917713 PQK917713 QAG917713 QKC917713 QTY917713 RDU917713 RNQ917713 RXM917713 SHI917713 SRE917713 TBA917713 TKW917713 TUS917713 UEO917713 UOK917713 UYG917713 VIC917713 VRY917713 WBU917713 WLQ917713 WVM917713 E983249 JA983249 SW983249 ACS983249 AMO983249 AWK983249 BGG983249 BQC983249 BZY983249 CJU983249 CTQ983249 DDM983249 DNI983249 DXE983249 EHA983249 EQW983249 FAS983249 FKO983249 FUK983249 GEG983249 GOC983249 GXY983249 HHU983249 HRQ983249 IBM983249 ILI983249 IVE983249 JFA983249 JOW983249 JYS983249 KIO983249 KSK983249 LCG983249 LMC983249 LVY983249 MFU983249 MPQ983249 MZM983249 NJI983249 NTE983249 ODA983249 OMW983249 OWS983249 PGO983249 PQK983249 QAG983249 QKC983249 QTY983249 RDU983249 RNQ983249 RXM983249 SHI983249 SRE983249 TBA983249 TKW983249 TUS983249 UEO983249 UOK983249 UYG983249 VIC983249 VRY983249 WBU983249 WLQ983249 WVM983249 E258 JA258 SW258 ACS258 AMO258 AWK258 BGG258 BQC258 BZY258 CJU258 CTQ258 DDM258 DNI258 DXE258 EHA258 EQW258 FAS258 FKO258 FUK258 GEG258 GOC258 GXY258 HHU258 HRQ258 IBM258 ILI258 IVE258 JFA258 JOW258 JYS258 KIO258 KSK258 LCG258 LMC258 LVY258 MFU258 MPQ258 MZM258 NJI258 NTE258 ODA258 OMW258 OWS258 PGO258 PQK258 QAG258 QKC258 QTY258 RDU258 RNQ258 RXM258 SHI258 SRE258 TBA258 TKW258 TUS258 UEO258 UOK258 UYG258 VIC258 VRY258 WBU258 WLQ258 WVM258 E65794 JA65794 SW65794 ACS65794 AMO65794 AWK65794 BGG65794 BQC65794 BZY65794 CJU65794 CTQ65794 DDM65794 DNI65794 DXE65794 EHA65794 EQW65794 FAS65794 FKO65794 FUK65794 GEG65794 GOC65794 GXY65794 HHU65794 HRQ65794 IBM65794 ILI65794 IVE65794 JFA65794 JOW65794 JYS65794 KIO65794 KSK65794 LCG65794 LMC65794 LVY65794 MFU65794 MPQ65794 MZM65794 NJI65794 NTE65794 ODA65794 OMW65794 OWS65794 PGO65794 PQK65794 QAG65794 QKC65794 QTY65794 RDU65794 RNQ65794 RXM65794 SHI65794 SRE65794 TBA65794 TKW65794 TUS65794 UEO65794 UOK65794 UYG65794 VIC65794 VRY65794 WBU65794 WLQ65794 WVM65794 E131330 JA131330 SW131330 ACS131330 AMO131330 AWK131330 BGG131330 BQC131330 BZY131330 CJU131330 CTQ131330 DDM131330 DNI131330 DXE131330 EHA131330 EQW131330 FAS131330 FKO131330 FUK131330 GEG131330 GOC131330 GXY131330 HHU131330 HRQ131330 IBM131330 ILI131330 IVE131330 JFA131330 JOW131330 JYS131330 KIO131330 KSK131330 LCG131330 LMC131330 LVY131330 MFU131330 MPQ131330 MZM131330 NJI131330 NTE131330 ODA131330 OMW131330 OWS131330 PGO131330 PQK131330 QAG131330 QKC131330 QTY131330 RDU131330 RNQ131330 RXM131330 SHI131330 SRE131330 TBA131330 TKW131330 TUS131330 UEO131330 UOK131330 UYG131330 VIC131330 VRY131330 WBU131330 WLQ131330 WVM131330 E196866 JA196866 SW196866 ACS196866 AMO196866 AWK196866 BGG196866 BQC196866 BZY196866 CJU196866 CTQ196866 DDM196866 DNI196866 DXE196866 EHA196866 EQW196866 FAS196866 FKO196866 FUK196866 GEG196866 GOC196866 GXY196866 HHU196866 HRQ196866 IBM196866 ILI196866 IVE196866 JFA196866 JOW196866 JYS196866 KIO196866 KSK196866 LCG196866 LMC196866 LVY196866 MFU196866 MPQ196866 MZM196866 NJI196866 NTE196866 ODA196866 OMW196866 OWS196866 PGO196866 PQK196866 QAG196866 QKC196866 QTY196866 RDU196866 RNQ196866 RXM196866 SHI196866 SRE196866 TBA196866 TKW196866 TUS196866 UEO196866 UOK196866 UYG196866 VIC196866 VRY196866 WBU196866 WLQ196866 WVM196866 E262402 JA262402 SW262402 ACS262402 AMO262402 AWK262402 BGG262402 BQC262402 BZY262402 CJU262402 CTQ262402 DDM262402 DNI262402 DXE262402 EHA262402 EQW262402 FAS262402 FKO262402 FUK262402 GEG262402 GOC262402 GXY262402 HHU262402 HRQ262402 IBM262402 ILI262402 IVE262402 JFA262402 JOW262402 JYS262402 KIO262402 KSK262402 LCG262402 LMC262402 LVY262402 MFU262402 MPQ262402 MZM262402 NJI262402 NTE262402 ODA262402 OMW262402 OWS262402 PGO262402 PQK262402 QAG262402 QKC262402 QTY262402 RDU262402 RNQ262402 RXM262402 SHI262402 SRE262402 TBA262402 TKW262402 TUS262402 UEO262402 UOK262402 UYG262402 VIC262402 VRY262402 WBU262402 WLQ262402 WVM262402 E327938 JA327938 SW327938 ACS327938 AMO327938 AWK327938 BGG327938 BQC327938 BZY327938 CJU327938 CTQ327938 DDM327938 DNI327938 DXE327938 EHA327938 EQW327938 FAS327938 FKO327938 FUK327938 GEG327938 GOC327938 GXY327938 HHU327938 HRQ327938 IBM327938 ILI327938 IVE327938 JFA327938 JOW327938 JYS327938 KIO327938 KSK327938 LCG327938 LMC327938 LVY327938 MFU327938 MPQ327938 MZM327938 NJI327938 NTE327938 ODA327938 OMW327938 OWS327938 PGO327938 PQK327938 QAG327938 QKC327938 QTY327938 RDU327938 RNQ327938 RXM327938 SHI327938 SRE327938 TBA327938 TKW327938 TUS327938 UEO327938 UOK327938 UYG327938 VIC327938 VRY327938 WBU327938 WLQ327938 WVM327938 E393474 JA393474 SW393474 ACS393474 AMO393474 AWK393474 BGG393474 BQC393474 BZY393474 CJU393474 CTQ393474 DDM393474 DNI393474 DXE393474 EHA393474 EQW393474 FAS393474 FKO393474 FUK393474 GEG393474 GOC393474 GXY393474 HHU393474 HRQ393474 IBM393474 ILI393474 IVE393474 JFA393474 JOW393474 JYS393474 KIO393474 KSK393474 LCG393474 LMC393474 LVY393474 MFU393474 MPQ393474 MZM393474 NJI393474 NTE393474 ODA393474 OMW393474 OWS393474 PGO393474 PQK393474 QAG393474 QKC393474 QTY393474 RDU393474 RNQ393474 RXM393474 SHI393474 SRE393474 TBA393474 TKW393474 TUS393474 UEO393474 UOK393474 UYG393474 VIC393474 VRY393474 WBU393474 WLQ393474 WVM393474 E459010 JA459010 SW459010 ACS459010 AMO459010 AWK459010 BGG459010 BQC459010 BZY459010 CJU459010 CTQ459010 DDM459010 DNI459010 DXE459010 EHA459010 EQW459010 FAS459010 FKO459010 FUK459010 GEG459010 GOC459010 GXY459010 HHU459010 HRQ459010 IBM459010 ILI459010 IVE459010 JFA459010 JOW459010 JYS459010 KIO459010 KSK459010 LCG459010 LMC459010 LVY459010 MFU459010 MPQ459010 MZM459010 NJI459010 NTE459010 ODA459010 OMW459010 OWS459010 PGO459010 PQK459010 QAG459010 QKC459010 QTY459010 RDU459010 RNQ459010 RXM459010 SHI459010 SRE459010 TBA459010 TKW459010 TUS459010 UEO459010 UOK459010 UYG459010 VIC459010 VRY459010 WBU459010 WLQ459010 WVM459010 E524546 JA524546 SW524546 ACS524546 AMO524546 AWK524546 BGG524546 BQC524546 BZY524546 CJU524546 CTQ524546 DDM524546 DNI524546 DXE524546 EHA524546 EQW524546 FAS524546 FKO524546 FUK524546 GEG524546 GOC524546 GXY524546 HHU524546 HRQ524546 IBM524546 ILI524546 IVE524546 JFA524546 JOW524546 JYS524546 KIO524546 KSK524546 LCG524546 LMC524546 LVY524546 MFU524546 MPQ524546 MZM524546 NJI524546 NTE524546 ODA524546 OMW524546 OWS524546 PGO524546 PQK524546 QAG524546 QKC524546 QTY524546 RDU524546 RNQ524546 RXM524546 SHI524546 SRE524546 TBA524546 TKW524546 TUS524546 UEO524546 UOK524546 UYG524546 VIC524546 VRY524546 WBU524546 WLQ524546 WVM524546 E590082 JA590082 SW590082 ACS590082 AMO590082 AWK590082 BGG590082 BQC590082 BZY590082 CJU590082 CTQ590082 DDM590082 DNI590082 DXE590082 EHA590082 EQW590082 FAS590082 FKO590082 FUK590082 GEG590082 GOC590082 GXY590082 HHU590082 HRQ590082 IBM590082 ILI590082 IVE590082 JFA590082 JOW590082 JYS590082 KIO590082 KSK590082 LCG590082 LMC590082 LVY590082 MFU590082 MPQ590082 MZM590082 NJI590082 NTE590082 ODA590082 OMW590082 OWS590082 PGO590082 PQK590082 QAG590082 QKC590082 QTY590082 RDU590082 RNQ590082 RXM590082 SHI590082 SRE590082 TBA590082 TKW590082 TUS590082 UEO590082 UOK590082 UYG590082 VIC590082 VRY590082 WBU590082 WLQ590082 WVM590082 E655618 JA655618 SW655618 ACS655618 AMO655618 AWK655618 BGG655618 BQC655618 BZY655618 CJU655618 CTQ655618 DDM655618 DNI655618 DXE655618 EHA655618 EQW655618 FAS655618 FKO655618 FUK655618 GEG655618 GOC655618 GXY655618 HHU655618 HRQ655618 IBM655618 ILI655618 IVE655618 JFA655618 JOW655618 JYS655618 KIO655618 KSK655618 LCG655618 LMC655618 LVY655618 MFU655618 MPQ655618 MZM655618 NJI655618 NTE655618 ODA655618 OMW655618 OWS655618 PGO655618 PQK655618 QAG655618 QKC655618 QTY655618 RDU655618 RNQ655618 RXM655618 SHI655618 SRE655618 TBA655618 TKW655618 TUS655618 UEO655618 UOK655618 UYG655618 VIC655618 VRY655618 WBU655618 WLQ655618 WVM655618 E721154 JA721154 SW721154 ACS721154 AMO721154 AWK721154 BGG721154 BQC721154 BZY721154 CJU721154 CTQ721154 DDM721154 DNI721154 DXE721154 EHA721154 EQW721154 FAS721154 FKO721154 FUK721154 GEG721154 GOC721154 GXY721154 HHU721154 HRQ721154 IBM721154 ILI721154 IVE721154 JFA721154 JOW721154 JYS721154 KIO721154 KSK721154 LCG721154 LMC721154 LVY721154 MFU721154 MPQ721154 MZM721154 NJI721154 NTE721154 ODA721154 OMW721154 OWS721154 PGO721154 PQK721154 QAG721154 QKC721154 QTY721154 RDU721154 RNQ721154 RXM721154 SHI721154 SRE721154 TBA721154 TKW721154 TUS721154 UEO721154 UOK721154 UYG721154 VIC721154 VRY721154 WBU721154 WLQ721154 WVM721154 E786690 JA786690 SW786690 ACS786690 AMO786690 AWK786690 BGG786690 BQC786690 BZY786690 CJU786690 CTQ786690 DDM786690 DNI786690 DXE786690 EHA786690 EQW786690 FAS786690 FKO786690 FUK786690 GEG786690 GOC786690 GXY786690 HHU786690 HRQ786690 IBM786690 ILI786690 IVE786690 JFA786690 JOW786690 JYS786690 KIO786690 KSK786690 LCG786690 LMC786690 LVY786690 MFU786690 MPQ786690 MZM786690 NJI786690 NTE786690 ODA786690 OMW786690 OWS786690 PGO786690 PQK786690 QAG786690 QKC786690 QTY786690 RDU786690 RNQ786690 RXM786690 SHI786690 SRE786690 TBA786690 TKW786690 TUS786690 UEO786690 UOK786690 UYG786690 VIC786690 VRY786690 WBU786690 WLQ786690 WVM786690 E852226 JA852226 SW852226 ACS852226 AMO852226 AWK852226 BGG852226 BQC852226 BZY852226 CJU852226 CTQ852226 DDM852226 DNI852226 DXE852226 EHA852226 EQW852226 FAS852226 FKO852226 FUK852226 GEG852226 GOC852226 GXY852226 HHU852226 HRQ852226 IBM852226 ILI852226 IVE852226 JFA852226 JOW852226 JYS852226 KIO852226 KSK852226 LCG852226 LMC852226 LVY852226 MFU852226 MPQ852226 MZM852226 NJI852226 NTE852226 ODA852226 OMW852226 OWS852226 PGO852226 PQK852226 QAG852226 QKC852226 QTY852226 RDU852226 RNQ852226 RXM852226 SHI852226 SRE852226 TBA852226 TKW852226 TUS852226 UEO852226 UOK852226 UYG852226 VIC852226 VRY852226 WBU852226 WLQ852226 WVM852226 E917762 JA917762 SW917762 ACS917762 AMO917762 AWK917762 BGG917762 BQC917762 BZY917762 CJU917762 CTQ917762 DDM917762 DNI917762 DXE917762 EHA917762 EQW917762 FAS917762 FKO917762 FUK917762 GEG917762 GOC917762 GXY917762 HHU917762 HRQ917762 IBM917762 ILI917762 IVE917762 JFA917762 JOW917762 JYS917762 KIO917762 KSK917762 LCG917762 LMC917762 LVY917762 MFU917762 MPQ917762 MZM917762 NJI917762 NTE917762 ODA917762 OMW917762 OWS917762 PGO917762 PQK917762 QAG917762 QKC917762 QTY917762 RDU917762 RNQ917762 RXM917762 SHI917762 SRE917762 TBA917762 TKW917762 TUS917762 UEO917762 UOK917762 UYG917762 VIC917762 VRY917762 WBU917762 WLQ917762 WVM917762 E983298 JA983298 SW983298 ACS983298 AMO983298 AWK983298 BGG983298 BQC983298 BZY983298 CJU983298 CTQ983298 DDM983298 DNI983298 DXE983298 EHA983298 EQW983298 FAS983298 FKO983298 FUK983298 GEG983298 GOC983298 GXY983298 HHU983298 HRQ983298 IBM983298 ILI983298 IVE983298 JFA983298 JOW983298 JYS983298 KIO983298 KSK983298 LCG983298 LMC983298 LVY983298 MFU983298 MPQ983298 MZM983298 NJI983298 NTE983298 ODA983298 OMW983298 OWS983298 PGO983298 PQK983298 QAG983298 QKC983298 QTY983298 RDU983298 RNQ983298 RXM983298 SHI983298 SRE983298 TBA983298 TKW983298 TUS983298 UEO983298 UOK983298 UYG983298 VIC983298 VRY983298 WBU983298 WLQ983298 WVM983298 E225 JA225 SW225 ACS225 AMO225 AWK225 BGG225 BQC225 BZY225 CJU225 CTQ225 DDM225 DNI225 DXE225 EHA225 EQW225 FAS225 FKO225 FUK225 GEG225 GOC225 GXY225 HHU225 HRQ225 IBM225 ILI225 IVE225 JFA225 JOW225 JYS225 KIO225 KSK225 LCG225 LMC225 LVY225 MFU225 MPQ225 MZM225 NJI225 NTE225 ODA225 OMW225 OWS225 PGO225 PQK225 QAG225 QKC225 QTY225 RDU225 RNQ225 RXM225 SHI225 SRE225 TBA225 TKW225 TUS225 UEO225 UOK225 UYG225 VIC225 VRY225 WBU225 WLQ225 WVM225 E65761 JA65761 SW65761 ACS65761 AMO65761 AWK65761 BGG65761 BQC65761 BZY65761 CJU65761 CTQ65761 DDM65761 DNI65761 DXE65761 EHA65761 EQW65761 FAS65761 FKO65761 FUK65761 GEG65761 GOC65761 GXY65761 HHU65761 HRQ65761 IBM65761 ILI65761 IVE65761 JFA65761 JOW65761 JYS65761 KIO65761 KSK65761 LCG65761 LMC65761 LVY65761 MFU65761 MPQ65761 MZM65761 NJI65761 NTE65761 ODA65761 OMW65761 OWS65761 PGO65761 PQK65761 QAG65761 QKC65761 QTY65761 RDU65761 RNQ65761 RXM65761 SHI65761 SRE65761 TBA65761 TKW65761 TUS65761 UEO65761 UOK65761 UYG65761 VIC65761 VRY65761 WBU65761 WLQ65761 WVM65761 E131297 JA131297 SW131297 ACS131297 AMO131297 AWK131297 BGG131297 BQC131297 BZY131297 CJU131297 CTQ131297 DDM131297 DNI131297 DXE131297 EHA131297 EQW131297 FAS131297 FKO131297 FUK131297 GEG131297 GOC131297 GXY131297 HHU131297 HRQ131297 IBM131297 ILI131297 IVE131297 JFA131297 JOW131297 JYS131297 KIO131297 KSK131297 LCG131297 LMC131297 LVY131297 MFU131297 MPQ131297 MZM131297 NJI131297 NTE131297 ODA131297 OMW131297 OWS131297 PGO131297 PQK131297 QAG131297 QKC131297 QTY131297 RDU131297 RNQ131297 RXM131297 SHI131297 SRE131297 TBA131297 TKW131297 TUS131297 UEO131297 UOK131297 UYG131297 VIC131297 VRY131297 WBU131297 WLQ131297 WVM131297 E196833 JA196833 SW196833 ACS196833 AMO196833 AWK196833 BGG196833 BQC196833 BZY196833 CJU196833 CTQ196833 DDM196833 DNI196833 DXE196833 EHA196833 EQW196833 FAS196833 FKO196833 FUK196833 GEG196833 GOC196833 GXY196833 HHU196833 HRQ196833 IBM196833 ILI196833 IVE196833 JFA196833 JOW196833 JYS196833 KIO196833 KSK196833 LCG196833 LMC196833 LVY196833 MFU196833 MPQ196833 MZM196833 NJI196833 NTE196833 ODA196833 OMW196833 OWS196833 PGO196833 PQK196833 QAG196833 QKC196833 QTY196833 RDU196833 RNQ196833 RXM196833 SHI196833 SRE196833 TBA196833 TKW196833 TUS196833 UEO196833 UOK196833 UYG196833 VIC196833 VRY196833 WBU196833 WLQ196833 WVM196833 E262369 JA262369 SW262369 ACS262369 AMO262369 AWK262369 BGG262369 BQC262369 BZY262369 CJU262369 CTQ262369 DDM262369 DNI262369 DXE262369 EHA262369 EQW262369 FAS262369 FKO262369 FUK262369 GEG262369 GOC262369 GXY262369 HHU262369 HRQ262369 IBM262369 ILI262369 IVE262369 JFA262369 JOW262369 JYS262369 KIO262369 KSK262369 LCG262369 LMC262369 LVY262369 MFU262369 MPQ262369 MZM262369 NJI262369 NTE262369 ODA262369 OMW262369 OWS262369 PGO262369 PQK262369 QAG262369 QKC262369 QTY262369 RDU262369 RNQ262369 RXM262369 SHI262369 SRE262369 TBA262369 TKW262369 TUS262369 UEO262369 UOK262369 UYG262369 VIC262369 VRY262369 WBU262369 WLQ262369 WVM262369 E327905 JA327905 SW327905 ACS327905 AMO327905 AWK327905 BGG327905 BQC327905 BZY327905 CJU327905 CTQ327905 DDM327905 DNI327905 DXE327905 EHA327905 EQW327905 FAS327905 FKO327905 FUK327905 GEG327905 GOC327905 GXY327905 HHU327905 HRQ327905 IBM327905 ILI327905 IVE327905 JFA327905 JOW327905 JYS327905 KIO327905 KSK327905 LCG327905 LMC327905 LVY327905 MFU327905 MPQ327905 MZM327905 NJI327905 NTE327905 ODA327905 OMW327905 OWS327905 PGO327905 PQK327905 QAG327905 QKC327905 QTY327905 RDU327905 RNQ327905 RXM327905 SHI327905 SRE327905 TBA327905 TKW327905 TUS327905 UEO327905 UOK327905 UYG327905 VIC327905 VRY327905 WBU327905 WLQ327905 WVM327905 E393441 JA393441 SW393441 ACS393441 AMO393441 AWK393441 BGG393441 BQC393441 BZY393441 CJU393441 CTQ393441 DDM393441 DNI393441 DXE393441 EHA393441 EQW393441 FAS393441 FKO393441 FUK393441 GEG393441 GOC393441 GXY393441 HHU393441 HRQ393441 IBM393441 ILI393441 IVE393441 JFA393441 JOW393441 JYS393441 KIO393441 KSK393441 LCG393441 LMC393441 LVY393441 MFU393441 MPQ393441 MZM393441 NJI393441 NTE393441 ODA393441 OMW393441 OWS393441 PGO393441 PQK393441 QAG393441 QKC393441 QTY393441 RDU393441 RNQ393441 RXM393441 SHI393441 SRE393441 TBA393441 TKW393441 TUS393441 UEO393441 UOK393441 UYG393441 VIC393441 VRY393441 WBU393441 WLQ393441 WVM393441 E458977 JA458977 SW458977 ACS458977 AMO458977 AWK458977 BGG458977 BQC458977 BZY458977 CJU458977 CTQ458977 DDM458977 DNI458977 DXE458977 EHA458977 EQW458977 FAS458977 FKO458977 FUK458977 GEG458977 GOC458977 GXY458977 HHU458977 HRQ458977 IBM458977 ILI458977 IVE458977 JFA458977 JOW458977 JYS458977 KIO458977 KSK458977 LCG458977 LMC458977 LVY458977 MFU458977 MPQ458977 MZM458977 NJI458977 NTE458977 ODA458977 OMW458977 OWS458977 PGO458977 PQK458977 QAG458977 QKC458977 QTY458977 RDU458977 RNQ458977 RXM458977 SHI458977 SRE458977 TBA458977 TKW458977 TUS458977 UEO458977 UOK458977 UYG458977 VIC458977 VRY458977 WBU458977 WLQ458977 WVM458977 E524513 JA524513 SW524513 ACS524513 AMO524513 AWK524513 BGG524513 BQC524513 BZY524513 CJU524513 CTQ524513 DDM524513 DNI524513 DXE524513 EHA524513 EQW524513 FAS524513 FKO524513 FUK524513 GEG524513 GOC524513 GXY524513 HHU524513 HRQ524513 IBM524513 ILI524513 IVE524513 JFA524513 JOW524513 JYS524513 KIO524513 KSK524513 LCG524513 LMC524513 LVY524513 MFU524513 MPQ524513 MZM524513 NJI524513 NTE524513 ODA524513 OMW524513 OWS524513 PGO524513 PQK524513 QAG524513 QKC524513 QTY524513 RDU524513 RNQ524513 RXM524513 SHI524513 SRE524513 TBA524513 TKW524513 TUS524513 UEO524513 UOK524513 UYG524513 VIC524513 VRY524513 WBU524513 WLQ524513 WVM524513 E590049 JA590049 SW590049 ACS590049 AMO590049 AWK590049 BGG590049 BQC590049 BZY590049 CJU590049 CTQ590049 DDM590049 DNI590049 DXE590049 EHA590049 EQW590049 FAS590049 FKO590049 FUK590049 GEG590049 GOC590049 GXY590049 HHU590049 HRQ590049 IBM590049 ILI590049 IVE590049 JFA590049 JOW590049 JYS590049 KIO590049 KSK590049 LCG590049 LMC590049 LVY590049 MFU590049 MPQ590049 MZM590049 NJI590049 NTE590049 ODA590049 OMW590049 OWS590049 PGO590049 PQK590049 QAG590049 QKC590049 QTY590049 RDU590049 RNQ590049 RXM590049 SHI590049 SRE590049 TBA590049 TKW590049 TUS590049 UEO590049 UOK590049 UYG590049 VIC590049 VRY590049 WBU590049 WLQ590049 WVM590049 E655585 JA655585 SW655585 ACS655585 AMO655585 AWK655585 BGG655585 BQC655585 BZY655585 CJU655585 CTQ655585 DDM655585 DNI655585 DXE655585 EHA655585 EQW655585 FAS655585 FKO655585 FUK655585 GEG655585 GOC655585 GXY655585 HHU655585 HRQ655585 IBM655585 ILI655585 IVE655585 JFA655585 JOW655585 JYS655585 KIO655585 KSK655585 LCG655585 LMC655585 LVY655585 MFU655585 MPQ655585 MZM655585 NJI655585 NTE655585 ODA655585 OMW655585 OWS655585 PGO655585 PQK655585 QAG655585 QKC655585 QTY655585 RDU655585 RNQ655585 RXM655585 SHI655585 SRE655585 TBA655585 TKW655585 TUS655585 UEO655585 UOK655585 UYG655585 VIC655585 VRY655585 WBU655585 WLQ655585 WVM655585 E721121 JA721121 SW721121 ACS721121 AMO721121 AWK721121 BGG721121 BQC721121 BZY721121 CJU721121 CTQ721121 DDM721121 DNI721121 DXE721121 EHA721121 EQW721121 FAS721121 FKO721121 FUK721121 GEG721121 GOC721121 GXY721121 HHU721121 HRQ721121 IBM721121 ILI721121 IVE721121 JFA721121 JOW721121 JYS721121 KIO721121 KSK721121 LCG721121 LMC721121 LVY721121 MFU721121 MPQ721121 MZM721121 NJI721121 NTE721121 ODA721121 OMW721121 OWS721121 PGO721121 PQK721121 QAG721121 QKC721121 QTY721121 RDU721121 RNQ721121 RXM721121 SHI721121 SRE721121 TBA721121 TKW721121 TUS721121 UEO721121 UOK721121 UYG721121 VIC721121 VRY721121 WBU721121 WLQ721121 WVM721121 E786657 JA786657 SW786657 ACS786657 AMO786657 AWK786657 BGG786657 BQC786657 BZY786657 CJU786657 CTQ786657 DDM786657 DNI786657 DXE786657 EHA786657 EQW786657 FAS786657 FKO786657 FUK786657 GEG786657 GOC786657 GXY786657 HHU786657 HRQ786657 IBM786657 ILI786657 IVE786657 JFA786657 JOW786657 JYS786657 KIO786657 KSK786657 LCG786657 LMC786657 LVY786657 MFU786657 MPQ786657 MZM786657 NJI786657 NTE786657 ODA786657 OMW786657 OWS786657 PGO786657 PQK786657 QAG786657 QKC786657 QTY786657 RDU786657 RNQ786657 RXM786657 SHI786657 SRE786657 TBA786657 TKW786657 TUS786657 UEO786657 UOK786657 UYG786657 VIC786657 VRY786657 WBU786657 WLQ786657 WVM786657 E852193 JA852193 SW852193 ACS852193 AMO852193 AWK852193 BGG852193 BQC852193 BZY852193 CJU852193 CTQ852193 DDM852193 DNI852193 DXE852193 EHA852193 EQW852193 FAS852193 FKO852193 FUK852193 GEG852193 GOC852193 GXY852193 HHU852193 HRQ852193 IBM852193 ILI852193 IVE852193 JFA852193 JOW852193 JYS852193 KIO852193 KSK852193 LCG852193 LMC852193 LVY852193 MFU852193 MPQ852193 MZM852193 NJI852193 NTE852193 ODA852193 OMW852193 OWS852193 PGO852193 PQK852193 QAG852193 QKC852193 QTY852193 RDU852193 RNQ852193 RXM852193 SHI852193 SRE852193 TBA852193 TKW852193 TUS852193 UEO852193 UOK852193 UYG852193 VIC852193 VRY852193 WBU852193 WLQ852193 WVM852193 E917729 JA917729 SW917729 ACS917729 AMO917729 AWK917729 BGG917729 BQC917729 BZY917729 CJU917729 CTQ917729 DDM917729 DNI917729 DXE917729 EHA917729 EQW917729 FAS917729 FKO917729 FUK917729 GEG917729 GOC917729 GXY917729 HHU917729 HRQ917729 IBM917729 ILI917729 IVE917729 JFA917729 JOW917729 JYS917729 KIO917729 KSK917729 LCG917729 LMC917729 LVY917729 MFU917729 MPQ917729 MZM917729 NJI917729 NTE917729 ODA917729 OMW917729 OWS917729 PGO917729 PQK917729 QAG917729 QKC917729 QTY917729 RDU917729 RNQ917729 RXM917729 SHI917729 SRE917729 TBA917729 TKW917729 TUS917729 UEO917729 UOK917729 UYG917729 VIC917729 VRY917729 WBU917729 WLQ917729 WVM917729 E983265 JA983265 SW983265 ACS983265 AMO983265 AWK983265 BGG983265 BQC983265 BZY983265 CJU983265 CTQ983265 DDM983265 DNI983265 DXE983265 EHA983265 EQW983265 FAS983265 FKO983265 FUK983265 GEG983265 GOC983265 GXY983265 HHU983265 HRQ983265 IBM983265 ILI983265 IVE983265 JFA983265 JOW983265 JYS983265 KIO983265 KSK983265 LCG983265 LMC983265 LVY983265 MFU983265 MPQ983265 MZM983265 NJI983265 NTE983265 ODA983265 OMW983265 OWS983265 PGO983265 PQK983265 QAG983265 QKC983265 QTY983265 RDU983265 RNQ983265 RXM983265 SHI983265 SRE983265 TBA983265 TKW983265 TUS983265 UEO983265 UOK983265 UYG983265 VIC983265 VRY983265 WBU983265 WLQ983265 WVM983265 E189 JA189 SW189 ACS189 AMO189 AWK189 BGG189 BQC189 BZY189 CJU189 CTQ189 DDM189 DNI189 DXE189 EHA189 EQW189 FAS189 FKO189 FUK189 GEG189 GOC189 GXY189 HHU189 HRQ189 IBM189 ILI189 IVE189 JFA189 JOW189 JYS189 KIO189 KSK189 LCG189 LMC189 LVY189 MFU189 MPQ189 MZM189 NJI189 NTE189 ODA189 OMW189 OWS189 PGO189 PQK189 QAG189 QKC189 QTY189 RDU189 RNQ189 RXM189 SHI189 SRE189 TBA189 TKW189 TUS189 UEO189 UOK189 UYG189 VIC189 VRY189 WBU189 WLQ189 WVM189 E65725 JA65725 SW65725 ACS65725 AMO65725 AWK65725 BGG65725 BQC65725 BZY65725 CJU65725 CTQ65725 DDM65725 DNI65725 DXE65725 EHA65725 EQW65725 FAS65725 FKO65725 FUK65725 GEG65725 GOC65725 GXY65725 HHU65725 HRQ65725 IBM65725 ILI65725 IVE65725 JFA65725 JOW65725 JYS65725 KIO65725 KSK65725 LCG65725 LMC65725 LVY65725 MFU65725 MPQ65725 MZM65725 NJI65725 NTE65725 ODA65725 OMW65725 OWS65725 PGO65725 PQK65725 QAG65725 QKC65725 QTY65725 RDU65725 RNQ65725 RXM65725 SHI65725 SRE65725 TBA65725 TKW65725 TUS65725 UEO65725 UOK65725 UYG65725 VIC65725 VRY65725 WBU65725 WLQ65725 WVM65725 E131261 JA131261 SW131261 ACS131261 AMO131261 AWK131261 BGG131261 BQC131261 BZY131261 CJU131261 CTQ131261 DDM131261 DNI131261 DXE131261 EHA131261 EQW131261 FAS131261 FKO131261 FUK131261 GEG131261 GOC131261 GXY131261 HHU131261 HRQ131261 IBM131261 ILI131261 IVE131261 JFA131261 JOW131261 JYS131261 KIO131261 KSK131261 LCG131261 LMC131261 LVY131261 MFU131261 MPQ131261 MZM131261 NJI131261 NTE131261 ODA131261 OMW131261 OWS131261 PGO131261 PQK131261 QAG131261 QKC131261 QTY131261 RDU131261 RNQ131261 RXM131261 SHI131261 SRE131261 TBA131261 TKW131261 TUS131261 UEO131261 UOK131261 UYG131261 VIC131261 VRY131261 WBU131261 WLQ131261 WVM131261 E196797 JA196797 SW196797 ACS196797 AMO196797 AWK196797 BGG196797 BQC196797 BZY196797 CJU196797 CTQ196797 DDM196797 DNI196797 DXE196797 EHA196797 EQW196797 FAS196797 FKO196797 FUK196797 GEG196797 GOC196797 GXY196797 HHU196797 HRQ196797 IBM196797 ILI196797 IVE196797 JFA196797 JOW196797 JYS196797 KIO196797 KSK196797 LCG196797 LMC196797 LVY196797 MFU196797 MPQ196797 MZM196797 NJI196797 NTE196797 ODA196797 OMW196797 OWS196797 PGO196797 PQK196797 QAG196797 QKC196797 QTY196797 RDU196797 RNQ196797 RXM196797 SHI196797 SRE196797 TBA196797 TKW196797 TUS196797 UEO196797 UOK196797 UYG196797 VIC196797 VRY196797 WBU196797 WLQ196797 WVM196797 E262333 JA262333 SW262333 ACS262333 AMO262333 AWK262333 BGG262333 BQC262333 BZY262333 CJU262333 CTQ262333 DDM262333 DNI262333 DXE262333 EHA262333 EQW262333 FAS262333 FKO262333 FUK262333 GEG262333 GOC262333 GXY262333 HHU262333 HRQ262333 IBM262333 ILI262333 IVE262333 JFA262333 JOW262333 JYS262333 KIO262333 KSK262333 LCG262333 LMC262333 LVY262333 MFU262333 MPQ262333 MZM262333 NJI262333 NTE262333 ODA262333 OMW262333 OWS262333 PGO262333 PQK262333 QAG262333 QKC262333 QTY262333 RDU262333 RNQ262333 RXM262333 SHI262333 SRE262333 TBA262333 TKW262333 TUS262333 UEO262333 UOK262333 UYG262333 VIC262333 VRY262333 WBU262333 WLQ262333 WVM262333 E327869 JA327869 SW327869 ACS327869 AMO327869 AWK327869 BGG327869 BQC327869 BZY327869 CJU327869 CTQ327869 DDM327869 DNI327869 DXE327869 EHA327869 EQW327869 FAS327869 FKO327869 FUK327869 GEG327869 GOC327869 GXY327869 HHU327869 HRQ327869 IBM327869 ILI327869 IVE327869 JFA327869 JOW327869 JYS327869 KIO327869 KSK327869 LCG327869 LMC327869 LVY327869 MFU327869 MPQ327869 MZM327869 NJI327869 NTE327869 ODA327869 OMW327869 OWS327869 PGO327869 PQK327869 QAG327869 QKC327869 QTY327869 RDU327869 RNQ327869 RXM327869 SHI327869 SRE327869 TBA327869 TKW327869 TUS327869 UEO327869 UOK327869 UYG327869 VIC327869 VRY327869 WBU327869 WLQ327869 WVM327869 E393405 JA393405 SW393405 ACS393405 AMO393405 AWK393405 BGG393405 BQC393405 BZY393405 CJU393405 CTQ393405 DDM393405 DNI393405 DXE393405 EHA393405 EQW393405 FAS393405 FKO393405 FUK393405 GEG393405 GOC393405 GXY393405 HHU393405 HRQ393405 IBM393405 ILI393405 IVE393405 JFA393405 JOW393405 JYS393405 KIO393405 KSK393405 LCG393405 LMC393405 LVY393405 MFU393405 MPQ393405 MZM393405 NJI393405 NTE393405 ODA393405 OMW393405 OWS393405 PGO393405 PQK393405 QAG393405 QKC393405 QTY393405 RDU393405 RNQ393405 RXM393405 SHI393405 SRE393405 TBA393405 TKW393405 TUS393405 UEO393405 UOK393405 UYG393405 VIC393405 VRY393405 WBU393405 WLQ393405 WVM393405 E458941 JA458941 SW458941 ACS458941 AMO458941 AWK458941 BGG458941 BQC458941 BZY458941 CJU458941 CTQ458941 DDM458941 DNI458941 DXE458941 EHA458941 EQW458941 FAS458941 FKO458941 FUK458941 GEG458941 GOC458941 GXY458941 HHU458941 HRQ458941 IBM458941 ILI458941 IVE458941 JFA458941 JOW458941 JYS458941 KIO458941 KSK458941 LCG458941 LMC458941 LVY458941 MFU458941 MPQ458941 MZM458941 NJI458941 NTE458941 ODA458941 OMW458941 OWS458941 PGO458941 PQK458941 QAG458941 QKC458941 QTY458941 RDU458941 RNQ458941 RXM458941 SHI458941 SRE458941 TBA458941 TKW458941 TUS458941 UEO458941 UOK458941 UYG458941 VIC458941 VRY458941 WBU458941 WLQ458941 WVM458941 E524477 JA524477 SW524477 ACS524477 AMO524477 AWK524477 BGG524477 BQC524477 BZY524477 CJU524477 CTQ524477 DDM524477 DNI524477 DXE524477 EHA524477 EQW524477 FAS524477 FKO524477 FUK524477 GEG524477 GOC524477 GXY524477 HHU524477 HRQ524477 IBM524477 ILI524477 IVE524477 JFA524477 JOW524477 JYS524477 KIO524477 KSK524477 LCG524477 LMC524477 LVY524477 MFU524477 MPQ524477 MZM524477 NJI524477 NTE524477 ODA524477 OMW524477 OWS524477 PGO524477 PQK524477 QAG524477 QKC524477 QTY524477 RDU524477 RNQ524477 RXM524477 SHI524477 SRE524477 TBA524477 TKW524477 TUS524477 UEO524477 UOK524477 UYG524477 VIC524477 VRY524477 WBU524477 WLQ524477 WVM524477 E590013 JA590013 SW590013 ACS590013 AMO590013 AWK590013 BGG590013 BQC590013 BZY590013 CJU590013 CTQ590013 DDM590013 DNI590013 DXE590013 EHA590013 EQW590013 FAS590013 FKO590013 FUK590013 GEG590013 GOC590013 GXY590013 HHU590013 HRQ590013 IBM590013 ILI590013 IVE590013 JFA590013 JOW590013 JYS590013 KIO590013 KSK590013 LCG590013 LMC590013 LVY590013 MFU590013 MPQ590013 MZM590013 NJI590013 NTE590013 ODA590013 OMW590013 OWS590013 PGO590013 PQK590013 QAG590013 QKC590013 QTY590013 RDU590013 RNQ590013 RXM590013 SHI590013 SRE590013 TBA590013 TKW590013 TUS590013 UEO590013 UOK590013 UYG590013 VIC590013 VRY590013 WBU590013 WLQ590013 WVM590013 E655549 JA655549 SW655549 ACS655549 AMO655549 AWK655549 BGG655549 BQC655549 BZY655549 CJU655549 CTQ655549 DDM655549 DNI655549 DXE655549 EHA655549 EQW655549 FAS655549 FKO655549 FUK655549 GEG655549 GOC655549 GXY655549 HHU655549 HRQ655549 IBM655549 ILI655549 IVE655549 JFA655549 JOW655549 JYS655549 KIO655549 KSK655549 LCG655549 LMC655549 LVY655549 MFU655549 MPQ655549 MZM655549 NJI655549 NTE655549 ODA655549 OMW655549 OWS655549 PGO655549 PQK655549 QAG655549 QKC655549 QTY655549 RDU655549 RNQ655549 RXM655549 SHI655549 SRE655549 TBA655549 TKW655549 TUS655549 UEO655549 UOK655549 UYG655549 VIC655549 VRY655549 WBU655549 WLQ655549 WVM655549 E721085 JA721085 SW721085 ACS721085 AMO721085 AWK721085 BGG721085 BQC721085 BZY721085 CJU721085 CTQ721085 DDM721085 DNI721085 DXE721085 EHA721085 EQW721085 FAS721085 FKO721085 FUK721085 GEG721085 GOC721085 GXY721085 HHU721085 HRQ721085 IBM721085 ILI721085 IVE721085 JFA721085 JOW721085 JYS721085 KIO721085 KSK721085 LCG721085 LMC721085 LVY721085 MFU721085 MPQ721085 MZM721085 NJI721085 NTE721085 ODA721085 OMW721085 OWS721085 PGO721085 PQK721085 QAG721085 QKC721085 QTY721085 RDU721085 RNQ721085 RXM721085 SHI721085 SRE721085 TBA721085 TKW721085 TUS721085 UEO721085 UOK721085 UYG721085 VIC721085 VRY721085 WBU721085 WLQ721085 WVM721085 E786621 JA786621 SW786621 ACS786621 AMO786621 AWK786621 BGG786621 BQC786621 BZY786621 CJU786621 CTQ786621 DDM786621 DNI786621 DXE786621 EHA786621 EQW786621 FAS786621 FKO786621 FUK786621 GEG786621 GOC786621 GXY786621 HHU786621 HRQ786621 IBM786621 ILI786621 IVE786621 JFA786621 JOW786621 JYS786621 KIO786621 KSK786621 LCG786621 LMC786621 LVY786621 MFU786621 MPQ786621 MZM786621 NJI786621 NTE786621 ODA786621 OMW786621 OWS786621 PGO786621 PQK786621 QAG786621 QKC786621 QTY786621 RDU786621 RNQ786621 RXM786621 SHI786621 SRE786621 TBA786621 TKW786621 TUS786621 UEO786621 UOK786621 UYG786621 VIC786621 VRY786621 WBU786621 WLQ786621 WVM786621 E852157 JA852157 SW852157 ACS852157 AMO852157 AWK852157 BGG852157 BQC852157 BZY852157 CJU852157 CTQ852157 DDM852157 DNI852157 DXE852157 EHA852157 EQW852157 FAS852157 FKO852157 FUK852157 GEG852157 GOC852157 GXY852157 HHU852157 HRQ852157 IBM852157 ILI852157 IVE852157 JFA852157 JOW852157 JYS852157 KIO852157 KSK852157 LCG852157 LMC852157 LVY852157 MFU852157 MPQ852157 MZM852157 NJI852157 NTE852157 ODA852157 OMW852157 OWS852157 PGO852157 PQK852157 QAG852157 QKC852157 QTY852157 RDU852157 RNQ852157 RXM852157 SHI852157 SRE852157 TBA852157 TKW852157 TUS852157 UEO852157 UOK852157 UYG852157 VIC852157 VRY852157 WBU852157 WLQ852157 WVM852157 E917693 JA917693 SW917693 ACS917693 AMO917693 AWK917693 BGG917693 BQC917693 BZY917693 CJU917693 CTQ917693 DDM917693 DNI917693 DXE917693 EHA917693 EQW917693 FAS917693 FKO917693 FUK917693 GEG917693 GOC917693 GXY917693 HHU917693 HRQ917693 IBM917693 ILI917693 IVE917693 JFA917693 JOW917693 JYS917693 KIO917693 KSK917693 LCG917693 LMC917693 LVY917693 MFU917693 MPQ917693 MZM917693 NJI917693 NTE917693 ODA917693 OMW917693 OWS917693 PGO917693 PQK917693 QAG917693 QKC917693 QTY917693 RDU917693 RNQ917693 RXM917693 SHI917693 SRE917693 TBA917693 TKW917693 TUS917693 UEO917693 UOK917693 UYG917693 VIC917693 VRY917693 WBU917693 WLQ917693 WVM917693 E983229 JA983229 SW983229 ACS983229 AMO983229 AWK983229 BGG983229 BQC983229 BZY983229 CJU983229 CTQ983229 DDM983229 DNI983229 DXE983229 EHA983229 EQW983229 FAS983229 FKO983229 FUK983229 GEG983229 GOC983229 GXY983229 HHU983229 HRQ983229 IBM983229 ILI983229 IVE983229 JFA983229 JOW983229 JYS983229 KIO983229 KSK983229 LCG983229 LMC983229 LVY983229 MFU983229 MPQ983229 MZM983229 NJI983229 NTE983229 ODA983229 OMW983229 OWS983229 PGO983229 PQK983229 QAG983229 QKC983229 QTY983229 RDU983229 RNQ983229 RXM983229 SHI983229 SRE983229 TBA983229 TKW983229 TUS983229 UEO983229 UOK983229 UYG983229 VIC983229 VRY983229 WBU983229 WLQ983229 WVM983229 E176 JA176 SW176 ACS176 AMO176 AWK176 BGG176 BQC176 BZY176 CJU176 CTQ176 DDM176 DNI176 DXE176 EHA176 EQW176 FAS176 FKO176 FUK176 GEG176 GOC176 GXY176 HHU176 HRQ176 IBM176 ILI176 IVE176 JFA176 JOW176 JYS176 KIO176 KSK176 LCG176 LMC176 LVY176 MFU176 MPQ176 MZM176 NJI176 NTE176 ODA176 OMW176 OWS176 PGO176 PQK176 QAG176 QKC176 QTY176 RDU176 RNQ176 RXM176 SHI176 SRE176 TBA176 TKW176 TUS176 UEO176 UOK176 UYG176 VIC176 VRY176 WBU176 WLQ176 WVM176 E65712 JA65712 SW65712 ACS65712 AMO65712 AWK65712 BGG65712 BQC65712 BZY65712 CJU65712 CTQ65712 DDM65712 DNI65712 DXE65712 EHA65712 EQW65712 FAS65712 FKO65712 FUK65712 GEG65712 GOC65712 GXY65712 HHU65712 HRQ65712 IBM65712 ILI65712 IVE65712 JFA65712 JOW65712 JYS65712 KIO65712 KSK65712 LCG65712 LMC65712 LVY65712 MFU65712 MPQ65712 MZM65712 NJI65712 NTE65712 ODA65712 OMW65712 OWS65712 PGO65712 PQK65712 QAG65712 QKC65712 QTY65712 RDU65712 RNQ65712 RXM65712 SHI65712 SRE65712 TBA65712 TKW65712 TUS65712 UEO65712 UOK65712 UYG65712 VIC65712 VRY65712 WBU65712 WLQ65712 WVM65712 E131248 JA131248 SW131248 ACS131248 AMO131248 AWK131248 BGG131248 BQC131248 BZY131248 CJU131248 CTQ131248 DDM131248 DNI131248 DXE131248 EHA131248 EQW131248 FAS131248 FKO131248 FUK131248 GEG131248 GOC131248 GXY131248 HHU131248 HRQ131248 IBM131248 ILI131248 IVE131248 JFA131248 JOW131248 JYS131248 KIO131248 KSK131248 LCG131248 LMC131248 LVY131248 MFU131248 MPQ131248 MZM131248 NJI131248 NTE131248 ODA131248 OMW131248 OWS131248 PGO131248 PQK131248 QAG131248 QKC131248 QTY131248 RDU131248 RNQ131248 RXM131248 SHI131248 SRE131248 TBA131248 TKW131248 TUS131248 UEO131248 UOK131248 UYG131248 VIC131248 VRY131248 WBU131248 WLQ131248 WVM131248 E196784 JA196784 SW196784 ACS196784 AMO196784 AWK196784 BGG196784 BQC196784 BZY196784 CJU196784 CTQ196784 DDM196784 DNI196784 DXE196784 EHA196784 EQW196784 FAS196784 FKO196784 FUK196784 GEG196784 GOC196784 GXY196784 HHU196784 HRQ196784 IBM196784 ILI196784 IVE196784 JFA196784 JOW196784 JYS196784 KIO196784 KSK196784 LCG196784 LMC196784 LVY196784 MFU196784 MPQ196784 MZM196784 NJI196784 NTE196784 ODA196784 OMW196784 OWS196784 PGO196784 PQK196784 QAG196784 QKC196784 QTY196784 RDU196784 RNQ196784 RXM196784 SHI196784 SRE196784 TBA196784 TKW196784 TUS196784 UEO196784 UOK196784 UYG196784 VIC196784 VRY196784 WBU196784 WLQ196784 WVM196784 E262320 JA262320 SW262320 ACS262320 AMO262320 AWK262320 BGG262320 BQC262320 BZY262320 CJU262320 CTQ262320 DDM262320 DNI262320 DXE262320 EHA262320 EQW262320 FAS262320 FKO262320 FUK262320 GEG262320 GOC262320 GXY262320 HHU262320 HRQ262320 IBM262320 ILI262320 IVE262320 JFA262320 JOW262320 JYS262320 KIO262320 KSK262320 LCG262320 LMC262320 LVY262320 MFU262320 MPQ262320 MZM262320 NJI262320 NTE262320 ODA262320 OMW262320 OWS262320 PGO262320 PQK262320 QAG262320 QKC262320 QTY262320 RDU262320 RNQ262320 RXM262320 SHI262320 SRE262320 TBA262320 TKW262320 TUS262320 UEO262320 UOK262320 UYG262320 VIC262320 VRY262320 WBU262320 WLQ262320 WVM262320 E327856 JA327856 SW327856 ACS327856 AMO327856 AWK327856 BGG327856 BQC327856 BZY327856 CJU327856 CTQ327856 DDM327856 DNI327856 DXE327856 EHA327856 EQW327856 FAS327856 FKO327856 FUK327856 GEG327856 GOC327856 GXY327856 HHU327856 HRQ327856 IBM327856 ILI327856 IVE327856 JFA327856 JOW327856 JYS327856 KIO327856 KSK327856 LCG327856 LMC327856 LVY327856 MFU327856 MPQ327856 MZM327856 NJI327856 NTE327856 ODA327856 OMW327856 OWS327856 PGO327856 PQK327856 QAG327856 QKC327856 QTY327856 RDU327856 RNQ327856 RXM327856 SHI327856 SRE327856 TBA327856 TKW327856 TUS327856 UEO327856 UOK327856 UYG327856 VIC327856 VRY327856 WBU327856 WLQ327856 WVM327856 E393392 JA393392 SW393392 ACS393392 AMO393392 AWK393392 BGG393392 BQC393392 BZY393392 CJU393392 CTQ393392 DDM393392 DNI393392 DXE393392 EHA393392 EQW393392 FAS393392 FKO393392 FUK393392 GEG393392 GOC393392 GXY393392 HHU393392 HRQ393392 IBM393392 ILI393392 IVE393392 JFA393392 JOW393392 JYS393392 KIO393392 KSK393392 LCG393392 LMC393392 LVY393392 MFU393392 MPQ393392 MZM393392 NJI393392 NTE393392 ODA393392 OMW393392 OWS393392 PGO393392 PQK393392 QAG393392 QKC393392 QTY393392 RDU393392 RNQ393392 RXM393392 SHI393392 SRE393392 TBA393392 TKW393392 TUS393392 UEO393392 UOK393392 UYG393392 VIC393392 VRY393392 WBU393392 WLQ393392 WVM393392 E458928 JA458928 SW458928 ACS458928 AMO458928 AWK458928 BGG458928 BQC458928 BZY458928 CJU458928 CTQ458928 DDM458928 DNI458928 DXE458928 EHA458928 EQW458928 FAS458928 FKO458928 FUK458928 GEG458928 GOC458928 GXY458928 HHU458928 HRQ458928 IBM458928 ILI458928 IVE458928 JFA458928 JOW458928 JYS458928 KIO458928 KSK458928 LCG458928 LMC458928 LVY458928 MFU458928 MPQ458928 MZM458928 NJI458928 NTE458928 ODA458928 OMW458928 OWS458928 PGO458928 PQK458928 QAG458928 QKC458928 QTY458928 RDU458928 RNQ458928 RXM458928 SHI458928 SRE458928 TBA458928 TKW458928 TUS458928 UEO458928 UOK458928 UYG458928 VIC458928 VRY458928 WBU458928 WLQ458928 WVM458928 E524464 JA524464 SW524464 ACS524464 AMO524464 AWK524464 BGG524464 BQC524464 BZY524464 CJU524464 CTQ524464 DDM524464 DNI524464 DXE524464 EHA524464 EQW524464 FAS524464 FKO524464 FUK524464 GEG524464 GOC524464 GXY524464 HHU524464 HRQ524464 IBM524464 ILI524464 IVE524464 JFA524464 JOW524464 JYS524464 KIO524464 KSK524464 LCG524464 LMC524464 LVY524464 MFU524464 MPQ524464 MZM524464 NJI524464 NTE524464 ODA524464 OMW524464 OWS524464 PGO524464 PQK524464 QAG524464 QKC524464 QTY524464 RDU524464 RNQ524464 RXM524464 SHI524464 SRE524464 TBA524464 TKW524464 TUS524464 UEO524464 UOK524464 UYG524464 VIC524464 VRY524464 WBU524464 WLQ524464 WVM524464 E590000 JA590000 SW590000 ACS590000 AMO590000 AWK590000 BGG590000 BQC590000 BZY590000 CJU590000 CTQ590000 DDM590000 DNI590000 DXE590000 EHA590000 EQW590000 FAS590000 FKO590000 FUK590000 GEG590000 GOC590000 GXY590000 HHU590000 HRQ590000 IBM590000 ILI590000 IVE590000 JFA590000 JOW590000 JYS590000 KIO590000 KSK590000 LCG590000 LMC590000 LVY590000 MFU590000 MPQ590000 MZM590000 NJI590000 NTE590000 ODA590000 OMW590000 OWS590000 PGO590000 PQK590000 QAG590000 QKC590000 QTY590000 RDU590000 RNQ590000 RXM590000 SHI590000 SRE590000 TBA590000 TKW590000 TUS590000 UEO590000 UOK590000 UYG590000 VIC590000 VRY590000 WBU590000 WLQ590000 WVM590000 E655536 JA655536 SW655536 ACS655536 AMO655536 AWK655536 BGG655536 BQC655536 BZY655536 CJU655536 CTQ655536 DDM655536 DNI655536 DXE655536 EHA655536 EQW655536 FAS655536 FKO655536 FUK655536 GEG655536 GOC655536 GXY655536 HHU655536 HRQ655536 IBM655536 ILI655536 IVE655536 JFA655536 JOW655536 JYS655536 KIO655536 KSK655536 LCG655536 LMC655536 LVY655536 MFU655536 MPQ655536 MZM655536 NJI655536 NTE655536 ODA655536 OMW655536 OWS655536 PGO655536 PQK655536 QAG655536 QKC655536 QTY655536 RDU655536 RNQ655536 RXM655536 SHI655536 SRE655536 TBA655536 TKW655536 TUS655536 UEO655536 UOK655536 UYG655536 VIC655536 VRY655536 WBU655536 WLQ655536 WVM655536 E721072 JA721072 SW721072 ACS721072 AMO721072 AWK721072 BGG721072 BQC721072 BZY721072 CJU721072 CTQ721072 DDM721072 DNI721072 DXE721072 EHA721072 EQW721072 FAS721072 FKO721072 FUK721072 GEG721072 GOC721072 GXY721072 HHU721072 HRQ721072 IBM721072 ILI721072 IVE721072 JFA721072 JOW721072 JYS721072 KIO721072 KSK721072 LCG721072 LMC721072 LVY721072 MFU721072 MPQ721072 MZM721072 NJI721072 NTE721072 ODA721072 OMW721072 OWS721072 PGO721072 PQK721072 QAG721072 QKC721072 QTY721072 RDU721072 RNQ721072 RXM721072 SHI721072 SRE721072 TBA721072 TKW721072 TUS721072 UEO721072 UOK721072 UYG721072 VIC721072 VRY721072 WBU721072 WLQ721072 WVM721072 E786608 JA786608 SW786608 ACS786608 AMO786608 AWK786608 BGG786608 BQC786608 BZY786608 CJU786608 CTQ786608 DDM786608 DNI786608 DXE786608 EHA786608 EQW786608 FAS786608 FKO786608 FUK786608 GEG786608 GOC786608 GXY786608 HHU786608 HRQ786608 IBM786608 ILI786608 IVE786608 JFA786608 JOW786608 JYS786608 KIO786608 KSK786608 LCG786608 LMC786608 LVY786608 MFU786608 MPQ786608 MZM786608 NJI786608 NTE786608 ODA786608 OMW786608 OWS786608 PGO786608 PQK786608 QAG786608 QKC786608 QTY786608 RDU786608 RNQ786608 RXM786608 SHI786608 SRE786608 TBA786608 TKW786608 TUS786608 UEO786608 UOK786608 UYG786608 VIC786608 VRY786608 WBU786608 WLQ786608 WVM786608 E852144 JA852144 SW852144 ACS852144 AMO852144 AWK852144 BGG852144 BQC852144 BZY852144 CJU852144 CTQ852144 DDM852144 DNI852144 DXE852144 EHA852144 EQW852144 FAS852144 FKO852144 FUK852144 GEG852144 GOC852144 GXY852144 HHU852144 HRQ852144 IBM852144 ILI852144 IVE852144 JFA852144 JOW852144 JYS852144 KIO852144 KSK852144 LCG852144 LMC852144 LVY852144 MFU852144 MPQ852144 MZM852144 NJI852144 NTE852144 ODA852144 OMW852144 OWS852144 PGO852144 PQK852144 QAG852144 QKC852144 QTY852144 RDU852144 RNQ852144 RXM852144 SHI852144 SRE852144 TBA852144 TKW852144 TUS852144 UEO852144 UOK852144 UYG852144 VIC852144 VRY852144 WBU852144 WLQ852144 WVM852144 E917680 JA917680 SW917680 ACS917680 AMO917680 AWK917680 BGG917680 BQC917680 BZY917680 CJU917680 CTQ917680 DDM917680 DNI917680 DXE917680 EHA917680 EQW917680 FAS917680 FKO917680 FUK917680 GEG917680 GOC917680 GXY917680 HHU917680 HRQ917680 IBM917680 ILI917680 IVE917680 JFA917680 JOW917680 JYS917680 KIO917680 KSK917680 LCG917680 LMC917680 LVY917680 MFU917680 MPQ917680 MZM917680 NJI917680 NTE917680 ODA917680 OMW917680 OWS917680 PGO917680 PQK917680 QAG917680 QKC917680 QTY917680 RDU917680 RNQ917680 RXM917680 SHI917680 SRE917680 TBA917680 TKW917680 TUS917680 UEO917680 UOK917680 UYG917680 VIC917680 VRY917680 WBU917680 WLQ917680 WVM917680 E983216 JA983216 SW983216 ACS983216 AMO983216 AWK983216 BGG983216 BQC983216 BZY983216 CJU983216 CTQ983216 DDM983216 DNI983216 DXE983216 EHA983216 EQW983216 FAS983216 FKO983216 FUK983216 GEG983216 GOC983216 GXY983216 HHU983216 HRQ983216 IBM983216 ILI983216 IVE983216 JFA983216 JOW983216 JYS983216 KIO983216 KSK983216 LCG983216 LMC983216 LVY983216 MFU983216 MPQ983216 MZM983216 NJI983216 NTE983216 ODA983216 OMW983216 OWS983216 PGO983216 PQK983216 QAG983216 QKC983216 QTY983216 RDU983216 RNQ983216 RXM983216 SHI983216 SRE983216 TBA983216 TKW983216 TUS983216 UEO983216 UOK983216 UYG983216 VIC983216 VRY983216 WBU983216 WLQ983216 WVM983216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G65594:G65595 JC65594:JC65595 SY65594:SY65595 ACU65594:ACU65595 AMQ65594:AMQ65595 AWM65594:AWM65595 BGI65594:BGI65595 BQE65594:BQE65595 CAA65594:CAA65595 CJW65594:CJW65595 CTS65594:CTS65595 DDO65594:DDO65595 DNK65594:DNK65595 DXG65594:DXG65595 EHC65594:EHC65595 EQY65594:EQY65595 FAU65594:FAU65595 FKQ65594:FKQ65595 FUM65594:FUM65595 GEI65594:GEI65595 GOE65594:GOE65595 GYA65594:GYA65595 HHW65594:HHW65595 HRS65594:HRS65595 IBO65594:IBO65595 ILK65594:ILK65595 IVG65594:IVG65595 JFC65594:JFC65595 JOY65594:JOY65595 JYU65594:JYU65595 KIQ65594:KIQ65595 KSM65594:KSM65595 LCI65594:LCI65595 LME65594:LME65595 LWA65594:LWA65595 MFW65594:MFW65595 MPS65594:MPS65595 MZO65594:MZO65595 NJK65594:NJK65595 NTG65594:NTG65595 ODC65594:ODC65595 OMY65594:OMY65595 OWU65594:OWU65595 PGQ65594:PGQ65595 PQM65594:PQM65595 QAI65594:QAI65595 QKE65594:QKE65595 QUA65594:QUA65595 RDW65594:RDW65595 RNS65594:RNS65595 RXO65594:RXO65595 SHK65594:SHK65595 SRG65594:SRG65595 TBC65594:TBC65595 TKY65594:TKY65595 TUU65594:TUU65595 UEQ65594:UEQ65595 UOM65594:UOM65595 UYI65594:UYI65595 VIE65594:VIE65595 VSA65594:VSA65595 WBW65594:WBW65595 WLS65594:WLS65595 WVO65594:WVO65595 G131130:G131131 JC131130:JC131131 SY131130:SY131131 ACU131130:ACU131131 AMQ131130:AMQ131131 AWM131130:AWM131131 BGI131130:BGI131131 BQE131130:BQE131131 CAA131130:CAA131131 CJW131130:CJW131131 CTS131130:CTS131131 DDO131130:DDO131131 DNK131130:DNK131131 DXG131130:DXG131131 EHC131130:EHC131131 EQY131130:EQY131131 FAU131130:FAU131131 FKQ131130:FKQ131131 FUM131130:FUM131131 GEI131130:GEI131131 GOE131130:GOE131131 GYA131130:GYA131131 HHW131130:HHW131131 HRS131130:HRS131131 IBO131130:IBO131131 ILK131130:ILK131131 IVG131130:IVG131131 JFC131130:JFC131131 JOY131130:JOY131131 JYU131130:JYU131131 KIQ131130:KIQ131131 KSM131130:KSM131131 LCI131130:LCI131131 LME131130:LME131131 LWA131130:LWA131131 MFW131130:MFW131131 MPS131130:MPS131131 MZO131130:MZO131131 NJK131130:NJK131131 NTG131130:NTG131131 ODC131130:ODC131131 OMY131130:OMY131131 OWU131130:OWU131131 PGQ131130:PGQ131131 PQM131130:PQM131131 QAI131130:QAI131131 QKE131130:QKE131131 QUA131130:QUA131131 RDW131130:RDW131131 RNS131130:RNS131131 RXO131130:RXO131131 SHK131130:SHK131131 SRG131130:SRG131131 TBC131130:TBC131131 TKY131130:TKY131131 TUU131130:TUU131131 UEQ131130:UEQ131131 UOM131130:UOM131131 UYI131130:UYI131131 VIE131130:VIE131131 VSA131130:VSA131131 WBW131130:WBW131131 WLS131130:WLS131131 WVO131130:WVO131131 G196666:G196667 JC196666:JC196667 SY196666:SY196667 ACU196666:ACU196667 AMQ196666:AMQ196667 AWM196666:AWM196667 BGI196666:BGI196667 BQE196666:BQE196667 CAA196666:CAA196667 CJW196666:CJW196667 CTS196666:CTS196667 DDO196666:DDO196667 DNK196666:DNK196667 DXG196666:DXG196667 EHC196666:EHC196667 EQY196666:EQY196667 FAU196666:FAU196667 FKQ196666:FKQ196667 FUM196666:FUM196667 GEI196666:GEI196667 GOE196666:GOE196667 GYA196666:GYA196667 HHW196666:HHW196667 HRS196666:HRS196667 IBO196666:IBO196667 ILK196666:ILK196667 IVG196666:IVG196667 JFC196666:JFC196667 JOY196666:JOY196667 JYU196666:JYU196667 KIQ196666:KIQ196667 KSM196666:KSM196667 LCI196666:LCI196667 LME196666:LME196667 LWA196666:LWA196667 MFW196666:MFW196667 MPS196666:MPS196667 MZO196666:MZO196667 NJK196666:NJK196667 NTG196666:NTG196667 ODC196666:ODC196667 OMY196666:OMY196667 OWU196666:OWU196667 PGQ196666:PGQ196667 PQM196666:PQM196667 QAI196666:QAI196667 QKE196666:QKE196667 QUA196666:QUA196667 RDW196666:RDW196667 RNS196666:RNS196667 RXO196666:RXO196667 SHK196666:SHK196667 SRG196666:SRG196667 TBC196666:TBC196667 TKY196666:TKY196667 TUU196666:TUU196667 UEQ196666:UEQ196667 UOM196666:UOM196667 UYI196666:UYI196667 VIE196666:VIE196667 VSA196666:VSA196667 WBW196666:WBW196667 WLS196666:WLS196667 WVO196666:WVO196667 G262202:G262203 JC262202:JC262203 SY262202:SY262203 ACU262202:ACU262203 AMQ262202:AMQ262203 AWM262202:AWM262203 BGI262202:BGI262203 BQE262202:BQE262203 CAA262202:CAA262203 CJW262202:CJW262203 CTS262202:CTS262203 DDO262202:DDO262203 DNK262202:DNK262203 DXG262202:DXG262203 EHC262202:EHC262203 EQY262202:EQY262203 FAU262202:FAU262203 FKQ262202:FKQ262203 FUM262202:FUM262203 GEI262202:GEI262203 GOE262202:GOE262203 GYA262202:GYA262203 HHW262202:HHW262203 HRS262202:HRS262203 IBO262202:IBO262203 ILK262202:ILK262203 IVG262202:IVG262203 JFC262202:JFC262203 JOY262202:JOY262203 JYU262202:JYU262203 KIQ262202:KIQ262203 KSM262202:KSM262203 LCI262202:LCI262203 LME262202:LME262203 LWA262202:LWA262203 MFW262202:MFW262203 MPS262202:MPS262203 MZO262202:MZO262203 NJK262202:NJK262203 NTG262202:NTG262203 ODC262202:ODC262203 OMY262202:OMY262203 OWU262202:OWU262203 PGQ262202:PGQ262203 PQM262202:PQM262203 QAI262202:QAI262203 QKE262202:QKE262203 QUA262202:QUA262203 RDW262202:RDW262203 RNS262202:RNS262203 RXO262202:RXO262203 SHK262202:SHK262203 SRG262202:SRG262203 TBC262202:TBC262203 TKY262202:TKY262203 TUU262202:TUU262203 UEQ262202:UEQ262203 UOM262202:UOM262203 UYI262202:UYI262203 VIE262202:VIE262203 VSA262202:VSA262203 WBW262202:WBW262203 WLS262202:WLS262203 WVO262202:WVO262203 G327738:G327739 JC327738:JC327739 SY327738:SY327739 ACU327738:ACU327739 AMQ327738:AMQ327739 AWM327738:AWM327739 BGI327738:BGI327739 BQE327738:BQE327739 CAA327738:CAA327739 CJW327738:CJW327739 CTS327738:CTS327739 DDO327738:DDO327739 DNK327738:DNK327739 DXG327738:DXG327739 EHC327738:EHC327739 EQY327738:EQY327739 FAU327738:FAU327739 FKQ327738:FKQ327739 FUM327738:FUM327739 GEI327738:GEI327739 GOE327738:GOE327739 GYA327738:GYA327739 HHW327738:HHW327739 HRS327738:HRS327739 IBO327738:IBO327739 ILK327738:ILK327739 IVG327738:IVG327739 JFC327738:JFC327739 JOY327738:JOY327739 JYU327738:JYU327739 KIQ327738:KIQ327739 KSM327738:KSM327739 LCI327738:LCI327739 LME327738:LME327739 LWA327738:LWA327739 MFW327738:MFW327739 MPS327738:MPS327739 MZO327738:MZO327739 NJK327738:NJK327739 NTG327738:NTG327739 ODC327738:ODC327739 OMY327738:OMY327739 OWU327738:OWU327739 PGQ327738:PGQ327739 PQM327738:PQM327739 QAI327738:QAI327739 QKE327738:QKE327739 QUA327738:QUA327739 RDW327738:RDW327739 RNS327738:RNS327739 RXO327738:RXO327739 SHK327738:SHK327739 SRG327738:SRG327739 TBC327738:TBC327739 TKY327738:TKY327739 TUU327738:TUU327739 UEQ327738:UEQ327739 UOM327738:UOM327739 UYI327738:UYI327739 VIE327738:VIE327739 VSA327738:VSA327739 WBW327738:WBW327739 WLS327738:WLS327739 WVO327738:WVO327739 G393274:G393275 JC393274:JC393275 SY393274:SY393275 ACU393274:ACU393275 AMQ393274:AMQ393275 AWM393274:AWM393275 BGI393274:BGI393275 BQE393274:BQE393275 CAA393274:CAA393275 CJW393274:CJW393275 CTS393274:CTS393275 DDO393274:DDO393275 DNK393274:DNK393275 DXG393274:DXG393275 EHC393274:EHC393275 EQY393274:EQY393275 FAU393274:FAU393275 FKQ393274:FKQ393275 FUM393274:FUM393275 GEI393274:GEI393275 GOE393274:GOE393275 GYA393274:GYA393275 HHW393274:HHW393275 HRS393274:HRS393275 IBO393274:IBO393275 ILK393274:ILK393275 IVG393274:IVG393275 JFC393274:JFC393275 JOY393274:JOY393275 JYU393274:JYU393275 KIQ393274:KIQ393275 KSM393274:KSM393275 LCI393274:LCI393275 LME393274:LME393275 LWA393274:LWA393275 MFW393274:MFW393275 MPS393274:MPS393275 MZO393274:MZO393275 NJK393274:NJK393275 NTG393274:NTG393275 ODC393274:ODC393275 OMY393274:OMY393275 OWU393274:OWU393275 PGQ393274:PGQ393275 PQM393274:PQM393275 QAI393274:QAI393275 QKE393274:QKE393275 QUA393274:QUA393275 RDW393274:RDW393275 RNS393274:RNS393275 RXO393274:RXO393275 SHK393274:SHK393275 SRG393274:SRG393275 TBC393274:TBC393275 TKY393274:TKY393275 TUU393274:TUU393275 UEQ393274:UEQ393275 UOM393274:UOM393275 UYI393274:UYI393275 VIE393274:VIE393275 VSA393274:VSA393275 WBW393274:WBW393275 WLS393274:WLS393275 WVO393274:WVO393275 G458810:G458811 JC458810:JC458811 SY458810:SY458811 ACU458810:ACU458811 AMQ458810:AMQ458811 AWM458810:AWM458811 BGI458810:BGI458811 BQE458810:BQE458811 CAA458810:CAA458811 CJW458810:CJW458811 CTS458810:CTS458811 DDO458810:DDO458811 DNK458810:DNK458811 DXG458810:DXG458811 EHC458810:EHC458811 EQY458810:EQY458811 FAU458810:FAU458811 FKQ458810:FKQ458811 FUM458810:FUM458811 GEI458810:GEI458811 GOE458810:GOE458811 GYA458810:GYA458811 HHW458810:HHW458811 HRS458810:HRS458811 IBO458810:IBO458811 ILK458810:ILK458811 IVG458810:IVG458811 JFC458810:JFC458811 JOY458810:JOY458811 JYU458810:JYU458811 KIQ458810:KIQ458811 KSM458810:KSM458811 LCI458810:LCI458811 LME458810:LME458811 LWA458810:LWA458811 MFW458810:MFW458811 MPS458810:MPS458811 MZO458810:MZO458811 NJK458810:NJK458811 NTG458810:NTG458811 ODC458810:ODC458811 OMY458810:OMY458811 OWU458810:OWU458811 PGQ458810:PGQ458811 PQM458810:PQM458811 QAI458810:QAI458811 QKE458810:QKE458811 QUA458810:QUA458811 RDW458810:RDW458811 RNS458810:RNS458811 RXO458810:RXO458811 SHK458810:SHK458811 SRG458810:SRG458811 TBC458810:TBC458811 TKY458810:TKY458811 TUU458810:TUU458811 UEQ458810:UEQ458811 UOM458810:UOM458811 UYI458810:UYI458811 VIE458810:VIE458811 VSA458810:VSA458811 WBW458810:WBW458811 WLS458810:WLS458811 WVO458810:WVO458811 G524346:G524347 JC524346:JC524347 SY524346:SY524347 ACU524346:ACU524347 AMQ524346:AMQ524347 AWM524346:AWM524347 BGI524346:BGI524347 BQE524346:BQE524347 CAA524346:CAA524347 CJW524346:CJW524347 CTS524346:CTS524347 DDO524346:DDO524347 DNK524346:DNK524347 DXG524346:DXG524347 EHC524346:EHC524347 EQY524346:EQY524347 FAU524346:FAU524347 FKQ524346:FKQ524347 FUM524346:FUM524347 GEI524346:GEI524347 GOE524346:GOE524347 GYA524346:GYA524347 HHW524346:HHW524347 HRS524346:HRS524347 IBO524346:IBO524347 ILK524346:ILK524347 IVG524346:IVG524347 JFC524346:JFC524347 JOY524346:JOY524347 JYU524346:JYU524347 KIQ524346:KIQ524347 KSM524346:KSM524347 LCI524346:LCI524347 LME524346:LME524347 LWA524346:LWA524347 MFW524346:MFW524347 MPS524346:MPS524347 MZO524346:MZO524347 NJK524346:NJK524347 NTG524346:NTG524347 ODC524346:ODC524347 OMY524346:OMY524347 OWU524346:OWU524347 PGQ524346:PGQ524347 PQM524346:PQM524347 QAI524346:QAI524347 QKE524346:QKE524347 QUA524346:QUA524347 RDW524346:RDW524347 RNS524346:RNS524347 RXO524346:RXO524347 SHK524346:SHK524347 SRG524346:SRG524347 TBC524346:TBC524347 TKY524346:TKY524347 TUU524346:TUU524347 UEQ524346:UEQ524347 UOM524346:UOM524347 UYI524346:UYI524347 VIE524346:VIE524347 VSA524346:VSA524347 WBW524346:WBW524347 WLS524346:WLS524347 WVO524346:WVO524347 G589882:G589883 JC589882:JC589883 SY589882:SY589883 ACU589882:ACU589883 AMQ589882:AMQ589883 AWM589882:AWM589883 BGI589882:BGI589883 BQE589882:BQE589883 CAA589882:CAA589883 CJW589882:CJW589883 CTS589882:CTS589883 DDO589882:DDO589883 DNK589882:DNK589883 DXG589882:DXG589883 EHC589882:EHC589883 EQY589882:EQY589883 FAU589882:FAU589883 FKQ589882:FKQ589883 FUM589882:FUM589883 GEI589882:GEI589883 GOE589882:GOE589883 GYA589882:GYA589883 HHW589882:HHW589883 HRS589882:HRS589883 IBO589882:IBO589883 ILK589882:ILK589883 IVG589882:IVG589883 JFC589882:JFC589883 JOY589882:JOY589883 JYU589882:JYU589883 KIQ589882:KIQ589883 KSM589882:KSM589883 LCI589882:LCI589883 LME589882:LME589883 LWA589882:LWA589883 MFW589882:MFW589883 MPS589882:MPS589883 MZO589882:MZO589883 NJK589882:NJK589883 NTG589882:NTG589883 ODC589882:ODC589883 OMY589882:OMY589883 OWU589882:OWU589883 PGQ589882:PGQ589883 PQM589882:PQM589883 QAI589882:QAI589883 QKE589882:QKE589883 QUA589882:QUA589883 RDW589882:RDW589883 RNS589882:RNS589883 RXO589882:RXO589883 SHK589882:SHK589883 SRG589882:SRG589883 TBC589882:TBC589883 TKY589882:TKY589883 TUU589882:TUU589883 UEQ589882:UEQ589883 UOM589882:UOM589883 UYI589882:UYI589883 VIE589882:VIE589883 VSA589882:VSA589883 WBW589882:WBW589883 WLS589882:WLS589883 WVO589882:WVO589883 G655418:G655419 JC655418:JC655419 SY655418:SY655419 ACU655418:ACU655419 AMQ655418:AMQ655419 AWM655418:AWM655419 BGI655418:BGI655419 BQE655418:BQE655419 CAA655418:CAA655419 CJW655418:CJW655419 CTS655418:CTS655419 DDO655418:DDO655419 DNK655418:DNK655419 DXG655418:DXG655419 EHC655418:EHC655419 EQY655418:EQY655419 FAU655418:FAU655419 FKQ655418:FKQ655419 FUM655418:FUM655419 GEI655418:GEI655419 GOE655418:GOE655419 GYA655418:GYA655419 HHW655418:HHW655419 HRS655418:HRS655419 IBO655418:IBO655419 ILK655418:ILK655419 IVG655418:IVG655419 JFC655418:JFC655419 JOY655418:JOY655419 JYU655418:JYU655419 KIQ655418:KIQ655419 KSM655418:KSM655419 LCI655418:LCI655419 LME655418:LME655419 LWA655418:LWA655419 MFW655418:MFW655419 MPS655418:MPS655419 MZO655418:MZO655419 NJK655418:NJK655419 NTG655418:NTG655419 ODC655418:ODC655419 OMY655418:OMY655419 OWU655418:OWU655419 PGQ655418:PGQ655419 PQM655418:PQM655419 QAI655418:QAI655419 QKE655418:QKE655419 QUA655418:QUA655419 RDW655418:RDW655419 RNS655418:RNS655419 RXO655418:RXO655419 SHK655418:SHK655419 SRG655418:SRG655419 TBC655418:TBC655419 TKY655418:TKY655419 TUU655418:TUU655419 UEQ655418:UEQ655419 UOM655418:UOM655419 UYI655418:UYI655419 VIE655418:VIE655419 VSA655418:VSA655419 WBW655418:WBW655419 WLS655418:WLS655419 WVO655418:WVO655419 G720954:G720955 JC720954:JC720955 SY720954:SY720955 ACU720954:ACU720955 AMQ720954:AMQ720955 AWM720954:AWM720955 BGI720954:BGI720955 BQE720954:BQE720955 CAA720954:CAA720955 CJW720954:CJW720955 CTS720954:CTS720955 DDO720954:DDO720955 DNK720954:DNK720955 DXG720954:DXG720955 EHC720954:EHC720955 EQY720954:EQY720955 FAU720954:FAU720955 FKQ720954:FKQ720955 FUM720954:FUM720955 GEI720954:GEI720955 GOE720954:GOE720955 GYA720954:GYA720955 HHW720954:HHW720955 HRS720954:HRS720955 IBO720954:IBO720955 ILK720954:ILK720955 IVG720954:IVG720955 JFC720954:JFC720955 JOY720954:JOY720955 JYU720954:JYU720955 KIQ720954:KIQ720955 KSM720954:KSM720955 LCI720954:LCI720955 LME720954:LME720955 LWA720954:LWA720955 MFW720954:MFW720955 MPS720954:MPS720955 MZO720954:MZO720955 NJK720954:NJK720955 NTG720954:NTG720955 ODC720954:ODC720955 OMY720954:OMY720955 OWU720954:OWU720955 PGQ720954:PGQ720955 PQM720954:PQM720955 QAI720954:QAI720955 QKE720954:QKE720955 QUA720954:QUA720955 RDW720954:RDW720955 RNS720954:RNS720955 RXO720954:RXO720955 SHK720954:SHK720955 SRG720954:SRG720955 TBC720954:TBC720955 TKY720954:TKY720955 TUU720954:TUU720955 UEQ720954:UEQ720955 UOM720954:UOM720955 UYI720954:UYI720955 VIE720954:VIE720955 VSA720954:VSA720955 WBW720954:WBW720955 WLS720954:WLS720955 WVO720954:WVO720955 G786490:G786491 JC786490:JC786491 SY786490:SY786491 ACU786490:ACU786491 AMQ786490:AMQ786491 AWM786490:AWM786491 BGI786490:BGI786491 BQE786490:BQE786491 CAA786490:CAA786491 CJW786490:CJW786491 CTS786490:CTS786491 DDO786490:DDO786491 DNK786490:DNK786491 DXG786490:DXG786491 EHC786490:EHC786491 EQY786490:EQY786491 FAU786490:FAU786491 FKQ786490:FKQ786491 FUM786490:FUM786491 GEI786490:GEI786491 GOE786490:GOE786491 GYA786490:GYA786491 HHW786490:HHW786491 HRS786490:HRS786491 IBO786490:IBO786491 ILK786490:ILK786491 IVG786490:IVG786491 JFC786490:JFC786491 JOY786490:JOY786491 JYU786490:JYU786491 KIQ786490:KIQ786491 KSM786490:KSM786491 LCI786490:LCI786491 LME786490:LME786491 LWA786490:LWA786491 MFW786490:MFW786491 MPS786490:MPS786491 MZO786490:MZO786491 NJK786490:NJK786491 NTG786490:NTG786491 ODC786490:ODC786491 OMY786490:OMY786491 OWU786490:OWU786491 PGQ786490:PGQ786491 PQM786490:PQM786491 QAI786490:QAI786491 QKE786490:QKE786491 QUA786490:QUA786491 RDW786490:RDW786491 RNS786490:RNS786491 RXO786490:RXO786491 SHK786490:SHK786491 SRG786490:SRG786491 TBC786490:TBC786491 TKY786490:TKY786491 TUU786490:TUU786491 UEQ786490:UEQ786491 UOM786490:UOM786491 UYI786490:UYI786491 VIE786490:VIE786491 VSA786490:VSA786491 WBW786490:WBW786491 WLS786490:WLS786491 WVO786490:WVO786491 G852026:G852027 JC852026:JC852027 SY852026:SY852027 ACU852026:ACU852027 AMQ852026:AMQ852027 AWM852026:AWM852027 BGI852026:BGI852027 BQE852026:BQE852027 CAA852026:CAA852027 CJW852026:CJW852027 CTS852026:CTS852027 DDO852026:DDO852027 DNK852026:DNK852027 DXG852026:DXG852027 EHC852026:EHC852027 EQY852026:EQY852027 FAU852026:FAU852027 FKQ852026:FKQ852027 FUM852026:FUM852027 GEI852026:GEI852027 GOE852026:GOE852027 GYA852026:GYA852027 HHW852026:HHW852027 HRS852026:HRS852027 IBO852026:IBO852027 ILK852026:ILK852027 IVG852026:IVG852027 JFC852026:JFC852027 JOY852026:JOY852027 JYU852026:JYU852027 KIQ852026:KIQ852027 KSM852026:KSM852027 LCI852026:LCI852027 LME852026:LME852027 LWA852026:LWA852027 MFW852026:MFW852027 MPS852026:MPS852027 MZO852026:MZO852027 NJK852026:NJK852027 NTG852026:NTG852027 ODC852026:ODC852027 OMY852026:OMY852027 OWU852026:OWU852027 PGQ852026:PGQ852027 PQM852026:PQM852027 QAI852026:QAI852027 QKE852026:QKE852027 QUA852026:QUA852027 RDW852026:RDW852027 RNS852026:RNS852027 RXO852026:RXO852027 SHK852026:SHK852027 SRG852026:SRG852027 TBC852026:TBC852027 TKY852026:TKY852027 TUU852026:TUU852027 UEQ852026:UEQ852027 UOM852026:UOM852027 UYI852026:UYI852027 VIE852026:VIE852027 VSA852026:VSA852027 WBW852026:WBW852027 WLS852026:WLS852027 WVO852026:WVO852027 G917562:G917563 JC917562:JC917563 SY917562:SY917563 ACU917562:ACU917563 AMQ917562:AMQ917563 AWM917562:AWM917563 BGI917562:BGI917563 BQE917562:BQE917563 CAA917562:CAA917563 CJW917562:CJW917563 CTS917562:CTS917563 DDO917562:DDO917563 DNK917562:DNK917563 DXG917562:DXG917563 EHC917562:EHC917563 EQY917562:EQY917563 FAU917562:FAU917563 FKQ917562:FKQ917563 FUM917562:FUM917563 GEI917562:GEI917563 GOE917562:GOE917563 GYA917562:GYA917563 HHW917562:HHW917563 HRS917562:HRS917563 IBO917562:IBO917563 ILK917562:ILK917563 IVG917562:IVG917563 JFC917562:JFC917563 JOY917562:JOY917563 JYU917562:JYU917563 KIQ917562:KIQ917563 KSM917562:KSM917563 LCI917562:LCI917563 LME917562:LME917563 LWA917562:LWA917563 MFW917562:MFW917563 MPS917562:MPS917563 MZO917562:MZO917563 NJK917562:NJK917563 NTG917562:NTG917563 ODC917562:ODC917563 OMY917562:OMY917563 OWU917562:OWU917563 PGQ917562:PGQ917563 PQM917562:PQM917563 QAI917562:QAI917563 QKE917562:QKE917563 QUA917562:QUA917563 RDW917562:RDW917563 RNS917562:RNS917563 RXO917562:RXO917563 SHK917562:SHK917563 SRG917562:SRG917563 TBC917562:TBC917563 TKY917562:TKY917563 TUU917562:TUU917563 UEQ917562:UEQ917563 UOM917562:UOM917563 UYI917562:UYI917563 VIE917562:VIE917563 VSA917562:VSA917563 WBW917562:WBW917563 WLS917562:WLS917563 WVO917562:WVO917563 G983098:G983099 JC983098:JC983099 SY983098:SY983099 ACU983098:ACU983099 AMQ983098:AMQ983099 AWM983098:AWM983099 BGI983098:BGI983099 BQE983098:BQE983099 CAA983098:CAA983099 CJW983098:CJW983099 CTS983098:CTS983099 DDO983098:DDO983099 DNK983098:DNK983099 DXG983098:DXG983099 EHC983098:EHC983099 EQY983098:EQY983099 FAU983098:FAU983099 FKQ983098:FKQ983099 FUM983098:FUM983099 GEI983098:GEI983099 GOE983098:GOE983099 GYA983098:GYA983099 HHW983098:HHW983099 HRS983098:HRS983099 IBO983098:IBO983099 ILK983098:ILK983099 IVG983098:IVG983099 JFC983098:JFC983099 JOY983098:JOY983099 JYU983098:JYU983099 KIQ983098:KIQ983099 KSM983098:KSM983099 LCI983098:LCI983099 LME983098:LME983099 LWA983098:LWA983099 MFW983098:MFW983099 MPS983098:MPS983099 MZO983098:MZO983099 NJK983098:NJK983099 NTG983098:NTG983099 ODC983098:ODC983099 OMY983098:OMY983099 OWU983098:OWU983099 PGQ983098:PGQ983099 PQM983098:PQM983099 QAI983098:QAI983099 QKE983098:QKE983099 QUA983098:QUA983099 RDW983098:RDW983099 RNS983098:RNS983099 RXO983098:RXO983099 SHK983098:SHK983099 SRG983098:SRG983099 TBC983098:TBC983099 TKY983098:TKY983099 TUU983098:TUU983099 UEQ983098:UEQ983099 UOM983098:UOM983099 UYI983098:UYI983099 VIE983098:VIE983099 VSA983098:VSA983099 WBW983098:WBW983099 WLS983098:WLS983099 WVO983098:WVO983099 D342:E346 IZ342:JA346 SV342:SW346 ACR342:ACS346 AMN342:AMO346 AWJ342:AWK346 BGF342:BGG346 BQB342:BQC346 BZX342:BZY346 CJT342:CJU346 CTP342:CTQ346 DDL342:DDM346 DNH342:DNI346 DXD342:DXE346 EGZ342:EHA346 EQV342:EQW346 FAR342:FAS346 FKN342:FKO346 FUJ342:FUK346 GEF342:GEG346 GOB342:GOC346 GXX342:GXY346 HHT342:HHU346 HRP342:HRQ346 IBL342:IBM346 ILH342:ILI346 IVD342:IVE346 JEZ342:JFA346 JOV342:JOW346 JYR342:JYS346 KIN342:KIO346 KSJ342:KSK346 LCF342:LCG346 LMB342:LMC346 LVX342:LVY346 MFT342:MFU346 MPP342:MPQ346 MZL342:MZM346 NJH342:NJI346 NTD342:NTE346 OCZ342:ODA346 OMV342:OMW346 OWR342:OWS346 PGN342:PGO346 PQJ342:PQK346 QAF342:QAG346 QKB342:QKC346 QTX342:QTY346 RDT342:RDU346 RNP342:RNQ346 RXL342:RXM346 SHH342:SHI346 SRD342:SRE346 TAZ342:TBA346 TKV342:TKW346 TUR342:TUS346 UEN342:UEO346 UOJ342:UOK346 UYF342:UYG346 VIB342:VIC346 VRX342:VRY346 WBT342:WBU346 WLP342:WLQ346 WVL342:WVM346 D65878:E65882 IZ65878:JA65882 SV65878:SW65882 ACR65878:ACS65882 AMN65878:AMO65882 AWJ65878:AWK65882 BGF65878:BGG65882 BQB65878:BQC65882 BZX65878:BZY65882 CJT65878:CJU65882 CTP65878:CTQ65882 DDL65878:DDM65882 DNH65878:DNI65882 DXD65878:DXE65882 EGZ65878:EHA65882 EQV65878:EQW65882 FAR65878:FAS65882 FKN65878:FKO65882 FUJ65878:FUK65882 GEF65878:GEG65882 GOB65878:GOC65882 GXX65878:GXY65882 HHT65878:HHU65882 HRP65878:HRQ65882 IBL65878:IBM65882 ILH65878:ILI65882 IVD65878:IVE65882 JEZ65878:JFA65882 JOV65878:JOW65882 JYR65878:JYS65882 KIN65878:KIO65882 KSJ65878:KSK65882 LCF65878:LCG65882 LMB65878:LMC65882 LVX65878:LVY65882 MFT65878:MFU65882 MPP65878:MPQ65882 MZL65878:MZM65882 NJH65878:NJI65882 NTD65878:NTE65882 OCZ65878:ODA65882 OMV65878:OMW65882 OWR65878:OWS65882 PGN65878:PGO65882 PQJ65878:PQK65882 QAF65878:QAG65882 QKB65878:QKC65882 QTX65878:QTY65882 RDT65878:RDU65882 RNP65878:RNQ65882 RXL65878:RXM65882 SHH65878:SHI65882 SRD65878:SRE65882 TAZ65878:TBA65882 TKV65878:TKW65882 TUR65878:TUS65882 UEN65878:UEO65882 UOJ65878:UOK65882 UYF65878:UYG65882 VIB65878:VIC65882 VRX65878:VRY65882 WBT65878:WBU65882 WLP65878:WLQ65882 WVL65878:WVM65882 D131414:E131418 IZ131414:JA131418 SV131414:SW131418 ACR131414:ACS131418 AMN131414:AMO131418 AWJ131414:AWK131418 BGF131414:BGG131418 BQB131414:BQC131418 BZX131414:BZY131418 CJT131414:CJU131418 CTP131414:CTQ131418 DDL131414:DDM131418 DNH131414:DNI131418 DXD131414:DXE131418 EGZ131414:EHA131418 EQV131414:EQW131418 FAR131414:FAS131418 FKN131414:FKO131418 FUJ131414:FUK131418 GEF131414:GEG131418 GOB131414:GOC131418 GXX131414:GXY131418 HHT131414:HHU131418 HRP131414:HRQ131418 IBL131414:IBM131418 ILH131414:ILI131418 IVD131414:IVE131418 JEZ131414:JFA131418 JOV131414:JOW131418 JYR131414:JYS131418 KIN131414:KIO131418 KSJ131414:KSK131418 LCF131414:LCG131418 LMB131414:LMC131418 LVX131414:LVY131418 MFT131414:MFU131418 MPP131414:MPQ131418 MZL131414:MZM131418 NJH131414:NJI131418 NTD131414:NTE131418 OCZ131414:ODA131418 OMV131414:OMW131418 OWR131414:OWS131418 PGN131414:PGO131418 PQJ131414:PQK131418 QAF131414:QAG131418 QKB131414:QKC131418 QTX131414:QTY131418 RDT131414:RDU131418 RNP131414:RNQ131418 RXL131414:RXM131418 SHH131414:SHI131418 SRD131414:SRE131418 TAZ131414:TBA131418 TKV131414:TKW131418 TUR131414:TUS131418 UEN131414:UEO131418 UOJ131414:UOK131418 UYF131414:UYG131418 VIB131414:VIC131418 VRX131414:VRY131418 WBT131414:WBU131418 WLP131414:WLQ131418 WVL131414:WVM131418 D196950:E196954 IZ196950:JA196954 SV196950:SW196954 ACR196950:ACS196954 AMN196950:AMO196954 AWJ196950:AWK196954 BGF196950:BGG196954 BQB196950:BQC196954 BZX196950:BZY196954 CJT196950:CJU196954 CTP196950:CTQ196954 DDL196950:DDM196954 DNH196950:DNI196954 DXD196950:DXE196954 EGZ196950:EHA196954 EQV196950:EQW196954 FAR196950:FAS196954 FKN196950:FKO196954 FUJ196950:FUK196954 GEF196950:GEG196954 GOB196950:GOC196954 GXX196950:GXY196954 HHT196950:HHU196954 HRP196950:HRQ196954 IBL196950:IBM196954 ILH196950:ILI196954 IVD196950:IVE196954 JEZ196950:JFA196954 JOV196950:JOW196954 JYR196950:JYS196954 KIN196950:KIO196954 KSJ196950:KSK196954 LCF196950:LCG196954 LMB196950:LMC196954 LVX196950:LVY196954 MFT196950:MFU196954 MPP196950:MPQ196954 MZL196950:MZM196954 NJH196950:NJI196954 NTD196950:NTE196954 OCZ196950:ODA196954 OMV196950:OMW196954 OWR196950:OWS196954 PGN196950:PGO196954 PQJ196950:PQK196954 QAF196950:QAG196954 QKB196950:QKC196954 QTX196950:QTY196954 RDT196950:RDU196954 RNP196950:RNQ196954 RXL196950:RXM196954 SHH196950:SHI196954 SRD196950:SRE196954 TAZ196950:TBA196954 TKV196950:TKW196954 TUR196950:TUS196954 UEN196950:UEO196954 UOJ196950:UOK196954 UYF196950:UYG196954 VIB196950:VIC196954 VRX196950:VRY196954 WBT196950:WBU196954 WLP196950:WLQ196954 WVL196950:WVM196954 D262486:E262490 IZ262486:JA262490 SV262486:SW262490 ACR262486:ACS262490 AMN262486:AMO262490 AWJ262486:AWK262490 BGF262486:BGG262490 BQB262486:BQC262490 BZX262486:BZY262490 CJT262486:CJU262490 CTP262486:CTQ262490 DDL262486:DDM262490 DNH262486:DNI262490 DXD262486:DXE262490 EGZ262486:EHA262490 EQV262486:EQW262490 FAR262486:FAS262490 FKN262486:FKO262490 FUJ262486:FUK262490 GEF262486:GEG262490 GOB262486:GOC262490 GXX262486:GXY262490 HHT262486:HHU262490 HRP262486:HRQ262490 IBL262486:IBM262490 ILH262486:ILI262490 IVD262486:IVE262490 JEZ262486:JFA262490 JOV262486:JOW262490 JYR262486:JYS262490 KIN262486:KIO262490 KSJ262486:KSK262490 LCF262486:LCG262490 LMB262486:LMC262490 LVX262486:LVY262490 MFT262486:MFU262490 MPP262486:MPQ262490 MZL262486:MZM262490 NJH262486:NJI262490 NTD262486:NTE262490 OCZ262486:ODA262490 OMV262486:OMW262490 OWR262486:OWS262490 PGN262486:PGO262490 PQJ262486:PQK262490 QAF262486:QAG262490 QKB262486:QKC262490 QTX262486:QTY262490 RDT262486:RDU262490 RNP262486:RNQ262490 RXL262486:RXM262490 SHH262486:SHI262490 SRD262486:SRE262490 TAZ262486:TBA262490 TKV262486:TKW262490 TUR262486:TUS262490 UEN262486:UEO262490 UOJ262486:UOK262490 UYF262486:UYG262490 VIB262486:VIC262490 VRX262486:VRY262490 WBT262486:WBU262490 WLP262486:WLQ262490 WVL262486:WVM262490 D328022:E328026 IZ328022:JA328026 SV328022:SW328026 ACR328022:ACS328026 AMN328022:AMO328026 AWJ328022:AWK328026 BGF328022:BGG328026 BQB328022:BQC328026 BZX328022:BZY328026 CJT328022:CJU328026 CTP328022:CTQ328026 DDL328022:DDM328026 DNH328022:DNI328026 DXD328022:DXE328026 EGZ328022:EHA328026 EQV328022:EQW328026 FAR328022:FAS328026 FKN328022:FKO328026 FUJ328022:FUK328026 GEF328022:GEG328026 GOB328022:GOC328026 GXX328022:GXY328026 HHT328022:HHU328026 HRP328022:HRQ328026 IBL328022:IBM328026 ILH328022:ILI328026 IVD328022:IVE328026 JEZ328022:JFA328026 JOV328022:JOW328026 JYR328022:JYS328026 KIN328022:KIO328026 KSJ328022:KSK328026 LCF328022:LCG328026 LMB328022:LMC328026 LVX328022:LVY328026 MFT328022:MFU328026 MPP328022:MPQ328026 MZL328022:MZM328026 NJH328022:NJI328026 NTD328022:NTE328026 OCZ328022:ODA328026 OMV328022:OMW328026 OWR328022:OWS328026 PGN328022:PGO328026 PQJ328022:PQK328026 QAF328022:QAG328026 QKB328022:QKC328026 QTX328022:QTY328026 RDT328022:RDU328026 RNP328022:RNQ328026 RXL328022:RXM328026 SHH328022:SHI328026 SRD328022:SRE328026 TAZ328022:TBA328026 TKV328022:TKW328026 TUR328022:TUS328026 UEN328022:UEO328026 UOJ328022:UOK328026 UYF328022:UYG328026 VIB328022:VIC328026 VRX328022:VRY328026 WBT328022:WBU328026 WLP328022:WLQ328026 WVL328022:WVM328026 D393558:E393562 IZ393558:JA393562 SV393558:SW393562 ACR393558:ACS393562 AMN393558:AMO393562 AWJ393558:AWK393562 BGF393558:BGG393562 BQB393558:BQC393562 BZX393558:BZY393562 CJT393558:CJU393562 CTP393558:CTQ393562 DDL393558:DDM393562 DNH393558:DNI393562 DXD393558:DXE393562 EGZ393558:EHA393562 EQV393558:EQW393562 FAR393558:FAS393562 FKN393558:FKO393562 FUJ393558:FUK393562 GEF393558:GEG393562 GOB393558:GOC393562 GXX393558:GXY393562 HHT393558:HHU393562 HRP393558:HRQ393562 IBL393558:IBM393562 ILH393558:ILI393562 IVD393558:IVE393562 JEZ393558:JFA393562 JOV393558:JOW393562 JYR393558:JYS393562 KIN393558:KIO393562 KSJ393558:KSK393562 LCF393558:LCG393562 LMB393558:LMC393562 LVX393558:LVY393562 MFT393558:MFU393562 MPP393558:MPQ393562 MZL393558:MZM393562 NJH393558:NJI393562 NTD393558:NTE393562 OCZ393558:ODA393562 OMV393558:OMW393562 OWR393558:OWS393562 PGN393558:PGO393562 PQJ393558:PQK393562 QAF393558:QAG393562 QKB393558:QKC393562 QTX393558:QTY393562 RDT393558:RDU393562 RNP393558:RNQ393562 RXL393558:RXM393562 SHH393558:SHI393562 SRD393558:SRE393562 TAZ393558:TBA393562 TKV393558:TKW393562 TUR393558:TUS393562 UEN393558:UEO393562 UOJ393558:UOK393562 UYF393558:UYG393562 VIB393558:VIC393562 VRX393558:VRY393562 WBT393558:WBU393562 WLP393558:WLQ393562 WVL393558:WVM393562 D459094:E459098 IZ459094:JA459098 SV459094:SW459098 ACR459094:ACS459098 AMN459094:AMO459098 AWJ459094:AWK459098 BGF459094:BGG459098 BQB459094:BQC459098 BZX459094:BZY459098 CJT459094:CJU459098 CTP459094:CTQ459098 DDL459094:DDM459098 DNH459094:DNI459098 DXD459094:DXE459098 EGZ459094:EHA459098 EQV459094:EQW459098 FAR459094:FAS459098 FKN459094:FKO459098 FUJ459094:FUK459098 GEF459094:GEG459098 GOB459094:GOC459098 GXX459094:GXY459098 HHT459094:HHU459098 HRP459094:HRQ459098 IBL459094:IBM459098 ILH459094:ILI459098 IVD459094:IVE459098 JEZ459094:JFA459098 JOV459094:JOW459098 JYR459094:JYS459098 KIN459094:KIO459098 KSJ459094:KSK459098 LCF459094:LCG459098 LMB459094:LMC459098 LVX459094:LVY459098 MFT459094:MFU459098 MPP459094:MPQ459098 MZL459094:MZM459098 NJH459094:NJI459098 NTD459094:NTE459098 OCZ459094:ODA459098 OMV459094:OMW459098 OWR459094:OWS459098 PGN459094:PGO459098 PQJ459094:PQK459098 QAF459094:QAG459098 QKB459094:QKC459098 QTX459094:QTY459098 RDT459094:RDU459098 RNP459094:RNQ459098 RXL459094:RXM459098 SHH459094:SHI459098 SRD459094:SRE459098 TAZ459094:TBA459098 TKV459094:TKW459098 TUR459094:TUS459098 UEN459094:UEO459098 UOJ459094:UOK459098 UYF459094:UYG459098 VIB459094:VIC459098 VRX459094:VRY459098 WBT459094:WBU459098 WLP459094:WLQ459098 WVL459094:WVM459098 D524630:E524634 IZ524630:JA524634 SV524630:SW524634 ACR524630:ACS524634 AMN524630:AMO524634 AWJ524630:AWK524634 BGF524630:BGG524634 BQB524630:BQC524634 BZX524630:BZY524634 CJT524630:CJU524634 CTP524630:CTQ524634 DDL524630:DDM524634 DNH524630:DNI524634 DXD524630:DXE524634 EGZ524630:EHA524634 EQV524630:EQW524634 FAR524630:FAS524634 FKN524630:FKO524634 FUJ524630:FUK524634 GEF524630:GEG524634 GOB524630:GOC524634 GXX524630:GXY524634 HHT524630:HHU524634 HRP524630:HRQ524634 IBL524630:IBM524634 ILH524630:ILI524634 IVD524630:IVE524634 JEZ524630:JFA524634 JOV524630:JOW524634 JYR524630:JYS524634 KIN524630:KIO524634 KSJ524630:KSK524634 LCF524630:LCG524634 LMB524630:LMC524634 LVX524630:LVY524634 MFT524630:MFU524634 MPP524630:MPQ524634 MZL524630:MZM524634 NJH524630:NJI524634 NTD524630:NTE524634 OCZ524630:ODA524634 OMV524630:OMW524634 OWR524630:OWS524634 PGN524630:PGO524634 PQJ524630:PQK524634 QAF524630:QAG524634 QKB524630:QKC524634 QTX524630:QTY524634 RDT524630:RDU524634 RNP524630:RNQ524634 RXL524630:RXM524634 SHH524630:SHI524634 SRD524630:SRE524634 TAZ524630:TBA524634 TKV524630:TKW524634 TUR524630:TUS524634 UEN524630:UEO524634 UOJ524630:UOK524634 UYF524630:UYG524634 VIB524630:VIC524634 VRX524630:VRY524634 WBT524630:WBU524634 WLP524630:WLQ524634 WVL524630:WVM524634 D590166:E590170 IZ590166:JA590170 SV590166:SW590170 ACR590166:ACS590170 AMN590166:AMO590170 AWJ590166:AWK590170 BGF590166:BGG590170 BQB590166:BQC590170 BZX590166:BZY590170 CJT590166:CJU590170 CTP590166:CTQ590170 DDL590166:DDM590170 DNH590166:DNI590170 DXD590166:DXE590170 EGZ590166:EHA590170 EQV590166:EQW590170 FAR590166:FAS590170 FKN590166:FKO590170 FUJ590166:FUK590170 GEF590166:GEG590170 GOB590166:GOC590170 GXX590166:GXY590170 HHT590166:HHU590170 HRP590166:HRQ590170 IBL590166:IBM590170 ILH590166:ILI590170 IVD590166:IVE590170 JEZ590166:JFA590170 JOV590166:JOW590170 JYR590166:JYS590170 KIN590166:KIO590170 KSJ590166:KSK590170 LCF590166:LCG590170 LMB590166:LMC590170 LVX590166:LVY590170 MFT590166:MFU590170 MPP590166:MPQ590170 MZL590166:MZM590170 NJH590166:NJI590170 NTD590166:NTE590170 OCZ590166:ODA590170 OMV590166:OMW590170 OWR590166:OWS590170 PGN590166:PGO590170 PQJ590166:PQK590170 QAF590166:QAG590170 QKB590166:QKC590170 QTX590166:QTY590170 RDT590166:RDU590170 RNP590166:RNQ590170 RXL590166:RXM590170 SHH590166:SHI590170 SRD590166:SRE590170 TAZ590166:TBA590170 TKV590166:TKW590170 TUR590166:TUS590170 UEN590166:UEO590170 UOJ590166:UOK590170 UYF590166:UYG590170 VIB590166:VIC590170 VRX590166:VRY590170 WBT590166:WBU590170 WLP590166:WLQ590170 WVL590166:WVM590170 D655702:E655706 IZ655702:JA655706 SV655702:SW655706 ACR655702:ACS655706 AMN655702:AMO655706 AWJ655702:AWK655706 BGF655702:BGG655706 BQB655702:BQC655706 BZX655702:BZY655706 CJT655702:CJU655706 CTP655702:CTQ655706 DDL655702:DDM655706 DNH655702:DNI655706 DXD655702:DXE655706 EGZ655702:EHA655706 EQV655702:EQW655706 FAR655702:FAS655706 FKN655702:FKO655706 FUJ655702:FUK655706 GEF655702:GEG655706 GOB655702:GOC655706 GXX655702:GXY655706 HHT655702:HHU655706 HRP655702:HRQ655706 IBL655702:IBM655706 ILH655702:ILI655706 IVD655702:IVE655706 JEZ655702:JFA655706 JOV655702:JOW655706 JYR655702:JYS655706 KIN655702:KIO655706 KSJ655702:KSK655706 LCF655702:LCG655706 LMB655702:LMC655706 LVX655702:LVY655706 MFT655702:MFU655706 MPP655702:MPQ655706 MZL655702:MZM655706 NJH655702:NJI655706 NTD655702:NTE655706 OCZ655702:ODA655706 OMV655702:OMW655706 OWR655702:OWS655706 PGN655702:PGO655706 PQJ655702:PQK655706 QAF655702:QAG655706 QKB655702:QKC655706 QTX655702:QTY655706 RDT655702:RDU655706 RNP655702:RNQ655706 RXL655702:RXM655706 SHH655702:SHI655706 SRD655702:SRE655706 TAZ655702:TBA655706 TKV655702:TKW655706 TUR655702:TUS655706 UEN655702:UEO655706 UOJ655702:UOK655706 UYF655702:UYG655706 VIB655702:VIC655706 VRX655702:VRY655706 WBT655702:WBU655706 WLP655702:WLQ655706 WVL655702:WVM655706 D721238:E721242 IZ721238:JA721242 SV721238:SW721242 ACR721238:ACS721242 AMN721238:AMO721242 AWJ721238:AWK721242 BGF721238:BGG721242 BQB721238:BQC721242 BZX721238:BZY721242 CJT721238:CJU721242 CTP721238:CTQ721242 DDL721238:DDM721242 DNH721238:DNI721242 DXD721238:DXE721242 EGZ721238:EHA721242 EQV721238:EQW721242 FAR721238:FAS721242 FKN721238:FKO721242 FUJ721238:FUK721242 GEF721238:GEG721242 GOB721238:GOC721242 GXX721238:GXY721242 HHT721238:HHU721242 HRP721238:HRQ721242 IBL721238:IBM721242 ILH721238:ILI721242 IVD721238:IVE721242 JEZ721238:JFA721242 JOV721238:JOW721242 JYR721238:JYS721242 KIN721238:KIO721242 KSJ721238:KSK721242 LCF721238:LCG721242 LMB721238:LMC721242 LVX721238:LVY721242 MFT721238:MFU721242 MPP721238:MPQ721242 MZL721238:MZM721242 NJH721238:NJI721242 NTD721238:NTE721242 OCZ721238:ODA721242 OMV721238:OMW721242 OWR721238:OWS721242 PGN721238:PGO721242 PQJ721238:PQK721242 QAF721238:QAG721242 QKB721238:QKC721242 QTX721238:QTY721242 RDT721238:RDU721242 RNP721238:RNQ721242 RXL721238:RXM721242 SHH721238:SHI721242 SRD721238:SRE721242 TAZ721238:TBA721242 TKV721238:TKW721242 TUR721238:TUS721242 UEN721238:UEO721242 UOJ721238:UOK721242 UYF721238:UYG721242 VIB721238:VIC721242 VRX721238:VRY721242 WBT721238:WBU721242 WLP721238:WLQ721242 WVL721238:WVM721242 D786774:E786778 IZ786774:JA786778 SV786774:SW786778 ACR786774:ACS786778 AMN786774:AMO786778 AWJ786774:AWK786778 BGF786774:BGG786778 BQB786774:BQC786778 BZX786774:BZY786778 CJT786774:CJU786778 CTP786774:CTQ786778 DDL786774:DDM786778 DNH786774:DNI786778 DXD786774:DXE786778 EGZ786774:EHA786778 EQV786774:EQW786778 FAR786774:FAS786778 FKN786774:FKO786778 FUJ786774:FUK786778 GEF786774:GEG786778 GOB786774:GOC786778 GXX786774:GXY786778 HHT786774:HHU786778 HRP786774:HRQ786778 IBL786774:IBM786778 ILH786774:ILI786778 IVD786774:IVE786778 JEZ786774:JFA786778 JOV786774:JOW786778 JYR786774:JYS786778 KIN786774:KIO786778 KSJ786774:KSK786778 LCF786774:LCG786778 LMB786774:LMC786778 LVX786774:LVY786778 MFT786774:MFU786778 MPP786774:MPQ786778 MZL786774:MZM786778 NJH786774:NJI786778 NTD786774:NTE786778 OCZ786774:ODA786778 OMV786774:OMW786778 OWR786774:OWS786778 PGN786774:PGO786778 PQJ786774:PQK786778 QAF786774:QAG786778 QKB786774:QKC786778 QTX786774:QTY786778 RDT786774:RDU786778 RNP786774:RNQ786778 RXL786774:RXM786778 SHH786774:SHI786778 SRD786774:SRE786778 TAZ786774:TBA786778 TKV786774:TKW786778 TUR786774:TUS786778 UEN786774:UEO786778 UOJ786774:UOK786778 UYF786774:UYG786778 VIB786774:VIC786778 VRX786774:VRY786778 WBT786774:WBU786778 WLP786774:WLQ786778 WVL786774:WVM786778 D852310:E852314 IZ852310:JA852314 SV852310:SW852314 ACR852310:ACS852314 AMN852310:AMO852314 AWJ852310:AWK852314 BGF852310:BGG852314 BQB852310:BQC852314 BZX852310:BZY852314 CJT852310:CJU852314 CTP852310:CTQ852314 DDL852310:DDM852314 DNH852310:DNI852314 DXD852310:DXE852314 EGZ852310:EHA852314 EQV852310:EQW852314 FAR852310:FAS852314 FKN852310:FKO852314 FUJ852310:FUK852314 GEF852310:GEG852314 GOB852310:GOC852314 GXX852310:GXY852314 HHT852310:HHU852314 HRP852310:HRQ852314 IBL852310:IBM852314 ILH852310:ILI852314 IVD852310:IVE852314 JEZ852310:JFA852314 JOV852310:JOW852314 JYR852310:JYS852314 KIN852310:KIO852314 KSJ852310:KSK852314 LCF852310:LCG852314 LMB852310:LMC852314 LVX852310:LVY852314 MFT852310:MFU852314 MPP852310:MPQ852314 MZL852310:MZM852314 NJH852310:NJI852314 NTD852310:NTE852314 OCZ852310:ODA852314 OMV852310:OMW852314 OWR852310:OWS852314 PGN852310:PGO852314 PQJ852310:PQK852314 QAF852310:QAG852314 QKB852310:QKC852314 QTX852310:QTY852314 RDT852310:RDU852314 RNP852310:RNQ852314 RXL852310:RXM852314 SHH852310:SHI852314 SRD852310:SRE852314 TAZ852310:TBA852314 TKV852310:TKW852314 TUR852310:TUS852314 UEN852310:UEO852314 UOJ852310:UOK852314 UYF852310:UYG852314 VIB852310:VIC852314 VRX852310:VRY852314 WBT852310:WBU852314 WLP852310:WLQ852314 WVL852310:WVM852314 D917846:E917850 IZ917846:JA917850 SV917846:SW917850 ACR917846:ACS917850 AMN917846:AMO917850 AWJ917846:AWK917850 BGF917846:BGG917850 BQB917846:BQC917850 BZX917846:BZY917850 CJT917846:CJU917850 CTP917846:CTQ917850 DDL917846:DDM917850 DNH917846:DNI917850 DXD917846:DXE917850 EGZ917846:EHA917850 EQV917846:EQW917850 FAR917846:FAS917850 FKN917846:FKO917850 FUJ917846:FUK917850 GEF917846:GEG917850 GOB917846:GOC917850 GXX917846:GXY917850 HHT917846:HHU917850 HRP917846:HRQ917850 IBL917846:IBM917850 ILH917846:ILI917850 IVD917846:IVE917850 JEZ917846:JFA917850 JOV917846:JOW917850 JYR917846:JYS917850 KIN917846:KIO917850 KSJ917846:KSK917850 LCF917846:LCG917850 LMB917846:LMC917850 LVX917846:LVY917850 MFT917846:MFU917850 MPP917846:MPQ917850 MZL917846:MZM917850 NJH917846:NJI917850 NTD917846:NTE917850 OCZ917846:ODA917850 OMV917846:OMW917850 OWR917846:OWS917850 PGN917846:PGO917850 PQJ917846:PQK917850 QAF917846:QAG917850 QKB917846:QKC917850 QTX917846:QTY917850 RDT917846:RDU917850 RNP917846:RNQ917850 RXL917846:RXM917850 SHH917846:SHI917850 SRD917846:SRE917850 TAZ917846:TBA917850 TKV917846:TKW917850 TUR917846:TUS917850 UEN917846:UEO917850 UOJ917846:UOK917850 UYF917846:UYG917850 VIB917846:VIC917850 VRX917846:VRY917850 WBT917846:WBU917850 WLP917846:WLQ917850 WVL917846:WVM917850 D983382:E983386 IZ983382:JA983386 SV983382:SW983386 ACR983382:ACS983386 AMN983382:AMO983386 AWJ983382:AWK983386 BGF983382:BGG983386 BQB983382:BQC983386 BZX983382:BZY983386 CJT983382:CJU983386 CTP983382:CTQ983386 DDL983382:DDM983386 DNH983382:DNI983386 DXD983382:DXE983386 EGZ983382:EHA983386 EQV983382:EQW983386 FAR983382:FAS983386 FKN983382:FKO983386 FUJ983382:FUK983386 GEF983382:GEG983386 GOB983382:GOC983386 GXX983382:GXY983386 HHT983382:HHU983386 HRP983382:HRQ983386 IBL983382:IBM983386 ILH983382:ILI983386 IVD983382:IVE983386 JEZ983382:JFA983386 JOV983382:JOW983386 JYR983382:JYS983386 KIN983382:KIO983386 KSJ983382:KSK983386 LCF983382:LCG983386 LMB983382:LMC983386 LVX983382:LVY983386 MFT983382:MFU983386 MPP983382:MPQ983386 MZL983382:MZM983386 NJH983382:NJI983386 NTD983382:NTE983386 OCZ983382:ODA983386 OMV983382:OMW983386 OWR983382:OWS983386 PGN983382:PGO983386 PQJ983382:PQK983386 QAF983382:QAG983386 QKB983382:QKC983386 QTX983382:QTY983386 RDT983382:RDU983386 RNP983382:RNQ983386 RXL983382:RXM983386 SHH983382:SHI983386 SRD983382:SRE983386 TAZ983382:TBA983386 TKV983382:TKW983386 TUR983382:TUS983386 UEN983382:UEO983386 UOJ983382:UOK983386 UYF983382:UYG983386 VIB983382:VIC983386 VRX983382:VRY983386 WBT983382:WBU983386 WLP983382:WLQ983386 WVL983382:WVM983386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6" zoomScaleSheetLayoutView="100" workbookViewId="0">
      <selection activeCell="F23" sqref="F23"/>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329" t="str">
        <f>'Attach 3(JV)'!A1</f>
        <v>Specification No. :5002002080/TRANSFORMER/DOM/A02-CC CS -3</v>
      </c>
      <c r="B1" s="1329"/>
      <c r="C1" s="1329"/>
      <c r="D1" s="1329"/>
      <c r="E1" s="666"/>
      <c r="F1" s="667"/>
      <c r="G1" s="644" t="str">
        <f>"Attachment-4 " &amp; 'Attach 3(JV)'!AV1</f>
        <v xml:space="preserve">Attachment-4 </v>
      </c>
      <c r="H1" s="148"/>
      <c r="I1" s="148"/>
    </row>
    <row r="3" spans="1:9" ht="81"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958"/>
      <c r="G3" s="958"/>
    </row>
    <row r="4" spans="1:9" ht="20.100000000000001" customHeight="1">
      <c r="A4" s="29"/>
      <c r="H4" s="157"/>
    </row>
    <row r="5" spans="1:9" ht="20.100000000000001" customHeight="1">
      <c r="A5" s="991" t="s">
        <v>357</v>
      </c>
      <c r="B5" s="991"/>
      <c r="C5" s="991"/>
      <c r="D5" s="991"/>
      <c r="E5" s="991"/>
      <c r="F5" s="991"/>
      <c r="G5" s="991"/>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97" t="str">
        <f>'Attach 3(JV)'!A8</f>
        <v/>
      </c>
      <c r="B8" s="997"/>
      <c r="C8" s="997"/>
      <c r="D8" s="997"/>
      <c r="F8" s="136" t="str">
        <f>'Attach 3(JV)'!E8</f>
        <v>Contract Services</v>
      </c>
      <c r="H8" s="158"/>
    </row>
    <row r="9" spans="1:9" ht="20.100000000000001" customHeight="1">
      <c r="A9" s="14" t="s">
        <v>350</v>
      </c>
      <c r="B9" s="1331">
        <f>'Attach 3(JV)'!B9</f>
        <v>0</v>
      </c>
      <c r="C9" s="1331"/>
      <c r="D9" s="1331"/>
      <c r="F9" s="136" t="str">
        <f>'Attach 3(JV)'!E9</f>
        <v>Power Grid Corporation of India Ltd.,</v>
      </c>
      <c r="H9" s="158"/>
    </row>
    <row r="10" spans="1:9" ht="20.100000000000001" customHeight="1">
      <c r="A10" s="14" t="s">
        <v>352</v>
      </c>
      <c r="B10" s="1331">
        <f>'Attach 3(JV)'!B10</f>
        <v>0</v>
      </c>
      <c r="C10" s="1331"/>
      <c r="D10" s="1331"/>
      <c r="F10" s="136" t="str">
        <f>'Attach 3(JV)'!E10</f>
        <v>"Saudamini", Plot No. 2, Sector 29</v>
      </c>
      <c r="H10" s="158"/>
    </row>
    <row r="11" spans="1:9" ht="20.100000000000001" customHeight="1">
      <c r="B11" s="1331">
        <f>'Attach 3(JV)'!B11</f>
        <v>0</v>
      </c>
      <c r="C11" s="1331"/>
      <c r="D11" s="1331"/>
      <c r="F11" s="136" t="str">
        <f>'Attach 3(JV)'!E11</f>
        <v>Gurgaon (Haryana) - 122001</v>
      </c>
    </row>
    <row r="12" spans="1:9" ht="20.100000000000001" customHeight="1">
      <c r="A12" s="33"/>
      <c r="B12" s="1331">
        <f>'Attach 3(JV)'!B12</f>
        <v>0</v>
      </c>
      <c r="C12" s="1331"/>
      <c r="D12" s="1331"/>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345</v>
      </c>
    </row>
    <row r="16" spans="1:9" ht="20.100000000000001" customHeight="1">
      <c r="A16" s="33"/>
    </row>
    <row r="17" spans="1:9" ht="50.1" customHeight="1">
      <c r="A17" s="1332" t="str">
        <f>"We hereby certify that equipment and materials to be supplied are produced in " &amp;H26 &amp; " eligible source " &amp; F26</f>
        <v>We hereby certify that equipment and materials to be supplied are produced in [Name of Countries],  eligible source country.</v>
      </c>
      <c r="B17" s="1332"/>
      <c r="C17" s="1332"/>
      <c r="D17" s="1332"/>
      <c r="E17" s="1332"/>
      <c r="F17" s="156" t="s">
        <v>182</v>
      </c>
      <c r="G17" s="156" t="s">
        <v>183</v>
      </c>
    </row>
    <row r="18" spans="1:9" ht="45" customHeight="1">
      <c r="A18" s="1330" t="str">
        <f>"We hereby certify that our company is incorporated and registered in " &amp;I26 &amp; " eligible source " &amp;G26</f>
        <v>We hereby certify that our company is incorporated and registered in [Name of Countries],  eligible source country.</v>
      </c>
      <c r="B18" s="1330"/>
      <c r="C18" s="1330"/>
      <c r="D18" s="1330"/>
      <c r="E18" s="1330"/>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9" t="str">
        <f>'Attach 3(JV)'!E24</f>
        <v/>
      </c>
      <c r="F21" s="162"/>
      <c r="G21" s="162"/>
      <c r="H21" s="144" t="str">
        <f t="shared" si="0"/>
        <v/>
      </c>
      <c r="I21" s="144" t="str">
        <f t="shared" si="0"/>
        <v/>
      </c>
    </row>
    <row r="22" spans="1:9" ht="33" customHeight="1">
      <c r="A22" s="37" t="s">
        <v>8</v>
      </c>
      <c r="B22" s="269" t="str">
        <f>'Attach 3(JV)'!B25</f>
        <v/>
      </c>
      <c r="D22" s="38" t="s">
        <v>6</v>
      </c>
      <c r="E22" s="269"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5m48f7M3jQuuN5xwCI8c41PlKNN/xte5PmGjT1NIxpDmVqJPb2tXb3PsLbyXHx4dkdaFyb2PKQO8ZxkL2aNfwg==" saltValue="R1JzHFMxEwAmGj94p3gE/Q==" spinCount="100000" sheet="1" objects="1" scenarios="1" formatColumns="0" formatRows="0" selectLockedCells="1"/>
  <customSheetViews>
    <customSheetView guid="{7D0A14A8-F7D2-402C-9203-97C9651691AA}" showPageBreaks="1" showGridLines="0" zeroValues="0" printArea="1" hiddenColumns="1" view="pageBreakPreview" topLeftCell="A10">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3"/>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0"/>
  <headerFooter alignWithMargins="0">
    <oddFooter>&amp;R&amp;"Book Antiqua,Bold"&amp;8 Page &amp;P of &amp;N</oddFooter>
  </headerFooter>
  <drawing r:id="rId4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9"/>
    <col min="9" max="38" width="9.140625" style="220"/>
    <col min="39" max="16384" width="9.140625" style="26"/>
  </cols>
  <sheetData>
    <row r="1" spans="1:38" s="652" customFormat="1" ht="20.25" customHeight="1">
      <c r="A1" s="1335" t="str">
        <f>'Attach 3(JV)'!A1</f>
        <v>Specification No. :5002002080/TRANSFORMER/DOM/A02-CC CS -3</v>
      </c>
      <c r="B1" s="1335"/>
      <c r="C1" s="1335"/>
      <c r="D1" s="668"/>
      <c r="E1" s="669" t="str">
        <f>"Attachment-4(A) "&amp; 'Attach 3(JV)'!AT1</f>
        <v xml:space="preserve">Attachment-4(A) </v>
      </c>
      <c r="F1" s="670"/>
      <c r="G1" s="670"/>
      <c r="H1" s="670"/>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row>
    <row r="2" spans="1:38" ht="11.1" customHeight="1"/>
    <row r="3" spans="1:38" ht="89.25" customHeight="1">
      <c r="A3" s="957" t="str">
        <f>'Attach 3(JV)'!A3</f>
        <v>Transformer Package (TR40) for i)1x500MVA,400/220/33kV, 500MVA, 3-Phase Transformers at 400/220kV Kolar S/s and 400/220kV Palakkad S/s under “Augmentation of Transformation Capacity in Southern Region”, ii) 1x500MVA,400/230/33kV, 500MVA, 3-Phase Transformers at 400/230kV Tuticorin-II GIS S/s for installation of 4th ICT under “Transmission System for Tirunelveli and Tuticorin Wind Energy Zone (Tamil Nadu) (500MW)”,and iii) 1x500MVA,400/230/33kV, 500MVA, 3-Phase Transformers at 400/230kV Tuticorin-II GIS S/s for installation of 5th ICT.</v>
      </c>
      <c r="B3" s="958"/>
      <c r="C3" s="958"/>
      <c r="D3" s="958"/>
      <c r="E3" s="958"/>
      <c r="F3" s="221"/>
      <c r="G3" s="222"/>
      <c r="H3" s="221"/>
    </row>
    <row r="4" spans="1:38" ht="11.1" customHeight="1">
      <c r="A4" s="29"/>
      <c r="H4" s="223"/>
      <c r="I4" s="224"/>
    </row>
    <row r="5" spans="1:38" ht="20.100000000000001" customHeight="1">
      <c r="A5" s="991" t="s">
        <v>358</v>
      </c>
      <c r="B5" s="991"/>
      <c r="C5" s="991"/>
      <c r="D5" s="991"/>
      <c r="E5" s="991"/>
      <c r="F5" s="221"/>
      <c r="H5" s="223"/>
      <c r="I5" s="225"/>
    </row>
    <row r="6" spans="1:38" ht="11.1" customHeight="1">
      <c r="A6" s="33"/>
      <c r="H6" s="223"/>
      <c r="I6" s="225"/>
    </row>
    <row r="7" spans="1:38" ht="20.100000000000001" customHeight="1">
      <c r="A7" s="34" t="str">
        <f>'Attach 3(JV)'!A7</f>
        <v>Bidder’s Name and Address  :</v>
      </c>
      <c r="D7" s="16" t="str">
        <f>'Attach 3(JV)'!E7</f>
        <v>To:</v>
      </c>
      <c r="H7" s="223"/>
      <c r="I7" s="225"/>
    </row>
    <row r="8" spans="1:38" s="161" customFormat="1" ht="36" customHeight="1">
      <c r="A8" s="997" t="str">
        <f>'Attach 3(JV)'!A8</f>
        <v/>
      </c>
      <c r="B8" s="997"/>
      <c r="C8" s="997"/>
      <c r="D8" s="12" t="str">
        <f>'Attach 3(JV)'!E8</f>
        <v>Contract Services</v>
      </c>
      <c r="E8" s="33"/>
      <c r="F8" s="226"/>
      <c r="G8" s="226"/>
      <c r="H8" s="227"/>
      <c r="I8" s="228"/>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row>
    <row r="9" spans="1:38" ht="20.100000000000001" customHeight="1">
      <c r="A9" s="14" t="s">
        <v>350</v>
      </c>
      <c r="B9" s="1331">
        <f>'Attach 3(JV)'!B9</f>
        <v>0</v>
      </c>
      <c r="C9" s="1331"/>
      <c r="D9" s="12" t="str">
        <f>'Attach 3(JV)'!E9</f>
        <v>Power Grid Corporation of India Ltd.,</v>
      </c>
      <c r="H9" s="223"/>
      <c r="I9" s="225"/>
    </row>
    <row r="10" spans="1:38" ht="20.100000000000001" customHeight="1">
      <c r="A10" s="14" t="s">
        <v>352</v>
      </c>
      <c r="B10" s="1331">
        <f>'Attach 3(JV)'!B10</f>
        <v>0</v>
      </c>
      <c r="C10" s="1331"/>
      <c r="D10" s="12" t="str">
        <f>'Attach 3(JV)'!E10</f>
        <v>"Saudamini", Plot No. 2, Sector 29</v>
      </c>
      <c r="H10" s="223"/>
      <c r="I10" s="225"/>
    </row>
    <row r="11" spans="1:38" ht="20.100000000000001" customHeight="1">
      <c r="B11" s="1331">
        <f>'Attach 3(JV)'!B11</f>
        <v>0</v>
      </c>
      <c r="C11" s="1331"/>
      <c r="D11" s="12" t="str">
        <f>'Attach 3(JV)'!E11</f>
        <v>Gurgaon (Haryana) - 122001</v>
      </c>
    </row>
    <row r="12" spans="1:38" ht="15" customHeight="1">
      <c r="A12" s="33"/>
      <c r="B12" s="1331">
        <f>'Attach 3(JV)'!B12</f>
        <v>0</v>
      </c>
      <c r="C12" s="1331"/>
      <c r="D12" s="12"/>
    </row>
    <row r="13" spans="1:38" ht="20.100000000000001" customHeight="1">
      <c r="A13" s="30" t="s">
        <v>345</v>
      </c>
      <c r="D13" s="43"/>
    </row>
    <row r="14" spans="1:38" ht="79.5" customHeight="1">
      <c r="A14" s="1334" t="s">
        <v>359</v>
      </c>
      <c r="B14" s="1334"/>
      <c r="C14" s="1334"/>
      <c r="D14" s="1334"/>
      <c r="E14" s="1334"/>
    </row>
    <row r="15" spans="1:38" ht="20.100000000000001" customHeight="1">
      <c r="A15" s="138" t="s">
        <v>365</v>
      </c>
      <c r="B15" s="138" t="s">
        <v>366</v>
      </c>
      <c r="C15" s="138" t="s">
        <v>367</v>
      </c>
      <c r="D15" s="138" t="s">
        <v>346</v>
      </c>
      <c r="E15" s="138" t="s">
        <v>347</v>
      </c>
    </row>
    <row r="16" spans="1:38" ht="20.100000000000001" customHeight="1">
      <c r="A16" s="139">
        <v>1</v>
      </c>
      <c r="B16" s="271"/>
      <c r="C16" s="271"/>
      <c r="D16" s="271"/>
      <c r="E16" s="271"/>
    </row>
    <row r="17" spans="1:38" ht="20.100000000000001" customHeight="1">
      <c r="A17" s="140">
        <v>2</v>
      </c>
      <c r="B17" s="272"/>
      <c r="C17" s="272"/>
      <c r="D17" s="272"/>
      <c r="E17" s="272"/>
    </row>
    <row r="18" spans="1:38" ht="20.100000000000001" customHeight="1">
      <c r="A18" s="140">
        <v>3</v>
      </c>
      <c r="B18" s="272"/>
      <c r="C18" s="272"/>
      <c r="D18" s="272"/>
      <c r="E18" s="272"/>
    </row>
    <row r="19" spans="1:38" ht="20.100000000000001" customHeight="1">
      <c r="A19" s="140">
        <v>4</v>
      </c>
      <c r="B19" s="272"/>
      <c r="C19" s="272"/>
      <c r="D19" s="272"/>
      <c r="E19" s="272"/>
    </row>
    <row r="20" spans="1:38" ht="19.5" customHeight="1">
      <c r="A20" s="141">
        <v>5</v>
      </c>
      <c r="B20" s="273"/>
      <c r="C20" s="273"/>
      <c r="D20" s="273"/>
      <c r="E20" s="273"/>
    </row>
    <row r="21" spans="1:38" ht="15" customHeight="1">
      <c r="A21" s="26"/>
      <c r="B21" s="26"/>
      <c r="C21" s="26"/>
      <c r="D21" s="26"/>
      <c r="E21" s="26"/>
    </row>
    <row r="22" spans="1:38" ht="62.25" customHeight="1">
      <c r="A22" s="1334" t="s">
        <v>360</v>
      </c>
      <c r="B22" s="1334"/>
      <c r="C22" s="1334"/>
      <c r="D22" s="1334"/>
      <c r="E22" s="1334"/>
    </row>
    <row r="23" spans="1:38" s="132" customFormat="1" ht="15.95" customHeight="1">
      <c r="A23" s="97"/>
      <c r="B23" s="97"/>
      <c r="C23" s="97"/>
      <c r="D23" s="97"/>
      <c r="E23" s="97"/>
      <c r="F23" s="303"/>
      <c r="G23" s="303"/>
      <c r="H23" s="303"/>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row>
    <row r="24" spans="1:38" ht="23.1" customHeight="1">
      <c r="C24" s="38"/>
    </row>
    <row r="25" spans="1:38" ht="23.1" customHeight="1">
      <c r="A25" s="37" t="s">
        <v>7</v>
      </c>
      <c r="B25" s="66" t="str">
        <f>'Attach 3(JV)'!B24</f>
        <v>--</v>
      </c>
      <c r="C25" s="38" t="s">
        <v>5</v>
      </c>
      <c r="D25" s="1333" t="str">
        <f>'Attach 3(JV)'!E24</f>
        <v/>
      </c>
      <c r="E25" s="1333"/>
    </row>
    <row r="26" spans="1:38" ht="23.1" customHeight="1">
      <c r="A26" s="37" t="s">
        <v>8</v>
      </c>
      <c r="B26" s="269"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oKE4XcnoMsZBuTEUwaHtBF2veke7vgJ4Cqb4HsFSkGam4+0NCEQnGKU5yOV+mb7yao2WmvjrcKMgSO7hnNZYUg==" saltValue="Iu8r8fS694UWLGg8tp98sg==" spinCount="100000" sheet="1" objects="1" scenarios="1" formatColumns="0" formatRows="0" selectLockedCells="1"/>
  <customSheetViews>
    <customSheetView guid="{7D0A14A8-F7D2-402C-9203-97C9651691AA}" scale="115" showPageBreaks="1" showGridLines="0" zeroValues="0" fitToPage="1" printArea="1" view="pageBreakPreview" topLeftCell="A16">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1"/>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0"/>
  <headerFooter alignWithMargins="0">
    <oddFooter>&amp;R&amp;"Book Antiqua,Bold"&amp;8 Page &amp;P of &amp;N</oddFooter>
  </headerFooter>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Kapil</cp:lastModifiedBy>
  <cp:lastPrinted>2020-01-01T10:53:58Z</cp:lastPrinted>
  <dcterms:created xsi:type="dcterms:W3CDTF">2010-09-27T08:09:01Z</dcterms:created>
  <dcterms:modified xsi:type="dcterms:W3CDTF">2022-01-13T09:15:43Z</dcterms:modified>
  <cp:contentStatus/>
</cp:coreProperties>
</file>