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drawings/drawing11.xml" ContentType="application/vnd.openxmlformats-officedocument.drawing+xml"/>
  <Override PartName="/xl/ctrlProps/ctrlProp2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codeName="{3D1A710C-6663-3D7B-7F91-EC182F24A4BC}"/>
  <workbookPr updateLinks="never" codeName="ThisWorkbook" defaultThemeVersion="124226"/>
  <mc:AlternateContent xmlns:mc="http://schemas.openxmlformats.org/markup-compatibility/2006">
    <mc:Choice Requires="x15">
      <x15ac:absPath xmlns:x15ac="http://schemas.microsoft.com/office/spreadsheetml/2010/11/ac" url="U:\Rajasthan SEZ\Part-G1\Bidding Documents\"/>
    </mc:Choice>
  </mc:AlternateContent>
  <xr:revisionPtr revIDLastSave="0" documentId="13_ncr:81_{943FA2E2-F53E-40BA-92FB-D34FECC0A90A}" xr6:coauthVersionLast="36" xr6:coauthVersionMax="36" xr10:uidLastSave="{00000000-0000-0000-0000-000000000000}"/>
  <workbookProtection workbookAlgorithmName="SHA-512" workbookHashValue="zZn0g9ljthcFzPsvzT9fAzLCv19n1PoMyJTK+5QAT3H8zVR4d1//BoXLlCr9o+hO5OTpZlpUKepXw4Ev8LKoTw==" workbookSaltValue="4Pcm5CNA7XlS5R4pKG8wFg==" workbookSpinCount="100000" revisionsAlgorithmName="SHA-512" revisionsHashValue="j+03AVpM/LEhLSPsOsVmUjqVvNYErgelLdDXieAf572Pjn4U6Iv8W7BncEr5/HLJDbm+DPf383z+kL/WeW7odg==" revisionsSaltValue="TqWHlVV/DRpejxGCzVFp1w==" revisionsSpinCount="100000" lockStructure="1" lockRevision="1"/>
  <bookViews>
    <workbookView xWindow="0" yWindow="0" windowWidth="21570" windowHeight="7380" tabRatio="960" firstSheet="1" activeTab="1" xr2:uid="{00000000-000D-0000-FFFF-FFFF00000000}"/>
  </bookViews>
  <sheets>
    <sheet name="Basic" sheetId="1" state="hidden" r:id="rId1"/>
    <sheet name="Cover" sheetId="2" r:id="rId2"/>
    <sheet name="Names of Bidder" sheetId="3" r:id="rId3"/>
    <sheet name="Attach 3(JV)" sheetId="4" r:id="rId4"/>
    <sheet name="Attach-3 (QR)" sheetId="5" r:id="rId5"/>
    <sheet name="Attach 4" sheetId="6" r:id="rId6"/>
    <sheet name="Attach 4 (A)" sheetId="7" r:id="rId7"/>
    <sheet name="Attach 4 (B)" sheetId="8" r:id="rId8"/>
    <sheet name="Attach 5" sheetId="9" r:id="rId9"/>
    <sheet name="Attach 5A" sheetId="10" r:id="rId10"/>
    <sheet name="Attach 5B" sheetId="11" state="hidden" r:id="rId11"/>
    <sheet name="Attach 6" sheetId="12" r:id="rId12"/>
    <sheet name="Attach 7" sheetId="13" r:id="rId13"/>
    <sheet name="Attach 9" sheetId="14" r:id="rId14"/>
    <sheet name="Attach 10" sheetId="15" r:id="rId15"/>
    <sheet name="Attach 11" sheetId="16" r:id="rId16"/>
    <sheet name="Attach 12" sheetId="17" r:id="rId17"/>
    <sheet name="Attach 13" sheetId="18" r:id="rId18"/>
    <sheet name="Attach 14" sheetId="19" r:id="rId19"/>
    <sheet name="Attach 14-IP" sheetId="20" r:id="rId20"/>
    <sheet name="Attach 15" sheetId="21" r:id="rId21"/>
    <sheet name="Attach 16" sheetId="22" r:id="rId22"/>
    <sheet name="Attach 17" sheetId="23" r:id="rId23"/>
    <sheet name="Attach 18" sheetId="24" r:id="rId24"/>
    <sheet name="Attach 19" sheetId="25" r:id="rId25"/>
    <sheet name="Attachment-20" sheetId="26" r:id="rId26"/>
    <sheet name="Bid Form 1st Envelope " sheetId="27" r:id="rId27"/>
    <sheet name="N to W" sheetId="28" state="hidden" r:id="rId28"/>
    <sheet name="Sheet1" sheetId="29" state="hidden" r:id="rId29"/>
  </sheets>
  <externalReferences>
    <externalReference r:id="rId30"/>
    <externalReference r:id="rId31"/>
  </externalReferences>
  <definedNames>
    <definedName name="\A" localSheetId="22">#REF!</definedName>
    <definedName name="\A" localSheetId="10">#REF!</definedName>
    <definedName name="\A" localSheetId="4">#REF!</definedName>
    <definedName name="\A">#REF!</definedName>
    <definedName name="\aa" localSheetId="10">#REF!</definedName>
    <definedName name="\aa">#REF!</definedName>
    <definedName name="\B" localSheetId="22">#REF!</definedName>
    <definedName name="\B" localSheetId="10">#REF!</definedName>
    <definedName name="\B" localSheetId="4">#REF!</definedName>
    <definedName name="\B">#REF!</definedName>
    <definedName name="\C" localSheetId="22">#REF!</definedName>
    <definedName name="\C" localSheetId="10">#REF!</definedName>
    <definedName name="\C" localSheetId="4">#REF!</definedName>
    <definedName name="\C">#REF!</definedName>
    <definedName name="\M" localSheetId="10">#REF!</definedName>
    <definedName name="\M" localSheetId="4">#REF!</definedName>
    <definedName name="\M">#REF!</definedName>
    <definedName name="\N" localSheetId="10">#REF!</definedName>
    <definedName name="\N" localSheetId="4">#REF!</definedName>
    <definedName name="\N">#REF!</definedName>
    <definedName name="\P" localSheetId="10">#REF!</definedName>
    <definedName name="\P" localSheetId="4">#REF!</definedName>
    <definedName name="\P">#REF!</definedName>
    <definedName name="\R" localSheetId="10">#REF!</definedName>
    <definedName name="\R" localSheetId="4">#REF!</definedName>
    <definedName name="\R">#REF!</definedName>
    <definedName name="\U" localSheetId="10">#REF!</definedName>
    <definedName name="\U" localSheetId="4">#REF!</definedName>
    <definedName name="\U">#REF!</definedName>
    <definedName name="\V" localSheetId="10">#REF!</definedName>
    <definedName name="\V" localSheetId="4">#REF!</definedName>
    <definedName name="\V">#REF!</definedName>
    <definedName name="\x" localSheetId="10">#REF!</definedName>
    <definedName name="\x">#REF!</definedName>
    <definedName name="ab" localSheetId="10">#REF!</definedName>
    <definedName name="ab" localSheetId="4">#REF!</definedName>
    <definedName name="ab">#REF!</definedName>
    <definedName name="biddername" localSheetId="10">#REF!</definedName>
    <definedName name="biddername">#REF!</definedName>
    <definedName name="BL2A" localSheetId="10">#REF!</definedName>
    <definedName name="BL2A" localSheetId="4">'Attach-3 (QR)'!$J$331</definedName>
    <definedName name="BL2A">#REF!</definedName>
    <definedName name="BL2A2" localSheetId="10">#REF!</definedName>
    <definedName name="BL2A2" localSheetId="4">'Attach-3 (QR)'!#REF!</definedName>
    <definedName name="BL2A2">#REF!</definedName>
    <definedName name="BL2AA" localSheetId="10">#REF!</definedName>
    <definedName name="BL2AA" localSheetId="4">'Attach-3 (QR)'!$J$331</definedName>
    <definedName name="BL2AA">#REF!</definedName>
    <definedName name="BL2AAA" localSheetId="22">'[1]Attach QR'!$J$785</definedName>
    <definedName name="BL2AAA" localSheetId="10">#REF!</definedName>
    <definedName name="BL2AAA" localSheetId="4">'Attach-3 (QR)'!#REF!</definedName>
    <definedName name="BL2AAA">#REF!</definedName>
    <definedName name="BL2B" localSheetId="10">#REF!</definedName>
    <definedName name="BL2B" localSheetId="4">'Attach-3 (QR)'!$K$331</definedName>
    <definedName name="BL2B">#REF!</definedName>
    <definedName name="BL2BB" localSheetId="10">#REF!</definedName>
    <definedName name="BL2BB" localSheetId="4">'Attach-3 (QR)'!#REF!</definedName>
    <definedName name="BL2BB">#REF!</definedName>
    <definedName name="BL2BBB" localSheetId="22">'[1]Attach QR'!$K$785</definedName>
    <definedName name="BL2BBB" localSheetId="10">#REF!</definedName>
    <definedName name="BL2BBB" localSheetId="4">'Attach-3 (QR)'!#REF!</definedName>
    <definedName name="BL2BBB">#REF!</definedName>
    <definedName name="BL2C" localSheetId="10">#REF!</definedName>
    <definedName name="BL2C" localSheetId="4">'Attach-3 (QR)'!$L$331</definedName>
    <definedName name="BL2C">#REF!</definedName>
    <definedName name="BL2CC" localSheetId="10">#REF!</definedName>
    <definedName name="BL2CC" localSheetId="4">'Attach-3 (QR)'!#REF!</definedName>
    <definedName name="BL2CC">#REF!</definedName>
    <definedName name="BL2CCC" localSheetId="22">'[1]Attach QR'!$L$785</definedName>
    <definedName name="BL2CCC" localSheetId="10">#REF!</definedName>
    <definedName name="BL2CCC" localSheetId="4">'Attach-3 (QR)'!#REF!</definedName>
    <definedName name="BL2CCC">#REF!</definedName>
    <definedName name="BL3A" localSheetId="10">#REF!</definedName>
    <definedName name="BL3A" localSheetId="4">'Attach-3 (QR)'!$J$332</definedName>
    <definedName name="BL3A">#REF!</definedName>
    <definedName name="BL3AA" localSheetId="10">#REF!</definedName>
    <definedName name="BL3AA" localSheetId="4">'Attach-3 (QR)'!#REF!</definedName>
    <definedName name="BL3AA">#REF!</definedName>
    <definedName name="BL3AAA" localSheetId="22">'[1]Attach QR'!$J$788</definedName>
    <definedName name="BL3AAA" localSheetId="10">#REF!</definedName>
    <definedName name="BL3AAA" localSheetId="4">'Attach-3 (QR)'!#REF!</definedName>
    <definedName name="BL3AAA">#REF!</definedName>
    <definedName name="BL3B" localSheetId="10">#REF!</definedName>
    <definedName name="BL3B" localSheetId="4">'Attach-3 (QR)'!$K$332</definedName>
    <definedName name="BL3B">#REF!</definedName>
    <definedName name="BL3BB" localSheetId="10">#REF!</definedName>
    <definedName name="BL3BB" localSheetId="4">'Attach-3 (QR)'!#REF!</definedName>
    <definedName name="BL3BB">#REF!</definedName>
    <definedName name="BL3BBB" localSheetId="22">'[1]Attach QR'!$K$788</definedName>
    <definedName name="BL3BBB" localSheetId="10">#REF!</definedName>
    <definedName name="BL3BBB" localSheetId="4">'Attach-3 (QR)'!#REF!</definedName>
    <definedName name="BL3BBB">#REF!</definedName>
    <definedName name="BL3C" localSheetId="10">#REF!</definedName>
    <definedName name="BL3C" localSheetId="4">'Attach-3 (QR)'!$L$332</definedName>
    <definedName name="BL3C">#REF!</definedName>
    <definedName name="BL3CC" localSheetId="10">#REF!</definedName>
    <definedName name="BL3CC" localSheetId="4">'Attach-3 (QR)'!#REF!</definedName>
    <definedName name="BL3CC">#REF!</definedName>
    <definedName name="BL3CCC" localSheetId="22">'[1]Attach QR'!$L$788</definedName>
    <definedName name="BL3CCC" localSheetId="10">#REF!</definedName>
    <definedName name="BL3CCC" localSheetId="4">'Attach-3 (QR)'!#REF!</definedName>
    <definedName name="BL3CCC">#REF!</definedName>
    <definedName name="BL4A" localSheetId="10">#REF!</definedName>
    <definedName name="BL4A" localSheetId="4">'Attach-3 (QR)'!$J$333</definedName>
    <definedName name="BL4A">#REF!</definedName>
    <definedName name="BL4AA" localSheetId="10">#REF!</definedName>
    <definedName name="BL4AA" localSheetId="4">'Attach-3 (QR)'!#REF!</definedName>
    <definedName name="BL4AA">#REF!</definedName>
    <definedName name="BL4AAA" localSheetId="22">'[1]Attach QR'!$J$791</definedName>
    <definedName name="BL4AAA" localSheetId="10">#REF!</definedName>
    <definedName name="BL4AAA" localSheetId="4">'Attach-3 (QR)'!#REF!</definedName>
    <definedName name="BL4AAA">#REF!</definedName>
    <definedName name="BL4B" localSheetId="10">#REF!</definedName>
    <definedName name="BL4B" localSheetId="4">'Attach-3 (QR)'!$K$333</definedName>
    <definedName name="BL4B">#REF!</definedName>
    <definedName name="BL4BB" localSheetId="10">#REF!</definedName>
    <definedName name="BL4BB" localSheetId="4">'Attach-3 (QR)'!#REF!</definedName>
    <definedName name="BL4BB">#REF!</definedName>
    <definedName name="BL4BBB" localSheetId="22">'[1]Attach QR'!$K$791</definedName>
    <definedName name="BL4BBB" localSheetId="10">#REF!</definedName>
    <definedName name="BL4BBB" localSheetId="4">'Attach-3 (QR)'!#REF!</definedName>
    <definedName name="BL4BBB">#REF!</definedName>
    <definedName name="BL4C" localSheetId="10">#REF!</definedName>
    <definedName name="BL4C" localSheetId="4">'Attach-3 (QR)'!$L$333</definedName>
    <definedName name="BL4C">#REF!</definedName>
    <definedName name="BL4CC" localSheetId="10">#REF!</definedName>
    <definedName name="BL4CC" localSheetId="4">'Attach-3 (QR)'!#REF!</definedName>
    <definedName name="BL4CC">#REF!</definedName>
    <definedName name="BL4CCC" localSheetId="22">'[1]Attach QR'!$L$791</definedName>
    <definedName name="BL4CCC" localSheetId="10">#REF!</definedName>
    <definedName name="BL4CCC" localSheetId="4">'Attach-3 (QR)'!#REF!</definedName>
    <definedName name="BL4CCC">#REF!</definedName>
    <definedName name="BL5A" localSheetId="10">#REF!</definedName>
    <definedName name="BL5A" localSheetId="4">'Attach-3 (QR)'!$J$334</definedName>
    <definedName name="BL5A">#REF!</definedName>
    <definedName name="BL5AA" localSheetId="10">#REF!</definedName>
    <definedName name="BL5AA" localSheetId="4">'Attach-3 (QR)'!#REF!</definedName>
    <definedName name="BL5AA">#REF!</definedName>
    <definedName name="BL5AAA" localSheetId="22">'[1]Attach QR'!$J$794</definedName>
    <definedName name="BL5AAA" localSheetId="10">#REF!</definedName>
    <definedName name="BL5AAA" localSheetId="4">'Attach-3 (QR)'!#REF!</definedName>
    <definedName name="BL5AAA">#REF!</definedName>
    <definedName name="BL5B" localSheetId="10">#REF!</definedName>
    <definedName name="BL5B" localSheetId="4">'Attach-3 (QR)'!$K$334</definedName>
    <definedName name="BL5B">#REF!</definedName>
    <definedName name="BL5BB" localSheetId="10">#REF!</definedName>
    <definedName name="BL5BB" localSheetId="4">'Attach-3 (QR)'!#REF!</definedName>
    <definedName name="BL5BB">#REF!</definedName>
    <definedName name="BL5BBB" localSheetId="22">'[1]Attach QR'!$K$794</definedName>
    <definedName name="BL5BBB" localSheetId="10">#REF!</definedName>
    <definedName name="BL5BBB" localSheetId="4">'Attach-3 (QR)'!#REF!</definedName>
    <definedName name="BL5BBB">#REF!</definedName>
    <definedName name="BL5C" localSheetId="10">#REF!</definedName>
    <definedName name="BL5C" localSheetId="4">'Attach-3 (QR)'!$L$334</definedName>
    <definedName name="BL5C">#REF!</definedName>
    <definedName name="BL5CC" localSheetId="10">#REF!</definedName>
    <definedName name="BL5CC" localSheetId="4">'Attach-3 (QR)'!#REF!</definedName>
    <definedName name="BL5CC">#REF!</definedName>
    <definedName name="BL5CCC" localSheetId="22">'[1]Attach QR'!$L$794</definedName>
    <definedName name="BL5CCC" localSheetId="10">#REF!</definedName>
    <definedName name="BL5CCC" localSheetId="4">'Attach-3 (QR)'!#REF!</definedName>
    <definedName name="BL5CCC">#REF!</definedName>
    <definedName name="CAPA1" localSheetId="10">#REF!</definedName>
    <definedName name="CAPA1" localSheetId="4">'Attach-3 (QR)'!#REF!</definedName>
    <definedName name="CAPA1">#REF!</definedName>
    <definedName name="CAPA11" localSheetId="10">#REF!</definedName>
    <definedName name="CAPA11" localSheetId="4">'Attach-3 (QR)'!#REF!</definedName>
    <definedName name="CAPA11">#REF!</definedName>
    <definedName name="CAPA111" localSheetId="22">'[1]Attach QR'!$F$505</definedName>
    <definedName name="CAPA111" localSheetId="10">#REF!</definedName>
    <definedName name="CAPA111" localSheetId="4">'Attach-3 (QR)'!#REF!</definedName>
    <definedName name="CAPA111">#REF!</definedName>
    <definedName name="CAPA2" localSheetId="10">#REF!</definedName>
    <definedName name="CAPA2" localSheetId="4">'Attach-3 (QR)'!#REF!</definedName>
    <definedName name="CAPA2">#REF!</definedName>
    <definedName name="CAPA22" localSheetId="10">#REF!</definedName>
    <definedName name="CAPA22" localSheetId="4">'Attach-3 (QR)'!#REF!</definedName>
    <definedName name="CAPA22">#REF!</definedName>
    <definedName name="CAPA222" localSheetId="22">'[1]Attach QR'!$I$505</definedName>
    <definedName name="CAPA222" localSheetId="10">#REF!</definedName>
    <definedName name="CAPA222" localSheetId="4">'Attach-3 (QR)'!#REF!</definedName>
    <definedName name="CAPA222">#REF!</definedName>
    <definedName name="CAPA3" localSheetId="10">#REF!</definedName>
    <definedName name="CAPA3" localSheetId="4">'Attach-3 (QR)'!#REF!</definedName>
    <definedName name="CAPA3">#REF!</definedName>
    <definedName name="CAPA33" localSheetId="10">#REF!</definedName>
    <definedName name="CAPA33" localSheetId="4">'Attach-3 (QR)'!#REF!</definedName>
    <definedName name="CAPA33">#REF!</definedName>
    <definedName name="CAPA333" localSheetId="22">'[1]Attach QR'!$G$651</definedName>
    <definedName name="CAPA333" localSheetId="10">#REF!</definedName>
    <definedName name="CAPA333" localSheetId="4">'Attach-3 (QR)'!#REF!</definedName>
    <definedName name="CAPA333">#REF!</definedName>
    <definedName name="CAPA4" localSheetId="10">#REF!</definedName>
    <definedName name="CAPA4" localSheetId="4">'Attach-3 (QR)'!#REF!</definedName>
    <definedName name="CAPA4">#REF!</definedName>
    <definedName name="CAPA44" localSheetId="10">#REF!</definedName>
    <definedName name="CAPA44" localSheetId="4">'Attach-3 (QR)'!#REF!</definedName>
    <definedName name="CAPA44">#REF!</definedName>
    <definedName name="CAPA444" localSheetId="22">'[1]Attach QR'!$I$651</definedName>
    <definedName name="CAPA444" localSheetId="10">#REF!</definedName>
    <definedName name="CAPA444" localSheetId="4">'Attach-3 (QR)'!#REF!</definedName>
    <definedName name="CAPA444">#REF!</definedName>
    <definedName name="CAPA7" localSheetId="10">#REF!</definedName>
    <definedName name="CAPA7" localSheetId="4">'Attach-3 (QR)'!#REF!</definedName>
    <definedName name="CAPA7">#REF!</definedName>
    <definedName name="CAPA77" localSheetId="10">#REF!</definedName>
    <definedName name="CAPA77" localSheetId="4">'Attach-3 (QR)'!#REF!</definedName>
    <definedName name="CAPA77">#REF!</definedName>
    <definedName name="CAPA777" localSheetId="22">'[1]Attach QR'!$D$505</definedName>
    <definedName name="CAPA777" localSheetId="10">#REF!</definedName>
    <definedName name="CAPA777" localSheetId="4">'Attach-3 (QR)'!#REF!</definedName>
    <definedName name="CAPA777">#REF!</definedName>
    <definedName name="COO" localSheetId="10">'[2]Sch-1a'!#REF!</definedName>
    <definedName name="COO">'[2]Sch-1a'!#REF!</definedName>
    <definedName name="date" localSheetId="10">#REF!</definedName>
    <definedName name="date">#REF!</definedName>
    <definedName name="iii" localSheetId="10">#REF!</definedName>
    <definedName name="iii">#REF!</definedName>
    <definedName name="LA">'Attach 12'!#REF!</definedName>
    <definedName name="logo1">"Picture 7"</definedName>
    <definedName name="MANU1" localSheetId="10">#REF!</definedName>
    <definedName name="MANU1" localSheetId="4">'Attach-3 (QR)'!#REF!</definedName>
    <definedName name="MANU1">#REF!</definedName>
    <definedName name="MANU11" localSheetId="10">#REF!</definedName>
    <definedName name="MANU11" localSheetId="4">'Attach-3 (QR)'!#REF!</definedName>
    <definedName name="MANU11">#REF!</definedName>
    <definedName name="MANU111" localSheetId="22">'[1]Attach QR'!$H$350</definedName>
    <definedName name="MANU111" localSheetId="10">#REF!</definedName>
    <definedName name="MANU111" localSheetId="4">'Attach-3 (QR)'!#REF!</definedName>
    <definedName name="MANU111">#REF!</definedName>
    <definedName name="MANU2" localSheetId="10">#REF!</definedName>
    <definedName name="MANU2" localSheetId="4">'Attach-3 (QR)'!#REF!</definedName>
    <definedName name="MANU2">#REF!</definedName>
    <definedName name="MANU22" localSheetId="10">#REF!</definedName>
    <definedName name="MANU22" localSheetId="4">'Attach-3 (QR)'!#REF!</definedName>
    <definedName name="MANU22">#REF!</definedName>
    <definedName name="MANU222" localSheetId="22">'[1]Attach QR'!$H$419</definedName>
    <definedName name="MANU222" localSheetId="10">#REF!</definedName>
    <definedName name="MANU222" localSheetId="4">'Attach-3 (QR)'!#REF!</definedName>
    <definedName name="MANU222">#REF!</definedName>
    <definedName name="MANU3" localSheetId="10">#REF!</definedName>
    <definedName name="MANU3" localSheetId="4">'Attach-3 (QR)'!#REF!</definedName>
    <definedName name="MANU3">#REF!</definedName>
    <definedName name="MANU33" localSheetId="10">#REF!</definedName>
    <definedName name="MANU33" localSheetId="4">'Attach-3 (QR)'!#REF!</definedName>
    <definedName name="MANU33">#REF!</definedName>
    <definedName name="MANU333" localSheetId="22">'[1]Attach QR'!$G$560</definedName>
    <definedName name="MANU333" localSheetId="10">#REF!</definedName>
    <definedName name="MANU333" localSheetId="4">'Attach-3 (QR)'!#REF!</definedName>
    <definedName name="MANU333">#REF!</definedName>
    <definedName name="MANU4" localSheetId="10">#REF!</definedName>
    <definedName name="MANU4" localSheetId="4">'Attach-3 (QR)'!#REF!</definedName>
    <definedName name="MANU4">#REF!</definedName>
    <definedName name="MANU44" localSheetId="10">#REF!</definedName>
    <definedName name="MANU44" localSheetId="4">'Attach-3 (QR)'!#REF!</definedName>
    <definedName name="MANU44">#REF!</definedName>
    <definedName name="MANU444" localSheetId="22">'[1]Attach QR'!$I$560</definedName>
    <definedName name="MANU444" localSheetId="10">#REF!</definedName>
    <definedName name="MANU444" localSheetId="4">'Attach-3 (QR)'!#REF!</definedName>
    <definedName name="MANU444">#REF!</definedName>
    <definedName name="MANU5" localSheetId="10">#REF!</definedName>
    <definedName name="MANU5" localSheetId="4">'Attach-3 (QR)'!#REF!</definedName>
    <definedName name="MANU5">#REF!</definedName>
    <definedName name="MANU55" localSheetId="10">#REF!</definedName>
    <definedName name="MANU55" localSheetId="4">'Attach-3 (QR)'!#REF!</definedName>
    <definedName name="MANU55">#REF!</definedName>
    <definedName name="MANU555" localSheetId="22">'[1]Attach QR'!$E$560</definedName>
    <definedName name="MANU555" localSheetId="10">#REF!</definedName>
    <definedName name="MANU555" localSheetId="4">'Attach-3 (QR)'!#REF!</definedName>
    <definedName name="MANU555">#REF!</definedName>
    <definedName name="PATH1" localSheetId="10">#REF!</definedName>
    <definedName name="PATH1" localSheetId="4">'Attach-3 (QR)'!#REF!</definedName>
    <definedName name="PATH1">#REF!</definedName>
    <definedName name="PATH11" localSheetId="10">#REF!</definedName>
    <definedName name="PATH11" localSheetId="4">'Attach-3 (QR)'!#REF!</definedName>
    <definedName name="PATH11">#REF!</definedName>
    <definedName name="PATH111" localSheetId="22">'[1]Attach QR'!$G$170</definedName>
    <definedName name="PATH111" localSheetId="10">#REF!</definedName>
    <definedName name="PATH111" localSheetId="4">'Attach-3 (QR)'!#REF!</definedName>
    <definedName name="PATH111">#REF!</definedName>
    <definedName name="PATH2" localSheetId="10">#REF!</definedName>
    <definedName name="PATH2" localSheetId="4">'Attach-3 (QR)'!#REF!</definedName>
    <definedName name="PATH2">#REF!</definedName>
    <definedName name="PATH22" localSheetId="10">#REF!</definedName>
    <definedName name="PATH22" localSheetId="4">'Attach-3 (QR)'!#REF!</definedName>
    <definedName name="PATH22">#REF!</definedName>
    <definedName name="PATH222" localSheetId="22">'[1]Attach QR'!$I$170</definedName>
    <definedName name="PATH222" localSheetId="10">#REF!</definedName>
    <definedName name="PATH222" localSheetId="4">'Attach-3 (QR)'!#REF!</definedName>
    <definedName name="PATH222">#REF!</definedName>
    <definedName name="PATH3" localSheetId="10">#REF!</definedName>
    <definedName name="PATH3" localSheetId="4">'Attach-3 (QR)'!#REF!</definedName>
    <definedName name="PATH3">#REF!</definedName>
    <definedName name="PATH33" localSheetId="10">#REF!</definedName>
    <definedName name="PATH33" localSheetId="4">'Attach-3 (QR)'!#REF!</definedName>
    <definedName name="PATH33">#REF!</definedName>
    <definedName name="PATH333" localSheetId="22">'[1]Attach QR'!$G$246</definedName>
    <definedName name="PATH333" localSheetId="10">#REF!</definedName>
    <definedName name="PATH333" localSheetId="4">'Attach-3 (QR)'!#REF!</definedName>
    <definedName name="PATH333">#REF!</definedName>
    <definedName name="PATH4" localSheetId="10">#REF!</definedName>
    <definedName name="PATH4" localSheetId="4">'Attach-3 (QR)'!#REF!</definedName>
    <definedName name="PATH4">#REF!</definedName>
    <definedName name="PATH44" localSheetId="10">#REF!</definedName>
    <definedName name="PATH44" localSheetId="4">'Attach-3 (QR)'!#REF!</definedName>
    <definedName name="PATH44">#REF!</definedName>
    <definedName name="PATH444" localSheetId="22">'[1]Attach QR'!$I$246</definedName>
    <definedName name="PATH444" localSheetId="10">#REF!</definedName>
    <definedName name="PATH444" localSheetId="4">'Attach-3 (QR)'!#REF!</definedName>
    <definedName name="PATH444">#REF!</definedName>
    <definedName name="PATH5" localSheetId="10">#REF!</definedName>
    <definedName name="PATH5" localSheetId="4">'Attach-3 (QR)'!#REF!</definedName>
    <definedName name="PATH5">#REF!</definedName>
    <definedName name="PATH55" localSheetId="10">#REF!</definedName>
    <definedName name="PATH55" localSheetId="4">'Attach-3 (QR)'!#REF!</definedName>
    <definedName name="PATH55">#REF!</definedName>
    <definedName name="PATH555" localSheetId="10">#REF!</definedName>
    <definedName name="PATH555" localSheetId="4">'Attach-3 (QR)'!#REF!</definedName>
    <definedName name="PATH555">#REF!</definedName>
    <definedName name="PATHAR1" localSheetId="10">#REF!</definedName>
    <definedName name="PATHAR1" localSheetId="4">'Attach-3 (QR)'!$AN$294</definedName>
    <definedName name="PATHAR1">#REF!</definedName>
    <definedName name="PATHAR2" localSheetId="10">#REF!</definedName>
    <definedName name="PATHAR2" localSheetId="4">'Attach-3 (QR)'!$AN$295</definedName>
    <definedName name="PATHAR2">#REF!</definedName>
    <definedName name="PATHAR3" localSheetId="22">'[1]Attach QR'!$AO$750</definedName>
    <definedName name="PATHAR3" localSheetId="10">#REF!</definedName>
    <definedName name="PATHAR3" localSheetId="4">'Attach-3 (QR)'!$AN$296</definedName>
    <definedName name="PATHAR3">#REF!</definedName>
    <definedName name="PATHJV1" localSheetId="10">#REF!</definedName>
    <definedName name="PATHJV1" localSheetId="4">'Attach-3 (QR)'!#REF!</definedName>
    <definedName name="PATHJV1">#REF!</definedName>
    <definedName name="PATHJV11" localSheetId="10">#REF!</definedName>
    <definedName name="PATHJV11" localSheetId="4">'Attach-3 (QR)'!#REF!</definedName>
    <definedName name="PATHJV11">#REF!</definedName>
    <definedName name="PATHJV111" localSheetId="10">#REF!</definedName>
    <definedName name="PATHJV111" localSheetId="4">'Attach-3 (QR)'!#REF!</definedName>
    <definedName name="PATHJV111">#REF!</definedName>
    <definedName name="PATHJV2" localSheetId="10">#REF!</definedName>
    <definedName name="PATHJV2" localSheetId="4">'Attach-3 (QR)'!#REF!</definedName>
    <definedName name="PATHJV2">#REF!</definedName>
    <definedName name="PATHJV22" localSheetId="10">#REF!</definedName>
    <definedName name="PATHJV22" localSheetId="4">'Attach-3 (QR)'!#REF!</definedName>
    <definedName name="PATHJV22">#REF!</definedName>
    <definedName name="PATHJV222" localSheetId="10">#REF!</definedName>
    <definedName name="PATHJV222" localSheetId="4">'Attach-3 (QR)'!#REF!</definedName>
    <definedName name="PATHJV222">#REF!</definedName>
    <definedName name="PATHJV3" localSheetId="22">'[1]Attach QR'!$I$61</definedName>
    <definedName name="PATHJV3" localSheetId="10">#REF!</definedName>
    <definedName name="PATHJV3" localSheetId="4">'Attach-3 (QR)'!#REF!</definedName>
    <definedName name="PATHJV3">#REF!</definedName>
    <definedName name="PATHJV33" localSheetId="22">'[1]Attach QR'!$G$61</definedName>
    <definedName name="PATHJV33" localSheetId="10">#REF!</definedName>
    <definedName name="PATHJV33" localSheetId="4">'Attach-3 (QR)'!#REF!</definedName>
    <definedName name="PATHJV33">#REF!</definedName>
    <definedName name="PATHJV333" localSheetId="22">'[1]Attach QR'!$E$61</definedName>
    <definedName name="PATHJV333" localSheetId="10">#REF!</definedName>
    <definedName name="PATHJV333" localSheetId="4">'Attach-3 (QR)'!#REF!</definedName>
    <definedName name="PATHJV333">#REF!</definedName>
    <definedName name="PATHJVPR1" localSheetId="10">#REF!</definedName>
    <definedName name="PATHJVPR1" localSheetId="4">'Attach-3 (QR)'!$K$330</definedName>
    <definedName name="PATHJVPR1">#REF!</definedName>
    <definedName name="PATHJVPR11" localSheetId="10">#REF!</definedName>
    <definedName name="PATHJVPR11" localSheetId="4">'Attach-3 (QR)'!#REF!</definedName>
    <definedName name="PATHJVPR11">#REF!</definedName>
    <definedName name="PATHJVPR111" localSheetId="22">'[1]Attach QR'!$K$782</definedName>
    <definedName name="PATHJVPR111" localSheetId="10">#REF!</definedName>
    <definedName name="PATHJVPR111" localSheetId="4">'Attach-3 (QR)'!#REF!</definedName>
    <definedName name="PATHJVPR111">#REF!</definedName>
    <definedName name="PATHJVPR2" localSheetId="10">#REF!</definedName>
    <definedName name="PATHJVPR2" localSheetId="4">'Attach-3 (QR)'!$L$330</definedName>
    <definedName name="PATHJVPR2">#REF!</definedName>
    <definedName name="PATHJVPR22" localSheetId="10">#REF!</definedName>
    <definedName name="PATHJVPR22" localSheetId="4">'Attach-3 (QR)'!#REF!</definedName>
    <definedName name="PATHJVPR22">#REF!</definedName>
    <definedName name="PATHJVPR222" localSheetId="22">'[1]Attach QR'!$L$782</definedName>
    <definedName name="PATHJVPR222" localSheetId="10">#REF!</definedName>
    <definedName name="PATHJVPR222" localSheetId="4">'Attach-3 (QR)'!#REF!</definedName>
    <definedName name="PATHJVPR222">#REF!</definedName>
    <definedName name="PATHLA1" localSheetId="10">#REF!</definedName>
    <definedName name="PATHLA1" localSheetId="4">'Attach-3 (QR)'!#REF!</definedName>
    <definedName name="PATHLA1">#REF!</definedName>
    <definedName name="PATHLA2" localSheetId="10">#REF!</definedName>
    <definedName name="PATHLA2" localSheetId="4">'Attach-3 (QR)'!#REF!</definedName>
    <definedName name="PATHLA2">#REF!</definedName>
    <definedName name="PATHLA3" localSheetId="22">'[1]Attach QR'!$D$651</definedName>
    <definedName name="PATHLA3" localSheetId="10">#REF!</definedName>
    <definedName name="PATHLA3" localSheetId="4">'Attach-3 (QR)'!#REF!</definedName>
    <definedName name="PATHLA3">#REF!</definedName>
    <definedName name="PATHLP1" localSheetId="10">#REF!</definedName>
    <definedName name="PATHLP1" localSheetId="4">'Attach-3 (QR)'!$J$330</definedName>
    <definedName name="PATHLP1">#REF!</definedName>
    <definedName name="PATHLP2" localSheetId="10">#REF!</definedName>
    <definedName name="PATHLP2" localSheetId="4">'Attach-3 (QR)'!#REF!</definedName>
    <definedName name="PATHLP2">#REF!</definedName>
    <definedName name="PATHLP3" localSheetId="22">'[1]Attach QR'!$J$782</definedName>
    <definedName name="PATHLP3" localSheetId="10">#REF!</definedName>
    <definedName name="PATHLP3" localSheetId="4">'Attach-3 (QR)'!#REF!</definedName>
    <definedName name="PATHLP3">#REF!</definedName>
    <definedName name="PATHPR1" localSheetId="10">#REF!</definedName>
    <definedName name="PATHPR1" localSheetId="4">'Attach-3 (QR)'!$K$330</definedName>
    <definedName name="PATHPR1">#REF!</definedName>
    <definedName name="PATHPR2" localSheetId="10">#REF!</definedName>
    <definedName name="PATHPR2" localSheetId="4">'Attach-3 (QR)'!#REF!</definedName>
    <definedName name="PATHPR2">#REF!</definedName>
    <definedName name="_xlnm.Print_Area" localSheetId="14">'Attach 10'!$A$1:$E$20</definedName>
    <definedName name="_xlnm.Print_Area" localSheetId="15">'Attach 11'!$A$1:$E$28</definedName>
    <definedName name="_xlnm.Print_Area" localSheetId="16">'Attach 12'!$A$1:$E$141</definedName>
    <definedName name="_xlnm.Print_Area" localSheetId="17">'Attach 13'!$A$1:$E$27</definedName>
    <definedName name="_xlnm.Print_Area" localSheetId="18">'Attach 14'!$A$1:$E$27</definedName>
    <definedName name="_xlnm.Print_Area" localSheetId="19">'Attach 14-IP'!$A$8:$I$222</definedName>
    <definedName name="_xlnm.Print_Area" localSheetId="20">'Attach 15'!$A$1:$E$83</definedName>
    <definedName name="_xlnm.Print_Area" localSheetId="21">'Attach 16'!$A$1:$L$94</definedName>
    <definedName name="_xlnm.Print_Area" localSheetId="22">'Attach 17'!$A$1:$E$30</definedName>
    <definedName name="_xlnm.Print_Area" localSheetId="23">'Attach 18'!$A$1:$E$31</definedName>
    <definedName name="_xlnm.Print_Area" localSheetId="24">'Attach 19'!$A$1:$E$31</definedName>
    <definedName name="_xlnm.Print_Area" localSheetId="3">'Attach 3(JV)'!$A$1:$E$26</definedName>
    <definedName name="_xlnm.Print_Area" localSheetId="5">'Attach 4'!$A$1:$E$24</definedName>
    <definedName name="_xlnm.Print_Area" localSheetId="6">'Attach 4 (A)'!$A$1:$E$26</definedName>
    <definedName name="_xlnm.Print_Area" localSheetId="7">'Attach 4 (B)'!$A$1:$E$25</definedName>
    <definedName name="_xlnm.Print_Area" localSheetId="8">'Attach 5'!$A$1:$E$28</definedName>
    <definedName name="_xlnm.Print_Area" localSheetId="9">'Attach 5A'!$A$1:$E$29</definedName>
    <definedName name="_xlnm.Print_Area" localSheetId="10">'Attach 5B'!$A$1:$E$28</definedName>
    <definedName name="_xlnm.Print_Area" localSheetId="11">'Attach 6'!$A$1:$E$27</definedName>
    <definedName name="_xlnm.Print_Area" localSheetId="12">'Attach 7'!$A$1:$E$28</definedName>
    <definedName name="_xlnm.Print_Area" localSheetId="13">'Attach 9'!$A$1:$E$52</definedName>
    <definedName name="_xlnm.Print_Area" localSheetId="4">'Attach-3 (QR)'!$A$1:$I$340</definedName>
    <definedName name="_xlnm.Print_Area" localSheetId="25">'Attachment-20'!$A$1:$E$39</definedName>
    <definedName name="_xlnm.Print_Area" localSheetId="26">'Bid Form 1st Envelope '!$A$1:$F$121</definedName>
    <definedName name="_xlnm.Print_Area" localSheetId="2">'Names of Bidder'!$B$1:$D$36</definedName>
    <definedName name="_xlnm.Print_Titles" localSheetId="16">'Attach 12'!#REF!</definedName>
    <definedName name="_xlnm.Print_Titles" localSheetId="13">'Attach 9'!$18:$18</definedName>
    <definedName name="printedname" localSheetId="10">#REF!</definedName>
    <definedName name="printedname">#REF!</definedName>
    <definedName name="_xlnm.Recorder" localSheetId="22">#REF!</definedName>
    <definedName name="_xlnm.Recorder" localSheetId="10">#REF!</definedName>
    <definedName name="_xlnm.Recorder" localSheetId="4">#REF!</definedName>
    <definedName name="_xlnm.Recorder">#REF!</definedName>
    <definedName name="TEST" localSheetId="22">#REF!</definedName>
    <definedName name="TEST" localSheetId="10">#REF!</definedName>
    <definedName name="TEST" localSheetId="4">#REF!</definedName>
    <definedName name="TEST">#REF!</definedName>
    <definedName name="TO">'Attach 12'!#REF!</definedName>
    <definedName name="ttt" localSheetId="10">#REF!</definedName>
    <definedName name="ttt">#REF!</definedName>
    <definedName name="typeofbidder" localSheetId="10">#REF!</definedName>
    <definedName name="typeofbidder">#REF!</definedName>
    <definedName name="uuu" localSheetId="10">#REF!</definedName>
    <definedName name="uuu">#REF!</definedName>
    <definedName name="yyy" localSheetId="10">#REF!</definedName>
    <definedName name="yyy">#REF!</definedName>
    <definedName name="Z_010B040B_83D1_42E5_9354_A9BE9113BDAC_.wvu.Cols" localSheetId="16" hidden="1">'Attach 12'!$G:$I</definedName>
    <definedName name="Z_010B040B_83D1_42E5_9354_A9BE9113BDAC_.wvu.Cols" localSheetId="20" hidden="1">'Attach 15'!$F:$F,'Attach 15'!$H:$H</definedName>
    <definedName name="Z_010B040B_83D1_42E5_9354_A9BE9113BDAC_.wvu.Cols" localSheetId="3" hidden="1">'Attach 3(JV)'!$F:$F</definedName>
    <definedName name="Z_010B040B_83D1_42E5_9354_A9BE9113BDAC_.wvu.Cols" localSheetId="8" hidden="1">'Attach 5'!$H:$H</definedName>
    <definedName name="Z_010B040B_83D1_42E5_9354_A9BE9113BDAC_.wvu.Cols" localSheetId="11" hidden="1">'Attach 6'!$H:$H</definedName>
    <definedName name="Z_010B040B_83D1_42E5_9354_A9BE9113BDAC_.wvu.Cols" localSheetId="2" hidden="1">'Names of Bidder'!$F:$I</definedName>
    <definedName name="Z_010B040B_83D1_42E5_9354_A9BE9113BDAC_.wvu.PrintArea" localSheetId="14" hidden="1">'Attach 10'!$A$1:$E$20</definedName>
    <definedName name="Z_010B040B_83D1_42E5_9354_A9BE9113BDAC_.wvu.PrintArea" localSheetId="15" hidden="1">'Attach 11'!$A$1:$E$28</definedName>
    <definedName name="Z_010B040B_83D1_42E5_9354_A9BE9113BDAC_.wvu.PrintArea" localSheetId="16" hidden="1">'Attach 12'!$A$1:$E$141</definedName>
    <definedName name="Z_010B040B_83D1_42E5_9354_A9BE9113BDAC_.wvu.PrintArea" localSheetId="17" hidden="1">'Attach 13'!$A$1:$E$27</definedName>
    <definedName name="Z_010B040B_83D1_42E5_9354_A9BE9113BDAC_.wvu.PrintArea" localSheetId="18" hidden="1">'Attach 14'!$A$1:$E$29</definedName>
    <definedName name="Z_010B040B_83D1_42E5_9354_A9BE9113BDAC_.wvu.PrintArea" localSheetId="19" hidden="1">'Attach 14-IP'!$A$8:$I$222</definedName>
    <definedName name="Z_010B040B_83D1_42E5_9354_A9BE9113BDAC_.wvu.PrintArea" localSheetId="20" hidden="1">'Attach 15'!$A$1:$E$83</definedName>
    <definedName name="Z_010B040B_83D1_42E5_9354_A9BE9113BDAC_.wvu.PrintArea" localSheetId="21" hidden="1">'Attach 16'!$A$1:$L$94</definedName>
    <definedName name="Z_010B040B_83D1_42E5_9354_A9BE9113BDAC_.wvu.PrintArea" localSheetId="22" hidden="1">'Attach 17'!$A$1:$E$30</definedName>
    <definedName name="Z_010B040B_83D1_42E5_9354_A9BE9113BDAC_.wvu.PrintArea" localSheetId="23" hidden="1">'Attach 18'!$A$1:$E$31</definedName>
    <definedName name="Z_010B040B_83D1_42E5_9354_A9BE9113BDAC_.wvu.PrintArea" localSheetId="24" hidden="1">'Attach 19'!$A$1:$E$31</definedName>
    <definedName name="Z_010B040B_83D1_42E5_9354_A9BE9113BDAC_.wvu.PrintArea" localSheetId="3" hidden="1">'Attach 3(JV)'!$A$1:$E$26</definedName>
    <definedName name="Z_010B040B_83D1_42E5_9354_A9BE9113BDAC_.wvu.PrintArea" localSheetId="5" hidden="1">'Attach 4'!$A$1:$E$24</definedName>
    <definedName name="Z_010B040B_83D1_42E5_9354_A9BE9113BDAC_.wvu.PrintArea" localSheetId="6" hidden="1">'Attach 4 (A)'!$A$1:$E$26</definedName>
    <definedName name="Z_010B040B_83D1_42E5_9354_A9BE9113BDAC_.wvu.PrintArea" localSheetId="7" hidden="1">'Attach 4 (B)'!$A$1:$E$25</definedName>
    <definedName name="Z_010B040B_83D1_42E5_9354_A9BE9113BDAC_.wvu.PrintArea" localSheetId="8" hidden="1">'Attach 5'!$A$1:$E$28</definedName>
    <definedName name="Z_010B040B_83D1_42E5_9354_A9BE9113BDAC_.wvu.PrintArea" localSheetId="9" hidden="1">'Attach 5A'!$A$1:$E$29</definedName>
    <definedName name="Z_010B040B_83D1_42E5_9354_A9BE9113BDAC_.wvu.PrintArea" localSheetId="10" hidden="1">'Attach 5B'!$A$1:$E$28</definedName>
    <definedName name="Z_010B040B_83D1_42E5_9354_A9BE9113BDAC_.wvu.PrintArea" localSheetId="11" hidden="1">'Attach 6'!$A$1:$E$27</definedName>
    <definedName name="Z_010B040B_83D1_42E5_9354_A9BE9113BDAC_.wvu.PrintArea" localSheetId="12" hidden="1">'Attach 7'!$A$1:$E$28</definedName>
    <definedName name="Z_010B040B_83D1_42E5_9354_A9BE9113BDAC_.wvu.PrintArea" localSheetId="13" hidden="1">'Attach 9'!$A$1:$E$52</definedName>
    <definedName name="Z_010B040B_83D1_42E5_9354_A9BE9113BDAC_.wvu.PrintArea" localSheetId="4" hidden="1">'Attach-3 (QR)'!$A$1:$I$340</definedName>
    <definedName name="Z_010B040B_83D1_42E5_9354_A9BE9113BDAC_.wvu.PrintArea" localSheetId="25" hidden="1">'Attachment-20'!$A$1:$E$39</definedName>
    <definedName name="Z_010B040B_83D1_42E5_9354_A9BE9113BDAC_.wvu.PrintArea" localSheetId="26" hidden="1">'Bid Form 1st Envelope '!$A$1:$F$121</definedName>
    <definedName name="Z_010B040B_83D1_42E5_9354_A9BE9113BDAC_.wvu.PrintArea" localSheetId="2" hidden="1">'Names of Bidder'!$B$1:$D$36</definedName>
    <definedName name="Z_010B040B_83D1_42E5_9354_A9BE9113BDAC_.wvu.PrintTitles" localSheetId="16" hidden="1">'Attach 12'!#REF!</definedName>
    <definedName name="Z_010B040B_83D1_42E5_9354_A9BE9113BDAC_.wvu.PrintTitles" localSheetId="13" hidden="1">'Attach 9'!$18:$18</definedName>
    <definedName name="Z_010B040B_83D1_42E5_9354_A9BE9113BDAC_.wvu.Rows" localSheetId="15" hidden="1">'Attach 11'!$29:$85</definedName>
    <definedName name="Z_010B040B_83D1_42E5_9354_A9BE9113BDAC_.wvu.Rows" localSheetId="16" hidden="1">'Attach 12'!#REF!,'Attach 12'!#REF!,'Attach 12'!$80:$137</definedName>
    <definedName name="Z_010B040B_83D1_42E5_9354_A9BE9113BDAC_.wvu.Rows" localSheetId="20" hidden="1">'Attach 15'!$15:$15</definedName>
    <definedName name="Z_010B040B_83D1_42E5_9354_A9BE9113BDAC_.wvu.Rows" localSheetId="21" hidden="1">'Attach 16'!$89:$92</definedName>
    <definedName name="Z_010B040B_83D1_42E5_9354_A9BE9113BDAC_.wvu.Rows" localSheetId="22" hidden="1">'Attach 17'!$26:$26,'Attach 17'!$32:$209</definedName>
    <definedName name="Z_010B040B_83D1_42E5_9354_A9BE9113BDAC_.wvu.Rows" localSheetId="23" hidden="1">'Attach 18'!$13:$13</definedName>
    <definedName name="Z_010B040B_83D1_42E5_9354_A9BE9113BDAC_.wvu.Rows" localSheetId="24" hidden="1">'Attach 19'!$13:$13,'Attach 19'!$20:$28</definedName>
    <definedName name="Z_010B040B_83D1_42E5_9354_A9BE9113BDAC_.wvu.Rows" localSheetId="4" hidden="1">'Attach-3 (QR)'!$16:$337</definedName>
    <definedName name="Z_010B040B_83D1_42E5_9354_A9BE9113BDAC_.wvu.Rows" localSheetId="25" hidden="1">'Attachment-20'!$13:$13</definedName>
    <definedName name="Z_010B040B_83D1_42E5_9354_A9BE9113BDAC_.wvu.Rows" localSheetId="26" hidden="1">'Bid Form 1st Envelope '!$30:$30</definedName>
    <definedName name="Z_010B040B_83D1_42E5_9354_A9BE9113BDAC_.wvu.Rows" localSheetId="2" hidden="1">'Names of Bidder'!$11:$11,'Names of Bidder'!$28:$30</definedName>
    <definedName name="Z_012A8702_091E_4FD1_8E26_12B65B8B3B8C_.wvu.Cols" localSheetId="16" hidden="1">'Attach 12'!$G:$I</definedName>
    <definedName name="Z_012A8702_091E_4FD1_8E26_12B65B8B3B8C_.wvu.Cols" localSheetId="20" hidden="1">'Attach 15'!$F:$F,'Attach 15'!$H:$H</definedName>
    <definedName name="Z_012A8702_091E_4FD1_8E26_12B65B8B3B8C_.wvu.Cols" localSheetId="3" hidden="1">'Attach 3(JV)'!$F:$F</definedName>
    <definedName name="Z_012A8702_091E_4FD1_8E26_12B65B8B3B8C_.wvu.Cols" localSheetId="8" hidden="1">'Attach 5'!$H:$H</definedName>
    <definedName name="Z_012A8702_091E_4FD1_8E26_12B65B8B3B8C_.wvu.Cols" localSheetId="11" hidden="1">'Attach 6'!$H:$H</definedName>
    <definedName name="Z_012A8702_091E_4FD1_8E26_12B65B8B3B8C_.wvu.Cols" localSheetId="2" hidden="1">'Names of Bidder'!$F:$I</definedName>
    <definedName name="Z_012A8702_091E_4FD1_8E26_12B65B8B3B8C_.wvu.PrintArea" localSheetId="14" hidden="1">'Attach 10'!$A$1:$E$20</definedName>
    <definedName name="Z_012A8702_091E_4FD1_8E26_12B65B8B3B8C_.wvu.PrintArea" localSheetId="15" hidden="1">'Attach 11'!$A$1:$E$28</definedName>
    <definedName name="Z_012A8702_091E_4FD1_8E26_12B65B8B3B8C_.wvu.PrintArea" localSheetId="16" hidden="1">'Attach 12'!$A$1:$E$141</definedName>
    <definedName name="Z_012A8702_091E_4FD1_8E26_12B65B8B3B8C_.wvu.PrintArea" localSheetId="17" hidden="1">'Attach 13'!$A$1:$E$27</definedName>
    <definedName name="Z_012A8702_091E_4FD1_8E26_12B65B8B3B8C_.wvu.PrintArea" localSheetId="18" hidden="1">'Attach 14'!$A$1:$E$29</definedName>
    <definedName name="Z_012A8702_091E_4FD1_8E26_12B65B8B3B8C_.wvu.PrintArea" localSheetId="19" hidden="1">'Attach 14-IP'!$A$8:$I$222</definedName>
    <definedName name="Z_012A8702_091E_4FD1_8E26_12B65B8B3B8C_.wvu.PrintArea" localSheetId="20" hidden="1">'Attach 15'!$A$1:$E$83</definedName>
    <definedName name="Z_012A8702_091E_4FD1_8E26_12B65B8B3B8C_.wvu.PrintArea" localSheetId="21" hidden="1">'Attach 16'!$A$1:$L$94</definedName>
    <definedName name="Z_012A8702_091E_4FD1_8E26_12B65B8B3B8C_.wvu.PrintArea" localSheetId="22" hidden="1">'Attach 17'!$A$1:$E$30</definedName>
    <definedName name="Z_012A8702_091E_4FD1_8E26_12B65B8B3B8C_.wvu.PrintArea" localSheetId="23" hidden="1">'Attach 18'!$A$1:$E$31</definedName>
    <definedName name="Z_012A8702_091E_4FD1_8E26_12B65B8B3B8C_.wvu.PrintArea" localSheetId="24" hidden="1">'Attach 19'!$A$1:$E$31</definedName>
    <definedName name="Z_012A8702_091E_4FD1_8E26_12B65B8B3B8C_.wvu.PrintArea" localSheetId="3" hidden="1">'Attach 3(JV)'!$A$1:$E$26</definedName>
    <definedName name="Z_012A8702_091E_4FD1_8E26_12B65B8B3B8C_.wvu.PrintArea" localSheetId="5" hidden="1">'Attach 4'!$A$1:$E$24</definedName>
    <definedName name="Z_012A8702_091E_4FD1_8E26_12B65B8B3B8C_.wvu.PrintArea" localSheetId="6" hidden="1">'Attach 4 (A)'!$A$1:$E$26</definedName>
    <definedName name="Z_012A8702_091E_4FD1_8E26_12B65B8B3B8C_.wvu.PrintArea" localSheetId="7" hidden="1">'Attach 4 (B)'!$A$1:$E$25</definedName>
    <definedName name="Z_012A8702_091E_4FD1_8E26_12B65B8B3B8C_.wvu.PrintArea" localSheetId="8" hidden="1">'Attach 5'!$A$1:$E$28</definedName>
    <definedName name="Z_012A8702_091E_4FD1_8E26_12B65B8B3B8C_.wvu.PrintArea" localSheetId="9" hidden="1">'Attach 5A'!$A$1:$E$29</definedName>
    <definedName name="Z_012A8702_091E_4FD1_8E26_12B65B8B3B8C_.wvu.PrintArea" localSheetId="10" hidden="1">'Attach 5B'!$A$1:$E$28</definedName>
    <definedName name="Z_012A8702_091E_4FD1_8E26_12B65B8B3B8C_.wvu.PrintArea" localSheetId="11" hidden="1">'Attach 6'!$A$1:$E$27</definedName>
    <definedName name="Z_012A8702_091E_4FD1_8E26_12B65B8B3B8C_.wvu.PrintArea" localSheetId="12" hidden="1">'Attach 7'!$A$1:$E$28</definedName>
    <definedName name="Z_012A8702_091E_4FD1_8E26_12B65B8B3B8C_.wvu.PrintArea" localSheetId="13" hidden="1">'Attach 9'!$A$1:$E$52</definedName>
    <definedName name="Z_012A8702_091E_4FD1_8E26_12B65B8B3B8C_.wvu.PrintArea" localSheetId="4" hidden="1">'Attach-3 (QR)'!$A$1:$I$340</definedName>
    <definedName name="Z_012A8702_091E_4FD1_8E26_12B65B8B3B8C_.wvu.PrintArea" localSheetId="25" hidden="1">'Attachment-20'!$A$1:$E$39</definedName>
    <definedName name="Z_012A8702_091E_4FD1_8E26_12B65B8B3B8C_.wvu.PrintArea" localSheetId="26" hidden="1">'Bid Form 1st Envelope '!$A$1:$F$121</definedName>
    <definedName name="Z_012A8702_091E_4FD1_8E26_12B65B8B3B8C_.wvu.PrintArea" localSheetId="2" hidden="1">'Names of Bidder'!$B$1:$D$36</definedName>
    <definedName name="Z_012A8702_091E_4FD1_8E26_12B65B8B3B8C_.wvu.PrintTitles" localSheetId="16" hidden="1">'Attach 12'!#REF!</definedName>
    <definedName name="Z_012A8702_091E_4FD1_8E26_12B65B8B3B8C_.wvu.PrintTitles" localSheetId="13" hidden="1">'Attach 9'!$18:$18</definedName>
    <definedName name="Z_012A8702_091E_4FD1_8E26_12B65B8B3B8C_.wvu.Rows" localSheetId="15" hidden="1">'Attach 11'!$29:$85</definedName>
    <definedName name="Z_012A8702_091E_4FD1_8E26_12B65B8B3B8C_.wvu.Rows" localSheetId="16" hidden="1">'Attach 12'!#REF!,'Attach 12'!#REF!,'Attach 12'!$80:$137</definedName>
    <definedName name="Z_012A8702_091E_4FD1_8E26_12B65B8B3B8C_.wvu.Rows" localSheetId="20" hidden="1">'Attach 15'!$15:$15</definedName>
    <definedName name="Z_012A8702_091E_4FD1_8E26_12B65B8B3B8C_.wvu.Rows" localSheetId="21" hidden="1">'Attach 16'!$89:$92</definedName>
    <definedName name="Z_012A8702_091E_4FD1_8E26_12B65B8B3B8C_.wvu.Rows" localSheetId="22" hidden="1">'Attach 17'!$26:$26,'Attach 17'!$32:$209</definedName>
    <definedName name="Z_012A8702_091E_4FD1_8E26_12B65B8B3B8C_.wvu.Rows" localSheetId="23" hidden="1">'Attach 18'!$13:$13</definedName>
    <definedName name="Z_012A8702_091E_4FD1_8E26_12B65B8B3B8C_.wvu.Rows" localSheetId="24" hidden="1">'Attach 19'!$13:$13,'Attach 19'!$20:$28</definedName>
    <definedName name="Z_012A8702_091E_4FD1_8E26_12B65B8B3B8C_.wvu.Rows" localSheetId="4" hidden="1">'Attach-3 (QR)'!$16:$337</definedName>
    <definedName name="Z_012A8702_091E_4FD1_8E26_12B65B8B3B8C_.wvu.Rows" localSheetId="25" hidden="1">'Attachment-20'!$13:$13</definedName>
    <definedName name="Z_012A8702_091E_4FD1_8E26_12B65B8B3B8C_.wvu.Rows" localSheetId="26" hidden="1">'Bid Form 1st Envelope '!$30:$30</definedName>
    <definedName name="Z_012A8702_091E_4FD1_8E26_12B65B8B3B8C_.wvu.Rows" localSheetId="2" hidden="1">'Names of Bidder'!$11:$11,'Names of Bidder'!$28:$30</definedName>
    <definedName name="Z_0D490C87_B003_4943_9825_ACE0B8E7CC06_.wvu.Cols" localSheetId="16" hidden="1">'Attach 12'!$G:$I</definedName>
    <definedName name="Z_0D490C87_B003_4943_9825_ACE0B8E7CC06_.wvu.Cols" localSheetId="20" hidden="1">'Attach 15'!$F:$F,'Attach 15'!$H:$H</definedName>
    <definedName name="Z_0D490C87_B003_4943_9825_ACE0B8E7CC06_.wvu.Cols" localSheetId="3" hidden="1">'Attach 3(JV)'!$F:$F</definedName>
    <definedName name="Z_0D490C87_B003_4943_9825_ACE0B8E7CC06_.wvu.Cols" localSheetId="8" hidden="1">'Attach 5'!$H:$H</definedName>
    <definedName name="Z_0D490C87_B003_4943_9825_ACE0B8E7CC06_.wvu.Cols" localSheetId="11" hidden="1">'Attach 6'!$H:$H</definedName>
    <definedName name="Z_0D490C87_B003_4943_9825_ACE0B8E7CC06_.wvu.Cols" localSheetId="2" hidden="1">'Names of Bidder'!$F:$G,'Names of Bidder'!$I:$I</definedName>
    <definedName name="Z_0D490C87_B003_4943_9825_ACE0B8E7CC06_.wvu.PrintArea" localSheetId="14" hidden="1">'Attach 10'!$A$1:$E$20</definedName>
    <definedName name="Z_0D490C87_B003_4943_9825_ACE0B8E7CC06_.wvu.PrintArea" localSheetId="15" hidden="1">'Attach 11'!$A$1:$E$28</definedName>
    <definedName name="Z_0D490C87_B003_4943_9825_ACE0B8E7CC06_.wvu.PrintArea" localSheetId="16" hidden="1">'Attach 12'!$A$1:$E$141</definedName>
    <definedName name="Z_0D490C87_B003_4943_9825_ACE0B8E7CC06_.wvu.PrintArea" localSheetId="17" hidden="1">'Attach 13'!$A$1:$E$27</definedName>
    <definedName name="Z_0D490C87_B003_4943_9825_ACE0B8E7CC06_.wvu.PrintArea" localSheetId="18" hidden="1">'Attach 14'!$A$1:$E$29</definedName>
    <definedName name="Z_0D490C87_B003_4943_9825_ACE0B8E7CC06_.wvu.PrintArea" localSheetId="19" hidden="1">'Attach 14-IP'!$A$8:$I$222</definedName>
    <definedName name="Z_0D490C87_B003_4943_9825_ACE0B8E7CC06_.wvu.PrintArea" localSheetId="20" hidden="1">'Attach 15'!$A$1:$E$83</definedName>
    <definedName name="Z_0D490C87_B003_4943_9825_ACE0B8E7CC06_.wvu.PrintArea" localSheetId="21" hidden="1">'Attach 16'!$A$1:$L$94</definedName>
    <definedName name="Z_0D490C87_B003_4943_9825_ACE0B8E7CC06_.wvu.PrintArea" localSheetId="22" hidden="1">'Attach 17'!$A$1:$E$30</definedName>
    <definedName name="Z_0D490C87_B003_4943_9825_ACE0B8E7CC06_.wvu.PrintArea" localSheetId="23" hidden="1">'Attach 18'!$A$1:$E$31</definedName>
    <definedName name="Z_0D490C87_B003_4943_9825_ACE0B8E7CC06_.wvu.PrintArea" localSheetId="24" hidden="1">'Attach 19'!$A$1:$E$31</definedName>
    <definedName name="Z_0D490C87_B003_4943_9825_ACE0B8E7CC06_.wvu.PrintArea" localSheetId="3" hidden="1">'Attach 3(JV)'!$A$1:$E$26</definedName>
    <definedName name="Z_0D490C87_B003_4943_9825_ACE0B8E7CC06_.wvu.PrintArea" localSheetId="5" hidden="1">'Attach 4'!$A$1:$E$24</definedName>
    <definedName name="Z_0D490C87_B003_4943_9825_ACE0B8E7CC06_.wvu.PrintArea" localSheetId="6" hidden="1">'Attach 4 (A)'!$A$1:$E$26</definedName>
    <definedName name="Z_0D490C87_B003_4943_9825_ACE0B8E7CC06_.wvu.PrintArea" localSheetId="7" hidden="1">'Attach 4 (B)'!$A$1:$E$25</definedName>
    <definedName name="Z_0D490C87_B003_4943_9825_ACE0B8E7CC06_.wvu.PrintArea" localSheetId="8" hidden="1">'Attach 5'!$A$1:$E$28</definedName>
    <definedName name="Z_0D490C87_B003_4943_9825_ACE0B8E7CC06_.wvu.PrintArea" localSheetId="9" hidden="1">'Attach 5A'!$A$1:$E$29</definedName>
    <definedName name="Z_0D490C87_B003_4943_9825_ACE0B8E7CC06_.wvu.PrintArea" localSheetId="10" hidden="1">'Attach 5B'!$A$1:$E$28</definedName>
    <definedName name="Z_0D490C87_B003_4943_9825_ACE0B8E7CC06_.wvu.PrintArea" localSheetId="11" hidden="1">'Attach 6'!$A$1:$E$27</definedName>
    <definedName name="Z_0D490C87_B003_4943_9825_ACE0B8E7CC06_.wvu.PrintArea" localSheetId="12" hidden="1">'Attach 7'!$A$1:$E$28</definedName>
    <definedName name="Z_0D490C87_B003_4943_9825_ACE0B8E7CC06_.wvu.PrintArea" localSheetId="13" hidden="1">'Attach 9'!$A$1:$E$52</definedName>
    <definedName name="Z_0D490C87_B003_4943_9825_ACE0B8E7CC06_.wvu.PrintArea" localSheetId="4" hidden="1">'Attach-3 (QR)'!$A$1:$I$340</definedName>
    <definedName name="Z_0D490C87_B003_4943_9825_ACE0B8E7CC06_.wvu.PrintArea" localSheetId="25" hidden="1">'Attachment-20'!$A$1:$E$39</definedName>
    <definedName name="Z_0D490C87_B003_4943_9825_ACE0B8E7CC06_.wvu.PrintArea" localSheetId="26" hidden="1">'Bid Form 1st Envelope '!$A$1:$F$121</definedName>
    <definedName name="Z_0D490C87_B003_4943_9825_ACE0B8E7CC06_.wvu.PrintArea" localSheetId="2" hidden="1">'Names of Bidder'!$B$1:$D$36</definedName>
    <definedName name="Z_0D490C87_B003_4943_9825_ACE0B8E7CC06_.wvu.PrintTitles" localSheetId="16" hidden="1">'Attach 12'!#REF!</definedName>
    <definedName name="Z_0D490C87_B003_4943_9825_ACE0B8E7CC06_.wvu.PrintTitles" localSheetId="13" hidden="1">'Attach 9'!$18:$18</definedName>
    <definedName name="Z_0D490C87_B003_4943_9825_ACE0B8E7CC06_.wvu.Rows" localSheetId="15" hidden="1">'Attach 11'!$29:$85</definedName>
    <definedName name="Z_0D490C87_B003_4943_9825_ACE0B8E7CC06_.wvu.Rows" localSheetId="16" hidden="1">'Attach 12'!#REF!,'Attach 12'!#REF!,'Attach 12'!#REF!,'Attach 12'!$97:$137</definedName>
    <definedName name="Z_0D490C87_B003_4943_9825_ACE0B8E7CC06_.wvu.Rows" localSheetId="20" hidden="1">'Attach 15'!$15:$15</definedName>
    <definedName name="Z_0D490C87_B003_4943_9825_ACE0B8E7CC06_.wvu.Rows" localSheetId="21" hidden="1">'Attach 16'!$89:$92</definedName>
    <definedName name="Z_0D490C87_B003_4943_9825_ACE0B8E7CC06_.wvu.Rows" localSheetId="22" hidden="1">'Attach 17'!$26:$26,'Attach 17'!$32:$209</definedName>
    <definedName name="Z_0D490C87_B003_4943_9825_ACE0B8E7CC06_.wvu.Rows" localSheetId="23" hidden="1">'Attach 18'!$13:$13</definedName>
    <definedName name="Z_0D490C87_B003_4943_9825_ACE0B8E7CC06_.wvu.Rows" localSheetId="24" hidden="1">'Attach 19'!$13:$13,'Attach 19'!$20:$28</definedName>
    <definedName name="Z_0D490C87_B003_4943_9825_ACE0B8E7CC06_.wvu.Rows" localSheetId="4" hidden="1">'Attach-3 (QR)'!$85:$85,'Attach-3 (QR)'!$144:$151,'Attach-3 (QR)'!$240:$277</definedName>
    <definedName name="Z_0D490C87_B003_4943_9825_ACE0B8E7CC06_.wvu.Rows" localSheetId="25" hidden="1">'Attachment-20'!$13:$13</definedName>
    <definedName name="Z_0D490C87_B003_4943_9825_ACE0B8E7CC06_.wvu.Rows" localSheetId="2" hidden="1">'Names of Bidder'!$11:$11,'Names of Bidder'!$28:$30</definedName>
    <definedName name="Z_13A93EBF_985A_49FD_9FE0_DC75D238EC8C_.wvu.Cols" localSheetId="16" hidden="1">'Attach 12'!$G:$I</definedName>
    <definedName name="Z_13A93EBF_985A_49FD_9FE0_DC75D238EC8C_.wvu.Cols" localSheetId="20" hidden="1">'Attach 15'!$F:$F,'Attach 15'!$H:$H</definedName>
    <definedName name="Z_13A93EBF_985A_49FD_9FE0_DC75D238EC8C_.wvu.Cols" localSheetId="8" hidden="1">'Attach 5'!$H:$H</definedName>
    <definedName name="Z_13A93EBF_985A_49FD_9FE0_DC75D238EC8C_.wvu.Cols" localSheetId="11" hidden="1">'Attach 6'!$H:$H</definedName>
    <definedName name="Z_13A93EBF_985A_49FD_9FE0_DC75D238EC8C_.wvu.Cols" localSheetId="4" hidden="1">'Attach-3 (QR)'!$N:$O</definedName>
    <definedName name="Z_13A93EBF_985A_49FD_9FE0_DC75D238EC8C_.wvu.Cols" localSheetId="2" hidden="1">'Names of Bidder'!$I:$I</definedName>
    <definedName name="Z_13A93EBF_985A_49FD_9FE0_DC75D238EC8C_.wvu.PrintArea" localSheetId="14" hidden="1">'Attach 10'!$A$1:$E$20</definedName>
    <definedName name="Z_13A93EBF_985A_49FD_9FE0_DC75D238EC8C_.wvu.PrintArea" localSheetId="15" hidden="1">'Attach 11'!$A$1:$E$28</definedName>
    <definedName name="Z_13A93EBF_985A_49FD_9FE0_DC75D238EC8C_.wvu.PrintArea" localSheetId="16" hidden="1">'Attach 12'!$A$1:$E$141</definedName>
    <definedName name="Z_13A93EBF_985A_49FD_9FE0_DC75D238EC8C_.wvu.PrintArea" localSheetId="17" hidden="1">'Attach 13'!$A$1:$E$27</definedName>
    <definedName name="Z_13A93EBF_985A_49FD_9FE0_DC75D238EC8C_.wvu.PrintArea" localSheetId="18" hidden="1">'Attach 14'!$A$1:$E$29</definedName>
    <definedName name="Z_13A93EBF_985A_49FD_9FE0_DC75D238EC8C_.wvu.PrintArea" localSheetId="19" hidden="1">'Attach 14-IP'!$A$8:$I$222</definedName>
    <definedName name="Z_13A93EBF_985A_49FD_9FE0_DC75D238EC8C_.wvu.PrintArea" localSheetId="20" hidden="1">'Attach 15'!$A$1:$E$83</definedName>
    <definedName name="Z_13A93EBF_985A_49FD_9FE0_DC75D238EC8C_.wvu.PrintArea" localSheetId="21" hidden="1">'Attach 16'!$A$1:$L$94</definedName>
    <definedName name="Z_13A93EBF_985A_49FD_9FE0_DC75D238EC8C_.wvu.PrintArea" localSheetId="22" hidden="1">'Attach 17'!$A$1:$E$30</definedName>
    <definedName name="Z_13A93EBF_985A_49FD_9FE0_DC75D238EC8C_.wvu.PrintArea" localSheetId="23" hidden="1">'Attach 18'!$A$1:$E$31</definedName>
    <definedName name="Z_13A93EBF_985A_49FD_9FE0_DC75D238EC8C_.wvu.PrintArea" localSheetId="24" hidden="1">'Attach 19'!$A$1:$E$31</definedName>
    <definedName name="Z_13A93EBF_985A_49FD_9FE0_DC75D238EC8C_.wvu.PrintArea" localSheetId="3" hidden="1">'Attach 3(JV)'!$A$1:$E$26</definedName>
    <definedName name="Z_13A93EBF_985A_49FD_9FE0_DC75D238EC8C_.wvu.PrintArea" localSheetId="5" hidden="1">'Attach 4'!$A$1:$E$24</definedName>
    <definedName name="Z_13A93EBF_985A_49FD_9FE0_DC75D238EC8C_.wvu.PrintArea" localSheetId="6" hidden="1">'Attach 4 (A)'!$A$1:$E$26</definedName>
    <definedName name="Z_13A93EBF_985A_49FD_9FE0_DC75D238EC8C_.wvu.PrintArea" localSheetId="7" hidden="1">'Attach 4 (B)'!$A$1:$E$25</definedName>
    <definedName name="Z_13A93EBF_985A_49FD_9FE0_DC75D238EC8C_.wvu.PrintArea" localSheetId="8" hidden="1">'Attach 5'!$A$1:$E$28</definedName>
    <definedName name="Z_13A93EBF_985A_49FD_9FE0_DC75D238EC8C_.wvu.PrintArea" localSheetId="9" hidden="1">'Attach 5A'!$A$1:$E$29</definedName>
    <definedName name="Z_13A93EBF_985A_49FD_9FE0_DC75D238EC8C_.wvu.PrintArea" localSheetId="10" hidden="1">'Attach 5B'!$A$1:$E$28</definedName>
    <definedName name="Z_13A93EBF_985A_49FD_9FE0_DC75D238EC8C_.wvu.PrintArea" localSheetId="11" hidden="1">'Attach 6'!$A$1:$E$27</definedName>
    <definedName name="Z_13A93EBF_985A_49FD_9FE0_DC75D238EC8C_.wvu.PrintArea" localSheetId="12" hidden="1">'Attach 7'!$A$1:$E$28</definedName>
    <definedName name="Z_13A93EBF_985A_49FD_9FE0_DC75D238EC8C_.wvu.PrintArea" localSheetId="13" hidden="1">'Attach 9'!$A$1:$E$52</definedName>
    <definedName name="Z_13A93EBF_985A_49FD_9FE0_DC75D238EC8C_.wvu.PrintArea" localSheetId="4" hidden="1">'Attach-3 (QR)'!$A$1:$I$340</definedName>
    <definedName name="Z_13A93EBF_985A_49FD_9FE0_DC75D238EC8C_.wvu.PrintArea" localSheetId="25" hidden="1">'Attachment-20'!$A$1:$E$39</definedName>
    <definedName name="Z_13A93EBF_985A_49FD_9FE0_DC75D238EC8C_.wvu.PrintArea" localSheetId="26" hidden="1">'Bid Form 1st Envelope '!$A$1:$F$121</definedName>
    <definedName name="Z_13A93EBF_985A_49FD_9FE0_DC75D238EC8C_.wvu.PrintArea" localSheetId="2" hidden="1">'Names of Bidder'!$B$1:$D$36</definedName>
    <definedName name="Z_13A93EBF_985A_49FD_9FE0_DC75D238EC8C_.wvu.PrintTitles" localSheetId="16" hidden="1">'Attach 12'!#REF!</definedName>
    <definedName name="Z_13A93EBF_985A_49FD_9FE0_DC75D238EC8C_.wvu.PrintTitles" localSheetId="13" hidden="1">'Attach 9'!$18:$18</definedName>
    <definedName name="Z_13A93EBF_985A_49FD_9FE0_DC75D238EC8C_.wvu.Rows" localSheetId="15" hidden="1">'Attach 11'!$29:$85</definedName>
    <definedName name="Z_13A93EBF_985A_49FD_9FE0_DC75D238EC8C_.wvu.Rows" localSheetId="16" hidden="1">'Attach 12'!#REF!,'Attach 12'!$124:$124</definedName>
    <definedName name="Z_13A93EBF_985A_49FD_9FE0_DC75D238EC8C_.wvu.Rows" localSheetId="20" hidden="1">'Attach 15'!$15:$15</definedName>
    <definedName name="Z_13A93EBF_985A_49FD_9FE0_DC75D238EC8C_.wvu.Rows" localSheetId="21" hidden="1">'Attach 16'!$89:$92</definedName>
    <definedName name="Z_13A93EBF_985A_49FD_9FE0_DC75D238EC8C_.wvu.Rows" localSheetId="22" hidden="1">'Attach 17'!$26:$26,'Attach 17'!$32:$209</definedName>
    <definedName name="Z_13A93EBF_985A_49FD_9FE0_DC75D238EC8C_.wvu.Rows" localSheetId="23" hidden="1">'Attach 18'!$13:$13</definedName>
    <definedName name="Z_13A93EBF_985A_49FD_9FE0_DC75D238EC8C_.wvu.Rows" localSheetId="24" hidden="1">'Attach 19'!$13:$13,'Attach 19'!$20:$28</definedName>
    <definedName name="Z_13A93EBF_985A_49FD_9FE0_DC75D238EC8C_.wvu.Rows" localSheetId="8" hidden="1">'Attach 5'!$4:$4</definedName>
    <definedName name="Z_13A93EBF_985A_49FD_9FE0_DC75D238EC8C_.wvu.Rows" localSheetId="4" hidden="1">'Attach-3 (QR)'!$160:$160,'Attach-3 (QR)'!#REF!,'Attach-3 (QR)'!#REF!,'Attach-3 (QR)'!$218:$220,'Attach-3 (QR)'!$239:$278</definedName>
    <definedName name="Z_13A93EBF_985A_49FD_9FE0_DC75D238EC8C_.wvu.Rows" localSheetId="25" hidden="1">'Attachment-20'!$13:$13</definedName>
    <definedName name="Z_13A93EBF_985A_49FD_9FE0_DC75D238EC8C_.wvu.Rows" localSheetId="2" hidden="1">'Names of Bidder'!$11:$11,'Names of Bidder'!$28:$30</definedName>
    <definedName name="Z_14C32814_5A59_4863_9FB1_822FBB75D7D1_.wvu.Cols" localSheetId="16" hidden="1">'Attach 12'!$G:$I</definedName>
    <definedName name="Z_14C32814_5A59_4863_9FB1_822FBB75D7D1_.wvu.Cols" localSheetId="20" hidden="1">'Attach 15'!$F:$F,'Attach 15'!$H:$H</definedName>
    <definedName name="Z_14C32814_5A59_4863_9FB1_822FBB75D7D1_.wvu.Cols" localSheetId="8" hidden="1">'Attach 5'!$H:$H</definedName>
    <definedName name="Z_14C32814_5A59_4863_9FB1_822FBB75D7D1_.wvu.Cols" localSheetId="11" hidden="1">'Attach 6'!$H:$H</definedName>
    <definedName name="Z_14C32814_5A59_4863_9FB1_822FBB75D7D1_.wvu.PrintArea" localSheetId="14" hidden="1">'Attach 10'!$A$1:$E$20</definedName>
    <definedName name="Z_14C32814_5A59_4863_9FB1_822FBB75D7D1_.wvu.PrintArea" localSheetId="15" hidden="1">'Attach 11'!$A$1:$E$28</definedName>
    <definedName name="Z_14C32814_5A59_4863_9FB1_822FBB75D7D1_.wvu.PrintArea" localSheetId="16" hidden="1">'Attach 12'!$A$1:$E$142</definedName>
    <definedName name="Z_14C32814_5A59_4863_9FB1_822FBB75D7D1_.wvu.PrintArea" localSheetId="17" hidden="1">'Attach 13'!$A$1:$E$27</definedName>
    <definedName name="Z_14C32814_5A59_4863_9FB1_822FBB75D7D1_.wvu.PrintArea" localSheetId="18" hidden="1">'Attach 14'!$A$1:$E$29</definedName>
    <definedName name="Z_14C32814_5A59_4863_9FB1_822FBB75D7D1_.wvu.PrintArea" localSheetId="19" hidden="1">'Attach 14-IP'!$A$8:$I$222</definedName>
    <definedName name="Z_14C32814_5A59_4863_9FB1_822FBB75D7D1_.wvu.PrintArea" localSheetId="20" hidden="1">'Attach 15'!$A$1:$E$83</definedName>
    <definedName name="Z_14C32814_5A59_4863_9FB1_822FBB75D7D1_.wvu.PrintArea" localSheetId="21" hidden="1">'Attach 16'!$A$1:$L$94</definedName>
    <definedName name="Z_14C32814_5A59_4863_9FB1_822FBB75D7D1_.wvu.PrintArea" localSheetId="22" hidden="1">'Attach 17'!$A$1:$E$30</definedName>
    <definedName name="Z_14C32814_5A59_4863_9FB1_822FBB75D7D1_.wvu.PrintArea" localSheetId="23" hidden="1">'Attach 18'!$A$1:$E$31</definedName>
    <definedName name="Z_14C32814_5A59_4863_9FB1_822FBB75D7D1_.wvu.PrintArea" localSheetId="24" hidden="1">'Attach 19'!$A$1:$E$31</definedName>
    <definedName name="Z_14C32814_5A59_4863_9FB1_822FBB75D7D1_.wvu.PrintArea" localSheetId="3" hidden="1">'Attach 3(JV)'!$A$1:$E$26</definedName>
    <definedName name="Z_14C32814_5A59_4863_9FB1_822FBB75D7D1_.wvu.PrintArea" localSheetId="5" hidden="1">'Attach 4'!$A$1:$E$24</definedName>
    <definedName name="Z_14C32814_5A59_4863_9FB1_822FBB75D7D1_.wvu.PrintArea" localSheetId="6" hidden="1">'Attach 4 (A)'!$A$1:$E$26</definedName>
    <definedName name="Z_14C32814_5A59_4863_9FB1_822FBB75D7D1_.wvu.PrintArea" localSheetId="7" hidden="1">'Attach 4 (B)'!$A$1:$E$25</definedName>
    <definedName name="Z_14C32814_5A59_4863_9FB1_822FBB75D7D1_.wvu.PrintArea" localSheetId="8" hidden="1">'Attach 5'!$A$1:$E$28</definedName>
    <definedName name="Z_14C32814_5A59_4863_9FB1_822FBB75D7D1_.wvu.PrintArea" localSheetId="9" hidden="1">'Attach 5A'!$A$1:$E$29</definedName>
    <definedName name="Z_14C32814_5A59_4863_9FB1_822FBB75D7D1_.wvu.PrintArea" localSheetId="10" hidden="1">'Attach 5B'!$A$1:$E$28</definedName>
    <definedName name="Z_14C32814_5A59_4863_9FB1_822FBB75D7D1_.wvu.PrintArea" localSheetId="11" hidden="1">'Attach 6'!$A$1:$E$27</definedName>
    <definedName name="Z_14C32814_5A59_4863_9FB1_822FBB75D7D1_.wvu.PrintArea" localSheetId="12" hidden="1">'Attach 7'!$A$1:$E$28</definedName>
    <definedName name="Z_14C32814_5A59_4863_9FB1_822FBB75D7D1_.wvu.PrintArea" localSheetId="13" hidden="1">'Attach 9'!$A$1:$E$52</definedName>
    <definedName name="Z_14C32814_5A59_4863_9FB1_822FBB75D7D1_.wvu.PrintArea" localSheetId="25" hidden="1">'Attachment-20'!$A$1:$E$39</definedName>
    <definedName name="Z_14C32814_5A59_4863_9FB1_822FBB75D7D1_.wvu.PrintArea" localSheetId="26" hidden="1">'Bid Form 1st Envelope '!$A$1:$F$121</definedName>
    <definedName name="Z_14C32814_5A59_4863_9FB1_822FBB75D7D1_.wvu.PrintArea" localSheetId="2" hidden="1">'Names of Bidder'!$B$1:$D$36</definedName>
    <definedName name="Z_14C32814_5A59_4863_9FB1_822FBB75D7D1_.wvu.PrintTitles" localSheetId="16" hidden="1">'Attach 12'!#REF!</definedName>
    <definedName name="Z_14C32814_5A59_4863_9FB1_822FBB75D7D1_.wvu.PrintTitles" localSheetId="13" hidden="1">'Attach 9'!$18:$18</definedName>
    <definedName name="Z_14C32814_5A59_4863_9FB1_822FBB75D7D1_.wvu.Rows" localSheetId="15" hidden="1">'Attach 11'!$29:$85</definedName>
    <definedName name="Z_14C32814_5A59_4863_9FB1_822FBB75D7D1_.wvu.Rows" localSheetId="16" hidden="1">'Attach 12'!#REF!,'Attach 12'!#REF!,'Attach 12'!#REF!,'Attach 12'!#REF!,'Attach 12'!#REF!</definedName>
    <definedName name="Z_14C32814_5A59_4863_9FB1_822FBB75D7D1_.wvu.Rows" localSheetId="20" hidden="1">'Attach 15'!$15:$15</definedName>
    <definedName name="Z_14C32814_5A59_4863_9FB1_822FBB75D7D1_.wvu.Rows" localSheetId="22" hidden="1">'Attach 17'!$26:$26,'Attach 17'!$32:$209</definedName>
    <definedName name="Z_14C32814_5A59_4863_9FB1_822FBB75D7D1_.wvu.Rows" localSheetId="23" hidden="1">'Attach 18'!$13:$13</definedName>
    <definedName name="Z_14C32814_5A59_4863_9FB1_822FBB75D7D1_.wvu.Rows" localSheetId="24" hidden="1">'Attach 19'!$13:$13,'Attach 19'!$20:$28</definedName>
    <definedName name="Z_14C32814_5A59_4863_9FB1_822FBB75D7D1_.wvu.Rows" localSheetId="8" hidden="1">'Attach 5'!$4:$4</definedName>
    <definedName name="Z_14C32814_5A59_4863_9FB1_822FBB75D7D1_.wvu.Rows" localSheetId="25" hidden="1">'Attachment-20'!$13:$13</definedName>
    <definedName name="Z_14C32814_5A59_4863_9FB1_822FBB75D7D1_.wvu.Rows" localSheetId="2" hidden="1">'Names of Bidder'!$28:$30</definedName>
    <definedName name="Z_1586E746_E770_4DE8_8EE8_42BC4CF5206B_.wvu.Cols" localSheetId="4" hidden="1">'Attach-3 (QR)'!$L:$M</definedName>
    <definedName name="Z_1586E746_E770_4DE8_8EE8_42BC4CF5206B_.wvu.PrintArea" localSheetId="4" hidden="1">'Attach-3 (QR)'!$A$1:$I$341</definedName>
    <definedName name="Z_1E2D7167_D6B7_4690_9A83_BF768C4223A4_.wvu.Cols" localSheetId="16" hidden="1">'Attach 12'!$G:$I</definedName>
    <definedName name="Z_1E2D7167_D6B7_4690_9A83_BF768C4223A4_.wvu.Cols" localSheetId="20" hidden="1">'Attach 15'!$H:$H</definedName>
    <definedName name="Z_1E2D7167_D6B7_4690_9A83_BF768C4223A4_.wvu.Cols" localSheetId="8" hidden="1">'Attach 5'!$H:$H</definedName>
    <definedName name="Z_1E2D7167_D6B7_4690_9A83_BF768C4223A4_.wvu.Cols" localSheetId="11" hidden="1">'Attach 6'!$H:$H</definedName>
    <definedName name="Z_1E2D7167_D6B7_4690_9A83_BF768C4223A4_.wvu.PrintArea" localSheetId="14" hidden="1">'Attach 10'!$A$1:$E$20</definedName>
    <definedName name="Z_1E2D7167_D6B7_4690_9A83_BF768C4223A4_.wvu.PrintArea" localSheetId="15" hidden="1">'Attach 11'!$A$1:$E$28</definedName>
    <definedName name="Z_1E2D7167_D6B7_4690_9A83_BF768C4223A4_.wvu.PrintArea" localSheetId="16" hidden="1">'Attach 12'!$A$1:$E$142</definedName>
    <definedName name="Z_1E2D7167_D6B7_4690_9A83_BF768C4223A4_.wvu.PrintArea" localSheetId="17" hidden="1">'Attach 13'!$A$1:$E$27</definedName>
    <definedName name="Z_1E2D7167_D6B7_4690_9A83_BF768C4223A4_.wvu.PrintArea" localSheetId="18" hidden="1">'Attach 14'!$A$1:$E$29</definedName>
    <definedName name="Z_1E2D7167_D6B7_4690_9A83_BF768C4223A4_.wvu.PrintArea" localSheetId="19" hidden="1">'Attach 14-IP'!$A$8:$I$222</definedName>
    <definedName name="Z_1E2D7167_D6B7_4690_9A83_BF768C4223A4_.wvu.PrintArea" localSheetId="20" hidden="1">'Attach 15'!$A$1:$E$83</definedName>
    <definedName name="Z_1E2D7167_D6B7_4690_9A83_BF768C4223A4_.wvu.PrintArea" localSheetId="21" hidden="1">'Attach 16'!$A$1:$L$94</definedName>
    <definedName name="Z_1E2D7167_D6B7_4690_9A83_BF768C4223A4_.wvu.PrintArea" localSheetId="22" hidden="1">'Attach 17'!$A$1:$E$30</definedName>
    <definedName name="Z_1E2D7167_D6B7_4690_9A83_BF768C4223A4_.wvu.PrintArea" localSheetId="23" hidden="1">'Attach 18'!$A$1:$E$31</definedName>
    <definedName name="Z_1E2D7167_D6B7_4690_9A83_BF768C4223A4_.wvu.PrintArea" localSheetId="24" hidden="1">'Attach 19'!$A$1:$E$31</definedName>
    <definedName name="Z_1E2D7167_D6B7_4690_9A83_BF768C4223A4_.wvu.PrintArea" localSheetId="3" hidden="1">'Attach 3(JV)'!$A$1:$E$26</definedName>
    <definedName name="Z_1E2D7167_D6B7_4690_9A83_BF768C4223A4_.wvu.PrintArea" localSheetId="5" hidden="1">'Attach 4'!$A$1:$E$24</definedName>
    <definedName name="Z_1E2D7167_D6B7_4690_9A83_BF768C4223A4_.wvu.PrintArea" localSheetId="6" hidden="1">'Attach 4 (A)'!$A$1:$E$26</definedName>
    <definedName name="Z_1E2D7167_D6B7_4690_9A83_BF768C4223A4_.wvu.PrintArea" localSheetId="7" hidden="1">'Attach 4 (B)'!$A$1:$E$25</definedName>
    <definedName name="Z_1E2D7167_D6B7_4690_9A83_BF768C4223A4_.wvu.PrintArea" localSheetId="8" hidden="1">'Attach 5'!$A$1:$E$28</definedName>
    <definedName name="Z_1E2D7167_D6B7_4690_9A83_BF768C4223A4_.wvu.PrintArea" localSheetId="9" hidden="1">'Attach 5A'!$A$1:$E$29</definedName>
    <definedName name="Z_1E2D7167_D6B7_4690_9A83_BF768C4223A4_.wvu.PrintArea" localSheetId="10" hidden="1">'Attach 5B'!$A$1:$E$28</definedName>
    <definedName name="Z_1E2D7167_D6B7_4690_9A83_BF768C4223A4_.wvu.PrintArea" localSheetId="11" hidden="1">'Attach 6'!$A$1:$E$27</definedName>
    <definedName name="Z_1E2D7167_D6B7_4690_9A83_BF768C4223A4_.wvu.PrintArea" localSheetId="12" hidden="1">'Attach 7'!$A$1:$E$28</definedName>
    <definedName name="Z_1E2D7167_D6B7_4690_9A83_BF768C4223A4_.wvu.PrintArea" localSheetId="13" hidden="1">'Attach 9'!$A$1:$E$52</definedName>
    <definedName name="Z_1E2D7167_D6B7_4690_9A83_BF768C4223A4_.wvu.PrintArea" localSheetId="25" hidden="1">'Attachment-20'!$A$1:$E$39</definedName>
    <definedName name="Z_1E2D7167_D6B7_4690_9A83_BF768C4223A4_.wvu.PrintArea" localSheetId="26" hidden="1">'Bid Form 1st Envelope '!$A$1:$F$121</definedName>
    <definedName name="Z_1E2D7167_D6B7_4690_9A83_BF768C4223A4_.wvu.PrintArea" localSheetId="2" hidden="1">'Names of Bidder'!$B$1:$D$36</definedName>
    <definedName name="Z_1E2D7167_D6B7_4690_9A83_BF768C4223A4_.wvu.PrintTitles" localSheetId="16" hidden="1">'Attach 12'!#REF!</definedName>
    <definedName name="Z_1E2D7167_D6B7_4690_9A83_BF768C4223A4_.wvu.PrintTitles" localSheetId="13" hidden="1">'Attach 9'!$18:$18</definedName>
    <definedName name="Z_1E2D7167_D6B7_4690_9A83_BF768C4223A4_.wvu.Rows" localSheetId="15" hidden="1">'Attach 11'!$29:$85</definedName>
    <definedName name="Z_1E2D7167_D6B7_4690_9A83_BF768C4223A4_.wvu.Rows" localSheetId="16" hidden="1">'Attach 12'!#REF!,'Attach 12'!#REF!,'Attach 12'!#REF!,'Attach 12'!#REF!,'Attach 12'!#REF!</definedName>
    <definedName name="Z_1E2D7167_D6B7_4690_9A83_BF768C4223A4_.wvu.Rows" localSheetId="20" hidden="1">'Attach 15'!$15:$15</definedName>
    <definedName name="Z_1E2D7167_D6B7_4690_9A83_BF768C4223A4_.wvu.Rows" localSheetId="22" hidden="1">'Attach 17'!$26:$26,'Attach 17'!$32:$209</definedName>
    <definedName name="Z_1E2D7167_D6B7_4690_9A83_BF768C4223A4_.wvu.Rows" localSheetId="23" hidden="1">'Attach 18'!$13:$13</definedName>
    <definedName name="Z_1E2D7167_D6B7_4690_9A83_BF768C4223A4_.wvu.Rows" localSheetId="24" hidden="1">'Attach 19'!$13:$13,'Attach 19'!$20:$28</definedName>
    <definedName name="Z_1E2D7167_D6B7_4690_9A83_BF768C4223A4_.wvu.Rows" localSheetId="8" hidden="1">'Attach 5'!$4:$4</definedName>
    <definedName name="Z_1E2D7167_D6B7_4690_9A83_BF768C4223A4_.wvu.Rows" localSheetId="25" hidden="1">'Attachment-20'!$13:$13</definedName>
    <definedName name="Z_1E2D7167_D6B7_4690_9A83_BF768C4223A4_.wvu.Rows" localSheetId="2" hidden="1">'Names of Bidder'!$28:$30</definedName>
    <definedName name="Z_1F125E51_1799_42D0_B41E_DC039BB17D59_.wvu.Cols" localSheetId="16" hidden="1">'Attach 12'!$G:$I</definedName>
    <definedName name="Z_1F125E51_1799_42D0_B41E_DC039BB17D59_.wvu.Cols" localSheetId="20" hidden="1">'Attach 15'!$F:$F,'Attach 15'!$H:$H</definedName>
    <definedName name="Z_1F125E51_1799_42D0_B41E_DC039BB17D59_.wvu.Cols" localSheetId="3" hidden="1">'Attach 3(JV)'!$F:$F</definedName>
    <definedName name="Z_1F125E51_1799_42D0_B41E_DC039BB17D59_.wvu.Cols" localSheetId="8" hidden="1">'Attach 5'!$H:$H</definedName>
    <definedName name="Z_1F125E51_1799_42D0_B41E_DC039BB17D59_.wvu.Cols" localSheetId="11" hidden="1">'Attach 6'!$H:$H</definedName>
    <definedName name="Z_1F125E51_1799_42D0_B41E_DC039BB17D59_.wvu.Cols" localSheetId="2" hidden="1">'Names of Bidder'!$F:$G,'Names of Bidder'!$I:$I</definedName>
    <definedName name="Z_1F125E51_1799_42D0_B41E_DC039BB17D59_.wvu.PrintArea" localSheetId="14" hidden="1">'Attach 10'!$A$1:$E$20</definedName>
    <definedName name="Z_1F125E51_1799_42D0_B41E_DC039BB17D59_.wvu.PrintArea" localSheetId="15" hidden="1">'Attach 11'!$A$1:$E$28</definedName>
    <definedName name="Z_1F125E51_1799_42D0_B41E_DC039BB17D59_.wvu.PrintArea" localSheetId="16" hidden="1">'Attach 12'!$A$1:$E$141</definedName>
    <definedName name="Z_1F125E51_1799_42D0_B41E_DC039BB17D59_.wvu.PrintArea" localSheetId="17" hidden="1">'Attach 13'!$A$1:$E$27</definedName>
    <definedName name="Z_1F125E51_1799_42D0_B41E_DC039BB17D59_.wvu.PrintArea" localSheetId="18" hidden="1">'Attach 14'!$A$1:$E$29</definedName>
    <definedName name="Z_1F125E51_1799_42D0_B41E_DC039BB17D59_.wvu.PrintArea" localSheetId="19" hidden="1">'Attach 14-IP'!$A$8:$I$222</definedName>
    <definedName name="Z_1F125E51_1799_42D0_B41E_DC039BB17D59_.wvu.PrintArea" localSheetId="20" hidden="1">'Attach 15'!$A$1:$E$83</definedName>
    <definedName name="Z_1F125E51_1799_42D0_B41E_DC039BB17D59_.wvu.PrintArea" localSheetId="21" hidden="1">'Attach 16'!$A$1:$L$94</definedName>
    <definedName name="Z_1F125E51_1799_42D0_B41E_DC039BB17D59_.wvu.PrintArea" localSheetId="22" hidden="1">'Attach 17'!$A$1:$E$30</definedName>
    <definedName name="Z_1F125E51_1799_42D0_B41E_DC039BB17D59_.wvu.PrintArea" localSheetId="23" hidden="1">'Attach 18'!$A$1:$E$31</definedName>
    <definedName name="Z_1F125E51_1799_42D0_B41E_DC039BB17D59_.wvu.PrintArea" localSheetId="24" hidden="1">'Attach 19'!$A$1:$E$31</definedName>
    <definedName name="Z_1F125E51_1799_42D0_B41E_DC039BB17D59_.wvu.PrintArea" localSheetId="3" hidden="1">'Attach 3(JV)'!$A$1:$E$26</definedName>
    <definedName name="Z_1F125E51_1799_42D0_B41E_DC039BB17D59_.wvu.PrintArea" localSheetId="5" hidden="1">'Attach 4'!$A$1:$E$24</definedName>
    <definedName name="Z_1F125E51_1799_42D0_B41E_DC039BB17D59_.wvu.PrintArea" localSheetId="6" hidden="1">'Attach 4 (A)'!$A$1:$E$26</definedName>
    <definedName name="Z_1F125E51_1799_42D0_B41E_DC039BB17D59_.wvu.PrintArea" localSheetId="7" hidden="1">'Attach 4 (B)'!$A$1:$E$25</definedName>
    <definedName name="Z_1F125E51_1799_42D0_B41E_DC039BB17D59_.wvu.PrintArea" localSheetId="8" hidden="1">'Attach 5'!$A$1:$E$28</definedName>
    <definedName name="Z_1F125E51_1799_42D0_B41E_DC039BB17D59_.wvu.PrintArea" localSheetId="9" hidden="1">'Attach 5A'!$A$1:$E$29</definedName>
    <definedName name="Z_1F125E51_1799_42D0_B41E_DC039BB17D59_.wvu.PrintArea" localSheetId="10" hidden="1">'Attach 5B'!$A$1:$E$28</definedName>
    <definedName name="Z_1F125E51_1799_42D0_B41E_DC039BB17D59_.wvu.PrintArea" localSheetId="11" hidden="1">'Attach 6'!$A$1:$E$27</definedName>
    <definedName name="Z_1F125E51_1799_42D0_B41E_DC039BB17D59_.wvu.PrintArea" localSheetId="12" hidden="1">'Attach 7'!$A$1:$E$28</definedName>
    <definedName name="Z_1F125E51_1799_42D0_B41E_DC039BB17D59_.wvu.PrintArea" localSheetId="13" hidden="1">'Attach 9'!$A$1:$E$52</definedName>
    <definedName name="Z_1F125E51_1799_42D0_B41E_DC039BB17D59_.wvu.PrintArea" localSheetId="4" hidden="1">'Attach-3 (QR)'!$A$1:$I$340</definedName>
    <definedName name="Z_1F125E51_1799_42D0_B41E_DC039BB17D59_.wvu.PrintArea" localSheetId="25" hidden="1">'Attachment-20'!$A$1:$E$39</definedName>
    <definedName name="Z_1F125E51_1799_42D0_B41E_DC039BB17D59_.wvu.PrintArea" localSheetId="26" hidden="1">'Bid Form 1st Envelope '!$A$1:$F$121</definedName>
    <definedName name="Z_1F125E51_1799_42D0_B41E_DC039BB17D59_.wvu.PrintArea" localSheetId="2" hidden="1">'Names of Bidder'!$B$1:$D$36</definedName>
    <definedName name="Z_1F125E51_1799_42D0_B41E_DC039BB17D59_.wvu.PrintTitles" localSheetId="16" hidden="1">'Attach 12'!#REF!</definedName>
    <definedName name="Z_1F125E51_1799_42D0_B41E_DC039BB17D59_.wvu.PrintTitles" localSheetId="13" hidden="1">'Attach 9'!$18:$18</definedName>
    <definedName name="Z_1F125E51_1799_42D0_B41E_DC039BB17D59_.wvu.Rows" localSheetId="15" hidden="1">'Attach 11'!$29:$85</definedName>
    <definedName name="Z_1F125E51_1799_42D0_B41E_DC039BB17D59_.wvu.Rows" localSheetId="16" hidden="1">'Attach 12'!#REF!</definedName>
    <definedName name="Z_1F125E51_1799_42D0_B41E_DC039BB17D59_.wvu.Rows" localSheetId="20" hidden="1">'Attach 15'!$15:$15</definedName>
    <definedName name="Z_1F125E51_1799_42D0_B41E_DC039BB17D59_.wvu.Rows" localSheetId="21" hidden="1">'Attach 16'!$89:$92</definedName>
    <definedName name="Z_1F125E51_1799_42D0_B41E_DC039BB17D59_.wvu.Rows" localSheetId="22" hidden="1">'Attach 17'!$26:$26,'Attach 17'!$32:$209</definedName>
    <definedName name="Z_1F125E51_1799_42D0_B41E_DC039BB17D59_.wvu.Rows" localSheetId="23" hidden="1">'Attach 18'!$13:$13</definedName>
    <definedName name="Z_1F125E51_1799_42D0_B41E_DC039BB17D59_.wvu.Rows" localSheetId="24" hidden="1">'Attach 19'!$13:$13,'Attach 19'!$20:$28</definedName>
    <definedName name="Z_1F125E51_1799_42D0_B41E_DC039BB17D59_.wvu.Rows" localSheetId="8" hidden="1">'Attach 5'!$4:$4</definedName>
    <definedName name="Z_1F125E51_1799_42D0_B41E_DC039BB17D59_.wvu.Rows" localSheetId="4" hidden="1">'Attach-3 (QR)'!$85:$85,'Attach-3 (QR)'!$128:$153,'Attach-3 (QR)'!$240:$277</definedName>
    <definedName name="Z_1F125E51_1799_42D0_B41E_DC039BB17D59_.wvu.Rows" localSheetId="25" hidden="1">'Attachment-20'!$13:$13</definedName>
    <definedName name="Z_1F125E51_1799_42D0_B41E_DC039BB17D59_.wvu.Rows" localSheetId="2" hidden="1">'Names of Bidder'!$11:$11,'Names of Bidder'!$28:$30</definedName>
    <definedName name="Z_1FD9ACA5_802E_4240_ABEA_3FAA854014ED_.wvu.Cols" localSheetId="4" hidden="1">'Attach-3 (QR)'!$J:$L</definedName>
    <definedName name="Z_1FD9ACA5_802E_4240_ABEA_3FAA854014ED_.wvu.PrintArea" localSheetId="22" hidden="1">'Attach 17'!$A$1:$E$33</definedName>
    <definedName name="Z_1FD9ACA5_802E_4240_ABEA_3FAA854014ED_.wvu.PrintArea" localSheetId="4" hidden="1">'Attach-3 (QR)'!$A$1:$I$341</definedName>
    <definedName name="Z_1FD9ACA5_802E_4240_ABEA_3FAA854014ED_.wvu.Rows" localSheetId="22" hidden="1">'Attach 17'!$26:$26,'Attach 17'!$32:$209</definedName>
    <definedName name="Z_1FD9ACA5_802E_4240_ABEA_3FAA854014ED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4" hidden="1">'Attach-3 (QR)'!$N:$O</definedName>
    <definedName name="Z_20A53A97_D2BD_4E7F_8ABC_E5DF94CF88E8_.wvu.PrintArea" localSheetId="4" hidden="1">'Attach-3 (QR)'!$A$1:$I$341</definedName>
    <definedName name="Z_20A53A97_D2BD_4E7F_8ABC_E5DF94CF88E8_.wvu.Rows" localSheetId="4" hidden="1">'Attach-3 (QR)'!#REF!,'Attach-3 (QR)'!#REF!,'Attach-3 (QR)'!#REF!,'Attach-3 (QR)'!$218:$220,'Attach-3 (QR)'!$247:$277,'Attach-3 (QR)'!$288:$290</definedName>
    <definedName name="Z_240327DD_375F_45D4_BA52_89AFD79FE6A1_.wvu.Cols" localSheetId="20" hidden="1">'Attach 15'!$H:$H</definedName>
    <definedName name="Z_240327DD_375F_45D4_BA52_89AFD79FE6A1_.wvu.Cols" localSheetId="8" hidden="1">'Attach 5'!$H:$H</definedName>
    <definedName name="Z_240327DD_375F_45D4_BA52_89AFD79FE6A1_.wvu.Cols" localSheetId="11" hidden="1">'Attach 6'!$H:$H</definedName>
    <definedName name="Z_240327DD_375F_45D4_BA52_89AFD79FE6A1_.wvu.PrintArea" localSheetId="14" hidden="1">'Attach 10'!$A$1:$E$22</definedName>
    <definedName name="Z_240327DD_375F_45D4_BA52_89AFD79FE6A1_.wvu.PrintArea" localSheetId="15" hidden="1">'Attach 11'!$A$1:$E$28</definedName>
    <definedName name="Z_240327DD_375F_45D4_BA52_89AFD79FE6A1_.wvu.PrintArea" localSheetId="16" hidden="1">'Attach 12'!$A$1:$E$142</definedName>
    <definedName name="Z_240327DD_375F_45D4_BA52_89AFD79FE6A1_.wvu.PrintArea" localSheetId="17" hidden="1">'Attach 13'!$A$1:$E$29</definedName>
    <definedName name="Z_240327DD_375F_45D4_BA52_89AFD79FE6A1_.wvu.PrintArea" localSheetId="18" hidden="1">'Attach 14'!$A$1:$E$29</definedName>
    <definedName name="Z_240327DD_375F_45D4_BA52_89AFD79FE6A1_.wvu.PrintArea" localSheetId="19" hidden="1">'Attach 14-IP'!$A$8:$I$222</definedName>
    <definedName name="Z_240327DD_375F_45D4_BA52_89AFD79FE6A1_.wvu.PrintArea" localSheetId="20" hidden="1">'Attach 15'!$A$1:$E$83</definedName>
    <definedName name="Z_240327DD_375F_45D4_BA52_89AFD79FE6A1_.wvu.PrintArea" localSheetId="21" hidden="1">'Attach 16'!$A$1:$L$94</definedName>
    <definedName name="Z_240327DD_375F_45D4_BA52_89AFD79FE6A1_.wvu.PrintArea" localSheetId="22" hidden="1">'Attach 17'!$A$1:$E$33</definedName>
    <definedName name="Z_240327DD_375F_45D4_BA52_89AFD79FE6A1_.wvu.PrintArea" localSheetId="24" hidden="1">'Attach 19'!$A$1:$E$31</definedName>
    <definedName name="Z_240327DD_375F_45D4_BA52_89AFD79FE6A1_.wvu.PrintArea" localSheetId="3" hidden="1">'Attach 3(JV)'!$A$1:$E$28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5'!$A$1:$E$28</definedName>
    <definedName name="Z_240327DD_375F_45D4_BA52_89AFD79FE6A1_.wvu.PrintArea" localSheetId="11" hidden="1">'Attach 6'!$A$1:$E$28</definedName>
    <definedName name="Z_240327DD_375F_45D4_BA52_89AFD79FE6A1_.wvu.PrintArea" localSheetId="12" hidden="1">'Attach 7'!$A$1:$E$28</definedName>
    <definedName name="Z_240327DD_375F_45D4_BA52_89AFD79FE6A1_.wvu.PrintArea" localSheetId="13" hidden="1">'Attach 9'!$A$1:$E$52</definedName>
    <definedName name="Z_240327DD_375F_45D4_BA52_89AFD79FE6A1_.wvu.PrintArea" localSheetId="26" hidden="1">'Bid Form 1st Envelope '!$A$1:$F$121</definedName>
    <definedName name="Z_240327DD_375F_45D4_BA52_89AFD79FE6A1_.wvu.PrintArea" localSheetId="2" hidden="1">'Names of Bidder'!$B$1:$D$36</definedName>
    <definedName name="Z_240327DD_375F_45D4_BA52_89AFD79FE6A1_.wvu.PrintTitles" localSheetId="16" hidden="1">'Attach 12'!#REF!</definedName>
    <definedName name="Z_240327DD_375F_45D4_BA52_89AFD79FE6A1_.wvu.PrintTitles" localSheetId="13" hidden="1">'Attach 9'!$18:$18</definedName>
    <definedName name="Z_240327DD_375F_45D4_BA52_89AFD79FE6A1_.wvu.Rows" localSheetId="16" hidden="1">'Attach 12'!#REF!,'Attach 12'!#REF!,'Attach 12'!#REF!</definedName>
    <definedName name="Z_240327DD_375F_45D4_BA52_89AFD79FE6A1_.wvu.Rows" localSheetId="20" hidden="1">'Attach 15'!$15:$15</definedName>
    <definedName name="Z_240327DD_375F_45D4_BA52_89AFD79FE6A1_.wvu.Rows" localSheetId="22" hidden="1">'Attach 17'!$26:$26,'Attach 17'!$32:$209</definedName>
    <definedName name="Z_240327DD_375F_45D4_BA52_89AFD79FE6A1_.wvu.Rows" localSheetId="24" hidden="1">'Attach 19'!$13:$13,'Attach 19'!$20:$28</definedName>
    <definedName name="Z_240327DD_375F_45D4_BA52_89AFD79FE6A1_.wvu.Rows" localSheetId="8" hidden="1">'Attach 5'!$4:$4</definedName>
    <definedName name="Z_240327DD_375F_45D4_BA52_89AFD79FE6A1_.wvu.Rows" localSheetId="2" hidden="1">'Names of Bidder'!$28:$30</definedName>
    <definedName name="Z_280EA05C_4582_4B0F_895F_5C9134A73222_.wvu.Cols" localSheetId="4" hidden="1">'Attach-3 (QR)'!$N:$O</definedName>
    <definedName name="Z_280EA05C_4582_4B0F_895F_5C9134A73222_.wvu.PrintArea" localSheetId="4" hidden="1">'Attach-3 (QR)'!$A$1:$I$341</definedName>
    <definedName name="Z_280EA05C_4582_4B0F_895F_5C9134A73222_.wvu.Rows" localSheetId="4" hidden="1">'Attach-3 (QR)'!#REF!,'Attach-3 (QR)'!$160:$160,'Attach-3 (QR)'!#REF!,'Attach-3 (QR)'!$218:$220,'Attach-3 (QR)'!$247:$277,'Attach-3 (QR)'!$288:$290</definedName>
    <definedName name="Z_308F00E9_5A71_4486_BCFD_DF8513C1906D_.wvu.Cols" localSheetId="4" hidden="1">'Attach-3 (QR)'!$N:$O</definedName>
    <definedName name="Z_308F00E9_5A71_4486_BCFD_DF8513C1906D_.wvu.PrintArea" localSheetId="4" hidden="1">'Attach-3 (QR)'!$A$1:$I$341</definedName>
    <definedName name="Z_308F00E9_5A71_4486_BCFD_DF8513C1906D_.wvu.Rows" localSheetId="4" hidden="1">'Attach-3 (QR)'!#REF!,'Attach-3 (QR)'!#REF!,'Attach-3 (QR)'!$160:$160,'Attach-3 (QR)'!$164:$164,'Attach-3 (QR)'!$166:$167,'Attach-3 (QR)'!#REF!,'Attach-3 (QR)'!$218:$220,'Attach-3 (QR)'!$247:$277,'Attach-3 (QR)'!$282:$290</definedName>
    <definedName name="Z_3365131F_6BE7_432A_859B_F41B794BB9E6_.wvu.Cols" localSheetId="4" hidden="1">'Attach-3 (QR)'!$N:$O</definedName>
    <definedName name="Z_3365131F_6BE7_432A_859B_F41B794BB9E6_.wvu.PrintArea" localSheetId="4" hidden="1">'Attach-3 (QR)'!$A$1:$I$341</definedName>
    <definedName name="Z_3365131F_6BE7_432A_859B_F41B794BB9E6_.wvu.Rows" localSheetId="4" hidden="1">'Attach-3 (QR)'!#REF!,'Attach-3 (QR)'!#REF!,'Attach-3 (QR)'!$160:$160,'Attach-3 (QR)'!$164:$164,'Attach-3 (QR)'!$166:$167,'Attach-3 (QR)'!#REF!,'Attach-3 (QR)'!$218:$220,'Attach-3 (QR)'!$239:$278,'Attach-3 (QR)'!$282:$290,'Attach-3 (QR)'!$306:$316</definedName>
    <definedName name="Z_35C772BD_8F05_4A18_BEC8_6AF744E22539_.wvu.Cols" localSheetId="16" hidden="1">'Attach 12'!$G:$I</definedName>
    <definedName name="Z_35C772BD_8F05_4A18_BEC8_6AF744E22539_.wvu.Cols" localSheetId="20" hidden="1">'Attach 15'!$F:$F,'Attach 15'!$H:$H</definedName>
    <definedName name="Z_35C772BD_8F05_4A18_BEC8_6AF744E22539_.wvu.Cols" localSheetId="3" hidden="1">'Attach 3(JV)'!$F:$F</definedName>
    <definedName name="Z_35C772BD_8F05_4A18_BEC8_6AF744E22539_.wvu.Cols" localSheetId="8" hidden="1">'Attach 5'!$H:$H</definedName>
    <definedName name="Z_35C772BD_8F05_4A18_BEC8_6AF744E22539_.wvu.Cols" localSheetId="11" hidden="1">'Attach 6'!$H:$H</definedName>
    <definedName name="Z_35C772BD_8F05_4A18_BEC8_6AF744E22539_.wvu.Cols" localSheetId="2" hidden="1">'Names of Bidder'!$F:$I</definedName>
    <definedName name="Z_35C772BD_8F05_4A18_BEC8_6AF744E22539_.wvu.PrintArea" localSheetId="14" hidden="1">'Attach 10'!$A$1:$E$20</definedName>
    <definedName name="Z_35C772BD_8F05_4A18_BEC8_6AF744E22539_.wvu.PrintArea" localSheetId="15" hidden="1">'Attach 11'!$A$1:$E$28</definedName>
    <definedName name="Z_35C772BD_8F05_4A18_BEC8_6AF744E22539_.wvu.PrintArea" localSheetId="16" hidden="1">'Attach 12'!$A$1:$E$141</definedName>
    <definedName name="Z_35C772BD_8F05_4A18_BEC8_6AF744E22539_.wvu.PrintArea" localSheetId="17" hidden="1">'Attach 13'!$A$1:$E$27</definedName>
    <definedName name="Z_35C772BD_8F05_4A18_BEC8_6AF744E22539_.wvu.PrintArea" localSheetId="18" hidden="1">'Attach 14'!$A$1:$E$27</definedName>
    <definedName name="Z_35C772BD_8F05_4A18_BEC8_6AF744E22539_.wvu.PrintArea" localSheetId="19" hidden="1">'Attach 14-IP'!$A$8:$I$222</definedName>
    <definedName name="Z_35C772BD_8F05_4A18_BEC8_6AF744E22539_.wvu.PrintArea" localSheetId="20" hidden="1">'Attach 15'!$A$1:$E$83</definedName>
    <definedName name="Z_35C772BD_8F05_4A18_BEC8_6AF744E22539_.wvu.PrintArea" localSheetId="21" hidden="1">'Attach 16'!$A$1:$L$94</definedName>
    <definedName name="Z_35C772BD_8F05_4A18_BEC8_6AF744E22539_.wvu.PrintArea" localSheetId="22" hidden="1">'Attach 17'!$A$1:$E$30</definedName>
    <definedName name="Z_35C772BD_8F05_4A18_BEC8_6AF744E22539_.wvu.PrintArea" localSheetId="23" hidden="1">'Attach 18'!$A$1:$E$31</definedName>
    <definedName name="Z_35C772BD_8F05_4A18_BEC8_6AF744E22539_.wvu.PrintArea" localSheetId="24" hidden="1">'Attach 19'!$A$1:$E$31</definedName>
    <definedName name="Z_35C772BD_8F05_4A18_BEC8_6AF744E22539_.wvu.PrintArea" localSheetId="3" hidden="1">'Attach 3(JV)'!$A$1:$E$26</definedName>
    <definedName name="Z_35C772BD_8F05_4A18_BEC8_6AF744E22539_.wvu.PrintArea" localSheetId="5" hidden="1">'Attach 4'!$A$1:$E$24</definedName>
    <definedName name="Z_35C772BD_8F05_4A18_BEC8_6AF744E22539_.wvu.PrintArea" localSheetId="6" hidden="1">'Attach 4 (A)'!$A$1:$E$26</definedName>
    <definedName name="Z_35C772BD_8F05_4A18_BEC8_6AF744E22539_.wvu.PrintArea" localSheetId="7" hidden="1">'Attach 4 (B)'!$A$1:$E$25</definedName>
    <definedName name="Z_35C772BD_8F05_4A18_BEC8_6AF744E22539_.wvu.PrintArea" localSheetId="8" hidden="1">'Attach 5'!$A$1:$E$28</definedName>
    <definedName name="Z_35C772BD_8F05_4A18_BEC8_6AF744E22539_.wvu.PrintArea" localSheetId="9" hidden="1">'Attach 5A'!$A$1:$E$29</definedName>
    <definedName name="Z_35C772BD_8F05_4A18_BEC8_6AF744E22539_.wvu.PrintArea" localSheetId="10" hidden="1">'Attach 5B'!$A$1:$E$28</definedName>
    <definedName name="Z_35C772BD_8F05_4A18_BEC8_6AF744E22539_.wvu.PrintArea" localSheetId="11" hidden="1">'Attach 6'!$A$1:$E$27</definedName>
    <definedName name="Z_35C772BD_8F05_4A18_BEC8_6AF744E22539_.wvu.PrintArea" localSheetId="12" hidden="1">'Attach 7'!$A$1:$E$28</definedName>
    <definedName name="Z_35C772BD_8F05_4A18_BEC8_6AF744E22539_.wvu.PrintArea" localSheetId="13" hidden="1">'Attach 9'!$A$1:$E$52</definedName>
    <definedName name="Z_35C772BD_8F05_4A18_BEC8_6AF744E22539_.wvu.PrintArea" localSheetId="4" hidden="1">'Attach-3 (QR)'!$A$1:$I$340</definedName>
    <definedName name="Z_35C772BD_8F05_4A18_BEC8_6AF744E22539_.wvu.PrintArea" localSheetId="25" hidden="1">'Attachment-20'!$A$1:$E$39</definedName>
    <definedName name="Z_35C772BD_8F05_4A18_BEC8_6AF744E22539_.wvu.PrintArea" localSheetId="26" hidden="1">'Bid Form 1st Envelope '!$A$1:$F$121</definedName>
    <definedName name="Z_35C772BD_8F05_4A18_BEC8_6AF744E22539_.wvu.PrintArea" localSheetId="2" hidden="1">'Names of Bidder'!$B$1:$D$36</definedName>
    <definedName name="Z_35C772BD_8F05_4A18_BEC8_6AF744E22539_.wvu.PrintTitles" localSheetId="13" hidden="1">'Attach 9'!$18:$18</definedName>
    <definedName name="Z_35C772BD_8F05_4A18_BEC8_6AF744E22539_.wvu.Rows" localSheetId="15" hidden="1">'Attach 11'!$29:$85</definedName>
    <definedName name="Z_35C772BD_8F05_4A18_BEC8_6AF744E22539_.wvu.Rows" localSheetId="16" hidden="1">'Attach 12'!$25:$26,'Attach 12'!$46:$50,'Attach 12'!$80:$137</definedName>
    <definedName name="Z_35C772BD_8F05_4A18_BEC8_6AF744E22539_.wvu.Rows" localSheetId="20" hidden="1">'Attach 15'!$15:$15</definedName>
    <definedName name="Z_35C772BD_8F05_4A18_BEC8_6AF744E22539_.wvu.Rows" localSheetId="21" hidden="1">'Attach 16'!$89:$92</definedName>
    <definedName name="Z_35C772BD_8F05_4A18_BEC8_6AF744E22539_.wvu.Rows" localSheetId="22" hidden="1">'Attach 17'!$26:$26,'Attach 17'!$32:$209</definedName>
    <definedName name="Z_35C772BD_8F05_4A18_BEC8_6AF744E22539_.wvu.Rows" localSheetId="23" hidden="1">'Attach 18'!$13:$13</definedName>
    <definedName name="Z_35C772BD_8F05_4A18_BEC8_6AF744E22539_.wvu.Rows" localSheetId="24" hidden="1">'Attach 19'!$13:$13,'Attach 19'!$20:$28</definedName>
    <definedName name="Z_35C772BD_8F05_4A18_BEC8_6AF744E22539_.wvu.Rows" localSheetId="4" hidden="1">'Attach-3 (QR)'!$16:$337</definedName>
    <definedName name="Z_35C772BD_8F05_4A18_BEC8_6AF744E22539_.wvu.Rows" localSheetId="25" hidden="1">'Attachment-20'!$13:$13</definedName>
    <definedName name="Z_35C772BD_8F05_4A18_BEC8_6AF744E22539_.wvu.Rows" localSheetId="26" hidden="1">'Bid Form 1st Envelope '!$30:$30</definedName>
    <definedName name="Z_35C772BD_8F05_4A18_BEC8_6AF744E22539_.wvu.Rows" localSheetId="2" hidden="1">'Names of Bidder'!$11:$11,'Names of Bidder'!$28:$30</definedName>
    <definedName name="Z_43BCBF1E_CDCF_4541_8D79_87EDCECBC1FD_.wvu.Cols" localSheetId="20" hidden="1">'Attach 15'!$H:$H</definedName>
    <definedName name="Z_43BCBF1E_CDCF_4541_8D79_87EDCECBC1FD_.wvu.Cols" localSheetId="8" hidden="1">'Attach 5'!$H:$H</definedName>
    <definedName name="Z_43BCBF1E_CDCF_4541_8D79_87EDCECBC1FD_.wvu.Cols" localSheetId="11" hidden="1">'Attach 6'!$H:$H</definedName>
    <definedName name="Z_43BCBF1E_CDCF_4541_8D79_87EDCECBC1FD_.wvu.PrintArea" localSheetId="14" hidden="1">'Attach 10'!$A$1:$E$22</definedName>
    <definedName name="Z_43BCBF1E_CDCF_4541_8D79_87EDCECBC1FD_.wvu.PrintArea" localSheetId="15" hidden="1">'Attach 11'!$A$1:$E$84</definedName>
    <definedName name="Z_43BCBF1E_CDCF_4541_8D79_87EDCECBC1FD_.wvu.PrintArea" localSheetId="16" hidden="1">'Attach 12'!$A$1:$E$142</definedName>
    <definedName name="Z_43BCBF1E_CDCF_4541_8D79_87EDCECBC1FD_.wvu.PrintArea" localSheetId="17" hidden="1">'Attach 13'!$A$1:$E$29</definedName>
    <definedName name="Z_43BCBF1E_CDCF_4541_8D79_87EDCECBC1FD_.wvu.PrintArea" localSheetId="18" hidden="1">'Attach 14'!$A$1:$E$29</definedName>
    <definedName name="Z_43BCBF1E_CDCF_4541_8D79_87EDCECBC1FD_.wvu.PrintArea" localSheetId="20" hidden="1">'Attach 15'!$A$1:$E$84</definedName>
    <definedName name="Z_43BCBF1E_CDCF_4541_8D79_87EDCECBC1FD_.wvu.PrintArea" localSheetId="21" hidden="1">'Attach 16'!$A$1:$L$94</definedName>
    <definedName name="Z_43BCBF1E_CDCF_4541_8D79_87EDCECBC1FD_.wvu.PrintArea" localSheetId="24" hidden="1">'Attach 19'!$A$1:$E$35</definedName>
    <definedName name="Z_43BCBF1E_CDCF_4541_8D79_87EDCECBC1FD_.wvu.PrintArea" localSheetId="3" hidden="1">'Attach 3(JV)'!$A$1:$E$28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5'!$A$1:$E$29</definedName>
    <definedName name="Z_43BCBF1E_CDCF_4541_8D79_87EDCECBC1FD_.wvu.PrintArea" localSheetId="11" hidden="1">'Attach 6'!$A$1:$E$51</definedName>
    <definedName name="Z_43BCBF1E_CDCF_4541_8D79_87EDCECBC1FD_.wvu.PrintArea" localSheetId="12" hidden="1">'Attach 7'!$A$1:$E$28</definedName>
    <definedName name="Z_43BCBF1E_CDCF_4541_8D79_87EDCECBC1FD_.wvu.PrintArea" localSheetId="13" hidden="1">'Attach 9'!$A$1:$E$58</definedName>
    <definedName name="Z_43BCBF1E_CDCF_4541_8D79_87EDCECBC1FD_.wvu.PrintArea" localSheetId="26" hidden="1">'Bid Form 1st Envelope '!$A$1:$F$121</definedName>
    <definedName name="Z_43BCBF1E_CDCF_4541_8D79_87EDCECBC1FD_.wvu.PrintArea" localSheetId="2" hidden="1">'Names of Bidder'!$B$1:$D$36</definedName>
    <definedName name="Z_43BCBF1E_CDCF_4541_8D79_87EDCECBC1FD_.wvu.PrintTitles" localSheetId="16" hidden="1">'Attach 12'!#REF!</definedName>
    <definedName name="Z_43BCBF1E_CDCF_4541_8D79_87EDCECBC1FD_.wvu.PrintTitles" localSheetId="13" hidden="1">'Attach 9'!$18:$18</definedName>
    <definedName name="Z_43BCBF1E_CDCF_4541_8D79_87EDCECBC1FD_.wvu.Rows" localSheetId="16" hidden="1">'Attach 12'!#REF!,'Attach 12'!#REF!,'Attach 12'!#REF!,'Attach 12'!#REF!,'Attach 12'!#REF!</definedName>
    <definedName name="Z_43BCBF1E_CDCF_4541_8D79_87EDCECBC1FD_.wvu.Rows" localSheetId="20" hidden="1">'Attach 15'!$12:$13,'Attach 15'!$15:$15</definedName>
    <definedName name="Z_44C1C443_3199_4288_884A_D16AF7B2CD69_.wvu.Cols" localSheetId="16" hidden="1">'Attach 12'!$G:$I</definedName>
    <definedName name="Z_44C1C443_3199_4288_884A_D16AF7B2CD69_.wvu.Cols" localSheetId="20" hidden="1">'Attach 15'!$H:$H</definedName>
    <definedName name="Z_44C1C443_3199_4288_884A_D16AF7B2CD69_.wvu.Cols" localSheetId="8" hidden="1">'Attach 5'!$H:$H</definedName>
    <definedName name="Z_44C1C443_3199_4288_884A_D16AF7B2CD69_.wvu.Cols" localSheetId="11" hidden="1">'Attach 6'!$H:$H</definedName>
    <definedName name="Z_44C1C443_3199_4288_884A_D16AF7B2CD69_.wvu.PrintArea" localSheetId="14" hidden="1">'Attach 10'!$A$1:$E$22</definedName>
    <definedName name="Z_44C1C443_3199_4288_884A_D16AF7B2CD69_.wvu.PrintArea" localSheetId="15" hidden="1">'Attach 11'!$A$1:$E$28</definedName>
    <definedName name="Z_44C1C443_3199_4288_884A_D16AF7B2CD69_.wvu.PrintArea" localSheetId="16" hidden="1">'Attach 12'!$A$1:$E$142</definedName>
    <definedName name="Z_44C1C443_3199_4288_884A_D16AF7B2CD69_.wvu.PrintArea" localSheetId="17" hidden="1">'Attach 13'!$A$1:$E$27</definedName>
    <definedName name="Z_44C1C443_3199_4288_884A_D16AF7B2CD69_.wvu.PrintArea" localSheetId="18" hidden="1">'Attach 14'!$A$1:$E$29</definedName>
    <definedName name="Z_44C1C443_3199_4288_884A_D16AF7B2CD69_.wvu.PrintArea" localSheetId="19" hidden="1">'Attach 14-IP'!$A$8:$I$222</definedName>
    <definedName name="Z_44C1C443_3199_4288_884A_D16AF7B2CD69_.wvu.PrintArea" localSheetId="20" hidden="1">'Attach 15'!$A$1:$E$83</definedName>
    <definedName name="Z_44C1C443_3199_4288_884A_D16AF7B2CD69_.wvu.PrintArea" localSheetId="21" hidden="1">'Attach 16'!$A$1:$L$94</definedName>
    <definedName name="Z_44C1C443_3199_4288_884A_D16AF7B2CD69_.wvu.PrintArea" localSheetId="22" hidden="1">'Attach 17'!$A$1:$E$33</definedName>
    <definedName name="Z_44C1C443_3199_4288_884A_D16AF7B2CD69_.wvu.PrintArea" localSheetId="23" hidden="1">'Attach 18'!$A$1:$E$31</definedName>
    <definedName name="Z_44C1C443_3199_4288_884A_D16AF7B2CD69_.wvu.PrintArea" localSheetId="24" hidden="1">'Attach 19'!$A$1:$E$31</definedName>
    <definedName name="Z_44C1C443_3199_4288_884A_D16AF7B2CD69_.wvu.PrintArea" localSheetId="3" hidden="1">'Attach 3(JV)'!$A$1:$E$28</definedName>
    <definedName name="Z_44C1C443_3199_4288_884A_D16AF7B2CD69_.wvu.PrintArea" localSheetId="5" hidden="1">'Attach 4'!$A$1:$G$25</definedName>
    <definedName name="Z_44C1C443_3199_4288_884A_D16AF7B2CD69_.wvu.PrintArea" localSheetId="6" hidden="1">'Attach 4 (A)'!$A$1:$E$27</definedName>
    <definedName name="Z_44C1C443_3199_4288_884A_D16AF7B2CD69_.wvu.PrintArea" localSheetId="7" hidden="1">'Attach 4 (B)'!$A$1:$E$26</definedName>
    <definedName name="Z_44C1C443_3199_4288_884A_D16AF7B2CD69_.wvu.PrintArea" localSheetId="8" hidden="1">'Attach 5'!$A$1:$E$28</definedName>
    <definedName name="Z_44C1C443_3199_4288_884A_D16AF7B2CD69_.wvu.PrintArea" localSheetId="11" hidden="1">'Attach 6'!$A$1:$E$28</definedName>
    <definedName name="Z_44C1C443_3199_4288_884A_D16AF7B2CD69_.wvu.PrintArea" localSheetId="12" hidden="1">'Attach 7'!$A$1:$E$28</definedName>
    <definedName name="Z_44C1C443_3199_4288_884A_D16AF7B2CD69_.wvu.PrintArea" localSheetId="13" hidden="1">'Attach 9'!$A$1:$E$52</definedName>
    <definedName name="Z_44C1C443_3199_4288_884A_D16AF7B2CD69_.wvu.PrintArea" localSheetId="26" hidden="1">'Bid Form 1st Envelope '!$A$1:$J$119</definedName>
    <definedName name="Z_44C1C443_3199_4288_884A_D16AF7B2CD69_.wvu.PrintArea" localSheetId="2" hidden="1">'Names of Bidder'!$B$1:$D$36</definedName>
    <definedName name="Z_44C1C443_3199_4288_884A_D16AF7B2CD69_.wvu.PrintTitles" localSheetId="16" hidden="1">'Attach 12'!#REF!</definedName>
    <definedName name="Z_44C1C443_3199_4288_884A_D16AF7B2CD69_.wvu.PrintTitles" localSheetId="13" hidden="1">'Attach 9'!$18:$18</definedName>
    <definedName name="Z_44C1C443_3199_4288_884A_D16AF7B2CD69_.wvu.Rows" localSheetId="16" hidden="1">'Attach 12'!#REF!,'Attach 12'!#REF!,'Attach 12'!#REF!,'Attach 12'!#REF!,'Attach 12'!#REF!</definedName>
    <definedName name="Z_44C1C443_3199_4288_884A_D16AF7B2CD69_.wvu.Rows" localSheetId="20" hidden="1">'Attach 15'!$15:$15</definedName>
    <definedName name="Z_44C1C443_3199_4288_884A_D16AF7B2CD69_.wvu.Rows" localSheetId="22" hidden="1">'Attach 17'!$26:$26,'Attach 17'!$32:$209</definedName>
    <definedName name="Z_44C1C443_3199_4288_884A_D16AF7B2CD69_.wvu.Rows" localSheetId="23" hidden="1">'Attach 18'!$13:$13</definedName>
    <definedName name="Z_44C1C443_3199_4288_884A_D16AF7B2CD69_.wvu.Rows" localSheetId="24" hidden="1">'Attach 19'!$13:$13,'Attach 19'!$20:$28</definedName>
    <definedName name="Z_44C1C443_3199_4288_884A_D16AF7B2CD69_.wvu.Rows" localSheetId="8" hidden="1">'Attach 5'!$4:$4</definedName>
    <definedName name="Z_44C1C443_3199_4288_884A_D16AF7B2CD69_.wvu.Rows" localSheetId="26" hidden="1">'Bid Form 1st Envelope '!$44:$44</definedName>
    <definedName name="Z_44C1C443_3199_4288_884A_D16AF7B2CD69_.wvu.Rows" localSheetId="2" hidden="1">'Names of Bidder'!$28:$30</definedName>
    <definedName name="Z_494F6778_23FE_4AAC_B37D_6C7543FC13B9_.wvu.Cols" localSheetId="20" hidden="1">'Attach 15'!$H:$H</definedName>
    <definedName name="Z_494F6778_23FE_4AAC_B37D_6C7543FC13B9_.wvu.Cols" localSheetId="8" hidden="1">'Attach 5'!$H:$H</definedName>
    <definedName name="Z_494F6778_23FE_4AAC_B37D_6C7543FC13B9_.wvu.Cols" localSheetId="11" hidden="1">'Attach 6'!$H:$H</definedName>
    <definedName name="Z_494F6778_23FE_4AAC_B37D_6C7543FC13B9_.wvu.Cols" localSheetId="4" hidden="1">'Attach-3 (QR)'!$J:$L</definedName>
    <definedName name="Z_494F6778_23FE_4AAC_B37D_6C7543FC13B9_.wvu.PrintArea" localSheetId="14" hidden="1">'Attach 10'!$A$1:$E$22</definedName>
    <definedName name="Z_494F6778_23FE_4AAC_B37D_6C7543FC13B9_.wvu.PrintArea" localSheetId="15" hidden="1">'Attach 11'!$A$1:$E$84</definedName>
    <definedName name="Z_494F6778_23FE_4AAC_B37D_6C7543FC13B9_.wvu.PrintArea" localSheetId="16" hidden="1">'Attach 12'!$A$1:$E$142</definedName>
    <definedName name="Z_494F6778_23FE_4AAC_B37D_6C7543FC13B9_.wvu.PrintArea" localSheetId="17" hidden="1">'Attach 13'!$A$1:$E$29</definedName>
    <definedName name="Z_494F6778_23FE_4AAC_B37D_6C7543FC13B9_.wvu.PrintArea" localSheetId="18" hidden="1">'Attach 14'!$A$1:$E$29</definedName>
    <definedName name="Z_494F6778_23FE_4AAC_B37D_6C7543FC13B9_.wvu.PrintArea" localSheetId="19" hidden="1">'Attach 14-IP'!$A$8:$I$222</definedName>
    <definedName name="Z_494F6778_23FE_4AAC_B37D_6C7543FC13B9_.wvu.PrintArea" localSheetId="20" hidden="1">'Attach 15'!$A$1:$E$83</definedName>
    <definedName name="Z_494F6778_23FE_4AAC_B37D_6C7543FC13B9_.wvu.PrintArea" localSheetId="21" hidden="1">'Attach 16'!$A$1:$L$94</definedName>
    <definedName name="Z_494F6778_23FE_4AAC_B37D_6C7543FC13B9_.wvu.PrintArea" localSheetId="24" hidden="1">'Attach 19'!$A$1:$E$35</definedName>
    <definedName name="Z_494F6778_23FE_4AAC_B37D_6C7543FC13B9_.wvu.PrintArea" localSheetId="3" hidden="1">'Attach 3(JV)'!$A$1:$E$28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5'!$A$1:$E$29</definedName>
    <definedName name="Z_494F6778_23FE_4AAC_B37D_6C7543FC13B9_.wvu.PrintArea" localSheetId="11" hidden="1">'Attach 6'!$A$1:$E$51</definedName>
    <definedName name="Z_494F6778_23FE_4AAC_B37D_6C7543FC13B9_.wvu.PrintArea" localSheetId="12" hidden="1">'Attach 7'!$A$1:$E$28</definedName>
    <definedName name="Z_494F6778_23FE_4AAC_B37D_6C7543FC13B9_.wvu.PrintArea" localSheetId="13" hidden="1">'Attach 9'!$A$1:$E$58</definedName>
    <definedName name="Z_494F6778_23FE_4AAC_B37D_6C7543FC13B9_.wvu.PrintArea" localSheetId="4" hidden="1">'Attach-3 (QR)'!$A$1:$I$341</definedName>
    <definedName name="Z_494F6778_23FE_4AAC_B37D_6C7543FC13B9_.wvu.PrintArea" localSheetId="26" hidden="1">'Bid Form 1st Envelope '!$A$1:$F$121</definedName>
    <definedName name="Z_494F6778_23FE_4AAC_B37D_6C7543FC13B9_.wvu.PrintArea" localSheetId="2" hidden="1">'Names of Bidder'!$B$1:$D$36</definedName>
    <definedName name="Z_494F6778_23FE_4AAC_B37D_6C7543FC13B9_.wvu.PrintTitles" localSheetId="16" hidden="1">'Attach 12'!#REF!</definedName>
    <definedName name="Z_494F6778_23FE_4AAC_B37D_6C7543FC13B9_.wvu.PrintTitles" localSheetId="13" hidden="1">'Attach 9'!$18:$18</definedName>
    <definedName name="Z_494F6778_23FE_4AAC_B37D_6C7543FC13B9_.wvu.Rows" localSheetId="16" hidden="1">'Attach 12'!#REF!,'Attach 12'!#REF!,'Attach 12'!#REF!</definedName>
    <definedName name="Z_494F6778_23FE_4AAC_B37D_6C7543FC13B9_.wvu.Rows" localSheetId="20" hidden="1">'Attach 15'!$15:$15</definedName>
    <definedName name="Z_494F6778_23FE_4AAC_B37D_6C7543FC13B9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2" hidden="1">'Names of Bidder'!$28:$30</definedName>
    <definedName name="Z_4D67A8FB_66CE_4EFD_8932_C754BE25ED43_.wvu.Cols" localSheetId="16" hidden="1">'Attach 12'!$G:$I</definedName>
    <definedName name="Z_4D67A8FB_66CE_4EFD_8932_C754BE25ED43_.wvu.Cols" localSheetId="20" hidden="1">'Attach 15'!$F:$F,'Attach 15'!$H:$H</definedName>
    <definedName name="Z_4D67A8FB_66CE_4EFD_8932_C754BE25ED43_.wvu.Cols" localSheetId="3" hidden="1">'Attach 3(JV)'!$F:$F</definedName>
    <definedName name="Z_4D67A8FB_66CE_4EFD_8932_C754BE25ED43_.wvu.Cols" localSheetId="8" hidden="1">'Attach 5'!$H:$H</definedName>
    <definedName name="Z_4D67A8FB_66CE_4EFD_8932_C754BE25ED43_.wvu.Cols" localSheetId="11" hidden="1">'Attach 6'!$H:$H</definedName>
    <definedName name="Z_4D67A8FB_66CE_4EFD_8932_C754BE25ED43_.wvu.Cols" localSheetId="2" hidden="1">'Names of Bidder'!$F:$G,'Names of Bidder'!$I:$I</definedName>
    <definedName name="Z_4D67A8FB_66CE_4EFD_8932_C754BE25ED43_.wvu.PrintArea" localSheetId="14" hidden="1">'Attach 10'!$A$1:$E$20</definedName>
    <definedName name="Z_4D67A8FB_66CE_4EFD_8932_C754BE25ED43_.wvu.PrintArea" localSheetId="15" hidden="1">'Attach 11'!$A$1:$E$28</definedName>
    <definedName name="Z_4D67A8FB_66CE_4EFD_8932_C754BE25ED43_.wvu.PrintArea" localSheetId="16" hidden="1">'Attach 12'!$A$1:$E$141</definedName>
    <definedName name="Z_4D67A8FB_66CE_4EFD_8932_C754BE25ED43_.wvu.PrintArea" localSheetId="17" hidden="1">'Attach 13'!$A$1:$E$27</definedName>
    <definedName name="Z_4D67A8FB_66CE_4EFD_8932_C754BE25ED43_.wvu.PrintArea" localSheetId="18" hidden="1">'Attach 14'!$A$1:$E$29</definedName>
    <definedName name="Z_4D67A8FB_66CE_4EFD_8932_C754BE25ED43_.wvu.PrintArea" localSheetId="19" hidden="1">'Attach 14-IP'!$A$8:$I$222</definedName>
    <definedName name="Z_4D67A8FB_66CE_4EFD_8932_C754BE25ED43_.wvu.PrintArea" localSheetId="20" hidden="1">'Attach 15'!$A$1:$E$83</definedName>
    <definedName name="Z_4D67A8FB_66CE_4EFD_8932_C754BE25ED43_.wvu.PrintArea" localSheetId="21" hidden="1">'Attach 16'!$A$1:$L$94</definedName>
    <definedName name="Z_4D67A8FB_66CE_4EFD_8932_C754BE25ED43_.wvu.PrintArea" localSheetId="22" hidden="1">'Attach 17'!$A$1:$E$30</definedName>
    <definedName name="Z_4D67A8FB_66CE_4EFD_8932_C754BE25ED43_.wvu.PrintArea" localSheetId="23" hidden="1">'Attach 18'!$A$1:$E$31</definedName>
    <definedName name="Z_4D67A8FB_66CE_4EFD_8932_C754BE25ED43_.wvu.PrintArea" localSheetId="24" hidden="1">'Attach 19'!$A$1:$E$31</definedName>
    <definedName name="Z_4D67A8FB_66CE_4EFD_8932_C754BE25ED43_.wvu.PrintArea" localSheetId="3" hidden="1">'Attach 3(JV)'!$A$1:$E$26</definedName>
    <definedName name="Z_4D67A8FB_66CE_4EFD_8932_C754BE25ED43_.wvu.PrintArea" localSheetId="5" hidden="1">'Attach 4'!$A$1:$E$24</definedName>
    <definedName name="Z_4D67A8FB_66CE_4EFD_8932_C754BE25ED43_.wvu.PrintArea" localSheetId="6" hidden="1">'Attach 4 (A)'!$A$1:$E$26</definedName>
    <definedName name="Z_4D67A8FB_66CE_4EFD_8932_C754BE25ED43_.wvu.PrintArea" localSheetId="7" hidden="1">'Attach 4 (B)'!$A$1:$E$25</definedName>
    <definedName name="Z_4D67A8FB_66CE_4EFD_8932_C754BE25ED43_.wvu.PrintArea" localSheetId="8" hidden="1">'Attach 5'!$A$1:$E$28</definedName>
    <definedName name="Z_4D67A8FB_66CE_4EFD_8932_C754BE25ED43_.wvu.PrintArea" localSheetId="9" hidden="1">'Attach 5A'!$A$1:$E$29</definedName>
    <definedName name="Z_4D67A8FB_66CE_4EFD_8932_C754BE25ED43_.wvu.PrintArea" localSheetId="10" hidden="1">'Attach 5B'!$A$1:$E$28</definedName>
    <definedName name="Z_4D67A8FB_66CE_4EFD_8932_C754BE25ED43_.wvu.PrintArea" localSheetId="11" hidden="1">'Attach 6'!$A$1:$E$27</definedName>
    <definedName name="Z_4D67A8FB_66CE_4EFD_8932_C754BE25ED43_.wvu.PrintArea" localSheetId="12" hidden="1">'Attach 7'!$A$1:$E$28</definedName>
    <definedName name="Z_4D67A8FB_66CE_4EFD_8932_C754BE25ED43_.wvu.PrintArea" localSheetId="13" hidden="1">'Attach 9'!$A$1:$E$52</definedName>
    <definedName name="Z_4D67A8FB_66CE_4EFD_8932_C754BE25ED43_.wvu.PrintArea" localSheetId="4" hidden="1">'Attach-3 (QR)'!$A$1:$I$340</definedName>
    <definedName name="Z_4D67A8FB_66CE_4EFD_8932_C754BE25ED43_.wvu.PrintArea" localSheetId="25" hidden="1">'Attachment-20'!$A$1:$E$39</definedName>
    <definedName name="Z_4D67A8FB_66CE_4EFD_8932_C754BE25ED43_.wvu.PrintArea" localSheetId="26" hidden="1">'Bid Form 1st Envelope '!$A$1:$F$121</definedName>
    <definedName name="Z_4D67A8FB_66CE_4EFD_8932_C754BE25ED43_.wvu.PrintArea" localSheetId="1" hidden="1">Cover!$A$1:$F$20</definedName>
    <definedName name="Z_4D67A8FB_66CE_4EFD_8932_C754BE25ED43_.wvu.PrintArea" localSheetId="2" hidden="1">'Names of Bidder'!$B$1:$D$36</definedName>
    <definedName name="Z_4D67A8FB_66CE_4EFD_8932_C754BE25ED43_.wvu.PrintTitles" localSheetId="16" hidden="1">'Attach 12'!#REF!</definedName>
    <definedName name="Z_4D67A8FB_66CE_4EFD_8932_C754BE25ED43_.wvu.PrintTitles" localSheetId="13" hidden="1">'Attach 9'!$18:$18</definedName>
    <definedName name="Z_4D67A8FB_66CE_4EFD_8932_C754BE25ED43_.wvu.Rows" localSheetId="15" hidden="1">'Attach 11'!$29:$85</definedName>
    <definedName name="Z_4D67A8FB_66CE_4EFD_8932_C754BE25ED43_.wvu.Rows" localSheetId="16" hidden="1">'Attach 12'!#REF!,'Attach 12'!#REF!,'Attach 12'!#REF!,'Attach 12'!$97:$137</definedName>
    <definedName name="Z_4D67A8FB_66CE_4EFD_8932_C754BE25ED43_.wvu.Rows" localSheetId="20" hidden="1">'Attach 15'!$15:$15</definedName>
    <definedName name="Z_4D67A8FB_66CE_4EFD_8932_C754BE25ED43_.wvu.Rows" localSheetId="21" hidden="1">'Attach 16'!$89:$92</definedName>
    <definedName name="Z_4D67A8FB_66CE_4EFD_8932_C754BE25ED43_.wvu.Rows" localSheetId="22" hidden="1">'Attach 17'!$26:$26,'Attach 17'!$32:$209</definedName>
    <definedName name="Z_4D67A8FB_66CE_4EFD_8932_C754BE25ED43_.wvu.Rows" localSheetId="23" hidden="1">'Attach 18'!$13:$13</definedName>
    <definedName name="Z_4D67A8FB_66CE_4EFD_8932_C754BE25ED43_.wvu.Rows" localSheetId="24" hidden="1">'Attach 19'!$13:$13,'Attach 19'!$20:$28</definedName>
    <definedName name="Z_4D67A8FB_66CE_4EFD_8932_C754BE25ED43_.wvu.Rows" localSheetId="4" hidden="1">'Attach-3 (QR)'!$85:$85,'Attach-3 (QR)'!#REF!,'Attach-3 (QR)'!$128:$152,'Attach-3 (QR)'!$240:$277</definedName>
    <definedName name="Z_4D67A8FB_66CE_4EFD_8932_C754BE25ED43_.wvu.Rows" localSheetId="25" hidden="1">'Attachment-20'!$13:$13</definedName>
    <definedName name="Z_4D67A8FB_66CE_4EFD_8932_C754BE25ED43_.wvu.Rows" localSheetId="2" hidden="1">'Names of Bidder'!$11:$11,'Names of Bidder'!$28:$30</definedName>
    <definedName name="Z_57EC2AB3_459C_475C_AFE6_EBB6882FA67E_.wvu.Cols" localSheetId="4" hidden="1">'Attach-3 (QR)'!$J:$J,'Attach-3 (QR)'!$L:$M</definedName>
    <definedName name="Z_57EC2AB3_459C_475C_AFE6_EBB6882FA67E_.wvu.PrintArea" localSheetId="4" hidden="1">'Attach-3 (QR)'!$A$1:$I$341</definedName>
    <definedName name="Z_582CF44B_0703_4CA2_AB84_00685031CD39_.wvu.Cols" localSheetId="4" hidden="1">'Attach-3 (QR)'!$N:$O</definedName>
    <definedName name="Z_582CF44B_0703_4CA2_AB84_00685031CD39_.wvu.PrintArea" localSheetId="4" hidden="1">'Attach-3 (QR)'!$A$1:$I$341</definedName>
    <definedName name="Z_582CF44B_0703_4CA2_AB84_00685031CD39_.wvu.Rows" localSheetId="4" hidden="1">'Attach-3 (QR)'!#REF!,'Attach-3 (QR)'!#REF!,'Attach-3 (QR)'!$160:$160,'Attach-3 (QR)'!$164:$164,'Attach-3 (QR)'!$166:$167,'Attach-3 (QR)'!#REF!,'Attach-3 (QR)'!$218:$220,'Attach-3 (QR)'!$247:$277,'Attach-3 (QR)'!$282:$290</definedName>
    <definedName name="Z_6B2C1320_5106_401D_86E8_03FFC7419150_.wvu.Cols" localSheetId="4" hidden="1">'Attach-3 (QR)'!$J:$J,'Attach-3 (QR)'!#REF!</definedName>
    <definedName name="Z_6B2C1320_5106_401D_86E8_03FFC7419150_.wvu.PrintArea" localSheetId="4" hidden="1">'Attach-3 (QR)'!$A$1:$I$341</definedName>
    <definedName name="Z_6B2C1320_5106_401D_86E8_03FFC7419150_.wvu.Rows" localSheetId="4" hidden="1">'Attach-3 (QR)'!#REF!,'Attach-3 (QR)'!#REF!</definedName>
    <definedName name="Z_6FD3A41D_DEEE_48F5_96DB_6021F0BEBAF6_.wvu.Cols" localSheetId="4" hidden="1">'Attach-3 (QR)'!$N:$O</definedName>
    <definedName name="Z_6FD3A41D_DEEE_48F5_96DB_6021F0BEBAF6_.wvu.PrintArea" localSheetId="4" hidden="1">'Attach-3 (QR)'!$A$1:$I$341</definedName>
    <definedName name="Z_6FD3A41D_DEEE_48F5_96DB_6021F0BEBAF6_.wvu.Rows" localSheetId="4" hidden="1">'Attach-3 (QR)'!$57:$57,'Attach-3 (QR)'!#REF!,'Attach-3 (QR)'!#REF!,'Attach-3 (QR)'!$160:$160,'Attach-3 (QR)'!#REF!,'Attach-3 (QR)'!$166:$167,'Attach-3 (QR)'!#REF!,'Attach-3 (QR)'!$218:$220,'Attach-3 (QR)'!$239:$278,'Attach-3 (QR)'!$282:$290,'Attach-3 (QR)'!$306:$316</definedName>
    <definedName name="Z_77353208_2D17_4D2E_ADE3_4F168F350B73_.wvu.Cols" localSheetId="16" hidden="1">'Attach 12'!$G:$I</definedName>
    <definedName name="Z_77353208_2D17_4D2E_ADE3_4F168F350B73_.wvu.Cols" localSheetId="20" hidden="1">'Attach 15'!$F:$F,'Attach 15'!$H:$H</definedName>
    <definedName name="Z_77353208_2D17_4D2E_ADE3_4F168F350B73_.wvu.Cols" localSheetId="3" hidden="1">'Attach 3(JV)'!$F:$F</definedName>
    <definedName name="Z_77353208_2D17_4D2E_ADE3_4F168F350B73_.wvu.Cols" localSheetId="8" hidden="1">'Attach 5'!$H:$H</definedName>
    <definedName name="Z_77353208_2D17_4D2E_ADE3_4F168F350B73_.wvu.Cols" localSheetId="11" hidden="1">'Attach 6'!$H:$H</definedName>
    <definedName name="Z_77353208_2D17_4D2E_ADE3_4F168F350B73_.wvu.Cols" localSheetId="2" hidden="1">'Names of Bidder'!$F:$G,'Names of Bidder'!$I:$I</definedName>
    <definedName name="Z_77353208_2D17_4D2E_ADE3_4F168F350B73_.wvu.PrintArea" localSheetId="14" hidden="1">'Attach 10'!$A$1:$E$20</definedName>
    <definedName name="Z_77353208_2D17_4D2E_ADE3_4F168F350B73_.wvu.PrintArea" localSheetId="15" hidden="1">'Attach 11'!$A$1:$E$28</definedName>
    <definedName name="Z_77353208_2D17_4D2E_ADE3_4F168F350B73_.wvu.PrintArea" localSheetId="16" hidden="1">'Attach 12'!$A$1:$E$141</definedName>
    <definedName name="Z_77353208_2D17_4D2E_ADE3_4F168F350B73_.wvu.PrintArea" localSheetId="17" hidden="1">'Attach 13'!$A$1:$E$27</definedName>
    <definedName name="Z_77353208_2D17_4D2E_ADE3_4F168F350B73_.wvu.PrintArea" localSheetId="18" hidden="1">'Attach 14'!$A$1:$E$29</definedName>
    <definedName name="Z_77353208_2D17_4D2E_ADE3_4F168F350B73_.wvu.PrintArea" localSheetId="19" hidden="1">'Attach 14-IP'!$A$8:$I$222</definedName>
    <definedName name="Z_77353208_2D17_4D2E_ADE3_4F168F350B73_.wvu.PrintArea" localSheetId="20" hidden="1">'Attach 15'!$A$1:$E$83</definedName>
    <definedName name="Z_77353208_2D17_4D2E_ADE3_4F168F350B73_.wvu.PrintArea" localSheetId="21" hidden="1">'Attach 16'!$A$1:$L$94</definedName>
    <definedName name="Z_77353208_2D17_4D2E_ADE3_4F168F350B73_.wvu.PrintArea" localSheetId="22" hidden="1">'Attach 17'!$A$1:$E$30</definedName>
    <definedName name="Z_77353208_2D17_4D2E_ADE3_4F168F350B73_.wvu.PrintArea" localSheetId="23" hidden="1">'Attach 18'!$A$1:$E$31</definedName>
    <definedName name="Z_77353208_2D17_4D2E_ADE3_4F168F350B73_.wvu.PrintArea" localSheetId="24" hidden="1">'Attach 19'!$A$1:$E$31</definedName>
    <definedName name="Z_77353208_2D17_4D2E_ADE3_4F168F350B73_.wvu.PrintArea" localSheetId="3" hidden="1">'Attach 3(JV)'!$A$1:$E$26</definedName>
    <definedName name="Z_77353208_2D17_4D2E_ADE3_4F168F350B73_.wvu.PrintArea" localSheetId="5" hidden="1">'Attach 4'!$A$1:$E$24</definedName>
    <definedName name="Z_77353208_2D17_4D2E_ADE3_4F168F350B73_.wvu.PrintArea" localSheetId="6" hidden="1">'Attach 4 (A)'!$A$1:$E$26</definedName>
    <definedName name="Z_77353208_2D17_4D2E_ADE3_4F168F350B73_.wvu.PrintArea" localSheetId="7" hidden="1">'Attach 4 (B)'!$A$1:$E$25</definedName>
    <definedName name="Z_77353208_2D17_4D2E_ADE3_4F168F350B73_.wvu.PrintArea" localSheetId="8" hidden="1">'Attach 5'!$A$1:$E$28</definedName>
    <definedName name="Z_77353208_2D17_4D2E_ADE3_4F168F350B73_.wvu.PrintArea" localSheetId="9" hidden="1">'Attach 5A'!$A$1:$E$29</definedName>
    <definedName name="Z_77353208_2D17_4D2E_ADE3_4F168F350B73_.wvu.PrintArea" localSheetId="10" hidden="1">'Attach 5B'!$A$1:$E$28</definedName>
    <definedName name="Z_77353208_2D17_4D2E_ADE3_4F168F350B73_.wvu.PrintArea" localSheetId="11" hidden="1">'Attach 6'!$A$1:$E$27</definedName>
    <definedName name="Z_77353208_2D17_4D2E_ADE3_4F168F350B73_.wvu.PrintArea" localSheetId="12" hidden="1">'Attach 7'!$A$1:$E$28</definedName>
    <definedName name="Z_77353208_2D17_4D2E_ADE3_4F168F350B73_.wvu.PrintArea" localSheetId="13" hidden="1">'Attach 9'!$A$1:$E$52</definedName>
    <definedName name="Z_77353208_2D17_4D2E_ADE3_4F168F350B73_.wvu.PrintArea" localSheetId="4" hidden="1">'Attach-3 (QR)'!$A$1:$I$340</definedName>
    <definedName name="Z_77353208_2D17_4D2E_ADE3_4F168F350B73_.wvu.PrintArea" localSheetId="25" hidden="1">'Attachment-20'!$A$1:$E$39</definedName>
    <definedName name="Z_77353208_2D17_4D2E_ADE3_4F168F350B73_.wvu.PrintArea" localSheetId="26" hidden="1">'Bid Form 1st Envelope '!$A$1:$F$121</definedName>
    <definedName name="Z_77353208_2D17_4D2E_ADE3_4F168F350B73_.wvu.PrintArea" localSheetId="1" hidden="1">Cover!$A$1:$F$20</definedName>
    <definedName name="Z_77353208_2D17_4D2E_ADE3_4F168F350B73_.wvu.PrintArea" localSheetId="2" hidden="1">'Names of Bidder'!$B$1:$D$36</definedName>
    <definedName name="Z_77353208_2D17_4D2E_ADE3_4F168F350B73_.wvu.PrintTitles" localSheetId="16" hidden="1">'Attach 12'!#REF!</definedName>
    <definedName name="Z_77353208_2D17_4D2E_ADE3_4F168F350B73_.wvu.PrintTitles" localSheetId="13" hidden="1">'Attach 9'!$18:$18</definedName>
    <definedName name="Z_77353208_2D17_4D2E_ADE3_4F168F350B73_.wvu.Rows" localSheetId="15" hidden="1">'Attach 11'!$29:$85</definedName>
    <definedName name="Z_77353208_2D17_4D2E_ADE3_4F168F350B73_.wvu.Rows" localSheetId="16" hidden="1">'Attach 12'!#REF!,'Attach 12'!#REF!,'Attach 12'!#REF!,'Attach 12'!$97:$137</definedName>
    <definedName name="Z_77353208_2D17_4D2E_ADE3_4F168F350B73_.wvu.Rows" localSheetId="20" hidden="1">'Attach 15'!$15:$15</definedName>
    <definedName name="Z_77353208_2D17_4D2E_ADE3_4F168F350B73_.wvu.Rows" localSheetId="21" hidden="1">'Attach 16'!$89:$92</definedName>
    <definedName name="Z_77353208_2D17_4D2E_ADE3_4F168F350B73_.wvu.Rows" localSheetId="22" hidden="1">'Attach 17'!$26:$26,'Attach 17'!$32:$209</definedName>
    <definedName name="Z_77353208_2D17_4D2E_ADE3_4F168F350B73_.wvu.Rows" localSheetId="23" hidden="1">'Attach 18'!$13:$13</definedName>
    <definedName name="Z_77353208_2D17_4D2E_ADE3_4F168F350B73_.wvu.Rows" localSheetId="24" hidden="1">'Attach 19'!$13:$13,'Attach 19'!$20:$28</definedName>
    <definedName name="Z_77353208_2D17_4D2E_ADE3_4F168F350B73_.wvu.Rows" localSheetId="4" hidden="1">'Attach-3 (QR)'!$85:$85,'Attach-3 (QR)'!$144:$151,'Attach-3 (QR)'!$240:$277</definedName>
    <definedName name="Z_77353208_2D17_4D2E_ADE3_4F168F350B73_.wvu.Rows" localSheetId="25" hidden="1">'Attachment-20'!$13:$13</definedName>
    <definedName name="Z_77353208_2D17_4D2E_ADE3_4F168F350B73_.wvu.Rows" localSheetId="2" hidden="1">'Names of Bidder'!$11:$11,'Names of Bidder'!$28:$30</definedName>
    <definedName name="Z_7A88FC7A_7690_48AB_B789_172043AFADC8_.wvu.Cols" localSheetId="16" hidden="1">'Attach 12'!$G:$I</definedName>
    <definedName name="Z_7A88FC7A_7690_48AB_B789_172043AFADC8_.wvu.Cols" localSheetId="20" hidden="1">'Attach 15'!$H:$H</definedName>
    <definedName name="Z_7A88FC7A_7690_48AB_B789_172043AFADC8_.wvu.Cols" localSheetId="8" hidden="1">'Attach 5'!$H:$H</definedName>
    <definedName name="Z_7A88FC7A_7690_48AB_B789_172043AFADC8_.wvu.Cols" localSheetId="11" hidden="1">'Attach 6'!$H:$H</definedName>
    <definedName name="Z_7A88FC7A_7690_48AB_B789_172043AFADC8_.wvu.PrintArea" localSheetId="14" hidden="1">'Attach 10'!$A$1:$E$20</definedName>
    <definedName name="Z_7A88FC7A_7690_48AB_B789_172043AFADC8_.wvu.PrintArea" localSheetId="15" hidden="1">'Attach 11'!$A$1:$E$28</definedName>
    <definedName name="Z_7A88FC7A_7690_48AB_B789_172043AFADC8_.wvu.PrintArea" localSheetId="16" hidden="1">'Attach 12'!$A$1:$E$142</definedName>
    <definedName name="Z_7A88FC7A_7690_48AB_B789_172043AFADC8_.wvu.PrintArea" localSheetId="17" hidden="1">'Attach 13'!$A$1:$E$27</definedName>
    <definedName name="Z_7A88FC7A_7690_48AB_B789_172043AFADC8_.wvu.PrintArea" localSheetId="18" hidden="1">'Attach 14'!$A$1:$E$29</definedName>
    <definedName name="Z_7A88FC7A_7690_48AB_B789_172043AFADC8_.wvu.PrintArea" localSheetId="19" hidden="1">'Attach 14-IP'!$A$8:$I$222</definedName>
    <definedName name="Z_7A88FC7A_7690_48AB_B789_172043AFADC8_.wvu.PrintArea" localSheetId="20" hidden="1">'Attach 15'!$A$1:$E$83</definedName>
    <definedName name="Z_7A88FC7A_7690_48AB_B789_172043AFADC8_.wvu.PrintArea" localSheetId="21" hidden="1">'Attach 16'!$A$1:$L$94</definedName>
    <definedName name="Z_7A88FC7A_7690_48AB_B789_172043AFADC8_.wvu.PrintArea" localSheetId="22" hidden="1">'Attach 17'!$A$1:$E$30</definedName>
    <definedName name="Z_7A88FC7A_7690_48AB_B789_172043AFADC8_.wvu.PrintArea" localSheetId="23" hidden="1">'Attach 18'!$A$1:$E$31</definedName>
    <definedName name="Z_7A88FC7A_7690_48AB_B789_172043AFADC8_.wvu.PrintArea" localSheetId="24" hidden="1">'Attach 19'!$A$1:$E$31</definedName>
    <definedName name="Z_7A88FC7A_7690_48AB_B789_172043AFADC8_.wvu.PrintArea" localSheetId="3" hidden="1">'Attach 3(JV)'!$A$1:$E$26</definedName>
    <definedName name="Z_7A88FC7A_7690_48AB_B789_172043AFADC8_.wvu.PrintArea" localSheetId="5" hidden="1">'Attach 4'!$A$1:$E$24</definedName>
    <definedName name="Z_7A88FC7A_7690_48AB_B789_172043AFADC8_.wvu.PrintArea" localSheetId="6" hidden="1">'Attach 4 (A)'!$A$1:$E$26</definedName>
    <definedName name="Z_7A88FC7A_7690_48AB_B789_172043AFADC8_.wvu.PrintArea" localSheetId="7" hidden="1">'Attach 4 (B)'!$A$1:$E$25</definedName>
    <definedName name="Z_7A88FC7A_7690_48AB_B789_172043AFADC8_.wvu.PrintArea" localSheetId="8" hidden="1">'Attach 5'!$A$1:$E$28</definedName>
    <definedName name="Z_7A88FC7A_7690_48AB_B789_172043AFADC8_.wvu.PrintArea" localSheetId="9" hidden="1">'Attach 5A'!$A$1:$E$29</definedName>
    <definedName name="Z_7A88FC7A_7690_48AB_B789_172043AFADC8_.wvu.PrintArea" localSheetId="10" hidden="1">'Attach 5B'!$A$1:$E$28</definedName>
    <definedName name="Z_7A88FC7A_7690_48AB_B789_172043AFADC8_.wvu.PrintArea" localSheetId="11" hidden="1">'Attach 6'!$A$1:$E$27</definedName>
    <definedName name="Z_7A88FC7A_7690_48AB_B789_172043AFADC8_.wvu.PrintArea" localSheetId="12" hidden="1">'Attach 7'!$A$1:$E$28</definedName>
    <definedName name="Z_7A88FC7A_7690_48AB_B789_172043AFADC8_.wvu.PrintArea" localSheetId="13" hidden="1">'Attach 9'!$A$1:$E$52</definedName>
    <definedName name="Z_7A88FC7A_7690_48AB_B789_172043AFADC8_.wvu.PrintArea" localSheetId="25" hidden="1">'Attachment-20'!$A$1:$E$39</definedName>
    <definedName name="Z_7A88FC7A_7690_48AB_B789_172043AFADC8_.wvu.PrintArea" localSheetId="26" hidden="1">'Bid Form 1st Envelope '!$A$1:$F$121</definedName>
    <definedName name="Z_7A88FC7A_7690_48AB_B789_172043AFADC8_.wvu.PrintArea" localSheetId="2" hidden="1">'Names of Bidder'!$B$1:$D$36</definedName>
    <definedName name="Z_7A88FC7A_7690_48AB_B789_172043AFADC8_.wvu.PrintTitles" localSheetId="16" hidden="1">'Attach 12'!#REF!</definedName>
    <definedName name="Z_7A88FC7A_7690_48AB_B789_172043AFADC8_.wvu.PrintTitles" localSheetId="13" hidden="1">'Attach 9'!$18:$18</definedName>
    <definedName name="Z_7A88FC7A_7690_48AB_B789_172043AFADC8_.wvu.Rows" localSheetId="15" hidden="1">'Attach 11'!$29:$85</definedName>
    <definedName name="Z_7A88FC7A_7690_48AB_B789_172043AFADC8_.wvu.Rows" localSheetId="16" hidden="1">'Attach 12'!#REF!,'Attach 12'!#REF!,'Attach 12'!#REF!,'Attach 12'!#REF!,'Attach 12'!#REF!</definedName>
    <definedName name="Z_7A88FC7A_7690_48AB_B789_172043AFADC8_.wvu.Rows" localSheetId="20" hidden="1">'Attach 15'!$15:$15</definedName>
    <definedName name="Z_7A88FC7A_7690_48AB_B789_172043AFADC8_.wvu.Rows" localSheetId="22" hidden="1">'Attach 17'!$26:$26,'Attach 17'!$32:$209</definedName>
    <definedName name="Z_7A88FC7A_7690_48AB_B789_172043AFADC8_.wvu.Rows" localSheetId="23" hidden="1">'Attach 18'!$13:$13</definedName>
    <definedName name="Z_7A88FC7A_7690_48AB_B789_172043AFADC8_.wvu.Rows" localSheetId="24" hidden="1">'Attach 19'!$13:$13,'Attach 19'!$20:$28</definedName>
    <definedName name="Z_7A88FC7A_7690_48AB_B789_172043AFADC8_.wvu.Rows" localSheetId="8" hidden="1">'Attach 5'!$4:$4</definedName>
    <definedName name="Z_7A88FC7A_7690_48AB_B789_172043AFADC8_.wvu.Rows" localSheetId="25" hidden="1">'Attachment-20'!$13:$13</definedName>
    <definedName name="Z_7A88FC7A_7690_48AB_B789_172043AFADC8_.wvu.Rows" localSheetId="2" hidden="1">'Names of Bidder'!$28:$30</definedName>
    <definedName name="Z_7A9EA6D6_4DDF_43D9_92E6_C6AFAD14E266_.wvu.Cols" localSheetId="20" hidden="1">'Attach 15'!$H:$H</definedName>
    <definedName name="Z_7A9EA6D6_4DDF_43D9_92E6_C6AFAD14E266_.wvu.Cols" localSheetId="8" hidden="1">'Attach 5'!$H:$H</definedName>
    <definedName name="Z_7A9EA6D6_4DDF_43D9_92E6_C6AFAD14E266_.wvu.Cols" localSheetId="11" hidden="1">'Attach 6'!$H:$H</definedName>
    <definedName name="Z_7A9EA6D6_4DDF_43D9_92E6_C6AFAD14E266_.wvu.PrintArea" localSheetId="14" hidden="1">'Attach 10'!$A$1:$E$22</definedName>
    <definedName name="Z_7A9EA6D6_4DDF_43D9_92E6_C6AFAD14E266_.wvu.PrintArea" localSheetId="15" hidden="1">'Attach 11'!$A$1:$E$28</definedName>
    <definedName name="Z_7A9EA6D6_4DDF_43D9_92E6_C6AFAD14E266_.wvu.PrintArea" localSheetId="16" hidden="1">'Attach 12'!$A$1:$E$142</definedName>
    <definedName name="Z_7A9EA6D6_4DDF_43D9_92E6_C6AFAD14E266_.wvu.PrintArea" localSheetId="17" hidden="1">'Attach 13'!$A$1:$E$29</definedName>
    <definedName name="Z_7A9EA6D6_4DDF_43D9_92E6_C6AFAD14E266_.wvu.PrintArea" localSheetId="18" hidden="1">'Attach 14'!$A$1:$E$29</definedName>
    <definedName name="Z_7A9EA6D6_4DDF_43D9_92E6_C6AFAD14E266_.wvu.PrintArea" localSheetId="19" hidden="1">'Attach 14-IP'!$A$8:$I$222</definedName>
    <definedName name="Z_7A9EA6D6_4DDF_43D9_92E6_C6AFAD14E266_.wvu.PrintArea" localSheetId="20" hidden="1">'Attach 15'!$A$1:$E$83</definedName>
    <definedName name="Z_7A9EA6D6_4DDF_43D9_92E6_C6AFAD14E266_.wvu.PrintArea" localSheetId="21" hidden="1">'Attach 16'!$A$1:$L$94</definedName>
    <definedName name="Z_7A9EA6D6_4DDF_43D9_92E6_C6AFAD14E266_.wvu.PrintArea" localSheetId="22" hidden="1">'Attach 17'!$A$1:$E$33</definedName>
    <definedName name="Z_7A9EA6D6_4DDF_43D9_92E6_C6AFAD14E266_.wvu.PrintArea" localSheetId="24" hidden="1">'Attach 19'!$A$1:$E$31</definedName>
    <definedName name="Z_7A9EA6D6_4DDF_43D9_92E6_C6AFAD14E266_.wvu.PrintArea" localSheetId="3" hidden="1">'Attach 3(JV)'!$A$1:$E$28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5'!$A$1:$E$28</definedName>
    <definedName name="Z_7A9EA6D6_4DDF_43D9_92E6_C6AFAD14E266_.wvu.PrintArea" localSheetId="11" hidden="1">'Attach 6'!$A$1:$E$28</definedName>
    <definedName name="Z_7A9EA6D6_4DDF_43D9_92E6_C6AFAD14E266_.wvu.PrintArea" localSheetId="12" hidden="1">'Attach 7'!$A$1:$E$28</definedName>
    <definedName name="Z_7A9EA6D6_4DDF_43D9_92E6_C6AFAD14E266_.wvu.PrintArea" localSheetId="13" hidden="1">'Attach 9'!$A$1:$E$58</definedName>
    <definedName name="Z_7A9EA6D6_4DDF_43D9_92E6_C6AFAD14E266_.wvu.PrintArea" localSheetId="26" hidden="1">'Bid Form 1st Envelope '!$A$1:$F$121</definedName>
    <definedName name="Z_7A9EA6D6_4DDF_43D9_92E6_C6AFAD14E266_.wvu.PrintArea" localSheetId="2" hidden="1">'Names of Bidder'!$B$1:$D$36</definedName>
    <definedName name="Z_7A9EA6D6_4DDF_43D9_92E6_C6AFAD14E266_.wvu.PrintTitles" localSheetId="16" hidden="1">'Attach 12'!#REF!</definedName>
    <definedName name="Z_7A9EA6D6_4DDF_43D9_92E6_C6AFAD14E266_.wvu.PrintTitles" localSheetId="13" hidden="1">'Attach 9'!$18:$18</definedName>
    <definedName name="Z_7A9EA6D6_4DDF_43D9_92E6_C6AFAD14E266_.wvu.Rows" localSheetId="16" hidden="1">'Attach 12'!#REF!,'Attach 12'!#REF!,'Attach 12'!#REF!</definedName>
    <definedName name="Z_7A9EA6D6_4DDF_43D9_92E6_C6AFAD14E266_.wvu.Rows" localSheetId="20" hidden="1">'Attach 15'!$15:$15</definedName>
    <definedName name="Z_7A9EA6D6_4DDF_43D9_92E6_C6AFAD14E266_.wvu.Rows" localSheetId="22" hidden="1">'Attach 17'!$26:$26,'Attach 17'!$32:$209</definedName>
    <definedName name="Z_7A9EA6D6_4DDF_43D9_92E6_C6AFAD14E266_.wvu.Rows" localSheetId="24" hidden="1">'Attach 19'!$13:$13,'Attach 19'!$20:$28</definedName>
    <definedName name="Z_7A9EA6D6_4DDF_43D9_92E6_C6AFAD14E266_.wvu.Rows" localSheetId="8" hidden="1">'Attach 5'!$4:$4</definedName>
    <definedName name="Z_7A9EA6D6_4DDF_43D9_92E6_C6AFAD14E266_.wvu.Rows" localSheetId="2" hidden="1">'Names of Bidder'!$28:$30</definedName>
    <definedName name="Z_7DC13EB1_5F25_4667_BD87_340DAD4F0E72_.wvu.Cols" localSheetId="4" hidden="1">'Attach-3 (QR)'!$N:$O</definedName>
    <definedName name="Z_7DC13EB1_5F25_4667_BD87_340DAD4F0E72_.wvu.PrintArea" localSheetId="4" hidden="1">'Attach-3 (QR)'!$A$1:$I$341</definedName>
    <definedName name="Z_7DC13EB1_5F25_4667_BD87_340DAD4F0E72_.wvu.Rows" localSheetId="4" hidden="1">'Attach-3 (QR)'!#REF!,'Attach-3 (QR)'!#REF!,'Attach-3 (QR)'!$160:$160,'Attach-3 (QR)'!$164:$164,'Attach-3 (QR)'!$166:$167,'Attach-3 (QR)'!#REF!,'Attach-3 (QR)'!$218:$220,'Attach-3 (QR)'!$247:$277,'Attach-3 (QR)'!$282:$290</definedName>
    <definedName name="Z_7FED4A88_DA6B_4AEC_96D2_BAE29634CEBD_.wvu.Cols" localSheetId="4" hidden="1">'Attach-3 (QR)'!$J:$J,'Attach-3 (QR)'!$L:$M</definedName>
    <definedName name="Z_7FED4A88_DA6B_4AEC_96D2_BAE29634CEBD_.wvu.PrintArea" localSheetId="4" hidden="1">'Attach-3 (QR)'!$A$1:$I$341</definedName>
    <definedName name="Z_82C64B11_1F50_45B5_B7BB_9F1DC733C833_.wvu.Cols" localSheetId="16" hidden="1">'Attach 12'!$G:$I</definedName>
    <definedName name="Z_82C64B11_1F50_45B5_B7BB_9F1DC733C833_.wvu.Cols" localSheetId="20" hidden="1">'Attach 15'!$H:$H</definedName>
    <definedName name="Z_82C64B11_1F50_45B5_B7BB_9F1DC733C833_.wvu.Cols" localSheetId="8" hidden="1">'Attach 5'!$H:$H</definedName>
    <definedName name="Z_82C64B11_1F50_45B5_B7BB_9F1DC733C833_.wvu.Cols" localSheetId="11" hidden="1">'Attach 6'!$H:$H</definedName>
    <definedName name="Z_82C64B11_1F50_45B5_B7BB_9F1DC733C833_.wvu.PrintArea" localSheetId="14" hidden="1">'Attach 10'!$A$1:$E$20</definedName>
    <definedName name="Z_82C64B11_1F50_45B5_B7BB_9F1DC733C833_.wvu.PrintArea" localSheetId="15" hidden="1">'Attach 11'!$A$1:$E$27</definedName>
    <definedName name="Z_82C64B11_1F50_45B5_B7BB_9F1DC733C833_.wvu.PrintArea" localSheetId="16" hidden="1">'Attach 12'!$A$1:$E$142</definedName>
    <definedName name="Z_82C64B11_1F50_45B5_B7BB_9F1DC733C833_.wvu.PrintArea" localSheetId="17" hidden="1">'Attach 13'!$A$1:$E$27</definedName>
    <definedName name="Z_82C64B11_1F50_45B5_B7BB_9F1DC733C833_.wvu.PrintArea" localSheetId="18" hidden="1">'Attach 14'!$A$1:$E$29</definedName>
    <definedName name="Z_82C64B11_1F50_45B5_B7BB_9F1DC733C833_.wvu.PrintArea" localSheetId="19" hidden="1">'Attach 14-IP'!$A$8:$I$222</definedName>
    <definedName name="Z_82C64B11_1F50_45B5_B7BB_9F1DC733C833_.wvu.PrintArea" localSheetId="20" hidden="1">'Attach 15'!$A$1:$E$83</definedName>
    <definedName name="Z_82C64B11_1F50_45B5_B7BB_9F1DC733C833_.wvu.PrintArea" localSheetId="21" hidden="1">'Attach 16'!$A$1:$L$94</definedName>
    <definedName name="Z_82C64B11_1F50_45B5_B7BB_9F1DC733C833_.wvu.PrintArea" localSheetId="22" hidden="1">'Attach 17'!$A$1:$E$30</definedName>
    <definedName name="Z_82C64B11_1F50_45B5_B7BB_9F1DC733C833_.wvu.PrintArea" localSheetId="23" hidden="1">'Attach 18'!$A$1:$E$31</definedName>
    <definedName name="Z_82C64B11_1F50_45B5_B7BB_9F1DC733C833_.wvu.PrintArea" localSheetId="24" hidden="1">'Attach 19'!$A$1:$E$31</definedName>
    <definedName name="Z_82C64B11_1F50_45B5_B7BB_9F1DC733C833_.wvu.PrintArea" localSheetId="3" hidden="1">'Attach 3(JV)'!$A$1:$E$26</definedName>
    <definedName name="Z_82C64B11_1F50_45B5_B7BB_9F1DC733C833_.wvu.PrintArea" localSheetId="5" hidden="1">'Attach 4'!$A$1:$E$24</definedName>
    <definedName name="Z_82C64B11_1F50_45B5_B7BB_9F1DC733C833_.wvu.PrintArea" localSheetId="6" hidden="1">'Attach 4 (A)'!$A$1:$E$26</definedName>
    <definedName name="Z_82C64B11_1F50_45B5_B7BB_9F1DC733C833_.wvu.PrintArea" localSheetId="7" hidden="1">'Attach 4 (B)'!$A$1:$E$25</definedName>
    <definedName name="Z_82C64B11_1F50_45B5_B7BB_9F1DC733C833_.wvu.PrintArea" localSheetId="8" hidden="1">'Attach 5'!$A$1:$E$28</definedName>
    <definedName name="Z_82C64B11_1F50_45B5_B7BB_9F1DC733C833_.wvu.PrintArea" localSheetId="11" hidden="1">'Attach 6'!$A$1:$E$27</definedName>
    <definedName name="Z_82C64B11_1F50_45B5_B7BB_9F1DC733C833_.wvu.PrintArea" localSheetId="12" hidden="1">'Attach 7'!$A$1:$E$28</definedName>
    <definedName name="Z_82C64B11_1F50_45B5_B7BB_9F1DC733C833_.wvu.PrintArea" localSheetId="13" hidden="1">'Attach 9'!$A$1:$E$52</definedName>
    <definedName name="Z_82C64B11_1F50_45B5_B7BB_9F1DC733C833_.wvu.PrintArea" localSheetId="26" hidden="1">'Bid Form 1st Envelope '!$A$1:$F$121</definedName>
    <definedName name="Z_82C64B11_1F50_45B5_B7BB_9F1DC733C833_.wvu.PrintArea" localSheetId="2" hidden="1">'Names of Bidder'!$B$1:$D$36</definedName>
    <definedName name="Z_82C64B11_1F50_45B5_B7BB_9F1DC733C833_.wvu.PrintTitles" localSheetId="16" hidden="1">'Attach 12'!#REF!</definedName>
    <definedName name="Z_82C64B11_1F50_45B5_B7BB_9F1DC733C833_.wvu.PrintTitles" localSheetId="13" hidden="1">'Attach 9'!$18:$18</definedName>
    <definedName name="Z_82C64B11_1F50_45B5_B7BB_9F1DC733C833_.wvu.Rows" localSheetId="16" hidden="1">'Attach 12'!#REF!,'Attach 12'!#REF!,'Attach 12'!#REF!,'Attach 12'!#REF!,'Attach 12'!#REF!</definedName>
    <definedName name="Z_82C64B11_1F50_45B5_B7BB_9F1DC733C833_.wvu.Rows" localSheetId="20" hidden="1">'Attach 15'!$15:$15</definedName>
    <definedName name="Z_82C64B11_1F50_45B5_B7BB_9F1DC733C833_.wvu.Rows" localSheetId="22" hidden="1">'Attach 17'!$26:$26,'Attach 17'!$32:$209</definedName>
    <definedName name="Z_82C64B11_1F50_45B5_B7BB_9F1DC733C833_.wvu.Rows" localSheetId="23" hidden="1">'Attach 18'!$13:$13</definedName>
    <definedName name="Z_82C64B11_1F50_45B5_B7BB_9F1DC733C833_.wvu.Rows" localSheetId="24" hidden="1">'Attach 19'!$13:$13,'Attach 19'!$20:$28</definedName>
    <definedName name="Z_82C64B11_1F50_45B5_B7BB_9F1DC733C833_.wvu.Rows" localSheetId="8" hidden="1">'Attach 5'!$4:$4</definedName>
    <definedName name="Z_82C64B11_1F50_45B5_B7BB_9F1DC733C833_.wvu.Rows" localSheetId="26" hidden="1">'Bid Form 1st Envelope '!$44:$44</definedName>
    <definedName name="Z_82C64B11_1F50_45B5_B7BB_9F1DC733C833_.wvu.Rows" localSheetId="2" hidden="1">'Names of Bidder'!$28:$30</definedName>
    <definedName name="Z_82E8A0F5_0020_4355_95CF_28601763A783_.wvu.Cols" localSheetId="20" hidden="1">'Attach 15'!$H:$H</definedName>
    <definedName name="Z_82E8A0F5_0020_4355_95CF_28601763A783_.wvu.Cols" localSheetId="8" hidden="1">'Attach 5'!$H:$H</definedName>
    <definedName name="Z_82E8A0F5_0020_4355_95CF_28601763A783_.wvu.Cols" localSheetId="11" hidden="1">'Attach 6'!$H:$H</definedName>
    <definedName name="Z_82E8A0F5_0020_4355_95CF_28601763A783_.wvu.PrintArea" localSheetId="14" hidden="1">'Attach 10'!$A$1:$E$22</definedName>
    <definedName name="Z_82E8A0F5_0020_4355_95CF_28601763A783_.wvu.PrintArea" localSheetId="15" hidden="1">'Attach 11'!$A$1:$E$28</definedName>
    <definedName name="Z_82E8A0F5_0020_4355_95CF_28601763A783_.wvu.PrintArea" localSheetId="16" hidden="1">'Attach 12'!$A$1:$E$142</definedName>
    <definedName name="Z_82E8A0F5_0020_4355_95CF_28601763A783_.wvu.PrintArea" localSheetId="17" hidden="1">'Attach 13'!$A$1:$E$27</definedName>
    <definedName name="Z_82E8A0F5_0020_4355_95CF_28601763A783_.wvu.PrintArea" localSheetId="18" hidden="1">'Attach 14'!$A$1:$E$29</definedName>
    <definedName name="Z_82E8A0F5_0020_4355_95CF_28601763A783_.wvu.PrintArea" localSheetId="19" hidden="1">'Attach 14-IP'!$A$8:$I$222</definedName>
    <definedName name="Z_82E8A0F5_0020_4355_95CF_28601763A783_.wvu.PrintArea" localSheetId="20" hidden="1">'Attach 15'!$A$1:$E$83</definedName>
    <definedName name="Z_82E8A0F5_0020_4355_95CF_28601763A783_.wvu.PrintArea" localSheetId="21" hidden="1">'Attach 16'!$A$1:$L$94</definedName>
    <definedName name="Z_82E8A0F5_0020_4355_95CF_28601763A783_.wvu.PrintArea" localSheetId="22" hidden="1">'Attach 17'!$A$1:$E$33</definedName>
    <definedName name="Z_82E8A0F5_0020_4355_95CF_28601763A783_.wvu.PrintArea" localSheetId="24" hidden="1">'Attach 19'!$A$1:$E$31</definedName>
    <definedName name="Z_82E8A0F5_0020_4355_95CF_28601763A783_.wvu.PrintArea" localSheetId="3" hidden="1">'Attach 3(JV)'!$A$1:$E$28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5'!$A$1:$E$28</definedName>
    <definedName name="Z_82E8A0F5_0020_4355_95CF_28601763A783_.wvu.PrintArea" localSheetId="11" hidden="1">'Attach 6'!$A$1:$E$28</definedName>
    <definedName name="Z_82E8A0F5_0020_4355_95CF_28601763A783_.wvu.PrintArea" localSheetId="12" hidden="1">'Attach 7'!$A$1:$E$28</definedName>
    <definedName name="Z_82E8A0F5_0020_4355_95CF_28601763A783_.wvu.PrintArea" localSheetId="13" hidden="1">'Attach 9'!$A$1:$E$52</definedName>
    <definedName name="Z_82E8A0F5_0020_4355_95CF_28601763A783_.wvu.PrintArea" localSheetId="26" hidden="1">'Bid Form 1st Envelope '!$A$1:$J$119</definedName>
    <definedName name="Z_82E8A0F5_0020_4355_95CF_28601763A783_.wvu.PrintArea" localSheetId="2" hidden="1">'Names of Bidder'!$B$1:$D$36</definedName>
    <definedName name="Z_82E8A0F5_0020_4355_95CF_28601763A783_.wvu.PrintTitles" localSheetId="16" hidden="1">'Attach 12'!#REF!</definedName>
    <definedName name="Z_82E8A0F5_0020_4355_95CF_28601763A783_.wvu.PrintTitles" localSheetId="13" hidden="1">'Attach 9'!$18:$18</definedName>
    <definedName name="Z_82E8A0F5_0020_4355_95CF_28601763A783_.wvu.Rows" localSheetId="16" hidden="1">'Attach 12'!#REF!,'Attach 12'!#REF!,'Attach 12'!#REF!</definedName>
    <definedName name="Z_82E8A0F5_0020_4355_95CF_28601763A783_.wvu.Rows" localSheetId="20" hidden="1">'Attach 15'!$15:$15</definedName>
    <definedName name="Z_82E8A0F5_0020_4355_95CF_28601763A783_.wvu.Rows" localSheetId="22" hidden="1">'Attach 17'!$26:$26,'Attach 17'!$32:$209</definedName>
    <definedName name="Z_82E8A0F5_0020_4355_95CF_28601763A783_.wvu.Rows" localSheetId="24" hidden="1">'Attach 19'!$13:$13,'Attach 19'!$20:$28</definedName>
    <definedName name="Z_82E8A0F5_0020_4355_95CF_28601763A783_.wvu.Rows" localSheetId="8" hidden="1">'Attach 5'!$4:$4</definedName>
    <definedName name="Z_82E8A0F5_0020_4355_95CF_28601763A783_.wvu.Rows" localSheetId="2" hidden="1">'Names of Bidder'!$28:$30</definedName>
    <definedName name="Z_84C4A003_FCD5_4B4F_B190_62B2B742F681_.wvu.Cols" localSheetId="4" hidden="1">'Attach-3 (QR)'!$N:$O</definedName>
    <definedName name="Z_84C4A003_FCD5_4B4F_B190_62B2B742F681_.wvu.PrintArea" localSheetId="4" hidden="1">'Attach-3 (QR)'!$A$1:$I$341</definedName>
    <definedName name="Z_84C4A003_FCD5_4B4F_B190_62B2B742F681_.wvu.Rows" localSheetId="4" hidden="1">'Attach-3 (QR)'!$57:$57,'Attach-3 (QR)'!#REF!,'Attach-3 (QR)'!#REF!,'Attach-3 (QR)'!$160:$160,'Attach-3 (QR)'!#REF!,'Attach-3 (QR)'!$166:$167,'Attach-3 (QR)'!#REF!,'Attach-3 (QR)'!$218:$220,'Attach-3 (QR)'!$239:$278,'Attach-3 (QR)'!$282:$290,'Attach-3 (QR)'!$306:$316</definedName>
    <definedName name="Z_8CF338B0_8CA3_4AF4_816D_CB7A6D8E33BC_.wvu.Cols" localSheetId="16" hidden="1">'Attach 12'!$G:$I</definedName>
    <definedName name="Z_8CF338B0_8CA3_4AF4_816D_CB7A6D8E33BC_.wvu.Cols" localSheetId="20" hidden="1">'Attach 15'!$F:$F,'Attach 15'!$H:$H</definedName>
    <definedName name="Z_8CF338B0_8CA3_4AF4_816D_CB7A6D8E33BC_.wvu.Cols" localSheetId="3" hidden="1">'Attach 3(JV)'!$F:$F</definedName>
    <definedName name="Z_8CF338B0_8CA3_4AF4_816D_CB7A6D8E33BC_.wvu.Cols" localSheetId="8" hidden="1">'Attach 5'!$H:$H</definedName>
    <definedName name="Z_8CF338B0_8CA3_4AF4_816D_CB7A6D8E33BC_.wvu.Cols" localSheetId="11" hidden="1">'Attach 6'!$H:$H</definedName>
    <definedName name="Z_8CF338B0_8CA3_4AF4_816D_CB7A6D8E33BC_.wvu.Cols" localSheetId="2" hidden="1">'Names of Bidder'!$F:$G,'Names of Bidder'!$I:$I</definedName>
    <definedName name="Z_8CF338B0_8CA3_4AF4_816D_CB7A6D8E33BC_.wvu.PrintArea" localSheetId="14" hidden="1">'Attach 10'!$A$1:$E$20</definedName>
    <definedName name="Z_8CF338B0_8CA3_4AF4_816D_CB7A6D8E33BC_.wvu.PrintArea" localSheetId="15" hidden="1">'Attach 11'!$A$1:$E$28</definedName>
    <definedName name="Z_8CF338B0_8CA3_4AF4_816D_CB7A6D8E33BC_.wvu.PrintArea" localSheetId="16" hidden="1">'Attach 12'!$A$1:$E$141</definedName>
    <definedName name="Z_8CF338B0_8CA3_4AF4_816D_CB7A6D8E33BC_.wvu.PrintArea" localSheetId="17" hidden="1">'Attach 13'!$A$1:$E$27</definedName>
    <definedName name="Z_8CF338B0_8CA3_4AF4_816D_CB7A6D8E33BC_.wvu.PrintArea" localSheetId="18" hidden="1">'Attach 14'!$A$1:$E$29</definedName>
    <definedName name="Z_8CF338B0_8CA3_4AF4_816D_CB7A6D8E33BC_.wvu.PrintArea" localSheetId="19" hidden="1">'Attach 14-IP'!$A$8:$I$222</definedName>
    <definedName name="Z_8CF338B0_8CA3_4AF4_816D_CB7A6D8E33BC_.wvu.PrintArea" localSheetId="20" hidden="1">'Attach 15'!$A$1:$E$83</definedName>
    <definedName name="Z_8CF338B0_8CA3_4AF4_816D_CB7A6D8E33BC_.wvu.PrintArea" localSheetId="21" hidden="1">'Attach 16'!$A$1:$L$94</definedName>
    <definedName name="Z_8CF338B0_8CA3_4AF4_816D_CB7A6D8E33BC_.wvu.PrintArea" localSheetId="22" hidden="1">'Attach 17'!$A$1:$E$30</definedName>
    <definedName name="Z_8CF338B0_8CA3_4AF4_816D_CB7A6D8E33BC_.wvu.PrintArea" localSheetId="23" hidden="1">'Attach 18'!$A$1:$E$31</definedName>
    <definedName name="Z_8CF338B0_8CA3_4AF4_816D_CB7A6D8E33BC_.wvu.PrintArea" localSheetId="24" hidden="1">'Attach 19'!$A$1:$E$31</definedName>
    <definedName name="Z_8CF338B0_8CA3_4AF4_816D_CB7A6D8E33BC_.wvu.PrintArea" localSheetId="3" hidden="1">'Attach 3(JV)'!$A$1:$E$26</definedName>
    <definedName name="Z_8CF338B0_8CA3_4AF4_816D_CB7A6D8E33BC_.wvu.PrintArea" localSheetId="5" hidden="1">'Attach 4'!$A$1:$E$24</definedName>
    <definedName name="Z_8CF338B0_8CA3_4AF4_816D_CB7A6D8E33BC_.wvu.PrintArea" localSheetId="6" hidden="1">'Attach 4 (A)'!$A$1:$E$26</definedName>
    <definedName name="Z_8CF338B0_8CA3_4AF4_816D_CB7A6D8E33BC_.wvu.PrintArea" localSheetId="7" hidden="1">'Attach 4 (B)'!$A$1:$E$25</definedName>
    <definedName name="Z_8CF338B0_8CA3_4AF4_816D_CB7A6D8E33BC_.wvu.PrintArea" localSheetId="8" hidden="1">'Attach 5'!$A$1:$E$28</definedName>
    <definedName name="Z_8CF338B0_8CA3_4AF4_816D_CB7A6D8E33BC_.wvu.PrintArea" localSheetId="9" hidden="1">'Attach 5A'!$A$1:$E$29</definedName>
    <definedName name="Z_8CF338B0_8CA3_4AF4_816D_CB7A6D8E33BC_.wvu.PrintArea" localSheetId="10" hidden="1">'Attach 5B'!$A$1:$E$28</definedName>
    <definedName name="Z_8CF338B0_8CA3_4AF4_816D_CB7A6D8E33BC_.wvu.PrintArea" localSheetId="11" hidden="1">'Attach 6'!$A$1:$E$27</definedName>
    <definedName name="Z_8CF338B0_8CA3_4AF4_816D_CB7A6D8E33BC_.wvu.PrintArea" localSheetId="12" hidden="1">'Attach 7'!$A$1:$E$28</definedName>
    <definedName name="Z_8CF338B0_8CA3_4AF4_816D_CB7A6D8E33BC_.wvu.PrintArea" localSheetId="13" hidden="1">'Attach 9'!$A$1:$E$52</definedName>
    <definedName name="Z_8CF338B0_8CA3_4AF4_816D_CB7A6D8E33BC_.wvu.PrintArea" localSheetId="4" hidden="1">'Attach-3 (QR)'!$A$1:$I$340</definedName>
    <definedName name="Z_8CF338B0_8CA3_4AF4_816D_CB7A6D8E33BC_.wvu.PrintArea" localSheetId="25" hidden="1">'Attachment-20'!$A$1:$E$39</definedName>
    <definedName name="Z_8CF338B0_8CA3_4AF4_816D_CB7A6D8E33BC_.wvu.PrintArea" localSheetId="26" hidden="1">'Bid Form 1st Envelope '!$A$1:$F$121</definedName>
    <definedName name="Z_8CF338B0_8CA3_4AF4_816D_CB7A6D8E33BC_.wvu.PrintArea" localSheetId="2" hidden="1">'Names of Bidder'!$B$1:$D$36</definedName>
    <definedName name="Z_8CF338B0_8CA3_4AF4_816D_CB7A6D8E33BC_.wvu.PrintTitles" localSheetId="16" hidden="1">'Attach 12'!#REF!</definedName>
    <definedName name="Z_8CF338B0_8CA3_4AF4_816D_CB7A6D8E33BC_.wvu.PrintTitles" localSheetId="13" hidden="1">'Attach 9'!$18:$18</definedName>
    <definedName name="Z_8CF338B0_8CA3_4AF4_816D_CB7A6D8E33BC_.wvu.Rows" localSheetId="15" hidden="1">'Attach 11'!$29:$85</definedName>
    <definedName name="Z_8CF338B0_8CA3_4AF4_816D_CB7A6D8E33BC_.wvu.Rows" localSheetId="16" hidden="1">'Attach 12'!#REF!,'Attach 12'!$97:$136</definedName>
    <definedName name="Z_8CF338B0_8CA3_4AF4_816D_CB7A6D8E33BC_.wvu.Rows" localSheetId="20" hidden="1">'Attach 15'!$15:$15</definedName>
    <definedName name="Z_8CF338B0_8CA3_4AF4_816D_CB7A6D8E33BC_.wvu.Rows" localSheetId="21" hidden="1">'Attach 16'!$89:$92</definedName>
    <definedName name="Z_8CF338B0_8CA3_4AF4_816D_CB7A6D8E33BC_.wvu.Rows" localSheetId="22" hidden="1">'Attach 17'!$26:$26,'Attach 17'!$32:$209</definedName>
    <definedName name="Z_8CF338B0_8CA3_4AF4_816D_CB7A6D8E33BC_.wvu.Rows" localSheetId="23" hidden="1">'Attach 18'!$13:$13</definedName>
    <definedName name="Z_8CF338B0_8CA3_4AF4_816D_CB7A6D8E33BC_.wvu.Rows" localSheetId="24" hidden="1">'Attach 19'!$13:$13,'Attach 19'!$20:$28</definedName>
    <definedName name="Z_8CF338B0_8CA3_4AF4_816D_CB7A6D8E33BC_.wvu.Rows" localSheetId="8" hidden="1">'Attach 5'!$4:$4</definedName>
    <definedName name="Z_8CF338B0_8CA3_4AF4_816D_CB7A6D8E33BC_.wvu.Rows" localSheetId="4" hidden="1">'Attach-3 (QR)'!$85:$85,'Attach-3 (QR)'!$144:$151,'Attach-3 (QR)'!$240:$277</definedName>
    <definedName name="Z_8CF338B0_8CA3_4AF4_816D_CB7A6D8E33BC_.wvu.Rows" localSheetId="25" hidden="1">'Attachment-20'!$13:$13</definedName>
    <definedName name="Z_8CF338B0_8CA3_4AF4_816D_CB7A6D8E33BC_.wvu.Rows" localSheetId="2" hidden="1">'Names of Bidder'!$11:$11,'Names of Bidder'!$28:$30</definedName>
    <definedName name="Z_8E7B022F_1113_4BA2_B2BA_8EDBE02A2557_.wvu.PrintArea" localSheetId="14" hidden="1">'Attach 10'!$A$1:$E$22</definedName>
    <definedName name="Z_8E7B022F_1113_4BA2_B2BA_8EDBE02A2557_.wvu.PrintArea" localSheetId="15" hidden="1">'Attach 11'!$A$1:$E$84</definedName>
    <definedName name="Z_8E7B022F_1113_4BA2_B2BA_8EDBE02A2557_.wvu.PrintArea" localSheetId="16" hidden="1">'Attach 12'!$A$1:$E$142</definedName>
    <definedName name="Z_8E7B022F_1113_4BA2_B2BA_8EDBE02A2557_.wvu.PrintArea" localSheetId="17" hidden="1">'Attach 13'!$A$1:$E$29</definedName>
    <definedName name="Z_8E7B022F_1113_4BA2_B2BA_8EDBE02A2557_.wvu.PrintArea" localSheetId="18" hidden="1">'Attach 14'!$A$1:$E$29</definedName>
    <definedName name="Z_8E7B022F_1113_4BA2_B2BA_8EDBE02A2557_.wvu.PrintArea" localSheetId="20" hidden="1">'Attach 15'!$A$1:$E$84</definedName>
    <definedName name="Z_8E7B022F_1113_4BA2_B2BA_8EDBE02A2557_.wvu.PrintArea" localSheetId="21" hidden="1">'Attach 16'!$A$1:$L$94</definedName>
    <definedName name="Z_8E7B022F_1113_4BA2_B2BA_8EDBE02A2557_.wvu.PrintArea" localSheetId="24" hidden="1">'Attach 19'!$A$1:$E$35</definedName>
    <definedName name="Z_8E7B022F_1113_4BA2_B2BA_8EDBE02A2557_.wvu.PrintArea" localSheetId="3" hidden="1">'Attach 3(JV)'!$A$1:$E$28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5'!$A$1:$E$29</definedName>
    <definedName name="Z_8E7B022F_1113_4BA2_B2BA_8EDBE02A2557_.wvu.PrintArea" localSheetId="11" hidden="1">'Attach 6'!$A$1:$E$51</definedName>
    <definedName name="Z_8E7B022F_1113_4BA2_B2BA_8EDBE02A2557_.wvu.PrintArea" localSheetId="12" hidden="1">'Attach 7'!$A$1:$E$28</definedName>
    <definedName name="Z_8E7B022F_1113_4BA2_B2BA_8EDBE02A2557_.wvu.PrintArea" localSheetId="13" hidden="1">'Attach 9'!$A$1:$E$58</definedName>
    <definedName name="Z_8E7B022F_1113_4BA2_B2BA_8EDBE02A2557_.wvu.PrintArea" localSheetId="26" hidden="1">'Bid Form 1st Envelope '!$A$1:$F$121</definedName>
    <definedName name="Z_8E7B022F_1113_4BA2_B2BA_8EDBE02A2557_.wvu.PrintArea" localSheetId="2" hidden="1">'Names of Bidder'!$B$1:$D$36</definedName>
    <definedName name="Z_8E7B022F_1113_4BA2_B2BA_8EDBE02A2557_.wvu.PrintTitles" localSheetId="16" hidden="1">'Attach 12'!#REF!</definedName>
    <definedName name="Z_8E7B022F_1113_4BA2_B2BA_8EDBE02A2557_.wvu.PrintTitles" localSheetId="13" hidden="1">'Attach 9'!$18:$18</definedName>
    <definedName name="Z_9F8CD454_46B1_47B9_9F5F_73ED69AC40D4_.wvu.Cols" localSheetId="4" hidden="1">'Attach-3 (QR)'!$N:$O</definedName>
    <definedName name="Z_9F8CD454_46B1_47B9_9F5F_73ED69AC40D4_.wvu.PrintArea" localSheetId="4" hidden="1">'Attach-3 (QR)'!$A$1:$I$341</definedName>
    <definedName name="Z_9F8CD454_46B1_47B9_9F5F_73ED69AC40D4_.wvu.Rows" localSheetId="4" hidden="1">'Attach-3 (QR)'!#REF!,'Attach-3 (QR)'!#REF!,'Attach-3 (QR)'!$160:$160,'Attach-3 (QR)'!$164:$164,'Attach-3 (QR)'!$166:$167,'Attach-3 (QR)'!#REF!,'Attach-3 (QR)'!$218:$220,'Attach-3 (QR)'!$247:$277,'Attach-3 (QR)'!$282:$290</definedName>
    <definedName name="Z_A317F5C2_E44F_4A46_8833_2AE6CAE06F6E_.wvu.Cols" localSheetId="4" hidden="1">'Attach-3 (QR)'!$N:$O</definedName>
    <definedName name="Z_A317F5C2_E44F_4A46_8833_2AE6CAE06F6E_.wvu.PrintArea" localSheetId="4" hidden="1">'Attach-3 (QR)'!$A$1:$I$341</definedName>
    <definedName name="Z_A317F5C2_E44F_4A46_8833_2AE6CAE06F6E_.wvu.Rows" localSheetId="4" hidden="1">'Attach-3 (QR)'!#REF!,'Attach-3 (QR)'!#REF!,'Attach-3 (QR)'!#REF!,'Attach-3 (QR)'!$218:$220</definedName>
    <definedName name="Z_A3F641DF_CF1D_48E3_AFDC_E52726A449CB_.wvu.PrintArea" localSheetId="14" hidden="1">'Attach 10'!$A$1:$E$23</definedName>
    <definedName name="Z_A3F641DF_CF1D_48E3_AFDC_E52726A449CB_.wvu.PrintArea" localSheetId="15" hidden="1">'Attach 11'!$A$1:$E$84</definedName>
    <definedName name="Z_A3F641DF_CF1D_48E3_AFDC_E52726A449CB_.wvu.PrintArea" localSheetId="16" hidden="1">'Attach 12'!$A$1:$E$142</definedName>
    <definedName name="Z_A3F641DF_CF1D_48E3_AFDC_E52726A449CB_.wvu.PrintArea" localSheetId="17" hidden="1">'Attach 13'!$A$1:$E$30</definedName>
    <definedName name="Z_A3F641DF_CF1D_48E3_AFDC_E52726A449CB_.wvu.PrintArea" localSheetId="18" hidden="1">'Attach 14'!$A$1:$E$30</definedName>
    <definedName name="Z_A3F641DF_CF1D_48E3_AFDC_E52726A449CB_.wvu.PrintArea" localSheetId="20" hidden="1">'Attach 15'!$A$1:$E$85</definedName>
    <definedName name="Z_A3F641DF_CF1D_48E3_AFDC_E52726A449CB_.wvu.PrintArea" localSheetId="21" hidden="1">'Attach 16'!$A$1:$L$94</definedName>
    <definedName name="Z_A3F641DF_CF1D_48E3_AFDC_E52726A449CB_.wvu.PrintArea" localSheetId="24" hidden="1">'Attach 19'!$A$1:$E$35</definedName>
    <definedName name="Z_A3F641DF_CF1D_48E3_AFDC_E52726A449CB_.wvu.PrintArea" localSheetId="3" hidden="1">'Attach 3(JV)'!$A$1:$E$28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5'!$A$1:$E$28</definedName>
    <definedName name="Z_A3F641DF_CF1D_48E3_AFDC_E52726A449CB_.wvu.PrintArea" localSheetId="11" hidden="1">'Attach 6'!$A$1:$E$52</definedName>
    <definedName name="Z_A3F641DF_CF1D_48E3_AFDC_E52726A449CB_.wvu.PrintArea" localSheetId="12" hidden="1">'Attach 7'!$A$1:$E$28</definedName>
    <definedName name="Z_A3F641DF_CF1D_48E3_AFDC_E52726A449CB_.wvu.PrintArea" localSheetId="13" hidden="1">'Attach 9'!$A$1:$E$58</definedName>
    <definedName name="Z_A3F641DF_CF1D_48E3_AFDC_E52726A449CB_.wvu.PrintArea" localSheetId="26" hidden="1">'Bid Form 1st Envelope '!$A$1:$F$121</definedName>
    <definedName name="Z_A3F641DF_CF1D_48E3_AFDC_E52726A449CB_.wvu.PrintArea" localSheetId="2" hidden="1">'Names of Bidder'!$B$1:$D$36</definedName>
    <definedName name="Z_A3F641DF_CF1D_48E3_AFDC_E52726A449CB_.wvu.PrintTitles" localSheetId="16" hidden="1">'Attach 12'!#REF!</definedName>
    <definedName name="Z_A3F641DF_CF1D_48E3_AFDC_E52726A449CB_.wvu.PrintTitles" localSheetId="13" hidden="1">'Attach 9'!$18:$18</definedName>
    <definedName name="Z_AA750348_930C_43DE_ADD0_8D60980F5013_.wvu.Cols" localSheetId="16" hidden="1">'Attach 12'!$G:$I</definedName>
    <definedName name="Z_AA750348_930C_43DE_ADD0_8D60980F5013_.wvu.Cols" localSheetId="20" hidden="1">'Attach 15'!$H:$H</definedName>
    <definedName name="Z_AA750348_930C_43DE_ADD0_8D60980F5013_.wvu.Cols" localSheetId="8" hidden="1">'Attach 5'!$H:$H</definedName>
    <definedName name="Z_AA750348_930C_43DE_ADD0_8D60980F5013_.wvu.Cols" localSheetId="11" hidden="1">'Attach 6'!$H:$H</definedName>
    <definedName name="Z_AA750348_930C_43DE_ADD0_8D60980F5013_.wvu.PrintArea" localSheetId="14" hidden="1">'Attach 10'!$A$1:$E$20</definedName>
    <definedName name="Z_AA750348_930C_43DE_ADD0_8D60980F5013_.wvu.PrintArea" localSheetId="15" hidden="1">'Attach 11'!$A$1:$E$28</definedName>
    <definedName name="Z_AA750348_930C_43DE_ADD0_8D60980F5013_.wvu.PrintArea" localSheetId="16" hidden="1">'Attach 12'!$A$1:$E$142</definedName>
    <definedName name="Z_AA750348_930C_43DE_ADD0_8D60980F5013_.wvu.PrintArea" localSheetId="17" hidden="1">'Attach 13'!$A$1:$E$27</definedName>
    <definedName name="Z_AA750348_930C_43DE_ADD0_8D60980F5013_.wvu.PrintArea" localSheetId="18" hidden="1">'Attach 14'!$A$1:$E$29</definedName>
    <definedName name="Z_AA750348_930C_43DE_ADD0_8D60980F5013_.wvu.PrintArea" localSheetId="19" hidden="1">'Attach 14-IP'!$A$8:$I$222</definedName>
    <definedName name="Z_AA750348_930C_43DE_ADD0_8D60980F5013_.wvu.PrintArea" localSheetId="20" hidden="1">'Attach 15'!$A$1:$E$83</definedName>
    <definedName name="Z_AA750348_930C_43DE_ADD0_8D60980F5013_.wvu.PrintArea" localSheetId="21" hidden="1">'Attach 16'!$A$1:$L$94</definedName>
    <definedName name="Z_AA750348_930C_43DE_ADD0_8D60980F5013_.wvu.PrintArea" localSheetId="22" hidden="1">'Attach 17'!$A$1:$E$30</definedName>
    <definedName name="Z_AA750348_930C_43DE_ADD0_8D60980F5013_.wvu.PrintArea" localSheetId="23" hidden="1">'Attach 18'!$A$1:$E$31</definedName>
    <definedName name="Z_AA750348_930C_43DE_ADD0_8D60980F5013_.wvu.PrintArea" localSheetId="24" hidden="1">'Attach 19'!$A$1:$E$31</definedName>
    <definedName name="Z_AA750348_930C_43DE_ADD0_8D60980F5013_.wvu.PrintArea" localSheetId="3" hidden="1">'Attach 3(JV)'!$A$1:$E$26</definedName>
    <definedName name="Z_AA750348_930C_43DE_ADD0_8D60980F5013_.wvu.PrintArea" localSheetId="5" hidden="1">'Attach 4'!$A$1:$E$24</definedName>
    <definedName name="Z_AA750348_930C_43DE_ADD0_8D60980F5013_.wvu.PrintArea" localSheetId="6" hidden="1">'Attach 4 (A)'!$A$1:$E$26</definedName>
    <definedName name="Z_AA750348_930C_43DE_ADD0_8D60980F5013_.wvu.PrintArea" localSheetId="7" hidden="1">'Attach 4 (B)'!$A$1:$E$25</definedName>
    <definedName name="Z_AA750348_930C_43DE_ADD0_8D60980F5013_.wvu.PrintArea" localSheetId="8" hidden="1">'Attach 5'!$A$1:$E$28</definedName>
    <definedName name="Z_AA750348_930C_43DE_ADD0_8D60980F5013_.wvu.PrintArea" localSheetId="9" hidden="1">'Attach 5A'!$A$1:$E$29</definedName>
    <definedName name="Z_AA750348_930C_43DE_ADD0_8D60980F5013_.wvu.PrintArea" localSheetId="10" hidden="1">'Attach 5B'!$A$1:$E$28</definedName>
    <definedName name="Z_AA750348_930C_43DE_ADD0_8D60980F5013_.wvu.PrintArea" localSheetId="11" hidden="1">'Attach 6'!$A$1:$E$27</definedName>
    <definedName name="Z_AA750348_930C_43DE_ADD0_8D60980F5013_.wvu.PrintArea" localSheetId="12" hidden="1">'Attach 7'!$A$1:$E$28</definedName>
    <definedName name="Z_AA750348_930C_43DE_ADD0_8D60980F5013_.wvu.PrintArea" localSheetId="13" hidden="1">'Attach 9'!$A$1:$E$52</definedName>
    <definedName name="Z_AA750348_930C_43DE_ADD0_8D60980F5013_.wvu.PrintArea" localSheetId="25" hidden="1">'Attachment-20'!$A$1:$E$39</definedName>
    <definedName name="Z_AA750348_930C_43DE_ADD0_8D60980F5013_.wvu.PrintArea" localSheetId="26" hidden="1">'Bid Form 1st Envelope '!$A$1:$F$121</definedName>
    <definedName name="Z_AA750348_930C_43DE_ADD0_8D60980F5013_.wvu.PrintArea" localSheetId="2" hidden="1">'Names of Bidder'!$B$1:$D$36</definedName>
    <definedName name="Z_AA750348_930C_43DE_ADD0_8D60980F5013_.wvu.PrintTitles" localSheetId="16" hidden="1">'Attach 12'!#REF!</definedName>
    <definedName name="Z_AA750348_930C_43DE_ADD0_8D60980F5013_.wvu.PrintTitles" localSheetId="13" hidden="1">'Attach 9'!$18:$18</definedName>
    <definedName name="Z_AA750348_930C_43DE_ADD0_8D60980F5013_.wvu.Rows" localSheetId="15" hidden="1">'Attach 11'!$29:$85</definedName>
    <definedName name="Z_AA750348_930C_43DE_ADD0_8D60980F5013_.wvu.Rows" localSheetId="16" hidden="1">'Attach 12'!#REF!,'Attach 12'!#REF!,'Attach 12'!#REF!,'Attach 12'!#REF!,'Attach 12'!#REF!</definedName>
    <definedName name="Z_AA750348_930C_43DE_ADD0_8D60980F5013_.wvu.Rows" localSheetId="20" hidden="1">'Attach 15'!$15:$15</definedName>
    <definedName name="Z_AA750348_930C_43DE_ADD0_8D60980F5013_.wvu.Rows" localSheetId="22" hidden="1">'Attach 17'!$26:$26,'Attach 17'!$32:$209</definedName>
    <definedName name="Z_AA750348_930C_43DE_ADD0_8D60980F5013_.wvu.Rows" localSheetId="23" hidden="1">'Attach 18'!$13:$13</definedName>
    <definedName name="Z_AA750348_930C_43DE_ADD0_8D60980F5013_.wvu.Rows" localSheetId="24" hidden="1">'Attach 19'!$13:$13,'Attach 19'!$20:$28</definedName>
    <definedName name="Z_AA750348_930C_43DE_ADD0_8D60980F5013_.wvu.Rows" localSheetId="8" hidden="1">'Attach 5'!$4:$4</definedName>
    <definedName name="Z_AA750348_930C_43DE_ADD0_8D60980F5013_.wvu.Rows" localSheetId="25" hidden="1">'Attachment-20'!$13:$13</definedName>
    <definedName name="Z_AA750348_930C_43DE_ADD0_8D60980F5013_.wvu.Rows" localSheetId="2" hidden="1">'Names of Bidder'!$28:$30</definedName>
    <definedName name="Z_AF19F13B_761B_48FB_A70F_9439A4D7530B_.wvu.Cols" localSheetId="4" hidden="1">'Attach-3 (QR)'!$N:$O</definedName>
    <definedName name="Z_AF19F13B_761B_48FB_A70F_9439A4D7530B_.wvu.PrintArea" localSheetId="4" hidden="1">'Attach-3 (QR)'!$A$1:$I$341</definedName>
    <definedName name="Z_AF19F13B_761B_48FB_A70F_9439A4D7530B_.wvu.Rows" localSheetId="4" hidden="1">'Attach-3 (QR)'!#REF!,'Attach-3 (QR)'!$160:$160,'Attach-3 (QR)'!#REF!,'Attach-3 (QR)'!$167:$167,'Attach-3 (QR)'!$218:$220,'Attach-3 (QR)'!$247:$277,'Attach-3 (QR)'!$288:$290</definedName>
    <definedName name="Z_B07CB001_8FAF_40AD_8AD5_A65A64B33B35_.wvu.Cols" localSheetId="16" hidden="1">'Attach 12'!$G:$I</definedName>
    <definedName name="Z_B07CB001_8FAF_40AD_8AD5_A65A64B33B35_.wvu.Cols" localSheetId="20" hidden="1">'Attach 15'!$F:$F,'Attach 15'!$H:$H</definedName>
    <definedName name="Z_B07CB001_8FAF_40AD_8AD5_A65A64B33B35_.wvu.Cols" localSheetId="3" hidden="1">'Attach 3(JV)'!$F:$F</definedName>
    <definedName name="Z_B07CB001_8FAF_40AD_8AD5_A65A64B33B35_.wvu.Cols" localSheetId="8" hidden="1">'Attach 5'!$H:$H</definedName>
    <definedName name="Z_B07CB001_8FAF_40AD_8AD5_A65A64B33B35_.wvu.Cols" localSheetId="11" hidden="1">'Attach 6'!$H:$H</definedName>
    <definedName name="Z_B07CB001_8FAF_40AD_8AD5_A65A64B33B35_.wvu.Cols" localSheetId="2" hidden="1">'Names of Bidder'!$F:$G,'Names of Bidder'!$I:$I</definedName>
    <definedName name="Z_B07CB001_8FAF_40AD_8AD5_A65A64B33B35_.wvu.PrintArea" localSheetId="14" hidden="1">'Attach 10'!$A$1:$E$20</definedName>
    <definedName name="Z_B07CB001_8FAF_40AD_8AD5_A65A64B33B35_.wvu.PrintArea" localSheetId="15" hidden="1">'Attach 11'!$A$1:$E$28</definedName>
    <definedName name="Z_B07CB001_8FAF_40AD_8AD5_A65A64B33B35_.wvu.PrintArea" localSheetId="16" hidden="1">'Attach 12'!$A$1:$E$141</definedName>
    <definedName name="Z_B07CB001_8FAF_40AD_8AD5_A65A64B33B35_.wvu.PrintArea" localSheetId="17" hidden="1">'Attach 13'!$A$1:$E$27</definedName>
    <definedName name="Z_B07CB001_8FAF_40AD_8AD5_A65A64B33B35_.wvu.PrintArea" localSheetId="18" hidden="1">'Attach 14'!$A$1:$E$29</definedName>
    <definedName name="Z_B07CB001_8FAF_40AD_8AD5_A65A64B33B35_.wvu.PrintArea" localSheetId="19" hidden="1">'Attach 14-IP'!$A$8:$I$222</definedName>
    <definedName name="Z_B07CB001_8FAF_40AD_8AD5_A65A64B33B35_.wvu.PrintArea" localSheetId="20" hidden="1">'Attach 15'!$A$1:$E$83</definedName>
    <definedName name="Z_B07CB001_8FAF_40AD_8AD5_A65A64B33B35_.wvu.PrintArea" localSheetId="21" hidden="1">'Attach 16'!$A$1:$L$94</definedName>
    <definedName name="Z_B07CB001_8FAF_40AD_8AD5_A65A64B33B35_.wvu.PrintArea" localSheetId="22" hidden="1">'Attach 17'!$A$1:$E$30</definedName>
    <definedName name="Z_B07CB001_8FAF_40AD_8AD5_A65A64B33B35_.wvu.PrintArea" localSheetId="23" hidden="1">'Attach 18'!$A$1:$E$31</definedName>
    <definedName name="Z_B07CB001_8FAF_40AD_8AD5_A65A64B33B35_.wvu.PrintArea" localSheetId="24" hidden="1">'Attach 19'!$A$1:$E$31</definedName>
    <definedName name="Z_B07CB001_8FAF_40AD_8AD5_A65A64B33B35_.wvu.PrintArea" localSheetId="3" hidden="1">'Attach 3(JV)'!$A$1:$E$26</definedName>
    <definedName name="Z_B07CB001_8FAF_40AD_8AD5_A65A64B33B35_.wvu.PrintArea" localSheetId="5" hidden="1">'Attach 4'!$A$1:$E$24</definedName>
    <definedName name="Z_B07CB001_8FAF_40AD_8AD5_A65A64B33B35_.wvu.PrintArea" localSheetId="6" hidden="1">'Attach 4 (A)'!$A$1:$E$26</definedName>
    <definedName name="Z_B07CB001_8FAF_40AD_8AD5_A65A64B33B35_.wvu.PrintArea" localSheetId="7" hidden="1">'Attach 4 (B)'!$A$1:$E$25</definedName>
    <definedName name="Z_B07CB001_8FAF_40AD_8AD5_A65A64B33B35_.wvu.PrintArea" localSheetId="8" hidden="1">'Attach 5'!$A$1:$E$28</definedName>
    <definedName name="Z_B07CB001_8FAF_40AD_8AD5_A65A64B33B35_.wvu.PrintArea" localSheetId="9" hidden="1">'Attach 5A'!$A$1:$E$29</definedName>
    <definedName name="Z_B07CB001_8FAF_40AD_8AD5_A65A64B33B35_.wvu.PrintArea" localSheetId="10" hidden="1">'Attach 5B'!$A$1:$E$28</definedName>
    <definedName name="Z_B07CB001_8FAF_40AD_8AD5_A65A64B33B35_.wvu.PrintArea" localSheetId="11" hidden="1">'Attach 6'!$A$1:$E$27</definedName>
    <definedName name="Z_B07CB001_8FAF_40AD_8AD5_A65A64B33B35_.wvu.PrintArea" localSheetId="12" hidden="1">'Attach 7'!$A$1:$E$28</definedName>
    <definedName name="Z_B07CB001_8FAF_40AD_8AD5_A65A64B33B35_.wvu.PrintArea" localSheetId="13" hidden="1">'Attach 9'!$A$1:$E$52</definedName>
    <definedName name="Z_B07CB001_8FAF_40AD_8AD5_A65A64B33B35_.wvu.PrintArea" localSheetId="4" hidden="1">'Attach-3 (QR)'!$A$1:$I$340</definedName>
    <definedName name="Z_B07CB001_8FAF_40AD_8AD5_A65A64B33B35_.wvu.PrintArea" localSheetId="25" hidden="1">'Attachment-20'!$A$1:$E$39</definedName>
    <definedName name="Z_B07CB001_8FAF_40AD_8AD5_A65A64B33B35_.wvu.PrintArea" localSheetId="26" hidden="1">'Bid Form 1st Envelope '!$A$1:$F$121</definedName>
    <definedName name="Z_B07CB001_8FAF_40AD_8AD5_A65A64B33B35_.wvu.PrintArea" localSheetId="1" hidden="1">Cover!$A$1:$F$20</definedName>
    <definedName name="Z_B07CB001_8FAF_40AD_8AD5_A65A64B33B35_.wvu.PrintArea" localSheetId="2" hidden="1">'Names of Bidder'!$B$1:$D$36</definedName>
    <definedName name="Z_B07CB001_8FAF_40AD_8AD5_A65A64B33B35_.wvu.PrintTitles" localSheetId="16" hidden="1">'Attach 12'!#REF!</definedName>
    <definedName name="Z_B07CB001_8FAF_40AD_8AD5_A65A64B33B35_.wvu.PrintTitles" localSheetId="13" hidden="1">'Attach 9'!$18:$18</definedName>
    <definedName name="Z_B07CB001_8FAF_40AD_8AD5_A65A64B33B35_.wvu.Rows" localSheetId="15" hidden="1">'Attach 11'!$29:$85</definedName>
    <definedName name="Z_B07CB001_8FAF_40AD_8AD5_A65A64B33B35_.wvu.Rows" localSheetId="16" hidden="1">'Attach 12'!#REF!,'Attach 12'!#REF!,'Attach 12'!#REF!,'Attach 12'!$97:$137</definedName>
    <definedName name="Z_B07CB001_8FAF_40AD_8AD5_A65A64B33B35_.wvu.Rows" localSheetId="20" hidden="1">'Attach 15'!$15:$15</definedName>
    <definedName name="Z_B07CB001_8FAF_40AD_8AD5_A65A64B33B35_.wvu.Rows" localSheetId="21" hidden="1">'Attach 16'!$89:$92</definedName>
    <definedName name="Z_B07CB001_8FAF_40AD_8AD5_A65A64B33B35_.wvu.Rows" localSheetId="22" hidden="1">'Attach 17'!$26:$26,'Attach 17'!$32:$209</definedName>
    <definedName name="Z_B07CB001_8FAF_40AD_8AD5_A65A64B33B35_.wvu.Rows" localSheetId="23" hidden="1">'Attach 18'!$13:$13</definedName>
    <definedName name="Z_B07CB001_8FAF_40AD_8AD5_A65A64B33B35_.wvu.Rows" localSheetId="24" hidden="1">'Attach 19'!$13:$13,'Attach 19'!$20:$28</definedName>
    <definedName name="Z_B07CB001_8FAF_40AD_8AD5_A65A64B33B35_.wvu.Rows" localSheetId="4" hidden="1">'Attach-3 (QR)'!$85:$85,'Attach-3 (QR)'!$144:$151,'Attach-3 (QR)'!$240:$277</definedName>
    <definedName name="Z_B07CB001_8FAF_40AD_8AD5_A65A64B33B35_.wvu.Rows" localSheetId="25" hidden="1">'Attachment-20'!$13:$13</definedName>
    <definedName name="Z_B07CB001_8FAF_40AD_8AD5_A65A64B33B35_.wvu.Rows" localSheetId="2" hidden="1">'Names of Bidder'!$11:$11,'Names of Bidder'!$28:$30</definedName>
    <definedName name="Z_B91EC26D_75AC_424B_8A9A_6507DA2B48E7_.wvu.PrintArea" localSheetId="22" hidden="1">'Attach 17'!$A$1:$E$33</definedName>
    <definedName name="Z_B91EC26D_75AC_424B_8A9A_6507DA2B48E7_.wvu.Rows" localSheetId="22" hidden="1">'Attach 17'!$26:$26,'Attach 17'!$32:$209</definedName>
    <definedName name="Z_BE615921_12B2_47E1_81BB_292B559B4C46_.wvu.Cols" localSheetId="16" hidden="1">'Attach 12'!$G:$I</definedName>
    <definedName name="Z_BE615921_12B2_47E1_81BB_292B559B4C46_.wvu.Cols" localSheetId="20" hidden="1">'Attach 15'!$F:$F,'Attach 15'!$H:$H</definedName>
    <definedName name="Z_BE615921_12B2_47E1_81BB_292B559B4C46_.wvu.Cols" localSheetId="3" hidden="1">'Attach 3(JV)'!$F:$F</definedName>
    <definedName name="Z_BE615921_12B2_47E1_81BB_292B559B4C46_.wvu.Cols" localSheetId="8" hidden="1">'Attach 5'!$H:$H</definedName>
    <definedName name="Z_BE615921_12B2_47E1_81BB_292B559B4C46_.wvu.Cols" localSheetId="11" hidden="1">'Attach 6'!$H:$H</definedName>
    <definedName name="Z_BE615921_12B2_47E1_81BB_292B559B4C46_.wvu.Cols" localSheetId="4" hidden="1">'Attach-3 (QR)'!$J:$K</definedName>
    <definedName name="Z_BE615921_12B2_47E1_81BB_292B559B4C46_.wvu.Cols" localSheetId="2" hidden="1">'Names of Bidder'!$F:$G,'Names of Bidder'!$I:$I</definedName>
    <definedName name="Z_BE615921_12B2_47E1_81BB_292B559B4C46_.wvu.PrintArea" localSheetId="14" hidden="1">'Attach 10'!$A$1:$E$20</definedName>
    <definedName name="Z_BE615921_12B2_47E1_81BB_292B559B4C46_.wvu.PrintArea" localSheetId="15" hidden="1">'Attach 11'!$A$1:$E$28</definedName>
    <definedName name="Z_BE615921_12B2_47E1_81BB_292B559B4C46_.wvu.PrintArea" localSheetId="16" hidden="1">'Attach 12'!$A$1:$E$141</definedName>
    <definedName name="Z_BE615921_12B2_47E1_81BB_292B559B4C46_.wvu.PrintArea" localSheetId="17" hidden="1">'Attach 13'!$A$1:$E$27</definedName>
    <definedName name="Z_BE615921_12B2_47E1_81BB_292B559B4C46_.wvu.PrintArea" localSheetId="18" hidden="1">'Attach 14'!$A$1:$E$29</definedName>
    <definedName name="Z_BE615921_12B2_47E1_81BB_292B559B4C46_.wvu.PrintArea" localSheetId="19" hidden="1">'Attach 14-IP'!$A$8:$I$222</definedName>
    <definedName name="Z_BE615921_12B2_47E1_81BB_292B559B4C46_.wvu.PrintArea" localSheetId="20" hidden="1">'Attach 15'!$A$1:$E$83</definedName>
    <definedName name="Z_BE615921_12B2_47E1_81BB_292B559B4C46_.wvu.PrintArea" localSheetId="21" hidden="1">'Attach 16'!$A$1:$L$94</definedName>
    <definedName name="Z_BE615921_12B2_47E1_81BB_292B559B4C46_.wvu.PrintArea" localSheetId="22" hidden="1">'Attach 17'!$A$1:$E$30</definedName>
    <definedName name="Z_BE615921_12B2_47E1_81BB_292B559B4C46_.wvu.PrintArea" localSheetId="23" hidden="1">'Attach 18'!$A$1:$E$31</definedName>
    <definedName name="Z_BE615921_12B2_47E1_81BB_292B559B4C46_.wvu.PrintArea" localSheetId="24" hidden="1">'Attach 19'!$A$1:$E$31</definedName>
    <definedName name="Z_BE615921_12B2_47E1_81BB_292B559B4C46_.wvu.PrintArea" localSheetId="3" hidden="1">'Attach 3(JV)'!$A$1:$E$26</definedName>
    <definedName name="Z_BE615921_12B2_47E1_81BB_292B559B4C46_.wvu.PrintArea" localSheetId="5" hidden="1">'Attach 4'!$A$1:$E$24</definedName>
    <definedName name="Z_BE615921_12B2_47E1_81BB_292B559B4C46_.wvu.PrintArea" localSheetId="6" hidden="1">'Attach 4 (A)'!$A$1:$E$26</definedName>
    <definedName name="Z_BE615921_12B2_47E1_81BB_292B559B4C46_.wvu.PrintArea" localSheetId="7" hidden="1">'Attach 4 (B)'!$A$1:$E$25</definedName>
    <definedName name="Z_BE615921_12B2_47E1_81BB_292B559B4C46_.wvu.PrintArea" localSheetId="8" hidden="1">'Attach 5'!$A$1:$E$28</definedName>
    <definedName name="Z_BE615921_12B2_47E1_81BB_292B559B4C46_.wvu.PrintArea" localSheetId="9" hidden="1">'Attach 5A'!$A$1:$E$29</definedName>
    <definedName name="Z_BE615921_12B2_47E1_81BB_292B559B4C46_.wvu.PrintArea" localSheetId="10" hidden="1">'Attach 5B'!$A$1:$E$28</definedName>
    <definedName name="Z_BE615921_12B2_47E1_81BB_292B559B4C46_.wvu.PrintArea" localSheetId="11" hidden="1">'Attach 6'!$A$1:$E$27</definedName>
    <definedName name="Z_BE615921_12B2_47E1_81BB_292B559B4C46_.wvu.PrintArea" localSheetId="12" hidden="1">'Attach 7'!$A$1:$E$28</definedName>
    <definedName name="Z_BE615921_12B2_47E1_81BB_292B559B4C46_.wvu.PrintArea" localSheetId="13" hidden="1">'Attach 9'!$A$1:$E$52</definedName>
    <definedName name="Z_BE615921_12B2_47E1_81BB_292B559B4C46_.wvu.PrintArea" localSheetId="4" hidden="1">'Attach-3 (QR)'!$A$1:$I$340</definedName>
    <definedName name="Z_BE615921_12B2_47E1_81BB_292B559B4C46_.wvu.PrintArea" localSheetId="25" hidden="1">'Attachment-20'!$A$1:$E$39</definedName>
    <definedName name="Z_BE615921_12B2_47E1_81BB_292B559B4C46_.wvu.PrintArea" localSheetId="26" hidden="1">'Bid Form 1st Envelope '!$A$1:$F$121</definedName>
    <definedName name="Z_BE615921_12B2_47E1_81BB_292B559B4C46_.wvu.PrintArea" localSheetId="2" hidden="1">'Names of Bidder'!$B$1:$D$36</definedName>
    <definedName name="Z_BE615921_12B2_47E1_81BB_292B559B4C46_.wvu.PrintTitles" localSheetId="16" hidden="1">'Attach 12'!#REF!</definedName>
    <definedName name="Z_BE615921_12B2_47E1_81BB_292B559B4C46_.wvu.PrintTitles" localSheetId="13" hidden="1">'Attach 9'!$18:$18</definedName>
    <definedName name="Z_BE615921_12B2_47E1_81BB_292B559B4C46_.wvu.Rows" localSheetId="15" hidden="1">'Attach 11'!$29:$85</definedName>
    <definedName name="Z_BE615921_12B2_47E1_81BB_292B559B4C46_.wvu.Rows" localSheetId="16" hidden="1">'Attach 12'!#REF!,'Attach 12'!#REF!,'Attach 12'!#REF!,'Attach 12'!#REF!,'Attach 12'!#REF!</definedName>
    <definedName name="Z_BE615921_12B2_47E1_81BB_292B559B4C46_.wvu.Rows" localSheetId="20" hidden="1">'Attach 15'!$15:$15</definedName>
    <definedName name="Z_BE615921_12B2_47E1_81BB_292B559B4C46_.wvu.Rows" localSheetId="21" hidden="1">'Attach 16'!$89:$92</definedName>
    <definedName name="Z_BE615921_12B2_47E1_81BB_292B559B4C46_.wvu.Rows" localSheetId="22" hidden="1">'Attach 17'!$26:$26,'Attach 17'!$32:$209</definedName>
    <definedName name="Z_BE615921_12B2_47E1_81BB_292B559B4C46_.wvu.Rows" localSheetId="23" hidden="1">'Attach 18'!$13:$13</definedName>
    <definedName name="Z_BE615921_12B2_47E1_81BB_292B559B4C46_.wvu.Rows" localSheetId="24" hidden="1">'Attach 19'!$13:$13,'Attach 19'!$20:$28</definedName>
    <definedName name="Z_BE615921_12B2_47E1_81BB_292B559B4C46_.wvu.Rows" localSheetId="8" hidden="1">'Attach 5'!$4:$4</definedName>
    <definedName name="Z_BE615921_12B2_47E1_81BB_292B559B4C46_.wvu.Rows" localSheetId="25" hidden="1">'Attachment-20'!$13:$13</definedName>
    <definedName name="Z_BE615921_12B2_47E1_81BB_292B559B4C46_.wvu.Rows" localSheetId="2" hidden="1">'Names of Bidder'!$11:$11,'Names of Bidder'!$28:$30</definedName>
    <definedName name="Z_C7FCA09A_C3E0_4408_81A0_5CFFEB0C6237_.wvu.Cols" localSheetId="4" hidden="1">'Attach-3 (QR)'!$J:$L</definedName>
    <definedName name="Z_C7FCA09A_C3E0_4408_81A0_5CFFEB0C6237_.wvu.PrintArea" localSheetId="22" hidden="1">'Attach 17'!$A$1:$F$30</definedName>
    <definedName name="Z_C7FCA09A_C3E0_4408_81A0_5CFFEB0C6237_.wvu.PrintArea" localSheetId="4" hidden="1">'Attach-3 (QR)'!$A$1:$I$341</definedName>
    <definedName name="Z_C7FCA09A_C3E0_4408_81A0_5CFFEB0C6237_.wvu.Rows" localSheetId="22" hidden="1">'Attach 17'!$32:$209</definedName>
    <definedName name="Z_C7FCA09A_C3E0_4408_81A0_5CFFEB0C6237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CD015_9A92_451A_BEF4_2BC98E3768DD_.wvu.Cols" localSheetId="16" hidden="1">'Attach 12'!$G:$I</definedName>
    <definedName name="Z_CB7CD015_9A92_451A_BEF4_2BC98E3768DD_.wvu.Cols" localSheetId="20" hidden="1">'Attach 15'!$H:$H</definedName>
    <definedName name="Z_CB7CD015_9A92_451A_BEF4_2BC98E3768DD_.wvu.Cols" localSheetId="8" hidden="1">'Attach 5'!$H:$H</definedName>
    <definedName name="Z_CB7CD015_9A92_451A_BEF4_2BC98E3768DD_.wvu.Cols" localSheetId="11" hidden="1">'Attach 6'!$H:$H</definedName>
    <definedName name="Z_CB7CD015_9A92_451A_BEF4_2BC98E3768DD_.wvu.PrintArea" localSheetId="14" hidden="1">'Attach 10'!$A$1:$E$22</definedName>
    <definedName name="Z_CB7CD015_9A92_451A_BEF4_2BC98E3768DD_.wvu.PrintArea" localSheetId="15" hidden="1">'Attach 11'!$A$1:$E$28</definedName>
    <definedName name="Z_CB7CD015_9A92_451A_BEF4_2BC98E3768DD_.wvu.PrintArea" localSheetId="16" hidden="1">'Attach 12'!$A$1:$E$142</definedName>
    <definedName name="Z_CB7CD015_9A92_451A_BEF4_2BC98E3768DD_.wvu.PrintArea" localSheetId="17" hidden="1">'Attach 13'!$A$1:$E$27</definedName>
    <definedName name="Z_CB7CD015_9A92_451A_BEF4_2BC98E3768DD_.wvu.PrintArea" localSheetId="18" hidden="1">'Attach 14'!$A$1:$E$29</definedName>
    <definedName name="Z_CB7CD015_9A92_451A_BEF4_2BC98E3768DD_.wvu.PrintArea" localSheetId="19" hidden="1">'Attach 14-IP'!$A$8:$I$222</definedName>
    <definedName name="Z_CB7CD015_9A92_451A_BEF4_2BC98E3768DD_.wvu.PrintArea" localSheetId="20" hidden="1">'Attach 15'!$A$1:$E$83</definedName>
    <definedName name="Z_CB7CD015_9A92_451A_BEF4_2BC98E3768DD_.wvu.PrintArea" localSheetId="21" hidden="1">'Attach 16'!$A$1:$L$94</definedName>
    <definedName name="Z_CB7CD015_9A92_451A_BEF4_2BC98E3768DD_.wvu.PrintArea" localSheetId="22" hidden="1">'Attach 17'!$A$1:$E$33</definedName>
    <definedName name="Z_CB7CD015_9A92_451A_BEF4_2BC98E3768DD_.wvu.PrintArea" localSheetId="23" hidden="1">'Attach 18'!$A$1:$E$31</definedName>
    <definedName name="Z_CB7CD015_9A92_451A_BEF4_2BC98E3768DD_.wvu.PrintArea" localSheetId="24" hidden="1">'Attach 19'!$A$1:$E$31</definedName>
    <definedName name="Z_CB7CD015_9A92_451A_BEF4_2BC98E3768DD_.wvu.PrintArea" localSheetId="3" hidden="1">'Attach 3(JV)'!$A$1:$E$28</definedName>
    <definedName name="Z_CB7CD015_9A92_451A_BEF4_2BC98E3768DD_.wvu.PrintArea" localSheetId="5" hidden="1">'Attach 4'!$A$1:$G$25</definedName>
    <definedName name="Z_CB7CD015_9A92_451A_BEF4_2BC98E3768DD_.wvu.PrintArea" localSheetId="6" hidden="1">'Attach 4 (A)'!$A$1:$E$27</definedName>
    <definedName name="Z_CB7CD015_9A92_451A_BEF4_2BC98E3768DD_.wvu.PrintArea" localSheetId="7" hidden="1">'Attach 4 (B)'!$A$1:$E$26</definedName>
    <definedName name="Z_CB7CD015_9A92_451A_BEF4_2BC98E3768DD_.wvu.PrintArea" localSheetId="8" hidden="1">'Attach 5'!$A$1:$E$28</definedName>
    <definedName name="Z_CB7CD015_9A92_451A_BEF4_2BC98E3768DD_.wvu.PrintArea" localSheetId="11" hidden="1">'Attach 6'!$A$1:$E$28</definedName>
    <definedName name="Z_CB7CD015_9A92_451A_BEF4_2BC98E3768DD_.wvu.PrintArea" localSheetId="12" hidden="1">'Attach 7'!$A$1:$E$28</definedName>
    <definedName name="Z_CB7CD015_9A92_451A_BEF4_2BC98E3768DD_.wvu.PrintArea" localSheetId="13" hidden="1">'Attach 9'!$A$1:$E$52</definedName>
    <definedName name="Z_CB7CD015_9A92_451A_BEF4_2BC98E3768DD_.wvu.PrintArea" localSheetId="26" hidden="1">'Bid Form 1st Envelope '!$A$1:$J$119</definedName>
    <definedName name="Z_CB7CD015_9A92_451A_BEF4_2BC98E3768DD_.wvu.PrintArea" localSheetId="2" hidden="1">'Names of Bidder'!$B$1:$D$36</definedName>
    <definedName name="Z_CB7CD015_9A92_451A_BEF4_2BC98E3768DD_.wvu.PrintTitles" localSheetId="16" hidden="1">'Attach 12'!#REF!</definedName>
    <definedName name="Z_CB7CD015_9A92_451A_BEF4_2BC98E3768DD_.wvu.PrintTitles" localSheetId="13" hidden="1">'Attach 9'!$18:$18</definedName>
    <definedName name="Z_CB7CD015_9A92_451A_BEF4_2BC98E3768DD_.wvu.Rows" localSheetId="16" hidden="1">'Attach 12'!#REF!,'Attach 12'!#REF!,'Attach 12'!#REF!,'Attach 12'!#REF!,'Attach 12'!#REF!</definedName>
    <definedName name="Z_CB7CD015_9A92_451A_BEF4_2BC98E3768DD_.wvu.Rows" localSheetId="20" hidden="1">'Attach 15'!$15:$15</definedName>
    <definedName name="Z_CB7CD015_9A92_451A_BEF4_2BC98E3768DD_.wvu.Rows" localSheetId="22" hidden="1">'Attach 17'!$26:$26,'Attach 17'!$32:$209</definedName>
    <definedName name="Z_CB7CD015_9A92_451A_BEF4_2BC98E3768DD_.wvu.Rows" localSheetId="23" hidden="1">'Attach 18'!$13:$13</definedName>
    <definedName name="Z_CB7CD015_9A92_451A_BEF4_2BC98E3768DD_.wvu.Rows" localSheetId="24" hidden="1">'Attach 19'!$13:$13,'Attach 19'!$20:$28</definedName>
    <definedName name="Z_CB7CD015_9A92_451A_BEF4_2BC98E3768DD_.wvu.Rows" localSheetId="8" hidden="1">'Attach 5'!$4:$4</definedName>
    <definedName name="Z_CB7CD015_9A92_451A_BEF4_2BC98E3768DD_.wvu.Rows" localSheetId="26" hidden="1">'Bid Form 1st Envelope '!$44:$44</definedName>
    <definedName name="Z_CB7CD015_9A92_451A_BEF4_2BC98E3768DD_.wvu.Rows" localSheetId="2" hidden="1">'Names of Bidder'!$28:$30</definedName>
    <definedName name="Z_CD4CA1A8_824A_452F_BDBA_32A47C1B3013_.wvu.Cols" localSheetId="20" hidden="1">'Attach 15'!$H:$H</definedName>
    <definedName name="Z_CD4CA1A8_824A_452F_BDBA_32A47C1B3013_.wvu.Cols" localSheetId="8" hidden="1">'Attach 5'!$H:$H</definedName>
    <definedName name="Z_CD4CA1A8_824A_452F_BDBA_32A47C1B3013_.wvu.Cols" localSheetId="11" hidden="1">'Attach 6'!$H:$H</definedName>
    <definedName name="Z_CD4CA1A8_824A_452F_BDBA_32A47C1B3013_.wvu.PrintArea" localSheetId="14" hidden="1">'Attach 10'!$A$1:$E$22</definedName>
    <definedName name="Z_CD4CA1A8_824A_452F_BDBA_32A47C1B3013_.wvu.PrintArea" localSheetId="15" hidden="1">'Attach 11'!$A$1:$E$84</definedName>
    <definedName name="Z_CD4CA1A8_824A_452F_BDBA_32A47C1B3013_.wvu.PrintArea" localSheetId="16" hidden="1">'Attach 12'!$A$1:$E$142</definedName>
    <definedName name="Z_CD4CA1A8_824A_452F_BDBA_32A47C1B3013_.wvu.PrintArea" localSheetId="17" hidden="1">'Attach 13'!$A$1:$E$29</definedName>
    <definedName name="Z_CD4CA1A8_824A_452F_BDBA_32A47C1B3013_.wvu.PrintArea" localSheetId="18" hidden="1">'Attach 14'!$A$1:$E$29</definedName>
    <definedName name="Z_CD4CA1A8_824A_452F_BDBA_32A47C1B3013_.wvu.PrintArea" localSheetId="20" hidden="1">'Attach 15'!$A$1:$E$84</definedName>
    <definedName name="Z_CD4CA1A8_824A_452F_BDBA_32A47C1B3013_.wvu.PrintArea" localSheetId="21" hidden="1">'Attach 16'!$A$1:$L$94</definedName>
    <definedName name="Z_CD4CA1A8_824A_452F_BDBA_32A47C1B3013_.wvu.PrintArea" localSheetId="24" hidden="1">'Attach 19'!$A$1:$E$35</definedName>
    <definedName name="Z_CD4CA1A8_824A_452F_BDBA_32A47C1B3013_.wvu.PrintArea" localSheetId="3" hidden="1">'Attach 3(JV)'!$A$1:$E$28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5'!$A$1:$E$29</definedName>
    <definedName name="Z_CD4CA1A8_824A_452F_BDBA_32A47C1B3013_.wvu.PrintArea" localSheetId="11" hidden="1">'Attach 6'!$A$1:$E$51</definedName>
    <definedName name="Z_CD4CA1A8_824A_452F_BDBA_32A47C1B3013_.wvu.PrintArea" localSheetId="12" hidden="1">'Attach 7'!$A$1:$E$28</definedName>
    <definedName name="Z_CD4CA1A8_824A_452F_BDBA_32A47C1B3013_.wvu.PrintArea" localSheetId="13" hidden="1">'Attach 9'!$A$1:$E$58</definedName>
    <definedName name="Z_CD4CA1A8_824A_452F_BDBA_32A47C1B3013_.wvu.PrintArea" localSheetId="2" hidden="1">'Names of Bidder'!$B$1:$D$36</definedName>
    <definedName name="Z_CD4CA1A8_824A_452F_BDBA_32A47C1B3013_.wvu.PrintTitles" localSheetId="16" hidden="1">'Attach 12'!#REF!</definedName>
    <definedName name="Z_CD4CA1A8_824A_452F_BDBA_32A47C1B3013_.wvu.PrintTitles" localSheetId="13" hidden="1">'Attach 9'!$18:$18</definedName>
    <definedName name="Z_CD4CA1A8_824A_452F_BDBA_32A47C1B3013_.wvu.Rows" localSheetId="16" hidden="1">'Attach 12'!#REF!,'Attach 12'!#REF!,'Attach 12'!#REF!,'Attach 12'!#REF!,'Attach 12'!#REF!</definedName>
    <definedName name="Z_CD4CA1A8_824A_452F_BDBA_32A47C1B3013_.wvu.Rows" localSheetId="20" hidden="1">'Attach 15'!$12:$13,'Attach 15'!$15:$15</definedName>
    <definedName name="Z_CFBF18EC_8277_4311_991B_395AF21BB33B_.wvu.Cols" localSheetId="16" hidden="1">'Attach 12'!$G:$I</definedName>
    <definedName name="Z_CFBF18EC_8277_4311_991B_395AF21BB33B_.wvu.Cols" localSheetId="20" hidden="1">'Attach 15'!$H:$H</definedName>
    <definedName name="Z_CFBF18EC_8277_4311_991B_395AF21BB33B_.wvu.Cols" localSheetId="8" hidden="1">'Attach 5'!$H:$H</definedName>
    <definedName name="Z_CFBF18EC_8277_4311_991B_395AF21BB33B_.wvu.Cols" localSheetId="11" hidden="1">'Attach 6'!$H:$H</definedName>
    <definedName name="Z_CFBF18EC_8277_4311_991B_395AF21BB33B_.wvu.PrintArea" localSheetId="14" hidden="1">'Attach 10'!$A$1:$E$20</definedName>
    <definedName name="Z_CFBF18EC_8277_4311_991B_395AF21BB33B_.wvu.PrintArea" localSheetId="15" hidden="1">'Attach 11'!$A$1:$E$28</definedName>
    <definedName name="Z_CFBF18EC_8277_4311_991B_395AF21BB33B_.wvu.PrintArea" localSheetId="16" hidden="1">'Attach 12'!$A$1:$E$142</definedName>
    <definedName name="Z_CFBF18EC_8277_4311_991B_395AF21BB33B_.wvu.PrintArea" localSheetId="17" hidden="1">'Attach 13'!$A$1:$E$27</definedName>
    <definedName name="Z_CFBF18EC_8277_4311_991B_395AF21BB33B_.wvu.PrintArea" localSheetId="18" hidden="1">'Attach 14'!$A$1:$E$29</definedName>
    <definedName name="Z_CFBF18EC_8277_4311_991B_395AF21BB33B_.wvu.PrintArea" localSheetId="19" hidden="1">'Attach 14-IP'!$A$8:$I$222</definedName>
    <definedName name="Z_CFBF18EC_8277_4311_991B_395AF21BB33B_.wvu.PrintArea" localSheetId="20" hidden="1">'Attach 15'!$A$1:$E$83</definedName>
    <definedName name="Z_CFBF18EC_8277_4311_991B_395AF21BB33B_.wvu.PrintArea" localSheetId="21" hidden="1">'Attach 16'!$A$1:$L$94</definedName>
    <definedName name="Z_CFBF18EC_8277_4311_991B_395AF21BB33B_.wvu.PrintArea" localSheetId="22" hidden="1">'Attach 17'!$A$1:$E$30</definedName>
    <definedName name="Z_CFBF18EC_8277_4311_991B_395AF21BB33B_.wvu.PrintArea" localSheetId="23" hidden="1">'Attach 18'!$A$1:$E$31</definedName>
    <definedName name="Z_CFBF18EC_8277_4311_991B_395AF21BB33B_.wvu.PrintArea" localSheetId="24" hidden="1">'Attach 19'!$A$1:$E$31</definedName>
    <definedName name="Z_CFBF18EC_8277_4311_991B_395AF21BB33B_.wvu.PrintArea" localSheetId="3" hidden="1">'Attach 3(JV)'!$A$1:$E$26</definedName>
    <definedName name="Z_CFBF18EC_8277_4311_991B_395AF21BB33B_.wvu.PrintArea" localSheetId="5" hidden="1">'Attach 4'!$A$1:$E$24</definedName>
    <definedName name="Z_CFBF18EC_8277_4311_991B_395AF21BB33B_.wvu.PrintArea" localSheetId="6" hidden="1">'Attach 4 (A)'!$A$1:$E$26</definedName>
    <definedName name="Z_CFBF18EC_8277_4311_991B_395AF21BB33B_.wvu.PrintArea" localSheetId="7" hidden="1">'Attach 4 (B)'!$A$1:$E$25</definedName>
    <definedName name="Z_CFBF18EC_8277_4311_991B_395AF21BB33B_.wvu.PrintArea" localSheetId="8" hidden="1">'Attach 5'!$A$1:$E$28</definedName>
    <definedName name="Z_CFBF18EC_8277_4311_991B_395AF21BB33B_.wvu.PrintArea" localSheetId="9" hidden="1">'Attach 5A'!$A$1:$E$29</definedName>
    <definedName name="Z_CFBF18EC_8277_4311_991B_395AF21BB33B_.wvu.PrintArea" localSheetId="10" hidden="1">'Attach 5B'!$A$1:$E$28</definedName>
    <definedName name="Z_CFBF18EC_8277_4311_991B_395AF21BB33B_.wvu.PrintArea" localSheetId="11" hidden="1">'Attach 6'!$A$1:$E$27</definedName>
    <definedName name="Z_CFBF18EC_8277_4311_991B_395AF21BB33B_.wvu.PrintArea" localSheetId="12" hidden="1">'Attach 7'!$A$1:$E$28</definedName>
    <definedName name="Z_CFBF18EC_8277_4311_991B_395AF21BB33B_.wvu.PrintArea" localSheetId="13" hidden="1">'Attach 9'!$A$1:$E$52</definedName>
    <definedName name="Z_CFBF18EC_8277_4311_991B_395AF21BB33B_.wvu.PrintArea" localSheetId="25" hidden="1">'Attachment-20'!$A$1:$E$39</definedName>
    <definedName name="Z_CFBF18EC_8277_4311_991B_395AF21BB33B_.wvu.PrintArea" localSheetId="26" hidden="1">'Bid Form 1st Envelope '!$A$1:$F$121</definedName>
    <definedName name="Z_CFBF18EC_8277_4311_991B_395AF21BB33B_.wvu.PrintArea" localSheetId="2" hidden="1">'Names of Bidder'!$B$1:$D$36</definedName>
    <definedName name="Z_CFBF18EC_8277_4311_991B_395AF21BB33B_.wvu.PrintTitles" localSheetId="16" hidden="1">'Attach 12'!#REF!</definedName>
    <definedName name="Z_CFBF18EC_8277_4311_991B_395AF21BB33B_.wvu.PrintTitles" localSheetId="13" hidden="1">'Attach 9'!$18:$18</definedName>
    <definedName name="Z_CFBF18EC_8277_4311_991B_395AF21BB33B_.wvu.Rows" localSheetId="15" hidden="1">'Attach 11'!$29:$85</definedName>
    <definedName name="Z_CFBF18EC_8277_4311_991B_395AF21BB33B_.wvu.Rows" localSheetId="16" hidden="1">'Attach 12'!#REF!,'Attach 12'!#REF!,'Attach 12'!#REF!,'Attach 12'!#REF!,'Attach 12'!#REF!</definedName>
    <definedName name="Z_CFBF18EC_8277_4311_991B_395AF21BB33B_.wvu.Rows" localSheetId="20" hidden="1">'Attach 15'!$15:$15</definedName>
    <definedName name="Z_CFBF18EC_8277_4311_991B_395AF21BB33B_.wvu.Rows" localSheetId="22" hidden="1">'Attach 17'!$26:$26,'Attach 17'!$32:$209</definedName>
    <definedName name="Z_CFBF18EC_8277_4311_991B_395AF21BB33B_.wvu.Rows" localSheetId="23" hidden="1">'Attach 18'!$13:$13</definedName>
    <definedName name="Z_CFBF18EC_8277_4311_991B_395AF21BB33B_.wvu.Rows" localSheetId="24" hidden="1">'Attach 19'!$13:$13,'Attach 19'!$20:$28</definedName>
    <definedName name="Z_CFBF18EC_8277_4311_991B_395AF21BB33B_.wvu.Rows" localSheetId="8" hidden="1">'Attach 5'!$4:$4</definedName>
    <definedName name="Z_CFBF18EC_8277_4311_991B_395AF21BB33B_.wvu.Rows" localSheetId="25" hidden="1">'Attachment-20'!$13:$13</definedName>
    <definedName name="Z_CFBF18EC_8277_4311_991B_395AF21BB33B_.wvu.Rows" localSheetId="2" hidden="1">'Names of Bidder'!$28:$30</definedName>
    <definedName name="Z_D05C69EC_C4A6_4AED_AFBA_A3044FD4B3FB_.wvu.Cols" localSheetId="16" hidden="1">'Attach 12'!$G:$I</definedName>
    <definedName name="Z_D05C69EC_C4A6_4AED_AFBA_A3044FD4B3FB_.wvu.Cols" localSheetId="20" hidden="1">'Attach 15'!$F:$F,'Attach 15'!$H:$H</definedName>
    <definedName name="Z_D05C69EC_C4A6_4AED_AFBA_A3044FD4B3FB_.wvu.Cols" localSheetId="3" hidden="1">'Attach 3(JV)'!$F:$F</definedName>
    <definedName name="Z_D05C69EC_C4A6_4AED_AFBA_A3044FD4B3FB_.wvu.Cols" localSheetId="8" hidden="1">'Attach 5'!$H:$H</definedName>
    <definedName name="Z_D05C69EC_C4A6_4AED_AFBA_A3044FD4B3FB_.wvu.Cols" localSheetId="11" hidden="1">'Attach 6'!$H:$H</definedName>
    <definedName name="Z_D05C69EC_C4A6_4AED_AFBA_A3044FD4B3FB_.wvu.Cols" localSheetId="2" hidden="1">'Names of Bidder'!$F:$G,'Names of Bidder'!$I:$I</definedName>
    <definedName name="Z_D05C69EC_C4A6_4AED_AFBA_A3044FD4B3FB_.wvu.PrintArea" localSheetId="14" hidden="1">'Attach 10'!$A$1:$E$20</definedName>
    <definedName name="Z_D05C69EC_C4A6_4AED_AFBA_A3044FD4B3FB_.wvu.PrintArea" localSheetId="15" hidden="1">'Attach 11'!$A$1:$E$28</definedName>
    <definedName name="Z_D05C69EC_C4A6_4AED_AFBA_A3044FD4B3FB_.wvu.PrintArea" localSheetId="16" hidden="1">'Attach 12'!$A$1:$E$141</definedName>
    <definedName name="Z_D05C69EC_C4A6_4AED_AFBA_A3044FD4B3FB_.wvu.PrintArea" localSheetId="17" hidden="1">'Attach 13'!$A$1:$E$27</definedName>
    <definedName name="Z_D05C69EC_C4A6_4AED_AFBA_A3044FD4B3FB_.wvu.PrintArea" localSheetId="18" hidden="1">'Attach 14'!$A$1:$E$29</definedName>
    <definedName name="Z_D05C69EC_C4A6_4AED_AFBA_A3044FD4B3FB_.wvu.PrintArea" localSheetId="19" hidden="1">'Attach 14-IP'!$A$8:$I$222</definedName>
    <definedName name="Z_D05C69EC_C4A6_4AED_AFBA_A3044FD4B3FB_.wvu.PrintArea" localSheetId="20" hidden="1">'Attach 15'!$A$1:$E$83</definedName>
    <definedName name="Z_D05C69EC_C4A6_4AED_AFBA_A3044FD4B3FB_.wvu.PrintArea" localSheetId="21" hidden="1">'Attach 16'!$A$1:$L$94</definedName>
    <definedName name="Z_D05C69EC_C4A6_4AED_AFBA_A3044FD4B3FB_.wvu.PrintArea" localSheetId="22" hidden="1">'Attach 17'!$A$1:$E$30</definedName>
    <definedName name="Z_D05C69EC_C4A6_4AED_AFBA_A3044FD4B3FB_.wvu.PrintArea" localSheetId="23" hidden="1">'Attach 18'!$A$1:$E$31</definedName>
    <definedName name="Z_D05C69EC_C4A6_4AED_AFBA_A3044FD4B3FB_.wvu.PrintArea" localSheetId="24" hidden="1">'Attach 19'!$A$1:$E$31</definedName>
    <definedName name="Z_D05C69EC_C4A6_4AED_AFBA_A3044FD4B3FB_.wvu.PrintArea" localSheetId="3" hidden="1">'Attach 3(JV)'!$A$1:$E$26</definedName>
    <definedName name="Z_D05C69EC_C4A6_4AED_AFBA_A3044FD4B3FB_.wvu.PrintArea" localSheetId="5" hidden="1">'Attach 4'!$A$1:$E$24</definedName>
    <definedName name="Z_D05C69EC_C4A6_4AED_AFBA_A3044FD4B3FB_.wvu.PrintArea" localSheetId="6" hidden="1">'Attach 4 (A)'!$A$1:$E$26</definedName>
    <definedName name="Z_D05C69EC_C4A6_4AED_AFBA_A3044FD4B3FB_.wvu.PrintArea" localSheetId="7" hidden="1">'Attach 4 (B)'!$A$1:$E$25</definedName>
    <definedName name="Z_D05C69EC_C4A6_4AED_AFBA_A3044FD4B3FB_.wvu.PrintArea" localSheetId="8" hidden="1">'Attach 5'!$A$1:$E$28</definedName>
    <definedName name="Z_D05C69EC_C4A6_4AED_AFBA_A3044FD4B3FB_.wvu.PrintArea" localSheetId="9" hidden="1">'Attach 5A'!$A$1:$E$29</definedName>
    <definedName name="Z_D05C69EC_C4A6_4AED_AFBA_A3044FD4B3FB_.wvu.PrintArea" localSheetId="10" hidden="1">'Attach 5B'!$A$1:$E$28</definedName>
    <definedName name="Z_D05C69EC_C4A6_4AED_AFBA_A3044FD4B3FB_.wvu.PrintArea" localSheetId="11" hidden="1">'Attach 6'!$A$1:$E$27</definedName>
    <definedName name="Z_D05C69EC_C4A6_4AED_AFBA_A3044FD4B3FB_.wvu.PrintArea" localSheetId="12" hidden="1">'Attach 7'!$A$1:$E$28</definedName>
    <definedName name="Z_D05C69EC_C4A6_4AED_AFBA_A3044FD4B3FB_.wvu.PrintArea" localSheetId="13" hidden="1">'Attach 9'!$A$1:$E$52</definedName>
    <definedName name="Z_D05C69EC_C4A6_4AED_AFBA_A3044FD4B3FB_.wvu.PrintArea" localSheetId="4" hidden="1">'Attach-3 (QR)'!$A$1:$I$340</definedName>
    <definedName name="Z_D05C69EC_C4A6_4AED_AFBA_A3044FD4B3FB_.wvu.PrintArea" localSheetId="25" hidden="1">'Attachment-20'!$A$1:$E$39</definedName>
    <definedName name="Z_D05C69EC_C4A6_4AED_AFBA_A3044FD4B3FB_.wvu.PrintArea" localSheetId="26" hidden="1">'Bid Form 1st Envelope '!$A$1:$F$121</definedName>
    <definedName name="Z_D05C69EC_C4A6_4AED_AFBA_A3044FD4B3FB_.wvu.PrintArea" localSheetId="2" hidden="1">'Names of Bidder'!$B$1:$D$36</definedName>
    <definedName name="Z_D05C69EC_C4A6_4AED_AFBA_A3044FD4B3FB_.wvu.PrintTitles" localSheetId="16" hidden="1">'Attach 12'!#REF!</definedName>
    <definedName name="Z_D05C69EC_C4A6_4AED_AFBA_A3044FD4B3FB_.wvu.PrintTitles" localSheetId="13" hidden="1">'Attach 9'!$18:$18</definedName>
    <definedName name="Z_D05C69EC_C4A6_4AED_AFBA_A3044FD4B3FB_.wvu.Rows" localSheetId="15" hidden="1">'Attach 11'!$29:$85</definedName>
    <definedName name="Z_D05C69EC_C4A6_4AED_AFBA_A3044FD4B3FB_.wvu.Rows" localSheetId="16" hidden="1">'Attach 12'!#REF!</definedName>
    <definedName name="Z_D05C69EC_C4A6_4AED_AFBA_A3044FD4B3FB_.wvu.Rows" localSheetId="20" hidden="1">'Attach 15'!$15:$15</definedName>
    <definedName name="Z_D05C69EC_C4A6_4AED_AFBA_A3044FD4B3FB_.wvu.Rows" localSheetId="21" hidden="1">'Attach 16'!$89:$92</definedName>
    <definedName name="Z_D05C69EC_C4A6_4AED_AFBA_A3044FD4B3FB_.wvu.Rows" localSheetId="22" hidden="1">'Attach 17'!$26:$26,'Attach 17'!$32:$209</definedName>
    <definedName name="Z_D05C69EC_C4A6_4AED_AFBA_A3044FD4B3FB_.wvu.Rows" localSheetId="23" hidden="1">'Attach 18'!$13:$13</definedName>
    <definedName name="Z_D05C69EC_C4A6_4AED_AFBA_A3044FD4B3FB_.wvu.Rows" localSheetId="24" hidden="1">'Attach 19'!$13:$13,'Attach 19'!$20:$28</definedName>
    <definedName name="Z_D05C69EC_C4A6_4AED_AFBA_A3044FD4B3FB_.wvu.Rows" localSheetId="8" hidden="1">'Attach 5'!$4:$4</definedName>
    <definedName name="Z_D05C69EC_C4A6_4AED_AFBA_A3044FD4B3FB_.wvu.Rows" localSheetId="4" hidden="1">'Attach-3 (QR)'!$128:$143</definedName>
    <definedName name="Z_D05C69EC_C4A6_4AED_AFBA_A3044FD4B3FB_.wvu.Rows" localSheetId="25" hidden="1">'Attachment-20'!$13:$13</definedName>
    <definedName name="Z_D05C69EC_C4A6_4AED_AFBA_A3044FD4B3FB_.wvu.Rows" localSheetId="2" hidden="1">'Names of Bidder'!$11:$11,'Names of Bidder'!$28:$30</definedName>
    <definedName name="Z_D5994A17_2357_4B78_B667_DDB5D94B6FD1_.wvu.Cols" localSheetId="4" hidden="1">'Attach-3 (QR)'!$N:$O</definedName>
    <definedName name="Z_D5994A17_2357_4B78_B667_DDB5D94B6FD1_.wvu.PrintArea" localSheetId="4" hidden="1">'Attach-3 (QR)'!$A$1:$I$341</definedName>
    <definedName name="Z_D5994A17_2357_4B78_B667_DDB5D94B6FD1_.wvu.Rows" localSheetId="4" hidden="1">'Attach-3 (QR)'!#REF!,'Attach-3 (QR)'!#REF!,'Attach-3 (QR)'!#REF!,'Attach-3 (QR)'!$218:$220</definedName>
    <definedName name="Z_DC28ED1E_3E35_4094_9C2B_5C0A1C1D459C_.wvu.Cols" localSheetId="20" hidden="1">'Attach 15'!$H:$H</definedName>
    <definedName name="Z_DC28ED1E_3E35_4094_9C2B_5C0A1C1D459C_.wvu.Cols" localSheetId="8" hidden="1">'Attach 5'!$H:$H</definedName>
    <definedName name="Z_DC28ED1E_3E35_4094_9C2B_5C0A1C1D459C_.wvu.Cols" localSheetId="11" hidden="1">'Attach 6'!$H:$H</definedName>
    <definedName name="Z_DC28ED1E_3E35_4094_9C2B_5C0A1C1D459C_.wvu.PrintArea" localSheetId="14" hidden="1">'Attach 10'!$A$1:$E$22</definedName>
    <definedName name="Z_DC28ED1E_3E35_4094_9C2B_5C0A1C1D459C_.wvu.PrintArea" localSheetId="15" hidden="1">'Attach 11'!$A$1:$E$28</definedName>
    <definedName name="Z_DC28ED1E_3E35_4094_9C2B_5C0A1C1D459C_.wvu.PrintArea" localSheetId="16" hidden="1">'Attach 12'!$A$1:$E$142</definedName>
    <definedName name="Z_DC28ED1E_3E35_4094_9C2B_5C0A1C1D459C_.wvu.PrintArea" localSheetId="17" hidden="1">'Attach 13'!$A$1:$E$29</definedName>
    <definedName name="Z_DC28ED1E_3E35_4094_9C2B_5C0A1C1D459C_.wvu.PrintArea" localSheetId="18" hidden="1">'Attach 14'!$A$1:$E$29</definedName>
    <definedName name="Z_DC28ED1E_3E35_4094_9C2B_5C0A1C1D459C_.wvu.PrintArea" localSheetId="19" hidden="1">'Attach 14-IP'!$A$8:$I$222</definedName>
    <definedName name="Z_DC28ED1E_3E35_4094_9C2B_5C0A1C1D459C_.wvu.PrintArea" localSheetId="20" hidden="1">'Attach 15'!$A$1:$E$83</definedName>
    <definedName name="Z_DC28ED1E_3E35_4094_9C2B_5C0A1C1D459C_.wvu.PrintArea" localSheetId="21" hidden="1">'Attach 16'!$A$1:$L$94</definedName>
    <definedName name="Z_DC28ED1E_3E35_4094_9C2B_5C0A1C1D459C_.wvu.PrintArea" localSheetId="22" hidden="1">'Attach 17'!$A$1:$E$33</definedName>
    <definedName name="Z_DC28ED1E_3E35_4094_9C2B_5C0A1C1D459C_.wvu.PrintArea" localSheetId="24" hidden="1">'Attach 19'!$A$1:$E$31</definedName>
    <definedName name="Z_DC28ED1E_3E35_4094_9C2B_5C0A1C1D459C_.wvu.PrintArea" localSheetId="3" hidden="1">'Attach 3(JV)'!$A$1:$E$28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5'!$A$1:$E$28</definedName>
    <definedName name="Z_DC28ED1E_3E35_4094_9C2B_5C0A1C1D459C_.wvu.PrintArea" localSheetId="11" hidden="1">'Attach 6'!$A$1:$E$28</definedName>
    <definedName name="Z_DC28ED1E_3E35_4094_9C2B_5C0A1C1D459C_.wvu.PrintArea" localSheetId="12" hidden="1">'Attach 7'!$A$1:$E$28</definedName>
    <definedName name="Z_DC28ED1E_3E35_4094_9C2B_5C0A1C1D459C_.wvu.PrintArea" localSheetId="13" hidden="1">'Attach 9'!$A$1:$E$58</definedName>
    <definedName name="Z_DC28ED1E_3E35_4094_9C2B_5C0A1C1D459C_.wvu.PrintArea" localSheetId="26" hidden="1">'Bid Form 1st Envelope '!$A$1:$F$121</definedName>
    <definedName name="Z_DC28ED1E_3E35_4094_9C2B_5C0A1C1D459C_.wvu.PrintArea" localSheetId="2" hidden="1">'Names of Bidder'!$B$1:$D$36</definedName>
    <definedName name="Z_DC28ED1E_3E35_4094_9C2B_5C0A1C1D459C_.wvu.PrintTitles" localSheetId="16" hidden="1">'Attach 12'!#REF!</definedName>
    <definedName name="Z_DC28ED1E_3E35_4094_9C2B_5C0A1C1D459C_.wvu.PrintTitles" localSheetId="13" hidden="1">'Attach 9'!$18:$18</definedName>
    <definedName name="Z_DC28ED1E_3E35_4094_9C2B_5C0A1C1D459C_.wvu.Rows" localSheetId="16" hidden="1">'Attach 12'!#REF!,'Attach 12'!#REF!,'Attach 12'!#REF!</definedName>
    <definedName name="Z_DC28ED1E_3E35_4094_9C2B_5C0A1C1D459C_.wvu.Rows" localSheetId="20" hidden="1">'Attach 15'!$15:$15</definedName>
    <definedName name="Z_DC28ED1E_3E35_4094_9C2B_5C0A1C1D459C_.wvu.Rows" localSheetId="22" hidden="1">'Attach 17'!$26:$26,'Attach 17'!$32:$209</definedName>
    <definedName name="Z_DC28ED1E_3E35_4094_9C2B_5C0A1C1D459C_.wvu.Rows" localSheetId="24" hidden="1">'Attach 19'!$13:$13,'Attach 19'!$20:$28</definedName>
    <definedName name="Z_DC28ED1E_3E35_4094_9C2B_5C0A1C1D459C_.wvu.Rows" localSheetId="8" hidden="1">'Attach 5'!$4:$4</definedName>
    <definedName name="Z_DC28ED1E_3E35_4094_9C2B_5C0A1C1D459C_.wvu.Rows" localSheetId="2" hidden="1">'Names of Bidder'!$28:$30</definedName>
    <definedName name="Z_E0F296A4_A978_4686_BFBB_37CA7822B74C_.wvu.PrintArea" localSheetId="22" hidden="1">'Attach 17'!$A$1:$E$33</definedName>
    <definedName name="Z_E0F296A4_A978_4686_BFBB_37CA7822B74C_.wvu.Rows" localSheetId="22" hidden="1">'Attach 17'!$26:$26,'Attach 17'!$32:$209</definedName>
    <definedName name="Z_EBAEADC8_DFAF_4DD1_92A4_0349F1C8EBDD_.wvu.Cols" localSheetId="4" hidden="1">'Attach-3 (QR)'!$J:$J,'Attach-3 (QR)'!$L:$M</definedName>
    <definedName name="Z_EBAEADC8_DFAF_4DD1_92A4_0349F1C8EBDD_.wvu.PrintArea" localSheetId="4" hidden="1">'Attach-3 (QR)'!$A$1:$I$341</definedName>
    <definedName name="Z_ECEBABD0_566A_41C4_AA9A_38EA30EFEDA8_.wvu.PrintArea" localSheetId="14" hidden="1">'Attach 10'!$A$1:$E$22</definedName>
    <definedName name="Z_ECEBABD0_566A_41C4_AA9A_38EA30EFEDA8_.wvu.PrintArea" localSheetId="15" hidden="1">'Attach 11'!$A$1:$E$84</definedName>
    <definedName name="Z_ECEBABD0_566A_41C4_AA9A_38EA30EFEDA8_.wvu.PrintArea" localSheetId="16" hidden="1">'Attach 12'!$A$1:$E$142</definedName>
    <definedName name="Z_ECEBABD0_566A_41C4_AA9A_38EA30EFEDA8_.wvu.PrintArea" localSheetId="17" hidden="1">'Attach 13'!$A$1:$E$29</definedName>
    <definedName name="Z_ECEBABD0_566A_41C4_AA9A_38EA30EFEDA8_.wvu.PrintArea" localSheetId="18" hidden="1">'Attach 14'!$A$1:$E$29</definedName>
    <definedName name="Z_ECEBABD0_566A_41C4_AA9A_38EA30EFEDA8_.wvu.PrintArea" localSheetId="20" hidden="1">'Attach 15'!$A$1:$E$84</definedName>
    <definedName name="Z_ECEBABD0_566A_41C4_AA9A_38EA30EFEDA8_.wvu.PrintArea" localSheetId="21" hidden="1">'Attach 16'!$A$1:$L$94</definedName>
    <definedName name="Z_ECEBABD0_566A_41C4_AA9A_38EA30EFEDA8_.wvu.PrintArea" localSheetId="24" hidden="1">'Attach 19'!$A$1:$E$35</definedName>
    <definedName name="Z_ECEBABD0_566A_41C4_AA9A_38EA30EFEDA8_.wvu.PrintArea" localSheetId="3" hidden="1">'Attach 3(JV)'!$A$1:$E$28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5'!$A$1:$E$29</definedName>
    <definedName name="Z_ECEBABD0_566A_41C4_AA9A_38EA30EFEDA8_.wvu.PrintArea" localSheetId="11" hidden="1">'Attach 6'!$A$1:$E$52</definedName>
    <definedName name="Z_ECEBABD0_566A_41C4_AA9A_38EA30EFEDA8_.wvu.PrintArea" localSheetId="12" hidden="1">'Attach 7'!$A$1:$E$28</definedName>
    <definedName name="Z_ECEBABD0_566A_41C4_AA9A_38EA30EFEDA8_.wvu.PrintArea" localSheetId="13" hidden="1">'Attach 9'!$A$1:$E$58</definedName>
    <definedName name="Z_ECEBABD0_566A_41C4_AA9A_38EA30EFEDA8_.wvu.PrintArea" localSheetId="26" hidden="1">'Bid Form 1st Envelope '!$A$1:$F$121</definedName>
    <definedName name="Z_ECEBABD0_566A_41C4_AA9A_38EA30EFEDA8_.wvu.PrintArea" localSheetId="2" hidden="1">'Names of Bidder'!$B$1:$D$36</definedName>
    <definedName name="Z_ECEBABD0_566A_41C4_AA9A_38EA30EFEDA8_.wvu.PrintTitles" localSheetId="16" hidden="1">'Attach 12'!#REF!</definedName>
    <definedName name="Z_ECEBABD0_566A_41C4_AA9A_38EA30EFEDA8_.wvu.PrintTitles" localSheetId="13" hidden="1">'Attach 9'!$18:$18</definedName>
    <definedName name="Z_F9FE2C60_2849_4C32_B532_2B1A89FFA9CD_.wvu.Cols" localSheetId="20" hidden="1">'Attach 15'!$H:$H</definedName>
    <definedName name="Z_F9FE2C60_2849_4C32_B532_2B1A89FFA9CD_.wvu.Cols" localSheetId="8" hidden="1">'Attach 5'!$H:$H</definedName>
    <definedName name="Z_F9FE2C60_2849_4C32_B532_2B1A89FFA9CD_.wvu.Cols" localSheetId="11" hidden="1">'Attach 6'!$H:$H</definedName>
    <definedName name="Z_F9FE2C60_2849_4C32_B532_2B1A89FFA9CD_.wvu.PrintArea" localSheetId="14" hidden="1">'Attach 10'!$A$1:$E$22</definedName>
    <definedName name="Z_F9FE2C60_2849_4C32_B532_2B1A89FFA9CD_.wvu.PrintArea" localSheetId="15" hidden="1">'Attach 11'!$A$1:$E$28</definedName>
    <definedName name="Z_F9FE2C60_2849_4C32_B532_2B1A89FFA9CD_.wvu.PrintArea" localSheetId="16" hidden="1">'Attach 12'!$A$1:$E$142</definedName>
    <definedName name="Z_F9FE2C60_2849_4C32_B532_2B1A89FFA9CD_.wvu.PrintArea" localSheetId="17" hidden="1">'Attach 13'!$A$1:$E$29</definedName>
    <definedName name="Z_F9FE2C60_2849_4C32_B532_2B1A89FFA9CD_.wvu.PrintArea" localSheetId="18" hidden="1">'Attach 14'!$A$1:$E$29</definedName>
    <definedName name="Z_F9FE2C60_2849_4C32_B532_2B1A89FFA9CD_.wvu.PrintArea" localSheetId="19" hidden="1">'Attach 14-IP'!$A$8:$I$222</definedName>
    <definedName name="Z_F9FE2C60_2849_4C32_B532_2B1A89FFA9CD_.wvu.PrintArea" localSheetId="20" hidden="1">'Attach 15'!$A$1:$E$83</definedName>
    <definedName name="Z_F9FE2C60_2849_4C32_B532_2B1A89FFA9CD_.wvu.PrintArea" localSheetId="21" hidden="1">'Attach 16'!$A$1:$L$94</definedName>
    <definedName name="Z_F9FE2C60_2849_4C32_B532_2B1A89FFA9CD_.wvu.PrintArea" localSheetId="22" hidden="1">'Attach 17'!$A$1:$E$33</definedName>
    <definedName name="Z_F9FE2C60_2849_4C32_B532_2B1A89FFA9CD_.wvu.PrintArea" localSheetId="24" hidden="1">'Attach 19'!$A$1:$E$31</definedName>
    <definedName name="Z_F9FE2C60_2849_4C32_B532_2B1A89FFA9CD_.wvu.PrintArea" localSheetId="3" hidden="1">'Attach 3(JV)'!$A$1:$E$28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5'!$A$1:$E$28</definedName>
    <definedName name="Z_F9FE2C60_2849_4C32_B532_2B1A89FFA9CD_.wvu.PrintArea" localSheetId="11" hidden="1">'Attach 6'!$A$1:$E$28</definedName>
    <definedName name="Z_F9FE2C60_2849_4C32_B532_2B1A89FFA9CD_.wvu.PrintArea" localSheetId="12" hidden="1">'Attach 7'!$A$1:$E$28</definedName>
    <definedName name="Z_F9FE2C60_2849_4C32_B532_2B1A89FFA9CD_.wvu.PrintArea" localSheetId="13" hidden="1">'Attach 9'!$A$1:$E$52</definedName>
    <definedName name="Z_F9FE2C60_2849_4C32_B532_2B1A89FFA9CD_.wvu.PrintArea" localSheetId="26" hidden="1">'Bid Form 1st Envelope '!$A$1:$F$121</definedName>
    <definedName name="Z_F9FE2C60_2849_4C32_B532_2B1A89FFA9CD_.wvu.PrintArea" localSheetId="2" hidden="1">'Names of Bidder'!$B$1:$D$36</definedName>
    <definedName name="Z_F9FE2C60_2849_4C32_B532_2B1A89FFA9CD_.wvu.PrintTitles" localSheetId="16" hidden="1">'Attach 12'!#REF!</definedName>
    <definedName name="Z_F9FE2C60_2849_4C32_B532_2B1A89FFA9CD_.wvu.PrintTitles" localSheetId="13" hidden="1">'Attach 9'!$18:$18</definedName>
    <definedName name="Z_F9FE2C60_2849_4C32_B532_2B1A89FFA9CD_.wvu.Rows" localSheetId="16" hidden="1">'Attach 12'!#REF!,'Attach 12'!#REF!,'Attach 12'!#REF!</definedName>
    <definedName name="Z_F9FE2C60_2849_4C32_B532_2B1A89FFA9CD_.wvu.Rows" localSheetId="20" hidden="1">'Attach 15'!$15:$15</definedName>
    <definedName name="Z_F9FE2C60_2849_4C32_B532_2B1A89FFA9CD_.wvu.Rows" localSheetId="22" hidden="1">'Attach 17'!$26:$26,'Attach 17'!$32:$209</definedName>
    <definedName name="Z_F9FE2C60_2849_4C32_B532_2B1A89FFA9CD_.wvu.Rows" localSheetId="24" hidden="1">'Attach 19'!$13:$13,'Attach 19'!$20:$28</definedName>
    <definedName name="Z_F9FE2C60_2849_4C32_B532_2B1A89FFA9CD_.wvu.Rows" localSheetId="8" hidden="1">'Attach 5'!$4:$4</definedName>
    <definedName name="Z_F9FE2C60_2849_4C32_B532_2B1A89FFA9CD_.wvu.Rows" localSheetId="2" hidden="1">'Names of Bidder'!$28:$30</definedName>
    <definedName name="Z_FD87D35E_89F5_48A1_8A83_CC8E962AB32F_.wvu.Cols" localSheetId="4" hidden="1">'Attach-3 (QR)'!$N:$O</definedName>
    <definedName name="Z_FD87D35E_89F5_48A1_8A83_CC8E962AB32F_.wvu.PrintArea" localSheetId="4" hidden="1">'Attach-3 (QR)'!$A$1:$I$341</definedName>
    <definedName name="Z_FD87D35E_89F5_48A1_8A83_CC8E962AB32F_.wvu.Rows" localSheetId="4" hidden="1">'Attach-3 (QR)'!#REF!,'Attach-3 (QR)'!#REF!,'Attach-3 (QR)'!#REF!,'Attach-3 (QR)'!$160:$160,'Attach-3 (QR)'!#REF!,'Attach-3 (QR)'!#REF!,'Attach-3 (QR)'!$218:$220,'Attach-3 (QR)'!$239:$278,'Attach-3 (QR)'!$282:$290,'Attach-3 (QR)'!$306:$316</definedName>
    <definedName name="Z_FE4EC9C4_31B9_4D40_8323_5B16C3BC840F_.wvu.Cols" localSheetId="20" hidden="1">'Attach 15'!$H:$H</definedName>
    <definedName name="Z_FE4EC9C4_31B9_4D40_8323_5B16C3BC840F_.wvu.Cols" localSheetId="8" hidden="1">'Attach 5'!$H:$H</definedName>
    <definedName name="Z_FE4EC9C4_31B9_4D40_8323_5B16C3BC840F_.wvu.Cols" localSheetId="11" hidden="1">'Attach 6'!$H:$H</definedName>
    <definedName name="Z_FE4EC9C4_31B9_4D40_8323_5B16C3BC840F_.wvu.PrintArea" localSheetId="14" hidden="1">'Attach 10'!$A$1:$E$22</definedName>
    <definedName name="Z_FE4EC9C4_31B9_4D40_8323_5B16C3BC840F_.wvu.PrintArea" localSheetId="15" hidden="1">'Attach 11'!$A$1:$E$28</definedName>
    <definedName name="Z_FE4EC9C4_31B9_4D40_8323_5B16C3BC840F_.wvu.PrintArea" localSheetId="16" hidden="1">'Attach 12'!$A$1:$E$142</definedName>
    <definedName name="Z_FE4EC9C4_31B9_4D40_8323_5B16C3BC840F_.wvu.PrintArea" localSheetId="17" hidden="1">'Attach 13'!$A$1:$E$29</definedName>
    <definedName name="Z_FE4EC9C4_31B9_4D40_8323_5B16C3BC840F_.wvu.PrintArea" localSheetId="18" hidden="1">'Attach 14'!$A$1:$E$29</definedName>
    <definedName name="Z_FE4EC9C4_31B9_4D40_8323_5B16C3BC840F_.wvu.PrintArea" localSheetId="19" hidden="1">'Attach 14-IP'!$A$8:$I$222</definedName>
    <definedName name="Z_FE4EC9C4_31B9_4D40_8323_5B16C3BC840F_.wvu.PrintArea" localSheetId="20" hidden="1">'Attach 15'!$A$1:$E$83</definedName>
    <definedName name="Z_FE4EC9C4_31B9_4D40_8323_5B16C3BC840F_.wvu.PrintArea" localSheetId="21" hidden="1">'Attach 16'!$A$1:$L$94</definedName>
    <definedName name="Z_FE4EC9C4_31B9_4D40_8323_5B16C3BC840F_.wvu.PrintArea" localSheetId="22" hidden="1">'Attach 17'!$A$1:$E$33</definedName>
    <definedName name="Z_FE4EC9C4_31B9_4D40_8323_5B16C3BC840F_.wvu.PrintArea" localSheetId="24" hidden="1">'Attach 19'!$A$1:$E$31</definedName>
    <definedName name="Z_FE4EC9C4_31B9_4D40_8323_5B16C3BC840F_.wvu.PrintArea" localSheetId="3" hidden="1">'Attach 3(JV)'!$A$1:$E$28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5'!$A$1:$E$28</definedName>
    <definedName name="Z_FE4EC9C4_31B9_4D40_8323_5B16C3BC840F_.wvu.PrintArea" localSheetId="11" hidden="1">'Attach 6'!$A$1:$E$28</definedName>
    <definedName name="Z_FE4EC9C4_31B9_4D40_8323_5B16C3BC840F_.wvu.PrintArea" localSheetId="12" hidden="1">'Attach 7'!$A$1:$E$28</definedName>
    <definedName name="Z_FE4EC9C4_31B9_4D40_8323_5B16C3BC840F_.wvu.PrintArea" localSheetId="13" hidden="1">'Attach 9'!$A$1:$E$52</definedName>
    <definedName name="Z_FE4EC9C4_31B9_4D40_8323_5B16C3BC840F_.wvu.PrintArea" localSheetId="26" hidden="1">'Bid Form 1st Envelope '!$A$1:$F$121</definedName>
    <definedName name="Z_FE4EC9C4_31B9_4D40_8323_5B16C3BC840F_.wvu.PrintArea" localSheetId="2" hidden="1">'Names of Bidder'!$B$1:$D$36</definedName>
    <definedName name="Z_FE4EC9C4_31B9_4D40_8323_5B16C3BC840F_.wvu.PrintTitles" localSheetId="16" hidden="1">'Attach 12'!#REF!</definedName>
    <definedName name="Z_FE4EC9C4_31B9_4D40_8323_5B16C3BC840F_.wvu.PrintTitles" localSheetId="13" hidden="1">'Attach 9'!$18:$18</definedName>
    <definedName name="Z_FE4EC9C4_31B9_4D40_8323_5B16C3BC840F_.wvu.Rows" localSheetId="16" hidden="1">'Attach 12'!#REF!,'Attach 12'!#REF!,'Attach 12'!#REF!</definedName>
    <definedName name="Z_FE4EC9C4_31B9_4D40_8323_5B16C3BC840F_.wvu.Rows" localSheetId="20" hidden="1">'Attach 15'!$15:$15</definedName>
    <definedName name="Z_FE4EC9C4_31B9_4D40_8323_5B16C3BC840F_.wvu.Rows" localSheetId="22" hidden="1">'Attach 17'!$26:$26,'Attach 17'!$32:$209</definedName>
    <definedName name="Z_FE4EC9C4_31B9_4D40_8323_5B16C3BC840F_.wvu.Rows" localSheetId="24" hidden="1">'Attach 19'!$13:$13,'Attach 19'!$20:$28</definedName>
    <definedName name="Z_FE4EC9C4_31B9_4D40_8323_5B16C3BC840F_.wvu.Rows" localSheetId="8" hidden="1">'Attach 5'!$4:$4</definedName>
    <definedName name="Z_FE4EC9C4_31B9_4D40_8323_5B16C3BC840F_.wvu.Rows" localSheetId="2" hidden="1">'Names of Bidder'!$28:$30</definedName>
  </definedNames>
  <calcPr calcId="191029"/>
  <customWorkbookViews>
    <customWorkbookView name="Ankit Vaishnav {Ankit Vaishnav} - Personal View" guid="{35C772BD-8F05-4A18-BEC8-6AF744E22539}" mergeInterval="0" personalView="1" maximized="1" xWindow="-8" yWindow="-8" windowWidth="1456" windowHeight="876" tabRatio="960" activeSheetId="17"/>
    <customWorkbookView name="60003018 - Personal View" guid="{012A8702-091E-4FD1-8E26-12B65B8B3B8C}" mergeInterval="0" personalView="1" maximized="1" xWindow="-8" yWindow="-8" windowWidth="1382" windowHeight="744" tabRatio="960" activeSheetId="2"/>
    <customWorkbookView name="Atul Kumar Singh {अतुल कुमार सिंह} - Personal View" guid="{0D490C87-B003-4943-9825-ACE0B8E7CC06}" mergeInterval="0" personalView="1" maximized="1" windowWidth="1276" windowHeight="798" tabRatio="960" activeSheetId="5"/>
    <customWorkbookView name="Charanya Ambati {चरण्या अंबटि} - Personal View" guid="{4D67A8FB-66CE-4EFD-8932-C754BE25ED43}" mergeInterval="0" personalView="1" maximized="1" windowWidth="1916" windowHeight="803" tabRatio="952" activeSheetId="27"/>
    <customWorkbookView name="Rahul Mendhe {Rahul Mendhe} - Personal View" guid="{B07CB001-8FAF-40AD-8AD5-A65A64B33B35}" mergeInterval="0" personalView="1" maximized="1" windowWidth="1916" windowHeight="774" tabRatio="952" activeSheetId="27" showComments="commIndAndComment"/>
    <customWorkbookView name="Parvinder Malik {परविंदर मलिक} - Personal View" guid="{8CF338B0-8CA3-4AF4-816D-CB7A6D8E33BC}" mergeInterval="0" personalView="1" maximized="1" windowWidth="1362" windowHeight="542" tabRatio="861" activeSheetId="27"/>
    <customWorkbookView name="Neelam Singh {नीलम सिंह} - Personal View" guid="{D05C69EC-C4A6-4AED-AFBA-A3044FD4B3FB}" mergeInterval="0" personalView="1" maximized="1" windowWidth="1916" windowHeight="854" tabRatio="861" activeSheetId="27"/>
    <customWorkbookView name="Pankaj Kumar Jangid {पंकज कुमार जांगिड} - Personal View" guid="{BE615921-12B2-47E1-81BB-292B559B4C46}" mergeInterval="0" personalView="1" maximized="1" windowWidth="1916" windowHeight="814" tabRatio="861" activeSheetId="16"/>
    <customWorkbookView name="Umesh Kumar Yadav {उमेश कुमार यादव} - Personal View" guid="{13A93EBF-985A-49FD-9FE0-DC75D238EC8C}" mergeInterval="0" personalView="1" maximized="1" windowWidth="1916" windowHeight="854" tabRatio="861" activeSheetId="2"/>
    <customWorkbookView name="60003235 - Personal View" guid="{1E2D7167-D6B7-4690-9A83-BF768C4223A4}" mergeInterval="0" personalView="1" maximized="1" xWindow="1" yWindow="1" windowWidth="1020" windowHeight="496" tabRatio="861" activeSheetId="26"/>
    <customWorkbookView name="60001487 - Personal View" guid="{7A88FC7A-7690-48AB-B789-172043AFADC8}" mergeInterval="0" personalView="1" maximized="1" xWindow="1" yWindow="1" windowWidth="1362" windowHeight="538" tabRatio="861" activeSheetId="16"/>
    <customWorkbookView name="Sanjeet Kumar - Personal View" guid="{CB7CD015-9A92-451A-BEF4-2BC98E3768DD}" mergeInterval="0" personalView="1" maximized="1" windowWidth="1362" windowHeight="527" tabRatio="960" activeSheetId="26"/>
    <customWorkbookView name="60002881 - Personal View" guid="{44C1C443-3199-4288-884A-D16AF7B2CD69}" mergeInterval="0" personalView="1" maximized="1" xWindow="1" yWindow="1" windowWidth="1362" windowHeight="538" tabRatio="960" activeSheetId="26"/>
    <customWorkbookView name="NRAPENDRA KUMAR - Personal View" guid="{82E8A0F5-0020-4355-95CF-28601763A783}" mergeInterval="0" personalView="1" maximized="1" windowWidth="1362" windowHeight="503" tabRatio="960" activeSheetId="6"/>
    <customWorkbookView name="Baijnath Singh - Personal View" guid="{240327DD-375F-45D4-BA52-89AFD79FE6A1}" mergeInterval="0" personalView="1" maximized="1" windowWidth="1362" windowHeight="495" tabRatio="960" activeSheetId="26"/>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2"/>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6"/>
    <customWorkbookView name="Naba Kumar Mondal - Personal View" guid="{82C64B11-1F50-45B5-B7BB-9F1DC733C833}" mergeInterval="0" personalView="1" maximized="1" windowWidth="1362" windowHeight="543" tabRatio="960" activeSheetId="9"/>
    <customWorkbookView name="60001192 - Personal View" guid="{CFBF18EC-8277-4311-991B-395AF21BB33B}" mergeInterval="0" personalView="1" maximized="1" xWindow="1" yWindow="1" windowWidth="1362" windowHeight="496" tabRatio="861" activeSheetId="26"/>
    <customWorkbookView name="Jasminder Singh Bhatia {जसमिंदर सिंह} - Personal View" guid="{AA750348-930C-43DE-ADD0-8D60980F5013}" mergeInterval="0" personalView="1" maximized="1" windowWidth="1916" windowHeight="854" tabRatio="861" activeSheetId="26"/>
    <customWorkbookView name="Neeraj Kumar {नीरज कुमार} - Personal View" guid="{14C32814-5A59-4863-9FB1-822FBB75D7D1}" mergeInterval="0" personalView="1" maximized="1" windowWidth="1916" windowHeight="854" tabRatio="861" activeSheetId="26"/>
    <customWorkbookView name="Rahul {Rahul} - Personal View" guid="{1F125E51-1799-42D0-B41E-DC039BB17D59}" mergeInterval="0" personalView="1" maximized="1" windowWidth="1916" windowHeight="814" tabRatio="861" activeSheetId="27" showComments="commIndAndComment"/>
    <customWorkbookView name="D Lucius {डी. लूसियस} - Personal View" guid="{77353208-2D17-4D2E-ADE3-4F168F350B73}" mergeInterval="0" personalView="1" maximized="1" windowWidth="1916" windowHeight="820" tabRatio="952" activeSheetId="2"/>
    <customWorkbookView name="AAKASH KHANDELWAL {Aakash Khandelwal} - Personal View" guid="{010B040B-83D1-42E5-9354-A9BE9113BDAC}" mergeInterval="0" personalView="1" maximized="1" xWindow="-8" yWindow="-8" windowWidth="1936" windowHeight="1056" tabRatio="960" activeSheetId="27"/>
  </customWorkbookViews>
</workbook>
</file>

<file path=xl/calcChain.xml><?xml version="1.0" encoding="utf-8"?>
<calcChain xmlns="http://schemas.openxmlformats.org/spreadsheetml/2006/main">
  <c r="C49" i="17" l="1"/>
  <c r="B54" i="27" l="1"/>
  <c r="A1" i="28" l="1"/>
  <c r="A4" i="28" s="1"/>
  <c r="A8" i="28"/>
  <c r="B8" i="28" s="1"/>
  <c r="D8" i="28" s="1"/>
  <c r="A9" i="28"/>
  <c r="B9" i="28" s="1"/>
  <c r="D9" i="28" s="1"/>
  <c r="A1" i="27"/>
  <c r="A8" i="27"/>
  <c r="A9" i="27"/>
  <c r="A10" i="27"/>
  <c r="A11" i="27"/>
  <c r="A12" i="27"/>
  <c r="C15" i="27"/>
  <c r="B17" i="27"/>
  <c r="B22" i="27"/>
  <c r="AD22" i="27"/>
  <c r="B23" i="27"/>
  <c r="AD23" i="27"/>
  <c r="B24" i="27"/>
  <c r="H25" i="27"/>
  <c r="H26" i="27"/>
  <c r="H105" i="27" s="1"/>
  <c r="B27" i="27"/>
  <c r="B28" i="27"/>
  <c r="B29" i="27"/>
  <c r="B31" i="27"/>
  <c r="B32" i="27"/>
  <c r="B33" i="27"/>
  <c r="B34" i="27"/>
  <c r="B35" i="27"/>
  <c r="B36" i="27"/>
  <c r="B37" i="27"/>
  <c r="B38" i="27"/>
  <c r="B39" i="27"/>
  <c r="B40" i="27"/>
  <c r="B41" i="27"/>
  <c r="B42" i="27"/>
  <c r="B43" i="27"/>
  <c r="B44" i="27"/>
  <c r="B45" i="27"/>
  <c r="B46" i="27"/>
  <c r="B47" i="27"/>
  <c r="B48" i="27"/>
  <c r="B49" i="27"/>
  <c r="B50" i="27"/>
  <c r="B51" i="27"/>
  <c r="B52" i="27"/>
  <c r="B53" i="27"/>
  <c r="I119" i="27"/>
  <c r="A121" i="27" s="1"/>
  <c r="A1" i="26"/>
  <c r="E1" i="26"/>
  <c r="A7" i="26"/>
  <c r="E7" i="26"/>
  <c r="E8" i="26"/>
  <c r="E9" i="26"/>
  <c r="E10" i="26"/>
  <c r="E11" i="26"/>
  <c r="A1" i="25"/>
  <c r="E1" i="25"/>
  <c r="A7" i="25"/>
  <c r="E7" i="25"/>
  <c r="E8" i="25"/>
  <c r="E9" i="25"/>
  <c r="E10" i="25"/>
  <c r="E11" i="25"/>
  <c r="A1" i="24"/>
  <c r="E1" i="24"/>
  <c r="A7" i="24"/>
  <c r="E7" i="24"/>
  <c r="E8" i="24"/>
  <c r="E9" i="24"/>
  <c r="E10" i="24"/>
  <c r="E11" i="24"/>
  <c r="A1" i="23"/>
  <c r="A32" i="23" s="1"/>
  <c r="A60" i="23" s="1"/>
  <c r="E1" i="23"/>
  <c r="E32" i="23" s="1"/>
  <c r="E60" i="23" s="1"/>
  <c r="Z2" i="23"/>
  <c r="A7" i="23"/>
  <c r="D7" i="23"/>
  <c r="D38" i="23" s="1"/>
  <c r="A8" i="23"/>
  <c r="D8" i="23"/>
  <c r="D9" i="23"/>
  <c r="D40" i="23" s="1"/>
  <c r="D10" i="23"/>
  <c r="D69" i="23" s="1"/>
  <c r="D11" i="23"/>
  <c r="D42" i="23" s="1"/>
  <c r="A38" i="23"/>
  <c r="A39" i="23"/>
  <c r="D39" i="23"/>
  <c r="B40" i="23"/>
  <c r="B41" i="23"/>
  <c r="D41" i="23"/>
  <c r="B42" i="23"/>
  <c r="B43" i="23"/>
  <c r="A66" i="23"/>
  <c r="D66" i="23"/>
  <c r="A67" i="23"/>
  <c r="D67" i="23"/>
  <c r="B68" i="23"/>
  <c r="D68" i="23"/>
  <c r="B69" i="23"/>
  <c r="B70" i="23"/>
  <c r="B71" i="23"/>
  <c r="A1" i="22"/>
  <c r="L1" i="22"/>
  <c r="A7" i="22"/>
  <c r="G7" i="22"/>
  <c r="G8" i="22"/>
  <c r="G9" i="22"/>
  <c r="G10" i="22"/>
  <c r="G11" i="22"/>
  <c r="B20" i="22"/>
  <c r="A1" i="21"/>
  <c r="E1" i="21"/>
  <c r="A3" i="21"/>
  <c r="E7" i="21"/>
  <c r="A8" i="21"/>
  <c r="E8" i="21"/>
  <c r="E9" i="21"/>
  <c r="E10" i="21"/>
  <c r="E11" i="21"/>
  <c r="F36" i="21"/>
  <c r="E70" i="21"/>
  <c r="A37" i="20"/>
  <c r="A38" i="20"/>
  <c r="A39" i="20"/>
  <c r="A40" i="20"/>
  <c r="A41" i="20"/>
  <c r="A45" i="20"/>
  <c r="A50" i="20"/>
  <c r="F198" i="20"/>
  <c r="F199" i="20"/>
  <c r="A1" i="19"/>
  <c r="E1" i="19"/>
  <c r="A7" i="19"/>
  <c r="E7" i="19"/>
  <c r="E8" i="19"/>
  <c r="E9" i="19"/>
  <c r="E10" i="19"/>
  <c r="E11" i="19"/>
  <c r="A1" i="18"/>
  <c r="E1" i="18"/>
  <c r="A7" i="18"/>
  <c r="E7" i="18"/>
  <c r="E8" i="18"/>
  <c r="E9" i="18"/>
  <c r="E10" i="18"/>
  <c r="E11" i="18"/>
  <c r="A1" i="17"/>
  <c r="E1" i="17"/>
  <c r="A7" i="17"/>
  <c r="D7" i="17"/>
  <c r="D8" i="17"/>
  <c r="D9" i="17"/>
  <c r="D10" i="17"/>
  <c r="D11" i="17"/>
  <c r="C102" i="17"/>
  <c r="C108" i="17"/>
  <c r="C113" i="17"/>
  <c r="C118" i="17"/>
  <c r="C124" i="17"/>
  <c r="C129" i="17"/>
  <c r="C135" i="17"/>
  <c r="A1" i="16"/>
  <c r="A29" i="16" s="1"/>
  <c r="A57" i="16" s="1"/>
  <c r="E1" i="16"/>
  <c r="E29" i="16" s="1"/>
  <c r="E57" i="16" s="1"/>
  <c r="A3" i="16"/>
  <c r="A31" i="16" s="1"/>
  <c r="A59" i="16" s="1"/>
  <c r="A7" i="16"/>
  <c r="D7" i="16"/>
  <c r="D63" i="16" s="1"/>
  <c r="D8" i="16"/>
  <c r="D36" i="16" s="1"/>
  <c r="D9" i="16"/>
  <c r="D65" i="16" s="1"/>
  <c r="D10" i="16"/>
  <c r="D38" i="16" s="1"/>
  <c r="D11" i="16"/>
  <c r="D39" i="16" s="1"/>
  <c r="A35" i="16"/>
  <c r="D37" i="16"/>
  <c r="A63" i="16"/>
  <c r="A1" i="15"/>
  <c r="E1" i="15"/>
  <c r="A7" i="15"/>
  <c r="E7" i="15"/>
  <c r="E8" i="15"/>
  <c r="E9" i="15"/>
  <c r="E10" i="15"/>
  <c r="E11" i="15"/>
  <c r="A1" i="14"/>
  <c r="A7" i="14"/>
  <c r="E45" i="14"/>
  <c r="D47" i="14"/>
  <c r="D48" i="14"/>
  <c r="A1" i="13"/>
  <c r="E1" i="13"/>
  <c r="A7" i="13"/>
  <c r="E7" i="13"/>
  <c r="E8" i="13"/>
  <c r="E9" i="13"/>
  <c r="E10" i="13"/>
  <c r="E11" i="13"/>
  <c r="A1" i="12"/>
  <c r="E1" i="12"/>
  <c r="A7" i="12"/>
  <c r="E7" i="12"/>
  <c r="E8" i="12"/>
  <c r="E9" i="12"/>
  <c r="E10" i="12"/>
  <c r="E11" i="12"/>
  <c r="A30" i="12"/>
  <c r="E30" i="12"/>
  <c r="A32" i="12"/>
  <c r="A1" i="11"/>
  <c r="A6" i="11"/>
  <c r="D6" i="11"/>
  <c r="D7" i="11"/>
  <c r="D8" i="11"/>
  <c r="D9" i="11"/>
  <c r="A1" i="10"/>
  <c r="A6" i="10"/>
  <c r="D6" i="10"/>
  <c r="D7" i="10"/>
  <c r="D8" i="10"/>
  <c r="D9" i="10"/>
  <c r="A1" i="9"/>
  <c r="E1" i="9"/>
  <c r="A7" i="9"/>
  <c r="D7" i="9"/>
  <c r="D8" i="9"/>
  <c r="D9" i="9"/>
  <c r="D10" i="9"/>
  <c r="D11" i="9"/>
  <c r="A1" i="8"/>
  <c r="E1" i="8"/>
  <c r="A7" i="8"/>
  <c r="E7" i="8"/>
  <c r="E8" i="8"/>
  <c r="E9" i="8"/>
  <c r="E10" i="8"/>
  <c r="E11" i="8"/>
  <c r="A1" i="7"/>
  <c r="E1" i="7"/>
  <c r="A7" i="7"/>
  <c r="D7" i="7"/>
  <c r="D8" i="7"/>
  <c r="D9" i="7"/>
  <c r="D10" i="7"/>
  <c r="D11" i="7"/>
  <c r="A1" i="6"/>
  <c r="E1" i="6"/>
  <c r="A7" i="6"/>
  <c r="E7" i="6"/>
  <c r="E8" i="6"/>
  <c r="E9" i="6"/>
  <c r="E10" i="6"/>
  <c r="E11" i="6"/>
  <c r="H18" i="6"/>
  <c r="I18" i="6"/>
  <c r="H19" i="6"/>
  <c r="I19" i="6"/>
  <c r="H20" i="6"/>
  <c r="I20" i="6"/>
  <c r="H21" i="6"/>
  <c r="I21" i="6"/>
  <c r="H22" i="6"/>
  <c r="I22" i="6"/>
  <c r="H23" i="6"/>
  <c r="I23" i="6"/>
  <c r="H24" i="6"/>
  <c r="I24" i="6"/>
  <c r="H25" i="6"/>
  <c r="I25" i="6"/>
  <c r="F26" i="6"/>
  <c r="G26" i="6"/>
  <c r="A1" i="5"/>
  <c r="A3" i="5"/>
  <c r="L36" i="5"/>
  <c r="A1" i="4"/>
  <c r="E1" i="4"/>
  <c r="Z1" i="4"/>
  <c r="AT1" i="4"/>
  <c r="A3" i="4"/>
  <c r="Z8" i="4"/>
  <c r="B9" i="4"/>
  <c r="F98" i="27" s="1"/>
  <c r="B10" i="4"/>
  <c r="B10" i="17" s="1"/>
  <c r="B11" i="4"/>
  <c r="B11" i="18" s="1"/>
  <c r="B12" i="4"/>
  <c r="A14" i="4"/>
  <c r="B17" i="4"/>
  <c r="B37" i="16" s="1"/>
  <c r="B18" i="4"/>
  <c r="B38" i="16" s="1"/>
  <c r="B19" i="4"/>
  <c r="B39" i="16" s="1"/>
  <c r="B20" i="4"/>
  <c r="B40" i="16" s="1"/>
  <c r="B24" i="4"/>
  <c r="C339" i="5" s="1"/>
  <c r="E24" i="4"/>
  <c r="AA24" i="4"/>
  <c r="B25" i="4"/>
  <c r="B25" i="19" s="1"/>
  <c r="E25" i="4"/>
  <c r="AA25" i="4"/>
  <c r="B1" i="3"/>
  <c r="B2" i="3"/>
  <c r="I4" i="3"/>
  <c r="P16" i="27" s="1"/>
  <c r="I5" i="3"/>
  <c r="G9" i="3"/>
  <c r="J17" i="5" s="1"/>
  <c r="H9" i="3"/>
  <c r="AA9" i="3"/>
  <c r="Z2" i="4" s="1"/>
  <c r="B10" i="3"/>
  <c r="B11" i="3"/>
  <c r="B13" i="3"/>
  <c r="B14" i="3"/>
  <c r="B18" i="3"/>
  <c r="B19" i="3"/>
  <c r="E28" i="3"/>
  <c r="B2" i="2"/>
  <c r="B3" i="2"/>
  <c r="D67" i="16" l="1"/>
  <c r="D35" i="16"/>
  <c r="D70" i="23"/>
  <c r="B10" i="9"/>
  <c r="B11" i="5"/>
  <c r="I26" i="6"/>
  <c r="A18" i="6" s="1"/>
  <c r="B10" i="6"/>
  <c r="B37" i="26"/>
  <c r="B10" i="5"/>
  <c r="B10" i="7"/>
  <c r="B24" i="11"/>
  <c r="B10" i="15"/>
  <c r="D66" i="16"/>
  <c r="B11" i="16"/>
  <c r="B11" i="21"/>
  <c r="B10" i="22"/>
  <c r="B10" i="25"/>
  <c r="K63" i="5"/>
  <c r="B10" i="8"/>
  <c r="B25" i="10"/>
  <c r="B10" i="11"/>
  <c r="B10" i="13"/>
  <c r="B19" i="15"/>
  <c r="B10" i="19"/>
  <c r="B10" i="23"/>
  <c r="B11" i="26"/>
  <c r="A7" i="28"/>
  <c r="B7" i="28" s="1"/>
  <c r="D7" i="28" s="1"/>
  <c r="A107" i="27"/>
  <c r="B5" i="3"/>
  <c r="A11" i="28"/>
  <c r="B11" i="28" s="1"/>
  <c r="D11" i="28" s="1"/>
  <c r="A6" i="28"/>
  <c r="B6" i="28" s="1"/>
  <c r="Z2" i="16"/>
  <c r="E17" i="4"/>
  <c r="B65" i="16" s="1"/>
  <c r="E19" i="4"/>
  <c r="B67" i="16" s="1"/>
  <c r="Z2" i="22"/>
  <c r="B16" i="4"/>
  <c r="A36" i="16" s="1"/>
  <c r="E16" i="4"/>
  <c r="A64" i="16" s="1"/>
  <c r="E18" i="4"/>
  <c r="B66" i="16" s="1"/>
  <c r="E20" i="4"/>
  <c r="B68" i="16" s="1"/>
  <c r="K36" i="5"/>
  <c r="J171" i="5"/>
  <c r="E30" i="25"/>
  <c r="D140" i="17"/>
  <c r="E100" i="27"/>
  <c r="D29" i="23"/>
  <c r="D57" i="23" s="1"/>
  <c r="D85" i="23" s="1"/>
  <c r="E24" i="19"/>
  <c r="E18" i="15"/>
  <c r="E22" i="13"/>
  <c r="G339" i="5"/>
  <c r="A3" i="23"/>
  <c r="A34" i="23" s="1"/>
  <c r="A62" i="23" s="1"/>
  <c r="A3" i="19"/>
  <c r="A3" i="17"/>
  <c r="A16" i="17"/>
  <c r="A3" i="15"/>
  <c r="A16" i="14"/>
  <c r="A3" i="13"/>
  <c r="A3" i="26"/>
  <c r="A3" i="24"/>
  <c r="A3" i="14"/>
  <c r="A3" i="8"/>
  <c r="A3" i="6"/>
  <c r="E37" i="26"/>
  <c r="E31" i="24"/>
  <c r="H94" i="22"/>
  <c r="E83" i="21"/>
  <c r="E25" i="18"/>
  <c r="D27" i="16"/>
  <c r="D55" i="16" s="1"/>
  <c r="D83" i="16" s="1"/>
  <c r="E27" i="12"/>
  <c r="E50" i="12" s="1"/>
  <c r="B6" i="27"/>
  <c r="C100" i="27"/>
  <c r="B29" i="23"/>
  <c r="B57" i="23" s="1"/>
  <c r="B85" i="23" s="1"/>
  <c r="B24" i="19"/>
  <c r="B18" i="15"/>
  <c r="B22" i="13"/>
  <c r="B36" i="26"/>
  <c r="B30" i="24"/>
  <c r="B93" i="22"/>
  <c r="B82" i="21"/>
  <c r="B23" i="11"/>
  <c r="B24" i="10"/>
  <c r="B24" i="8"/>
  <c r="B21" i="6"/>
  <c r="B12" i="26"/>
  <c r="B12" i="24"/>
  <c r="B12" i="21"/>
  <c r="B12" i="18"/>
  <c r="B12" i="16"/>
  <c r="B12" i="12"/>
  <c r="B12" i="5"/>
  <c r="K62" i="5"/>
  <c r="E22" i="6"/>
  <c r="D26" i="7"/>
  <c r="B12" i="8"/>
  <c r="B12" i="9"/>
  <c r="D24" i="10"/>
  <c r="B26" i="12"/>
  <c r="B49" i="12" s="1"/>
  <c r="E23" i="13"/>
  <c r="B12" i="15"/>
  <c r="B12" i="19"/>
  <c r="B12" i="22"/>
  <c r="D30" i="23"/>
  <c r="D58" i="23" s="1"/>
  <c r="D86" i="23" s="1"/>
  <c r="B9" i="24"/>
  <c r="B12" i="25"/>
  <c r="E101" i="27"/>
  <c r="B25" i="18"/>
  <c r="B27" i="16"/>
  <c r="B55" i="16" s="1"/>
  <c r="B83" i="16" s="1"/>
  <c r="B48" i="14"/>
  <c r="B31" i="25"/>
  <c r="B141" i="17"/>
  <c r="B28" i="9"/>
  <c r="B26" i="7"/>
  <c r="B22" i="6"/>
  <c r="B11" i="25"/>
  <c r="B11" i="22"/>
  <c r="B11" i="23"/>
  <c r="B11" i="19"/>
  <c r="B11" i="17"/>
  <c r="B11" i="15"/>
  <c r="B11" i="13"/>
  <c r="F8" i="4"/>
  <c r="A8" i="4" s="1"/>
  <c r="G340" i="5"/>
  <c r="H26" i="6"/>
  <c r="A17" i="6" s="1"/>
  <c r="B11" i="6"/>
  <c r="B9" i="6"/>
  <c r="D25" i="7"/>
  <c r="B11" i="7"/>
  <c r="B9" i="7"/>
  <c r="E25" i="8"/>
  <c r="D28" i="9"/>
  <c r="B11" i="10"/>
  <c r="B8" i="10"/>
  <c r="A3" i="10"/>
  <c r="D23" i="11"/>
  <c r="B9" i="12"/>
  <c r="A3" i="12"/>
  <c r="B23" i="13"/>
  <c r="B12" i="14"/>
  <c r="D26" i="16"/>
  <c r="D54" i="16" s="1"/>
  <c r="D82" i="16" s="1"/>
  <c r="E24" i="18"/>
  <c r="B83" i="21"/>
  <c r="B94" i="22"/>
  <c r="A3" i="22"/>
  <c r="B30" i="23"/>
  <c r="B58" i="23" s="1"/>
  <c r="B86" i="23" s="1"/>
  <c r="B11" i="24"/>
  <c r="A3" i="25"/>
  <c r="E36" i="26"/>
  <c r="C101" i="27"/>
  <c r="B10" i="26"/>
  <c r="B10" i="24"/>
  <c r="B10" i="21"/>
  <c r="B10" i="18"/>
  <c r="B10" i="16"/>
  <c r="B10" i="14"/>
  <c r="B10" i="12"/>
  <c r="B9" i="11"/>
  <c r="B9" i="10"/>
  <c r="C340" i="5"/>
  <c r="B9" i="5"/>
  <c r="B25" i="7"/>
  <c r="A3" i="7"/>
  <c r="B25" i="8"/>
  <c r="B11" i="8"/>
  <c r="B9" i="8"/>
  <c r="D27" i="9"/>
  <c r="B11" i="9"/>
  <c r="B9" i="9"/>
  <c r="D25" i="10"/>
  <c r="B10" i="10"/>
  <c r="B11" i="11"/>
  <c r="B8" i="11"/>
  <c r="A3" i="11"/>
  <c r="B27" i="12"/>
  <c r="B50" i="12" s="1"/>
  <c r="B11" i="12"/>
  <c r="B12" i="13"/>
  <c r="B11" i="14"/>
  <c r="E19" i="15"/>
  <c r="D64" i="16"/>
  <c r="B26" i="16"/>
  <c r="B54" i="16" s="1"/>
  <c r="B82" i="16" s="1"/>
  <c r="D141" i="17"/>
  <c r="B12" i="17"/>
  <c r="B24" i="18"/>
  <c r="E25" i="19"/>
  <c r="E82" i="21"/>
  <c r="B9" i="21"/>
  <c r="E23" i="21" s="1"/>
  <c r="H93" i="22"/>
  <c r="B12" i="23"/>
  <c r="B31" i="24"/>
  <c r="E31" i="25"/>
  <c r="B9" i="26"/>
  <c r="B9" i="25"/>
  <c r="B9" i="22"/>
  <c r="H20" i="22" s="1"/>
  <c r="B9" i="14"/>
  <c r="B9" i="23"/>
  <c r="B9" i="19"/>
  <c r="B9" i="17"/>
  <c r="B9" i="15"/>
  <c r="B9" i="13"/>
  <c r="E21" i="6"/>
  <c r="B12" i="6"/>
  <c r="B12" i="7"/>
  <c r="E24" i="8"/>
  <c r="B27" i="9"/>
  <c r="A3" i="9"/>
  <c r="D24" i="11"/>
  <c r="E26" i="12"/>
  <c r="E49" i="12" s="1"/>
  <c r="B47" i="14"/>
  <c r="B9" i="16"/>
  <c r="B140" i="17"/>
  <c r="B9" i="18"/>
  <c r="A3" i="18"/>
  <c r="E30" i="24"/>
  <c r="B30" i="25"/>
  <c r="A105" i="27"/>
  <c r="A108" i="27"/>
  <c r="F105" i="27"/>
  <c r="A10" i="28"/>
  <c r="B10" i="28" s="1"/>
  <c r="D10" i="28" s="1"/>
  <c r="AI6" i="27" l="1"/>
  <c r="AI9" i="27"/>
  <c r="AI7" i="27"/>
  <c r="AI8" i="27" s="1"/>
  <c r="A8" i="26"/>
  <c r="A8" i="24"/>
  <c r="A8" i="18"/>
  <c r="A8" i="16"/>
  <c r="A8" i="12"/>
  <c r="A7" i="11"/>
  <c r="A7" i="10"/>
  <c r="A8" i="5"/>
  <c r="A8" i="14"/>
  <c r="A8" i="7"/>
  <c r="A8" i="6"/>
  <c r="A8" i="25"/>
  <c r="A8" i="22"/>
  <c r="A8" i="19"/>
  <c r="A8" i="15"/>
  <c r="A8" i="17"/>
  <c r="A8" i="13"/>
  <c r="A8" i="9"/>
  <c r="A8" i="8"/>
  <c r="J62" i="5"/>
  <c r="E48" i="20" l="1"/>
  <c r="B94" i="27"/>
  <c r="E138" i="20" l="1"/>
  <c r="E75" i="20"/>
  <c r="E156" i="20"/>
  <c r="E115" i="20"/>
  <c r="E186" i="20"/>
  <c r="F193" i="20"/>
  <c r="E92" i="20"/>
</calcChain>
</file>

<file path=xl/sharedStrings.xml><?xml version="1.0" encoding="utf-8"?>
<sst xmlns="http://schemas.openxmlformats.org/spreadsheetml/2006/main" count="1257" uniqueCount="751">
  <si>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</si>
  <si>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</si>
  <si>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</si>
  <si>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</si>
  <si>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</si>
  <si>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</si>
  <si>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</si>
  <si>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</si>
  <si>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</si>
  <si>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</si>
  <si>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Name of other Partner - 2 (More, if any)</t>
  </si>
  <si>
    <t>Address of other Partner - 2 (More, if any)</t>
  </si>
  <si>
    <t>Thirty Five</t>
  </si>
  <si>
    <t>Labour, Co-efficient l=</t>
  </si>
  <si>
    <t>Electrolytic High Grade Zinc, co-efficient b =</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</si>
  <si>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</si>
  <si>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</si>
  <si>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</si>
  <si>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</si>
  <si>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</si>
  <si>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</si>
  <si>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</si>
  <si>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</si>
  <si>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</si>
  <si>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</si>
  <si>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</si>
  <si>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</si>
  <si>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</si>
  <si>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</si>
  <si>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</si>
  <si>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</si>
  <si>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</si>
  <si>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</si>
  <si>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</si>
  <si>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</si>
  <si>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</si>
  <si>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</si>
  <si>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</si>
  <si>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</si>
  <si>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</si>
  <si>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</si>
  <si>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</si>
  <si>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</si>
  <si>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</si>
  <si>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</si>
  <si>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</si>
  <si>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</si>
  <si>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</si>
  <si>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</si>
  <si>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</si>
  <si>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</si>
  <si>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</si>
  <si>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</si>
  <si>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</si>
  <si>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</si>
  <si>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</si>
  <si>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</si>
  <si>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</si>
  <si>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</si>
  <si>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</si>
  <si>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</si>
  <si>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</si>
  <si>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</si>
  <si>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</si>
  <si>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</si>
  <si>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</si>
  <si>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</si>
  <si>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</si>
  <si>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</si>
  <si>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</si>
  <si>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</si>
  <si>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</si>
  <si>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</si>
  <si>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</si>
  <si>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</si>
  <si>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</si>
  <si>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GCC 9.3 </t>
  </si>
  <si>
    <t>Performance Security</t>
  </si>
  <si>
    <t>(e)</t>
  </si>
  <si>
    <t>GCC 10</t>
  </si>
  <si>
    <t>Taxes and Duties</t>
  </si>
  <si>
    <t>(f)</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</si>
  <si>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</si>
  <si>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</si>
  <si>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</si>
  <si>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</si>
  <si>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</si>
  <si>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</si>
  <si>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</si>
  <si>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</si>
  <si>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</si>
  <si>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</si>
  <si>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</si>
  <si>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</si>
  <si>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</si>
  <si>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</si>
  <si>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</si>
  <si>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</si>
  <si>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</si>
  <si>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</si>
  <si>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</si>
  <si>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</si>
  <si>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</si>
  <si>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</si>
  <si>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</si>
  <si>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</si>
  <si>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</si>
  <si>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</si>
  <si>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</si>
  <si>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</si>
  <si>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</si>
  <si>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xml:space="preserve">Commissions or gratuities, if any, paid or to be paid by us to agents relating to this Bid, and to contract execution, if we are awarded the contract, are  listed below:- </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</si>
  <si>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</si>
  <si>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</si>
  <si>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</si>
  <si>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</si>
  <si>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</si>
  <si>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</si>
  <si>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</si>
  <si>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</si>
  <si>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</si>
  <si>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</si>
  <si>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</si>
  <si>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</si>
  <si>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</si>
  <si>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</si>
  <si>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</si>
  <si>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</si>
  <si>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</si>
  <si>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</si>
  <si>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</si>
  <si>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</si>
  <si>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</si>
  <si>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</si>
  <si>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</si>
  <si>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</si>
  <si>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</si>
  <si>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</si>
  <si>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</si>
  <si>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</si>
  <si>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</si>
  <si>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</si>
  <si>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</si>
  <si>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</si>
  <si>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</si>
  <si>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</si>
  <si>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</si>
  <si>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</si>
  <si>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</si>
  <si>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</si>
  <si>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</si>
  <si>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</si>
  <si>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</si>
  <si>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</si>
  <si>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</si>
  <si>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</si>
  <si>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</si>
  <si>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</si>
  <si>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</si>
  <si>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</si>
  <si>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</si>
  <si>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6.           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</si>
  <si>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</si>
  <si>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</si>
  <si>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</si>
  <si>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</si>
  <si>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</si>
  <si>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</si>
  <si>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Sole Bidder</t>
  </si>
  <si>
    <t>JV (Joint Venture)</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</si>
  <si>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</si>
  <si>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</si>
  <si>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</si>
  <si>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</si>
  <si>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</si>
  <si>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</si>
  <si>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</si>
  <si>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</si>
  <si>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</si>
  <si>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</si>
  <si>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</si>
  <si>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</si>
  <si>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</si>
  <si>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</si>
  <si>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</si>
  <si>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</si>
  <si>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</si>
  <si>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</si>
  <si>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</si>
  <si>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</si>
  <si>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</si>
  <si>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</si>
  <si>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</si>
  <si>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</si>
  <si>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</si>
  <si>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</si>
  <si>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</si>
  <si>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</si>
  <si>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</si>
  <si>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</si>
  <si>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</si>
  <si>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</si>
  <si>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</si>
  <si>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</si>
  <si>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</si>
  <si>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</si>
  <si>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</si>
  <si>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</si>
  <si>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</si>
  <si>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</si>
  <si>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</si>
  <si>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</si>
  <si>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</si>
  <si>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</si>
  <si>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</si>
  <si>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</si>
  <si>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</si>
  <si>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</si>
  <si>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</si>
  <si>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</si>
  <si>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</si>
  <si>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</si>
  <si>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</si>
  <si>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</si>
  <si>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</si>
  <si>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</si>
  <si>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</si>
  <si>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</si>
  <si>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</si>
  <si>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</si>
  <si>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</si>
  <si>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</si>
  <si>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</si>
  <si>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</si>
  <si>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</si>
  <si>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</si>
  <si>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</si>
  <si>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</si>
  <si>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</si>
  <si>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</si>
  <si>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</si>
  <si>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</si>
  <si>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</si>
  <si>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</si>
  <si>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</si>
  <si>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</si>
  <si>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</si>
  <si>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</si>
  <si>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</si>
  <si>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</si>
  <si>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</si>
  <si>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</si>
  <si>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</si>
  <si>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</si>
  <si>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</si>
  <si>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</si>
  <si>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</si>
  <si>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</si>
  <si>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</si>
  <si>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</si>
  <si>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</si>
  <si>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</si>
  <si>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</si>
  <si>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</si>
  <si>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</si>
  <si>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</si>
  <si>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</si>
  <si>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</si>
  <si>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</si>
  <si>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</si>
  <si>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</si>
  <si>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</si>
  <si>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</si>
  <si>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</si>
  <si>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</si>
  <si>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</si>
  <si>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</si>
  <si>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</si>
  <si>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</si>
  <si>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</si>
  <si>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</si>
  <si>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</si>
  <si>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</si>
  <si>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</si>
  <si>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</si>
  <si>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</si>
  <si>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</si>
  <si>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</si>
  <si>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</si>
  <si>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</si>
  <si>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</si>
  <si>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</si>
  <si>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Proposed Tower Parts Manufacturer other than the bidder, if any [Maximum two nos.]</t>
  </si>
  <si>
    <t>Any Tower Parts Manufacturer proposed other than the bidder [Yes / No]</t>
  </si>
  <si>
    <t>nd</t>
  </si>
  <si>
    <t>February</t>
  </si>
  <si>
    <t>rd</t>
  </si>
  <si>
    <t>March</t>
  </si>
  <si>
    <t>th</t>
  </si>
  <si>
    <t>April</t>
  </si>
  <si>
    <t>May</t>
  </si>
  <si>
    <t>June</t>
  </si>
  <si>
    <t>July</t>
  </si>
  <si>
    <t>August</t>
  </si>
  <si>
    <t>September</t>
  </si>
  <si>
    <t>October</t>
  </si>
  <si>
    <t>November</t>
  </si>
  <si>
    <t>December</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</si>
  <si>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</si>
  <si>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</si>
  <si>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</si>
  <si>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</si>
  <si>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</si>
  <si>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</si>
  <si>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</si>
  <si>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</si>
  <si>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</si>
  <si>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</si>
  <si>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</si>
  <si>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</si>
  <si>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</si>
  <si>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</si>
  <si>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</si>
  <si>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</si>
  <si>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</si>
  <si>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</si>
  <si>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</si>
  <si>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</si>
  <si>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</si>
  <si>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</si>
  <si>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</si>
  <si>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</si>
  <si>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</si>
  <si>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</si>
  <si>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</si>
  <si>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</si>
  <si>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</si>
  <si>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</si>
  <si>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</si>
  <si>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</si>
  <si>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</si>
  <si>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</si>
  <si>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</si>
  <si>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</si>
  <si>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</si>
  <si>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</si>
  <si>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</si>
  <si>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</si>
  <si>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</si>
  <si>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</si>
  <si>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</si>
  <si>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</si>
  <si>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</si>
  <si>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</si>
  <si>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</si>
  <si>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</si>
  <si>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</si>
  <si>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</si>
  <si>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</si>
  <si>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</si>
  <si>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</si>
  <si>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</si>
  <si>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</si>
  <si>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</si>
  <si>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</si>
  <si>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</si>
  <si>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</si>
  <si>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</si>
  <si>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</si>
  <si>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</si>
  <si>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</si>
  <si>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</si>
  <si>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</si>
  <si>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</si>
  <si>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</si>
  <si>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Quantity proposed to be bought/sub-contracted</t>
  </si>
  <si>
    <t xml:space="preserve">Details of the proposed sub-contractor/sub-vendor </t>
  </si>
  <si>
    <t xml:space="preserve">Name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</si>
  <si>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</si>
  <si>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</si>
  <si>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</si>
  <si>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</si>
  <si>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</si>
  <si>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</si>
  <si>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</si>
  <si>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</si>
  <si>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</si>
  <si>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</si>
  <si>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</si>
  <si>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</si>
  <si>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</si>
  <si>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</si>
  <si>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</si>
  <si>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</si>
  <si>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</si>
  <si>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</si>
  <si>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</si>
  <si>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Name of Materials</t>
  </si>
  <si>
    <t>Value of co-efficient</t>
  </si>
  <si>
    <t>Name of the published index</t>
  </si>
  <si>
    <t xml:space="preserve">For Fabricated Tower Parts (including bolts &amp; nuts) </t>
  </si>
  <si>
    <t>A</t>
  </si>
  <si>
    <t>IEEMA</t>
  </si>
  <si>
    <t>B</t>
  </si>
  <si>
    <t>C</t>
  </si>
  <si>
    <t>B.</t>
  </si>
  <si>
    <t>i)</t>
  </si>
  <si>
    <t>ii)</t>
  </si>
  <si>
    <t xml:space="preserve">Indian Labour Bureau, Shimla, Govt. of India (monthly) 
(Base: 2001 = 100) (www.labourbureau.nic.in)
</t>
  </si>
  <si>
    <t>Coefficient  ‘a’ shall be between 0.51 to 0.57 and coefficient ‘b’ shall be between 0.08 to 0.10 and coefficient ‘l’ shall be between 0.20 to 0.24 and sum of Coefficients ‘a’, ‘b’ and ‘l’ shall be 0.85</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</si>
  <si>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</si>
  <si>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</si>
  <si>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</si>
  <si>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</si>
  <si>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</si>
  <si>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</si>
  <si>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</si>
  <si>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</si>
  <si>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</si>
  <si>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</si>
  <si>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</si>
  <si>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</si>
  <si>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</si>
  <si>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</si>
  <si>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</si>
  <si>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</si>
  <si>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</si>
  <si>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</si>
  <si>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</si>
  <si>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</si>
  <si>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</si>
  <si>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</si>
  <si>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</si>
  <si>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(2)</t>
  </si>
  <si>
    <t>Section II - Commitments of the Bidder/Contractor</t>
  </si>
  <si>
    <t>Page 2 of 8</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</si>
  <si>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</si>
  <si>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</si>
  <si>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</si>
  <si>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</si>
  <si>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</si>
  <si>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</si>
  <si>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</si>
  <si>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</si>
  <si>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</si>
  <si>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</si>
  <si>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</si>
  <si>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</si>
  <si>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</si>
  <si>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</si>
  <si>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</si>
  <si>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</si>
  <si>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</si>
  <si>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(8)</t>
  </si>
  <si>
    <t>Page 6 of 8</t>
  </si>
  <si>
    <t>(9)</t>
  </si>
  <si>
    <t>(*)</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</si>
  <si>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</si>
  <si>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</si>
  <si>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</si>
  <si>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</si>
  <si>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</si>
  <si>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</si>
  <si>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</si>
  <si>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</si>
  <si>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</si>
  <si>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</si>
  <si>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</si>
  <si>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</si>
  <si>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</si>
  <si>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</si>
  <si>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</si>
  <si>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 xml:space="preserve">  </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</si>
  <si>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</si>
  <si>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</si>
  <si>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</si>
  <si>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Power of Attorney. Bidders may use their own proforma for furnishing the required information with the bid.</t>
  </si>
  <si>
    <t xml:space="preserve">Note: Bidders may note that no prescribed proforma has been enclosed for </t>
  </si>
  <si>
    <t>No</t>
  </si>
  <si>
    <t>Attachment 8 Manufacturer’s Authorisation Form : To be furnished as per proforma provided in the bidding document, on the letter head of the each Manufactures proposed to supply main items. Not included here.</t>
  </si>
  <si>
    <t>Interest Bearing Initial Advance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</si>
  <si>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</si>
  <si>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</si>
  <si>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</si>
  <si>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</si>
  <si>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</si>
  <si>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</si>
  <si>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</si>
  <si>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</si>
  <si>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</si>
  <si>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</si>
  <si>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</si>
  <si>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 ……. …….. …… ……. …….. </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</si>
  <si>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</si>
  <si>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</si>
  <si>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</si>
  <si>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</si>
  <si>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</si>
  <si>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</si>
  <si>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</si>
  <si>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</si>
  <si>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</si>
  <si>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</si>
  <si>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</si>
  <si>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</si>
  <si>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</si>
  <si>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Value of index</t>
  </si>
  <si>
    <t>2016- 2017</t>
  </si>
  <si>
    <t>Period in months from the effective date of contract</t>
  </si>
  <si>
    <t>Steel Blooms, co-efficient a =</t>
  </si>
  <si>
    <t>2017- 2018</t>
  </si>
  <si>
    <t>2018- 2019</t>
  </si>
  <si>
    <t>Safety Pact</t>
  </si>
  <si>
    <t>(Safety Pact)</t>
  </si>
  <si>
    <t>Safety Pact is annexed separately herewith this Volume.</t>
  </si>
  <si>
    <t>1.We hereby furnish the details of the items/ sub-assemblies (supply items), we propose to buy for the purpose of furnishing and installation of the subject Package :</t>
  </si>
  <si>
    <t>(Items, Components, Raw Material, Services proposed to be sourced from Micro and Small Enterprises)</t>
  </si>
  <si>
    <t>1. We hereby furnish the details of the items, components, raw material, services which we propose to buy/avail from Micro and Small Enterprises (MSEs) for the purpose of completion of works under the subject package :</t>
  </si>
  <si>
    <t xml:space="preserve">Name of Micro and Small Enterprises (MSEs) </t>
  </si>
  <si>
    <t>Name &amp; Address</t>
  </si>
  <si>
    <t xml:space="preserve">Category
(Micro or Small)
</t>
  </si>
  <si>
    <t>2. 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</si>
  <si>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ATTACHMENT-5A</t>
  </si>
  <si>
    <t>(Items, Components, Raw Material, Services proposed to be sourced from Micro and Small Enterprises): The details of the items, components, raw material, services which is proposed to bought/availed from Micro and Small Enterprises for the purpose of completion of works</t>
  </si>
  <si>
    <t xml:space="preserve">We are a Micro and Small Enterprise (MSE) registered with </t>
  </si>
  <si>
    <t>2019- 2020</t>
  </si>
  <si>
    <t>(iii)</t>
  </si>
  <si>
    <t>As per para BDS/ITB clause 9.3 q, Bidder shall furnish the details of their Provident Fund Code Number</t>
  </si>
  <si>
    <t>Name of Bidders/JV Partners</t>
  </si>
  <si>
    <t>Provident Fund Code Number</t>
  </si>
  <si>
    <t xml:space="preserve">Details </t>
  </si>
  <si>
    <t>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Accordingly,We hereby furnish the details of ex-employees of POWERGRID who had retired/ resigned at the level of General Manager and above from POWERGRID and subsequently have been employed by us:</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</si>
  <si>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</si>
  <si>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</si>
  <si>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rPr>
        <b/>
        <sz val="11"/>
        <rFont val="Book Antiqua"/>
        <family val="1"/>
      </rPr>
      <t xml:space="preserve">Note:  </t>
    </r>
    <r>
      <rPr>
        <sz val="11"/>
        <rFont val="Book Antiqua"/>
        <family val="1"/>
      </rPr>
      <t xml:space="preserve">
1. “Code of Business Conduct and Ethics for Senior Management Personnel” and “Code of Business Conduct and Ethics for Board Members” are available on POWERGRID’s website https://www.powergridindia.com.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</si>
  <si>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(Declaration of Key Managerial Person and Power of Attorney holder)</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</si>
  <si>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</si>
  <si>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 xml:space="preserve">1. We confirm that the declarations made in our bid, particularly Attachment-3 (QR) regarding eligibility/qualification data and documents submitted in our bid in support of the declarations, are true and correct to the best of our knowledge.
2.  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
3. We shall furnish clarification to bid, if any sought by Employer pursuant to ITB clause 21.1. We understand that if we fail to rectify/furnish the requested documents if any, within 7 working days’ notice, our bid is liable to be rejected.
4. 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
</t>
  </si>
  <si>
    <t xml:space="preserve"> (MM/YYYY) in equivalent  Indian Rupees is </t>
  </si>
  <si>
    <t>Crore. The details of value used for working out the Balance Bid Capacity as above, are as follows:</t>
  </si>
  <si>
    <t>S N</t>
  </si>
  <si>
    <t>FY</t>
  </si>
  <si>
    <t>Value of Total Sales (including Taxes and Duties)(T)</t>
  </si>
  <si>
    <t>B. Value of existing commitments and ongoing similar works yet to be completed as on the 1st date of quarter of the financial year in which the bids are opened(B) as on 1st date of the Quarter in which First Envelope Bids are to be opened</t>
  </si>
  <si>
    <t>Value of Balance Works (B1) against the Contracts awarded by Employer</t>
  </si>
  <si>
    <t xml:space="preserve">Value of Balance Works (B2) against the Contracts awarded by Utilities other than Employer </t>
  </si>
  <si>
    <t>Total value of Balance Works (B){B=B1+B2}</t>
  </si>
  <si>
    <t xml:space="preserve">6***. Our/Our proposed manufacturer’s annual manufacturing capacity as certified by a Chartered Engineer or similar Professional/ Professional body/Govt Agencies is: </t>
  </si>
  <si>
    <t xml:space="preserve"> MT/annum (for tower/tower parts)</t>
  </si>
  <si>
    <t xml:space="preserve">[Certificate from Chartered Engineer or similar Professional/ Professional body/Govt Agencies in the country of the bidder/proposed manufacturer is to be enclosed along with this Attachment. Annual manufacturing capacity of all the manufacturers to be furnished separately]
***(Applicable only in case of Tower packages with scope for tower supply)
</t>
  </si>
  <si>
    <t>7. Notwithstanding above, we also understand that the Bid Capacity/Manufacturing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</si>
  <si>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I.</t>
  </si>
  <si>
    <t>a</t>
  </si>
  <si>
    <t>b.</t>
  </si>
  <si>
    <t>c.</t>
  </si>
  <si>
    <t>Option for Initial Advance (either Interest Bearing Initial Advance or No Initial Advance) and Information for E-payment, PF details and declaration regarding Micro/Small &amp; Medium Enterprises</t>
  </si>
  <si>
    <t>GSTIN Numbers</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</si>
  <si>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</si>
  <si>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</si>
  <si>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</si>
  <si>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</si>
  <si>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</si>
  <si>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7.       </t>
  </si>
  <si>
    <t>8.       </t>
  </si>
  <si>
    <t>9.       </t>
  </si>
  <si>
    <t>The above amounts are in accordance with the price schedules attached herewith and are made part of this bid</t>
  </si>
  <si>
    <t>Declaration of Key Managerial Person jointly with Power of Attorney holder</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</si>
  <si>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</si>
  <si>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</si>
  <si>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</si>
  <si>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insurance, unloading, storage,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</si>
  <si>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 xml:space="preserve">We conform that the equipments offered shall have minimum (or a muximum, as the case may be) performance specified in Technical Specification. We further guarantee the performance/efficiency of the equipments in response to the Technical Specifications. </t>
  </si>
  <si>
    <t xml:space="preserve">Bidders are advised to print this declaration on the Company Letter Head and upload the duly signed and scanned copy along with the First Envelope Bid. </t>
  </si>
  <si>
    <t>b</t>
  </si>
  <si>
    <t>c</t>
  </si>
  <si>
    <t>GCC 5.7</t>
  </si>
  <si>
    <t>Contractors Responsibility</t>
  </si>
  <si>
    <r>
      <t xml:space="preserve">Are you a MSE owned by SC/ST* entrepreneurs in line with Public Procurement Policy for Micro and Small Enterprises (MSEs) order 2012 including subsequent amendment/notification/order </t>
    </r>
    <r>
      <rPr>
        <b/>
        <i/>
        <sz val="11"/>
        <rFont val="Book Antiqua"/>
        <family val="1"/>
      </rPr>
      <t>(Indicate Yes/No)</t>
    </r>
  </si>
  <si>
    <t>3.(a)       </t>
  </si>
  <si>
    <t>3.(b)</t>
  </si>
  <si>
    <t>Yes</t>
  </si>
  <si>
    <t>3.(c)</t>
  </si>
  <si>
    <t xml:space="preserve">If 3(b) is ‘Yes’ please mention whether you are (Proprietary MSE/ Partnership MSE/ Private Limited Company) owned by SC/ST entrepreneurs
</t>
  </si>
  <si>
    <t>(iv)</t>
  </si>
  <si>
    <t>(v)</t>
  </si>
  <si>
    <r>
      <t>Remarks</t>
    </r>
    <r>
      <rPr>
        <b/>
        <sz val="11"/>
        <rFont val="Book Antiqua"/>
        <family val="1"/>
      </rPr>
      <t>:</t>
    </r>
  </si>
  <si>
    <t>*The definition of MSEs owned by SC/ST is as given under:</t>
  </si>
  <si>
    <t>a.</t>
  </si>
  <si>
    <t>In case of proprietary MSE, proprietor(s) shall be SC /ST.</t>
  </si>
  <si>
    <t>In case of partnership MSE, the SC/ST partners shall be holding at least 51% shares in the unit.</t>
  </si>
  <si>
    <t xml:space="preserve">c. </t>
  </si>
  <si>
    <t>In case of Private Limited companies, at least 51% share shall be held by SC/ST promoters.</t>
  </si>
  <si>
    <r>
      <t>Documentary evidence</t>
    </r>
    <r>
      <rPr>
        <b/>
        <sz val="11"/>
        <rFont val="Book Antiqua"/>
        <family val="1"/>
      </rPr>
      <t>: Please provide scanned copy(ies) of the SC/ST certificate(s) issued by District Authority as applicable for SC/ST MSE category as per (a), (b) or (c) above.</t>
    </r>
  </si>
  <si>
    <t xml:space="preserve">We meet the eligibility requirements and have no conflict of interest in accordance with ITB Clause 2 </t>
  </si>
  <si>
    <t>NOTE: (In case of JV, all partners of the Joint Venture shall be MSEs to consdier its bid as bid from MSE, JV bidder with at least one non-MSE partner (whether lead or other partner)  shall not be eligible for the benefit available to the MSE bidders)</t>
  </si>
  <si>
    <t>Authorization certificate issued by Domestic Manufacturer for selling Domestically Manufactured Iron &amp;Steel Products</t>
  </si>
  <si>
    <t xml:space="preserve">2. We hereby  delare that we would not subcontract the erection portion of the contract without prior approval of the Employer.
</t>
  </si>
  <si>
    <t>Compliance to the process related to the e-RA Terms &amp; Conditions and the Business Rules governing the e-RA</t>
  </si>
  <si>
    <t xml:space="preserve">A. Maximum value of Transmission &amp; Distribution (T&amp;D) works (including substation, transmission lines, distribution for all verticals), executed in any one financial year during the last 5 financial years taking into account the completed as well as the works in progress </t>
  </si>
  <si>
    <t>Are you a MSE owned by women in line with Public Procurement Policy for Micro and Small Enterprises (MSEs) order 2012, Public Procurement Policy for Micro and Small Enterprises (MSEs) Amendment Order 2018 including subsequent amendment/notification/order (Indicate Yes/No)</t>
  </si>
  <si>
    <t>3.(d)</t>
  </si>
  <si>
    <t>ATTACHMENT-3 (QR)</t>
  </si>
  <si>
    <t>Bidder’s Name and Address :</t>
  </si>
  <si>
    <t>Name:</t>
  </si>
  <si>
    <t>Address:</t>
  </si>
  <si>
    <r>
      <t xml:space="preserve">Whether Bidder is MSE
</t>
    </r>
    <r>
      <rPr>
        <i/>
        <sz val="11"/>
        <rFont val="Book Antiqua"/>
        <family val="1"/>
      </rPr>
      <t>[Select from drop down menu]</t>
    </r>
    <r>
      <rPr>
        <sz val="11"/>
        <rFont val="Book Antiqua"/>
        <family val="1"/>
      </rPr>
      <t xml:space="preserve">
</t>
    </r>
  </si>
  <si>
    <r>
      <t xml:space="preserve">Specify type of Bidder
</t>
    </r>
    <r>
      <rPr>
        <i/>
        <sz val="11"/>
        <rFont val="Book Antiqua"/>
        <family val="1"/>
      </rPr>
      <t>[Select from drop down menu]</t>
    </r>
  </si>
  <si>
    <t>JOINT VENTURE (JV)</t>
  </si>
  <si>
    <t>Name and Address of Agent</t>
  </si>
  <si>
    <t>Purpose of Commission or Gratuity</t>
  </si>
  <si>
    <t>Affidavit of Self Certification regarding Domestic Value Addition in Iron &amp; Steel Products</t>
  </si>
  <si>
    <t>It is hereby agreed by and between the parties as under:</t>
  </si>
  <si>
    <t xml:space="preserve">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</si>
  <si>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</si>
  <si>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</si>
  <si>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 )</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</si>
  <si>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</si>
  <si>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</si>
  <si>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</si>
  <si>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</si>
  <si>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</si>
  <si>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</si>
  <si>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(e )</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</si>
  <si>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</si>
  <si>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</si>
  <si>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The Bidder/Contractor shall ensure adoption of Integrity Pact by its Sub-contractors and shall be responsible for the same</t>
  </si>
  <si>
    <t>The Bidder/Contractor will not instigate third persons to commit offences outlined above or be an accessory to such offences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</si>
  <si>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</si>
  <si>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</si>
  <si>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</si>
  <si>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</si>
  <si>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</si>
  <si>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</si>
  <si>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</si>
  <si>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</si>
  <si>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(10)</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</si>
  <si>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</si>
  <si>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</si>
  <si>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</si>
  <si>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</si>
  <si>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</si>
  <si>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</si>
  <si>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The IEM will submit a written report to the Chairman-cum-Managing Director, POWERGRID within 8 to 10 weeks from the date of reference or intimation to him by POWERGRID and, should the occasion arise, submit proposals for correcting problematic situations</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</si>
  <si>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</si>
  <si>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</si>
  <si>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The word ‘IEM’ would include both singular and plural</t>
  </si>
  <si>
    <t>This Section shall be applicable for only those packages wherein the IEMs have been identified in Section – I : Invitation for Bids and/or Clause ITB 9.3 in Section – III: Bid Data Sheets of Conditions of Contract, Volume-I of the Bidding Documents</t>
  </si>
  <si>
    <t xml:space="preserve">This agreement is subject to Indian Law. Place of performance and jurisdiction is the establishment of POWERGRID. The Arbitration clause provided in the main tender document / contract shall not be applicable for any issue / dispute arising under Integrity Pact. </t>
  </si>
  <si>
    <t>Changes and supplements as well as termination notices need to be made in writing. Side agreements have not been made.</t>
  </si>
  <si>
    <t>Issues like Warranty/Guarantees etc. shall be outside the purview of IEMs.</t>
  </si>
  <si>
    <t>Views expressed or suggestions/submissions made by the parties and the recommendations of the CVO/IEM# in respect of the violation of this agreement, shall not be relied on or introduced as evidence in the arbitral or judicial proceedings (arising out of the arbitral proceedings) by the parties in connection with the disputes/differences arising out of the subject contract.</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</si>
  <si>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</si>
  <si>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</si>
  <si>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</si>
  <si>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</si>
  <si>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</si>
  <si>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t>2021-2022</t>
  </si>
  <si>
    <t>2022-2023</t>
  </si>
  <si>
    <t>Attachment 18 Safety Pact : To be submitted as per ITB Clause No. 9.3(s) and as per remarks in the safety pact.</t>
  </si>
  <si>
    <t>Integrity Pact is annexed separately herewith this Volume.</t>
  </si>
  <si>
    <t>SOLE BIDDER</t>
  </si>
  <si>
    <t>POWERGRID values full compliance with all relevant laws of the land, rules,  regulations, economic use of resources, and of fairness /  transparency in its relations with its Bidders/ Contractors."</t>
  </si>
  <si>
    <t xml:space="preserve">Details / write-up to engage the Locals sub-contractor/sub-vendor </t>
  </si>
  <si>
    <t>In line with ITB Clause 9.3 (e), we intend to supply following items which are to be manufactured within Arunachal Pradesh. 
We further  declare that  we would source material / services for atleast 30% of the Installation Price of Second /Services contract from within Arunachal Pradesh.</t>
  </si>
  <si>
    <t>(Declaration to source material/equipment and services from within Arunachal Pradesh)</t>
  </si>
  <si>
    <r>
      <t xml:space="preserve">Declaration by the Bidder regarding events encountered pursuant to ITB Clause 2.1 </t>
    </r>
    <r>
      <rPr>
        <i/>
        <sz val="11"/>
        <rFont val="Book Antiqua"/>
        <family val="1"/>
      </rPr>
      <t xml:space="preserve">(All partners of the Joint Venture in case of Joint Venture bids) </t>
    </r>
  </si>
  <si>
    <t xml:space="preserve">Hardware Fittings </t>
  </si>
  <si>
    <t>Raw Material</t>
  </si>
  <si>
    <t>EC Grade Aluminium Ingots, coefficient a =</t>
  </si>
  <si>
    <t>Electrolytic High Grade Zinc, coefficient b =</t>
  </si>
  <si>
    <t>Manufacture of Basic Metals, coefficient c=</t>
  </si>
  <si>
    <t xml:space="preserve">Wholesale Price Index Number for   `Manufacture of Basic Metals’(Group Item) (monthly)  (Base: 2011-12=100), as published by Office of Economic Advisor, Ministry of Commerce &amp; Industry(www.eaindustry.nic.in).
</t>
  </si>
  <si>
    <t>Labour, coefficient l =</t>
  </si>
  <si>
    <t>Coefficient  ‘a’ shall be between 0.35 to 0.45 and coefficient ‘b’ shall be between 0.04 to 0.06 and coefficient ‘c’ shall be between 0.18 to 0.22 and coefficient ‘l’ shall be between 0.13 to 0.17 and sum of Coefficients ‘a’, ‘b’, ‘c’ and ‘l’ shall be 0.80</t>
  </si>
  <si>
    <t>Conductor Accessories</t>
  </si>
  <si>
    <t>Mid Span Compression Joint for Conductor</t>
  </si>
  <si>
    <t>Coefficient  ‘a’ shall be between 0.63 to 0.67 and coefficient ‘l’ shall be between 0.13 to 0.17 and sum of Coefficients ‘a’ and ‘l’ shall be 0.80</t>
  </si>
  <si>
    <t>Repair Sleeve for Conductor</t>
  </si>
  <si>
    <t>Vibration damper for Conductor</t>
  </si>
  <si>
    <t>For Erection Price Component</t>
  </si>
  <si>
    <t>Installation Price Component {including civil works but excluding ‘supply &amp; placement of reinforcement steel’, ‘concreting’, survey, soil investigation and aviation signal for river crossing towers(if any)}</t>
  </si>
  <si>
    <t>HSD, coefficient a =</t>
  </si>
  <si>
    <t xml:space="preserve">Wholesale Price Index Number for ‘HSD’ (Individual commodity) (monthly) (Base: 2011-12=100) as published by
Office of Economic Advisor, Ministry of Commerce &amp; Industry 
 (www.eaindustry.nic.in).
</t>
  </si>
  <si>
    <t>L</t>
  </si>
  <si>
    <t>Coefficient  ‘a’ shall be between 0.20 to 0.24 and coefficient ‘l’ shall be between 0.56 to 0.60 and sum of Coefficients ‘a’ and ‘l’ shall be 0.80</t>
  </si>
  <si>
    <t xml:space="preserve">Supply &amp; Placement of Reinforcement Steel </t>
  </si>
  <si>
    <t>Manufacture of Basic Metals, coefficient b =</t>
  </si>
  <si>
    <t xml:space="preserve">Wholesale Price Index Number for ‘Manufacture of Basic Metals’ (Group Item) (monthly) (Base: 2011-12=100) as published by
Office of Economic Advisor, Ministry of Commerce &amp; Industry 
 (www.eaindustry.nic.in).
</t>
  </si>
  <si>
    <t>Coefficient  ‘a’ shall be between 0.09 to 0.11 and coefficient ‘b’ shall be between 0.63 to 0.67 and coefficient ‘l’ shall be between 0.04 to 0.06 and sum of Coefficients ‘a’, ’b’ and ‘l’ shall be 0.80</t>
  </si>
  <si>
    <t>For Concreting</t>
  </si>
  <si>
    <t>Manufacture of Cement, Lime &amp; Plaster, coefficient b =</t>
  </si>
  <si>
    <t xml:space="preserve">Wholesale Price Index Number for ‘Manufacture of Cement, Lime &amp; Plaster’ (Group Item)  (monthly) (Base: 2011-12=100) as published by
Office of Economic Advisor, Ministry of Commerce &amp; Industry 
 (www.eaindustry.nic.in).
</t>
  </si>
  <si>
    <t>Cutting, Shaping and finishing of stone, coefficient c =</t>
  </si>
  <si>
    <t xml:space="preserve">Wholesale Price Index Number for ‘Cutting, Shaping and finishing of stone’ (Group Item)  (monthly) (Base: 2011-12=100) as published by
Office of Economic Advisor, Ministry of Commerce &amp; Industry 
 (www.eaindustry.nic.in).
</t>
  </si>
  <si>
    <t>Coefficient  ‘a’ shall be between 0.18 to 0.22 and coefficient ‘b’ shall be between 0.25 to 0.35 and coefficient ‘c’ shall be between 0.18 to 0.22 and coefficient ‘l’ shall be between 0.09 to 0.11 and sum of Coefficients ‘a’, ’b’, 'c' and ‘l’ shall be 0.80</t>
  </si>
  <si>
    <t>B.1</t>
  </si>
  <si>
    <t>B.2</t>
  </si>
  <si>
    <t>C.</t>
  </si>
  <si>
    <t>5.  Our Balance Bid Capacity net of works under execution, calculated as per Clause ITB 23.2.1 (i.e. 3T-B), as on 1st date** of the Quarter in which First Envelope Bids are to be opened i.e. 01st</t>
  </si>
  <si>
    <t xml:space="preserve">[**1st day of the quarter in which the first envelope bids are opened  for e.g. If the actual date of opening of first envelope bids is 15th June 2016, the Balance bid capacity as on 01st April 2016 is to be declared)]
</t>
  </si>
  <si>
    <t>d)</t>
  </si>
  <si>
    <t>Flexible Copper Bond shall be on FIRM PRICE BASIS</t>
  </si>
  <si>
    <t>TW01</t>
  </si>
  <si>
    <t xml:space="preserve">Conductor </t>
  </si>
  <si>
    <t>2023-2024</t>
  </si>
  <si>
    <t>: Attachments:</t>
  </si>
  <si>
    <t>Instruction for printing &amp; submitting Integrity Pact</t>
  </si>
  <si>
    <t xml:space="preserve">Tower Package – TW01 </t>
  </si>
  <si>
    <t>Bid Securing Declaration to be submitted by the Bidder</t>
  </si>
  <si>
    <t xml:space="preserve">a designated Authority of GoI under the Public Procurement Policy for MSEs order 2012, Notification dated 01/06/2020 and 26/06/2020 read in conjunction with related notifications issued from time to time for such enterprises. (applicable for MSE only) </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</si>
  <si>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</si>
  <si>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t>Affidavit of Self certification regarding Minimum Local Content in line with PPP-MII Order and MoP Order, if applicable</t>
  </si>
  <si>
    <r>
      <t xml:space="preserve">Certification by the Bidder per DoE Order in line with ITB Clause 2.1 </t>
    </r>
    <r>
      <rPr>
        <i/>
        <sz val="11"/>
        <rFont val="Book Antiqua"/>
        <family val="1"/>
      </rPr>
      <t>(In case of a Joint Venture bid, the declaration shall be given by all partners of the Joint Venture)</t>
    </r>
  </si>
  <si>
    <t>2024-2025</t>
  </si>
  <si>
    <t>2025-2026</t>
  </si>
  <si>
    <t>For further details bidders may please refer ITB Clause 9.3 (o).</t>
  </si>
  <si>
    <t>Attachments 3(JV),  4,  4(A),  4(B),  5, 5(A), 5(B), 6, 7,  9,  10, 11, 12, 13,14, 14-IP, 15, 16, 17, 19, 20 and Bid Form for 1st Envelope are included here.</t>
  </si>
  <si>
    <t>Attachment 1 Bid Security : Not Applicable</t>
  </si>
  <si>
    <t>Attachment-3 (QR Schedule) : Format attached in Volume-III of Bidding Documents.</t>
  </si>
  <si>
    <t xml:space="preserve">Undertaking regarding submission of original/Hard copy part of the bid </t>
  </si>
  <si>
    <t>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t>
  </si>
  <si>
    <t>5002001861/TOWER/DOM/A02-CC CS -3</t>
  </si>
  <si>
    <t xml:space="preserve">Attachment-21 to 29: To be submitted as perproforma provided in the bidding document.  </t>
  </si>
  <si>
    <t>2020-2021</t>
  </si>
  <si>
    <t>Attachment-3 (QR) is attached with this Volume.</t>
  </si>
  <si>
    <t xml:space="preserve">(c) </t>
  </si>
  <si>
    <t>Steel Blooms of size 150 mm x 150 mm, as published by IEEMA</t>
  </si>
  <si>
    <t>Line Materials</t>
  </si>
  <si>
    <t>B1.</t>
  </si>
  <si>
    <t>Wholesale Price Index Number for   `Manufacture of Basic Metals’(Group Item) (monthly)  (Base: 2011-12=100), as published by Office of Economic Advisor, Ministry of Commerce &amp; Industry(www.eaindustry.nic.in).</t>
  </si>
  <si>
    <t>3(a)</t>
  </si>
  <si>
    <t>3(b)</t>
  </si>
  <si>
    <t>3(c)</t>
  </si>
  <si>
    <t>Bundle Spacer for Conductor</t>
  </si>
  <si>
    <t>Rigid Spacer for Jumper</t>
  </si>
  <si>
    <t>3(d)</t>
  </si>
  <si>
    <t>Vibration Damper for Conductor/ Quad Spacer Damper for Conductor</t>
  </si>
  <si>
    <t>Flexible Copper Bond</t>
  </si>
  <si>
    <t>Firm</t>
  </si>
  <si>
    <t xml:space="preserve">Installation Price Component [including Civil Works but excluding ‘Supply &amp; Placement of Reinforcement Steel’, ‘Concreting’, Survey, Soil investigation and aviation signal for river crossing towers (if any)]  </t>
  </si>
  <si>
    <t>High Speed Diesel, coefficient a =</t>
  </si>
  <si>
    <t>Wholesale Price Index Number for `HSD’(Individual Commodity) (monthly)  (Base: 2011-12=100), as published by Office of Economic Advisor, Ministry of Commerce &amp; Industry(www.eaindustry.nic.in)</t>
  </si>
  <si>
    <t>Wholesale Price Index Number for `HSD’(Individual Commodity) (monthly)  (Base: 2011-12=100), as published by Office of Economic Advisor, Ministry of Commerce &amp; Industry(www.eaindustry.nic.in).</t>
  </si>
  <si>
    <t>Manufacture of cement, lime and plaster, coefficient b =</t>
  </si>
  <si>
    <t>Wholesale Price Index Number for `Manufacture of cement, lime and plaster’(Group Item) (monthly)  (Base: 2011-12=100), as published by Office of Economic Advisor, Ministry of Commerce &amp; Industry (www.eaindustry.nic.in).</t>
  </si>
  <si>
    <t>Cutting, shaping and finishing of stone, coefficient c =</t>
  </si>
  <si>
    <t xml:space="preserve">Wholesale Price Index Number for `Cutting, shaping and finishing of stone’(Group Item) (monthly) (Base: 2011-12=100), as published by Office of Economic Advisor, Ministry of Commerce &amp; Industry(www.eaindustry.nic.in). </t>
  </si>
  <si>
    <t>Indian field labour index – namely All India average consumer price index for Industrial Workers (monthly)  (Base: 2016= 100), as published by Labour Bureau, Shimla, Government of India (www.labourbureau.nic.in).</t>
  </si>
  <si>
    <t>B2 (i)</t>
  </si>
  <si>
    <t xml:space="preserve">Indian field labour index – namely All India average consumer price index for Industrial Workers (monthly)  (Base: 2016= 100), as published by Labour Bureau, Shimla, Government of India (www.labourbureau.nic.in).
(Base: 2001 = 100) (www.labourbureau.nic.in)
</t>
  </si>
  <si>
    <t xml:space="preserve">Indian field labour index – namely All India average consumer price index for Industrial Workers (monthly)  (Base: 2016= 100), as published by Labour Bureau, Shimla, Government of India (www.labourbureau.nic.in).
(Base: 2016 = 100) (www.labourbureau.nic.in)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</si>
</sst>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 numFmtId="173" formatCode="[$-409]d\-mmm\-yyyy;@"/>
  </numFmts>
  <fonts count="85">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b/>
      <sz val="18"/>
      <color indexed="12"/>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b/>
      <sz val="11"/>
      <name val="Arial"/>
      <family val="2"/>
    </font>
    <font>
      <b/>
      <i/>
      <sz val="11"/>
      <name val="Book Antiqua"/>
      <family val="1"/>
    </font>
    <font>
      <sz val="11"/>
      <color indexed="8"/>
      <name val="Calibri"/>
      <family val="2"/>
    </font>
    <font>
      <i/>
      <sz val="12"/>
      <color indexed="8"/>
      <name val="Book Antiqua"/>
      <family val="1"/>
    </font>
    <font>
      <b/>
      <i/>
      <sz val="12"/>
      <color indexed="8"/>
      <name val="Book Antiqua"/>
      <family val="1"/>
    </font>
    <font>
      <b/>
      <u/>
      <sz val="12"/>
      <name val="Book Antiqua"/>
      <family val="1"/>
    </font>
    <font>
      <i/>
      <sz val="14"/>
      <name val="Book Antiqua"/>
      <family val="1"/>
    </font>
    <font>
      <b/>
      <u/>
      <sz val="14"/>
      <name val="Book Antiqua"/>
      <family val="1"/>
    </font>
    <font>
      <u/>
      <sz val="10"/>
      <color theme="10"/>
      <name val="Book Antiqua"/>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2"/>
      <color rgb="FFFF0000"/>
      <name val="Book Antiqua"/>
      <family val="1"/>
    </font>
    <font>
      <sz val="11"/>
      <color rgb="FFFF0000"/>
      <name val="Book Antiqua"/>
      <family val="1"/>
    </font>
    <font>
      <i/>
      <sz val="12"/>
      <color rgb="FFFF0000"/>
      <name val="Book Antiqua"/>
      <family val="1"/>
    </font>
    <font>
      <sz val="12"/>
      <color rgb="FF0000FF"/>
      <name val="Book Antiqua"/>
      <family val="1"/>
    </font>
    <font>
      <sz val="14"/>
      <color rgb="FFFF0000"/>
      <name val="Book Antiqua"/>
      <family val="1"/>
    </font>
    <font>
      <sz val="8"/>
      <color rgb="FF000000"/>
      <name val="Tahoma"/>
      <family val="2"/>
    </font>
    <font>
      <i/>
      <sz val="11"/>
      <color rgb="FFFF0000"/>
      <name val="Book Antiqua"/>
      <family val="1"/>
    </font>
  </fonts>
  <fills count="1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0000"/>
        <bgColor indexed="64"/>
      </patternFill>
    </fill>
  </fills>
  <borders count="60">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hair">
        <color indexed="64"/>
      </bottom>
      <diagonal/>
    </border>
  </borders>
  <cellStyleXfs count="44">
    <xf numFmtId="0" fontId="0" fillId="0" borderId="0"/>
    <xf numFmtId="9" fontId="12" fillId="0" borderId="0"/>
    <xf numFmtId="164"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0" fontId="14"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43" fontId="13" fillId="0" borderId="0" applyFont="0" applyFill="0" applyBorder="0" applyAlignment="0" applyProtection="0"/>
    <xf numFmtId="43" fontId="1" fillId="0" borderId="0" applyFont="0" applyFill="0" applyBorder="0" applyAlignment="0" applyProtection="0"/>
    <xf numFmtId="169"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72" fillId="0" borderId="0" applyNumberFormat="0" applyFill="0" applyBorder="0" applyAlignment="0" applyProtection="0"/>
    <xf numFmtId="0" fontId="16" fillId="0" borderId="0" applyNumberFormat="0" applyFill="0" applyBorder="0" applyAlignment="0" applyProtection="0">
      <alignment vertical="top"/>
      <protection locked="0"/>
    </xf>
    <xf numFmtId="37" fontId="17" fillId="0" borderId="0"/>
    <xf numFmtId="170" fontId="13" fillId="0" borderId="0"/>
    <xf numFmtId="0" fontId="24" fillId="0" borderId="0"/>
    <xf numFmtId="0" fontId="13" fillId="0" borderId="0"/>
    <xf numFmtId="0" fontId="1" fillId="0" borderId="0"/>
    <xf numFmtId="0" fontId="13" fillId="0" borderId="0"/>
    <xf numFmtId="0" fontId="1" fillId="0" borderId="0"/>
    <xf numFmtId="0" fontId="8" fillId="0" borderId="0"/>
    <xf numFmtId="0" fontId="13" fillId="0" borderId="0"/>
    <xf numFmtId="0" fontId="13" fillId="0" borderId="0"/>
    <xf numFmtId="0" fontId="66" fillId="0" borderId="0"/>
    <xf numFmtId="0" fontId="1" fillId="0" borderId="0"/>
    <xf numFmtId="0" fontId="51" fillId="0" borderId="0"/>
    <xf numFmtId="0" fontId="8" fillId="0" borderId="0"/>
    <xf numFmtId="0" fontId="1"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cellStyleXfs>
  <cellXfs count="1196">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35" applyNumberFormat="1" applyFont="1" applyFill="1" applyBorder="1" applyAlignment="1" applyProtection="1">
      <alignment vertical="center"/>
    </xf>
    <xf numFmtId="0" fontId="8" fillId="0" borderId="0" xfId="39" applyFont="1" applyAlignment="1" applyProtection="1">
      <alignment vertical="center"/>
      <protection hidden="1"/>
    </xf>
    <xf numFmtId="0" fontId="8" fillId="0" borderId="0" xfId="39" applyFont="1" applyBorder="1" applyAlignment="1" applyProtection="1">
      <alignment horizontal="left" vertical="center" indent="1"/>
      <protection hidden="1"/>
    </xf>
    <xf numFmtId="0" fontId="8" fillId="0" borderId="0" xfId="39" applyFont="1" applyBorder="1" applyAlignment="1" applyProtection="1">
      <alignment vertical="center"/>
      <protection hidden="1"/>
    </xf>
    <xf numFmtId="0" fontId="9" fillId="0" borderId="0" xfId="39" applyFont="1" applyFill="1" applyAlignment="1" applyProtection="1">
      <alignment vertical="center"/>
      <protection hidden="1"/>
    </xf>
    <xf numFmtId="0" fontId="9" fillId="0" borderId="0" xfId="0" applyFont="1" applyAlignment="1">
      <alignment vertical="center"/>
    </xf>
    <xf numFmtId="0" fontId="9" fillId="0" borderId="0" xfId="35" applyNumberFormat="1" applyFont="1" applyFill="1" applyBorder="1" applyAlignment="1" applyProtection="1">
      <alignment horizontal="left" vertical="center" indent="1"/>
      <protection hidden="1"/>
    </xf>
    <xf numFmtId="0" fontId="9" fillId="0" borderId="0" xfId="35" applyNumberFormat="1" applyFont="1" applyFill="1" applyBorder="1" applyAlignment="1" applyProtection="1">
      <alignment horizontal="left" vertical="center"/>
      <protection hidden="1"/>
    </xf>
    <xf numFmtId="0" fontId="8" fillId="0" borderId="0" xfId="39" applyFont="1" applyBorder="1"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35" applyNumberFormat="1" applyFont="1" applyFill="1" applyBorder="1"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8" fillId="0" borderId="0" xfId="0" applyFont="1" applyFill="1" applyAlignment="1" applyProtection="1">
      <alignment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top" wrapText="1"/>
      <protection hidden="1"/>
    </xf>
    <xf numFmtId="0" fontId="4" fillId="0" borderId="7" xfId="0" applyFont="1" applyBorder="1" applyAlignment="1" applyProtection="1">
      <alignment vertical="top" wrapText="1"/>
      <protection hidden="1"/>
    </xf>
    <xf numFmtId="0" fontId="8" fillId="0" borderId="0" xfId="0" applyFont="1" applyAlignment="1" applyProtection="1">
      <alignment horizontal="right" vertical="center"/>
      <protection hidden="1"/>
    </xf>
    <xf numFmtId="0" fontId="9" fillId="0" borderId="0" xfId="0" applyFont="1" applyAlignment="1" applyProtection="1">
      <alignment horizontal="left" vertical="top"/>
      <protection hidden="1"/>
    </xf>
    <xf numFmtId="0" fontId="9" fillId="0" borderId="6" xfId="0" applyFont="1" applyBorder="1" applyAlignment="1" applyProtection="1">
      <alignment vertical="center" wrapText="1"/>
      <protection hidden="1"/>
    </xf>
    <xf numFmtId="0" fontId="9" fillId="0" borderId="6" xfId="0" applyFont="1" applyBorder="1" applyAlignment="1" applyProtection="1">
      <alignment horizontal="justify" vertical="center" wrapText="1"/>
      <protection hidden="1"/>
    </xf>
    <xf numFmtId="0" fontId="21" fillId="0" borderId="6"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9" fillId="0" borderId="6"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8" fillId="0" borderId="8" xfId="0" applyFont="1" applyBorder="1" applyAlignment="1" applyProtection="1">
      <alignment horizontal="justify" vertical="center" wrapText="1"/>
      <protection hidden="1"/>
    </xf>
    <xf numFmtId="0" fontId="8" fillId="0" borderId="3"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0" fillId="0" borderId="0" xfId="0" applyFill="1" applyAlignment="1" applyProtection="1">
      <alignment vertical="center"/>
      <protection hidden="1"/>
    </xf>
    <xf numFmtId="0" fontId="8" fillId="0" borderId="6" xfId="0" applyFont="1" applyFill="1" applyBorder="1" applyAlignment="1" applyProtection="1">
      <alignment horizontal="justify"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171" fontId="8" fillId="0" borderId="0" xfId="0" applyNumberFormat="1" applyFont="1" applyAlignment="1" applyProtection="1">
      <alignment horizontal="center" vertical="center"/>
      <protection hidden="1"/>
    </xf>
    <xf numFmtId="0" fontId="8" fillId="0" borderId="0" xfId="35" applyNumberFormat="1" applyFont="1" applyFill="1" applyBorder="1" applyAlignment="1" applyProtection="1">
      <alignment horizontal="left" vertical="center"/>
      <protection hidden="1"/>
    </xf>
    <xf numFmtId="0" fontId="6" fillId="0" borderId="0" xfId="0" applyFont="1" applyAlignment="1" applyProtection="1">
      <alignment vertical="center"/>
      <protection hidden="1"/>
    </xf>
    <xf numFmtId="0" fontId="6" fillId="0" borderId="0" xfId="0" applyFont="1" applyProtection="1">
      <protection hidden="1"/>
    </xf>
    <xf numFmtId="0" fontId="8" fillId="0" borderId="0" xfId="0" applyFont="1" applyFill="1" applyBorder="1" applyAlignment="1" applyProtection="1">
      <alignment horizontal="center" vertical="center" wrapText="1"/>
      <protection hidden="1"/>
    </xf>
    <xf numFmtId="0" fontId="8" fillId="0" borderId="0" xfId="0" applyFont="1" applyAlignment="1" applyProtection="1">
      <alignment vertical="top"/>
      <protection hidden="1"/>
    </xf>
    <xf numFmtId="0" fontId="0" fillId="0" borderId="0" xfId="0" applyAlignment="1" applyProtection="1">
      <alignment vertical="top"/>
      <protection hidden="1"/>
    </xf>
    <xf numFmtId="0" fontId="24" fillId="0" borderId="0" xfId="0" applyFont="1" applyAlignment="1" applyProtection="1">
      <alignment vertical="center" wrapText="1"/>
      <protection hidden="1"/>
    </xf>
    <xf numFmtId="0" fontId="26" fillId="0" borderId="0" xfId="0" applyFont="1" applyAlignment="1" applyProtection="1">
      <alignment vertical="center"/>
      <protection hidden="1"/>
    </xf>
    <xf numFmtId="0" fontId="0" fillId="0" borderId="0" xfId="0" applyAlignment="1" applyProtection="1">
      <alignment horizontal="center"/>
      <protection hidden="1"/>
    </xf>
    <xf numFmtId="172" fontId="9" fillId="0" borderId="0" xfId="0" applyNumberFormat="1" applyFont="1" applyAlignment="1" applyProtection="1">
      <alignment horizontal="left" vertical="center" indent="1"/>
      <protection hidden="1"/>
    </xf>
    <xf numFmtId="0" fontId="9" fillId="0" borderId="0" xfId="0" applyFont="1" applyFill="1" applyBorder="1" applyAlignment="1" applyProtection="1">
      <alignment horizontal="right"/>
      <protection hidden="1"/>
    </xf>
    <xf numFmtId="0" fontId="10" fillId="0" borderId="0" xfId="0" applyFont="1" applyFill="1" applyAlignment="1" applyProtection="1">
      <alignment horizontal="center" vertical="center" wrapText="1"/>
      <protection hidden="1"/>
    </xf>
    <xf numFmtId="0" fontId="11" fillId="0" borderId="0" xfId="0" applyFont="1" applyFill="1" applyAlignment="1" applyProtection="1">
      <alignment vertical="center"/>
      <protection hidden="1"/>
    </xf>
    <xf numFmtId="0" fontId="9" fillId="0" borderId="0" xfId="0" applyFont="1" applyFill="1" applyAlignment="1" applyProtection="1">
      <alignment horizontal="center" vertical="center"/>
      <protection hidden="1"/>
    </xf>
    <xf numFmtId="0" fontId="8" fillId="0" borderId="0" xfId="39" applyFont="1" applyFill="1" applyBorder="1" applyAlignment="1" applyProtection="1">
      <alignment horizontal="left" vertical="center" indent="1"/>
      <protection hidden="1"/>
    </xf>
    <xf numFmtId="0" fontId="8" fillId="0" borderId="0" xfId="0" applyFont="1" applyFill="1" applyAlignment="1" applyProtection="1">
      <alignment horizontal="justify" vertical="center"/>
      <protection hidden="1"/>
    </xf>
    <xf numFmtId="0" fontId="4" fillId="0" borderId="0" xfId="0" applyFont="1" applyFill="1" applyAlignment="1" applyProtection="1">
      <alignment vertical="center"/>
      <protection hidden="1"/>
    </xf>
    <xf numFmtId="0" fontId="9" fillId="0" borderId="0" xfId="0" applyFont="1" applyFill="1" applyAlignment="1" applyProtection="1">
      <alignment vertical="center"/>
      <protection hidden="1"/>
    </xf>
    <xf numFmtId="172" fontId="8" fillId="0" borderId="0" xfId="0" applyNumberFormat="1" applyFont="1" applyFill="1" applyAlignment="1" applyProtection="1">
      <alignment horizontal="left" vertical="center"/>
      <protection hidden="1"/>
    </xf>
    <xf numFmtId="0" fontId="9" fillId="0" borderId="0" xfId="0" applyFont="1" applyAlignment="1" applyProtection="1">
      <alignment horizontal="left" vertical="center" indent="2"/>
      <protection hidden="1"/>
    </xf>
    <xf numFmtId="0" fontId="8" fillId="0" borderId="0" xfId="0" applyFont="1" applyAlignment="1" applyProtection="1">
      <alignment horizontal="left" vertical="center" indent="2"/>
      <protection hidden="1"/>
    </xf>
    <xf numFmtId="0" fontId="8" fillId="0" borderId="0" xfId="0" applyFont="1" applyAlignment="1" applyProtection="1">
      <alignment horizontal="left" vertical="center" indent="3"/>
      <protection hidden="1"/>
    </xf>
    <xf numFmtId="0" fontId="9" fillId="0" borderId="0" xfId="0" applyFont="1" applyFill="1" applyBorder="1" applyAlignment="1" applyProtection="1">
      <alignment horizontal="right" vertical="center"/>
      <protection hidden="1"/>
    </xf>
    <xf numFmtId="0" fontId="8" fillId="0" borderId="0" xfId="0" applyFont="1" applyFill="1" applyAlignment="1" applyProtection="1">
      <alignment horizontal="left" vertical="center"/>
      <protection hidden="1"/>
    </xf>
    <xf numFmtId="0" fontId="9" fillId="0" borderId="0" xfId="0" applyFont="1" applyFill="1" applyAlignment="1" applyProtection="1">
      <alignment horizontal="left" vertical="center"/>
      <protection hidden="1"/>
    </xf>
    <xf numFmtId="171" fontId="8" fillId="0" borderId="0" xfId="0" applyNumberFormat="1" applyFont="1" applyAlignment="1" applyProtection="1">
      <alignment horizontal="center" vertical="top"/>
      <protection hidden="1"/>
    </xf>
    <xf numFmtId="171" fontId="8" fillId="0" borderId="0" xfId="0" applyNumberFormat="1" applyFont="1" applyAlignment="1" applyProtection="1">
      <alignment horizontal="left" vertical="top"/>
      <protection hidden="1"/>
    </xf>
    <xf numFmtId="0" fontId="8" fillId="0" borderId="0" xfId="0" applyFont="1" applyFill="1" applyAlignment="1" applyProtection="1">
      <alignment horizontal="justify" vertical="top"/>
      <protection hidden="1"/>
    </xf>
    <xf numFmtId="0" fontId="27" fillId="0" borderId="0" xfId="0" applyFont="1" applyFill="1" applyAlignment="1" applyProtection="1">
      <alignment horizontal="justify" vertical="top"/>
      <protection hidden="1"/>
    </xf>
    <xf numFmtId="171" fontId="8" fillId="0" borderId="0" xfId="0" applyNumberFormat="1" applyFont="1" applyFill="1" applyBorder="1" applyAlignment="1" applyProtection="1">
      <alignment horizontal="justify" vertical="top" wrapText="1"/>
      <protection hidden="1"/>
    </xf>
    <xf numFmtId="171" fontId="8" fillId="0" borderId="0" xfId="0" applyNumberFormat="1" applyFont="1" applyAlignment="1" applyProtection="1">
      <alignment horizontal="left" vertical="top" indent="2"/>
      <protection hidden="1"/>
    </xf>
    <xf numFmtId="0" fontId="8" fillId="0" borderId="0" xfId="0" applyFont="1" applyBorder="1" applyAlignment="1" applyProtection="1">
      <alignment horizontal="center" vertical="center" wrapText="1"/>
      <protection hidden="1"/>
    </xf>
    <xf numFmtId="171" fontId="8" fillId="0" borderId="0" xfId="0" applyNumberFormat="1" applyFont="1" applyAlignment="1" applyProtection="1">
      <alignment horizontal="left" vertical="center" indent="3"/>
      <protection hidden="1"/>
    </xf>
    <xf numFmtId="0" fontId="8" fillId="0" borderId="0" xfId="0" applyFont="1" applyFill="1" applyAlignment="1" applyProtection="1">
      <alignment horizontal="right" vertical="center"/>
      <protection hidden="1"/>
    </xf>
    <xf numFmtId="0" fontId="8" fillId="0" borderId="0" xfId="0" applyFont="1" applyFill="1" applyAlignment="1" applyProtection="1">
      <alignment horizontal="left" vertical="center" wrapText="1" indent="2"/>
      <protection hidden="1"/>
    </xf>
    <xf numFmtId="0" fontId="24" fillId="0" borderId="0" xfId="0" applyFont="1" applyFill="1" applyAlignment="1" applyProtection="1">
      <alignment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4" fillId="0" borderId="5" xfId="0" quotePrefix="1" applyFont="1" applyBorder="1" applyAlignment="1" applyProtection="1">
      <alignment horizontal="center" vertical="center"/>
      <protection hidden="1"/>
    </xf>
    <xf numFmtId="0" fontId="8" fillId="2" borderId="6" xfId="0" applyFont="1" applyFill="1" applyBorder="1" applyAlignment="1" applyProtection="1">
      <alignment vertical="center" wrapText="1"/>
      <protection locked="0"/>
    </xf>
    <xf numFmtId="0" fontId="9" fillId="0" borderId="12" xfId="0" applyFont="1" applyBorder="1" applyAlignment="1" applyProtection="1">
      <alignment vertical="center"/>
      <protection hidden="1"/>
    </xf>
    <xf numFmtId="0" fontId="8" fillId="2" borderId="8" xfId="0" applyFont="1" applyFill="1" applyBorder="1" applyAlignment="1" applyProtection="1">
      <alignment vertical="center" wrapText="1"/>
      <protection locked="0"/>
    </xf>
    <xf numFmtId="0" fontId="24" fillId="2" borderId="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0" fontId="8" fillId="0" borderId="0" xfId="0" applyFont="1" applyBorder="1" applyAlignment="1" applyProtection="1">
      <alignment vertical="center"/>
      <protection hidden="1"/>
    </xf>
    <xf numFmtId="171"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Border="1" applyAlignment="1" applyProtection="1">
      <alignment horizontal="justify" vertical="center"/>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3"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8" fillId="0" borderId="0" xfId="0" applyFont="1" applyBorder="1" applyAlignment="1" applyProtection="1">
      <alignment horizontal="left" vertical="center" wrapText="1"/>
      <protection hidden="1"/>
    </xf>
    <xf numFmtId="0" fontId="8" fillId="0" borderId="0" xfId="0" applyFont="1" applyBorder="1" applyAlignment="1" applyProtection="1">
      <alignment horizontal="center" vertical="top" wrapText="1"/>
      <protection hidden="1"/>
    </xf>
    <xf numFmtId="0" fontId="9" fillId="0" borderId="0" xfId="0" applyFont="1" applyAlignment="1" applyProtection="1">
      <alignment horizontal="left"/>
      <protection hidden="1"/>
    </xf>
    <xf numFmtId="0" fontId="9" fillId="0" borderId="0" xfId="0" applyFont="1" applyBorder="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Border="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2" fontId="9" fillId="0" borderId="0" xfId="0" applyNumberFormat="1" applyFont="1" applyFill="1" applyAlignment="1" applyProtection="1">
      <alignment horizontal="left" vertical="center" indent="1"/>
      <protection hidden="1"/>
    </xf>
    <xf numFmtId="0" fontId="8" fillId="0" borderId="0" xfId="0" applyFont="1" applyFill="1" applyAlignment="1" applyProtection="1">
      <alignment horizontal="left" vertical="center" indent="2"/>
      <protection hidden="1"/>
    </xf>
    <xf numFmtId="0" fontId="29" fillId="0" borderId="0" xfId="38" applyFont="1" applyBorder="1" applyAlignment="1" applyProtection="1">
      <alignment vertical="center"/>
      <protection hidden="1"/>
    </xf>
    <xf numFmtId="0" fontId="29" fillId="0" borderId="0" xfId="38" applyFont="1" applyAlignment="1" applyProtection="1">
      <alignment vertical="center"/>
      <protection hidden="1"/>
    </xf>
    <xf numFmtId="0" fontId="29" fillId="0" borderId="0" xfId="38" applyFont="1" applyProtection="1">
      <protection hidden="1"/>
    </xf>
    <xf numFmtId="0" fontId="13" fillId="0" borderId="0" xfId="38" applyProtection="1">
      <protection hidden="1"/>
    </xf>
    <xf numFmtId="0" fontId="4" fillId="0" borderId="0" xfId="38" applyFont="1" applyBorder="1" applyAlignment="1" applyProtection="1">
      <alignment vertical="center"/>
      <protection hidden="1"/>
    </xf>
    <xf numFmtId="0" fontId="4" fillId="0" borderId="4" xfId="38" applyFont="1" applyBorder="1" applyAlignment="1" applyProtection="1">
      <alignment vertical="center"/>
      <protection hidden="1"/>
    </xf>
    <xf numFmtId="0" fontId="13" fillId="0" borderId="0" xfId="38" applyAlignment="1" applyProtection="1">
      <alignment vertical="center"/>
      <protection hidden="1"/>
    </xf>
    <xf numFmtId="0" fontId="31" fillId="0" borderId="0" xfId="38" applyFont="1" applyBorder="1" applyAlignment="1" applyProtection="1">
      <alignment vertical="center"/>
      <protection hidden="1"/>
    </xf>
    <xf numFmtId="0" fontId="4" fillId="0" borderId="0" xfId="38" applyFont="1" applyAlignment="1" applyProtection="1">
      <alignment vertical="center"/>
      <protection hidden="1"/>
    </xf>
    <xf numFmtId="0" fontId="4" fillId="0" borderId="15" xfId="38" applyFont="1" applyBorder="1" applyAlignment="1" applyProtection="1">
      <alignment vertical="center"/>
      <protection hidden="1"/>
    </xf>
    <xf numFmtId="0" fontId="24" fillId="0" borderId="0" xfId="38" applyFont="1" applyAlignment="1" applyProtection="1">
      <alignment vertical="center"/>
      <protection hidden="1"/>
    </xf>
    <xf numFmtId="0" fontId="8" fillId="0" borderId="16" xfId="0" applyFont="1" applyBorder="1" applyAlignment="1" applyProtection="1">
      <alignment horizontal="center" vertical="center" wrapText="1"/>
      <protection hidden="1"/>
    </xf>
    <xf numFmtId="0" fontId="32" fillId="0" borderId="0" xfId="38" applyFont="1" applyBorder="1" applyAlignment="1" applyProtection="1">
      <alignment vertical="center"/>
      <protection hidden="1"/>
    </xf>
    <xf numFmtId="0" fontId="33" fillId="0" borderId="0" xfId="38" applyFont="1"/>
    <xf numFmtId="0" fontId="32" fillId="0" borderId="0" xfId="38" applyFont="1" applyAlignment="1" applyProtection="1">
      <alignment vertical="center"/>
      <protection hidden="1"/>
    </xf>
    <xf numFmtId="0" fontId="32" fillId="0" borderId="0" xfId="38" applyFont="1" applyProtection="1">
      <protection hidden="1"/>
    </xf>
    <xf numFmtId="0" fontId="33" fillId="0" borderId="0" xfId="38" applyFont="1" applyProtection="1">
      <protection hidden="1"/>
    </xf>
    <xf numFmtId="0" fontId="9" fillId="0" borderId="0" xfId="0" applyFont="1" applyFill="1" applyAlignment="1" applyProtection="1">
      <alignment horizontal="left" vertical="center" indent="1"/>
      <protection hidden="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vertical="center" wrapText="1"/>
      <protection hidden="1"/>
    </xf>
    <xf numFmtId="0" fontId="8" fillId="2" borderId="7" xfId="0" applyFont="1" applyFill="1" applyBorder="1" applyAlignment="1" applyProtection="1">
      <alignment vertical="center"/>
      <protection locked="0"/>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4" fillId="2" borderId="19" xfId="0" applyFont="1" applyFill="1" applyBorder="1" applyAlignment="1" applyProtection="1">
      <alignment horizontal="center" vertical="top" wrapText="1"/>
      <protection locked="0"/>
    </xf>
    <xf numFmtId="0" fontId="4" fillId="2" borderId="20" xfId="0" applyFont="1" applyFill="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hidden="1"/>
    </xf>
    <xf numFmtId="0" fontId="4" fillId="2" borderId="6" xfId="0" applyFont="1" applyFill="1" applyBorder="1" applyAlignment="1" applyProtection="1">
      <alignment horizontal="center" vertical="top" wrapText="1"/>
      <protection locked="0"/>
    </xf>
    <xf numFmtId="0" fontId="10" fillId="0" borderId="0" xfId="0" applyFont="1" applyAlignment="1" applyProtection="1">
      <alignment horizontal="center" vertical="center" wrapText="1"/>
      <protection hidden="1"/>
    </xf>
    <xf numFmtId="0" fontId="8" fillId="0" borderId="0" xfId="0" applyFont="1" applyProtection="1">
      <protection hidden="1"/>
    </xf>
    <xf numFmtId="0" fontId="8" fillId="0" borderId="0" xfId="0" applyFont="1" applyAlignment="1" applyProtection="1">
      <alignment vertical="center" wrapText="1"/>
      <protection hidden="1"/>
    </xf>
    <xf numFmtId="0" fontId="9" fillId="0" borderId="0" xfId="39" applyFont="1" applyFill="1" applyBorder="1" applyAlignment="1" applyProtection="1">
      <alignment vertical="top"/>
      <protection hidden="1"/>
    </xf>
    <xf numFmtId="0" fontId="9" fillId="0" borderId="0" xfId="39" applyFont="1" applyFill="1" applyAlignment="1" applyProtection="1">
      <alignment vertical="top"/>
      <protection hidden="1"/>
    </xf>
    <xf numFmtId="0" fontId="8" fillId="0" borderId="0" xfId="39" applyFont="1" applyBorder="1" applyAlignment="1" applyProtection="1">
      <alignment horizontal="left" vertical="center" indent="2"/>
      <protection hidden="1"/>
    </xf>
    <xf numFmtId="0" fontId="4"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8" fillId="2" borderId="6" xfId="0" applyFont="1" applyFill="1" applyBorder="1" applyAlignment="1" applyProtection="1">
      <alignment horizontal="left" vertical="center"/>
      <protection locked="0"/>
    </xf>
    <xf numFmtId="0" fontId="9" fillId="0" borderId="0" xfId="0" applyFont="1" applyFill="1" applyAlignment="1" applyProtection="1">
      <alignment horizontal="right" vertical="center" indent="1"/>
      <protection hidden="1"/>
    </xf>
    <xf numFmtId="0" fontId="9" fillId="0" borderId="0" xfId="0" applyFont="1" applyBorder="1" applyAlignment="1" applyProtection="1">
      <alignment horizontal="center" vertical="center"/>
      <protection hidden="1"/>
    </xf>
    <xf numFmtId="0" fontId="10" fillId="0" borderId="0" xfId="0" applyFont="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21" xfId="0" applyFont="1" applyBorder="1" applyAlignment="1" applyProtection="1">
      <alignment vertical="center"/>
      <protection hidden="1"/>
    </xf>
    <xf numFmtId="0" fontId="8" fillId="0" borderId="18" xfId="0" applyFont="1" applyBorder="1" applyAlignment="1" applyProtection="1">
      <alignment vertical="center"/>
      <protection hidden="1"/>
    </xf>
    <xf numFmtId="0" fontId="8" fillId="0" borderId="22" xfId="0" applyFont="1" applyBorder="1" applyAlignment="1" applyProtection="1">
      <alignment vertical="center"/>
      <protection hidden="1"/>
    </xf>
    <xf numFmtId="0" fontId="8" fillId="0" borderId="23" xfId="0" applyFont="1" applyBorder="1" applyAlignment="1" applyProtection="1">
      <alignment vertical="center"/>
      <protection hidden="1"/>
    </xf>
    <xf numFmtId="0" fontId="8" fillId="0" borderId="24" xfId="0" applyFont="1" applyBorder="1" applyAlignment="1" applyProtection="1">
      <alignment vertical="center"/>
      <protection hidden="1"/>
    </xf>
    <xf numFmtId="0" fontId="8" fillId="0" borderId="25" xfId="0" applyFont="1" applyBorder="1" applyAlignment="1" applyProtection="1">
      <alignment vertical="center"/>
      <protection hidden="1"/>
    </xf>
    <xf numFmtId="0" fontId="8" fillId="0" borderId="14"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9" fillId="0" borderId="0" xfId="0" applyFont="1" applyBorder="1" applyAlignment="1" applyProtection="1">
      <alignment vertical="center"/>
      <protection hidden="1"/>
    </xf>
    <xf numFmtId="0" fontId="0" fillId="0" borderId="0" xfId="0" applyBorder="1" applyProtection="1">
      <protection hidden="1"/>
    </xf>
    <xf numFmtId="0" fontId="4" fillId="2" borderId="6" xfId="0" applyFont="1" applyFill="1" applyBorder="1" applyAlignment="1" applyProtection="1">
      <alignment horizontal="left" vertical="center" indent="4"/>
      <protection locked="0"/>
    </xf>
    <xf numFmtId="0" fontId="9" fillId="0" borderId="0" xfId="39" applyFont="1" applyBorder="1" applyAlignment="1" applyProtection="1">
      <alignment horizontal="left" vertical="center"/>
      <protection hidden="1"/>
    </xf>
    <xf numFmtId="0" fontId="8" fillId="0" borderId="0" xfId="0" applyFont="1" applyFill="1" applyBorder="1" applyAlignment="1" applyProtection="1">
      <alignment horizontal="left" vertical="center" indent="2"/>
      <protection hidden="1"/>
    </xf>
    <xf numFmtId="0" fontId="8" fillId="0" borderId="26" xfId="0" applyFont="1" applyFill="1" applyBorder="1" applyAlignment="1" applyProtection="1">
      <alignment horizontal="left" vertical="center"/>
      <protection hidden="1"/>
    </xf>
    <xf numFmtId="0" fontId="8" fillId="0" borderId="0" xfId="35" applyNumberFormat="1" applyFont="1" applyFill="1" applyBorder="1" applyAlignment="1" applyProtection="1">
      <alignment horizontal="left" vertical="center" indent="1"/>
      <protection hidden="1"/>
    </xf>
    <xf numFmtId="0" fontId="7" fillId="0" borderId="0" xfId="0" applyFont="1" applyAlignment="1" applyProtection="1">
      <alignment vertical="center"/>
      <protection hidden="1"/>
    </xf>
    <xf numFmtId="0" fontId="4" fillId="0" borderId="27"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38" fillId="0" borderId="0" xfId="0" applyFont="1" applyFill="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Alignment="1" applyProtection="1">
      <alignment horizontal="center" vertical="center"/>
      <protection hidden="1"/>
    </xf>
    <xf numFmtId="0" fontId="38" fillId="0" borderId="0" xfId="0" applyFont="1" applyProtection="1">
      <protection hidden="1"/>
    </xf>
    <xf numFmtId="0" fontId="38" fillId="0" borderId="0" xfId="0" applyFont="1" applyFill="1" applyProtection="1">
      <protection hidden="1"/>
    </xf>
    <xf numFmtId="0" fontId="38" fillId="0" borderId="0" xfId="0" applyFont="1" applyFill="1" applyAlignment="1" applyProtection="1">
      <alignment horizontal="center" vertical="center"/>
      <protection hidden="1"/>
    </xf>
    <xf numFmtId="0" fontId="41" fillId="0" borderId="0" xfId="0" applyFont="1" applyFill="1" applyAlignment="1" applyProtection="1">
      <alignment vertical="center"/>
      <protection hidden="1"/>
    </xf>
    <xf numFmtId="0" fontId="42" fillId="0" borderId="0" xfId="0" applyFont="1" applyFill="1" applyAlignment="1" applyProtection="1">
      <alignment vertical="center"/>
      <protection hidden="1"/>
    </xf>
    <xf numFmtId="0" fontId="35" fillId="0" borderId="0" xfId="35" applyNumberFormat="1" applyFont="1" applyFill="1" applyBorder="1" applyAlignment="1" applyProtection="1">
      <alignment horizontal="left" vertical="center" indent="1"/>
      <protection hidden="1"/>
    </xf>
    <xf numFmtId="0" fontId="37" fillId="0" borderId="0" xfId="0" applyFont="1" applyFill="1" applyAlignment="1" applyProtection="1">
      <alignment vertical="center"/>
      <protection hidden="1"/>
    </xf>
    <xf numFmtId="0" fontId="6"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44"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0" fillId="0" borderId="0" xfId="39" applyFont="1" applyFill="1" applyAlignment="1" applyProtection="1">
      <alignment vertical="center"/>
      <protection hidden="1"/>
    </xf>
    <xf numFmtId="0" fontId="40" fillId="0" borderId="0" xfId="39" applyFont="1" applyFill="1" applyBorder="1" applyAlignment="1" applyProtection="1">
      <alignment vertical="center"/>
      <protection hidden="1"/>
    </xf>
    <xf numFmtId="0" fontId="39" fillId="0" borderId="0" xfId="0" applyFont="1" applyFill="1" applyAlignment="1" applyProtection="1">
      <alignment horizontal="center" vertical="center"/>
      <protection hidden="1"/>
    </xf>
    <xf numFmtId="0" fontId="4" fillId="0" borderId="0" xfId="0" applyFont="1" applyBorder="1" applyAlignment="1" applyProtection="1">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4" fillId="0" borderId="0" xfId="0" applyFont="1" applyBorder="1" applyAlignment="1" applyProtection="1">
      <alignment vertical="center"/>
      <protection hidden="1"/>
    </xf>
    <xf numFmtId="0" fontId="8" fillId="0" borderId="15" xfId="0" applyFont="1" applyBorder="1" applyAlignment="1" applyProtection="1">
      <alignment vertical="center"/>
      <protection hidden="1"/>
    </xf>
    <xf numFmtId="0" fontId="8" fillId="0" borderId="0" xfId="39" applyFont="1" applyFill="1" applyAlignment="1" applyProtection="1">
      <alignment vertical="top"/>
      <protection hidden="1"/>
    </xf>
    <xf numFmtId="0" fontId="9" fillId="0" borderId="0" xfId="35" applyNumberFormat="1" applyFont="1" applyFill="1" applyBorder="1" applyAlignment="1" applyProtection="1">
      <alignment horizontal="left" vertical="center" indent="5"/>
      <protection hidden="1"/>
    </xf>
    <xf numFmtId="0" fontId="8" fillId="0" borderId="0" xfId="39" applyFont="1" applyBorder="1" applyAlignment="1" applyProtection="1">
      <alignment horizontal="left" vertical="center" indent="5"/>
      <protection hidden="1"/>
    </xf>
    <xf numFmtId="0" fontId="8" fillId="0" borderId="6" xfId="0" applyFont="1" applyFill="1" applyBorder="1" applyAlignment="1" applyProtection="1">
      <alignment vertical="center" wrapText="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5" fillId="0" borderId="0" xfId="0" applyFont="1" applyProtection="1">
      <protection hidden="1"/>
    </xf>
    <xf numFmtId="0" fontId="24" fillId="2" borderId="6" xfId="0" applyFont="1" applyFill="1" applyBorder="1" applyAlignment="1" applyProtection="1">
      <alignment horizontal="right" vertical="center" wrapText="1"/>
      <protection locked="0"/>
    </xf>
    <xf numFmtId="0" fontId="13" fillId="0" borderId="0" xfId="37" applyAlignment="1" applyProtection="1">
      <alignment vertical="center"/>
      <protection hidden="1"/>
    </xf>
    <xf numFmtId="0" fontId="13" fillId="0" borderId="0" xfId="37" applyProtection="1">
      <protection hidden="1"/>
    </xf>
    <xf numFmtId="0" fontId="35" fillId="0" borderId="0" xfId="0" applyFont="1" applyAlignment="1" applyProtection="1">
      <alignment vertical="center"/>
      <protection hidden="1"/>
    </xf>
    <xf numFmtId="0" fontId="8" fillId="0" borderId="0" xfId="0" applyFont="1" applyFill="1" applyAlignment="1" applyProtection="1">
      <alignment horizontal="right" vertical="top"/>
      <protection hidden="1"/>
    </xf>
    <xf numFmtId="0" fontId="48" fillId="0" borderId="0" xfId="0" applyFont="1" applyAlignment="1" applyProtection="1">
      <alignment vertical="center"/>
      <protection hidden="1"/>
    </xf>
    <xf numFmtId="0" fontId="47" fillId="0" borderId="0" xfId="0" applyFont="1" applyAlignment="1" applyProtection="1">
      <alignment vertical="center"/>
      <protection hidden="1"/>
    </xf>
    <xf numFmtId="0" fontId="8" fillId="0" borderId="0" xfId="0" applyFont="1" applyBorder="1" applyAlignment="1" applyProtection="1">
      <alignment horizontal="justify" vertical="center" wrapText="1"/>
      <protection hidden="1"/>
    </xf>
    <xf numFmtId="0" fontId="34" fillId="0" borderId="0" xfId="0" applyFont="1" applyFill="1" applyBorder="1" applyAlignment="1" applyProtection="1">
      <alignment horizontal="left" vertical="center"/>
      <protection hidden="1"/>
    </xf>
    <xf numFmtId="172" fontId="9" fillId="0" borderId="0" xfId="0" applyNumberFormat="1" applyFont="1" applyAlignment="1">
      <alignment horizontal="left" vertical="center" indent="1"/>
    </xf>
    <xf numFmtId="172" fontId="9" fillId="0" borderId="0" xfId="0" applyNumberFormat="1" applyFont="1" applyAlignment="1" applyProtection="1">
      <alignment horizontal="left" vertical="center"/>
      <protection hidden="1"/>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8" xfId="0" applyFont="1" applyBorder="1" applyAlignment="1" applyProtection="1">
      <alignment horizontal="left" vertical="center" wrapText="1" indent="2"/>
      <protection hidden="1"/>
    </xf>
    <xf numFmtId="0" fontId="8" fillId="0" borderId="17" xfId="0" applyFont="1" applyBorder="1" applyAlignment="1" applyProtection="1">
      <alignment horizontal="left" vertical="center" wrapText="1" indent="2"/>
      <protection hidden="1"/>
    </xf>
    <xf numFmtId="0" fontId="4" fillId="0" borderId="0" xfId="0" applyFont="1" applyAlignment="1" applyProtection="1">
      <alignment horizontal="justify" vertical="center"/>
      <protection hidden="1"/>
    </xf>
    <xf numFmtId="0" fontId="50" fillId="0" borderId="0" xfId="0" applyFont="1" applyFill="1" applyAlignment="1" applyProtection="1">
      <alignment horizontal="right" vertical="center" wrapText="1"/>
      <protection hidden="1"/>
    </xf>
    <xf numFmtId="0" fontId="9" fillId="0" borderId="0" xfId="0" applyFont="1" applyBorder="1" applyAlignment="1" applyProtection="1">
      <alignment horizontal="center" vertical="center" wrapText="1"/>
      <protection hidden="1"/>
    </xf>
    <xf numFmtId="0" fontId="8" fillId="0" borderId="8" xfId="0" applyFont="1" applyFill="1" applyBorder="1" applyAlignment="1" applyProtection="1">
      <alignment horizontal="justify" vertical="center" wrapText="1"/>
      <protection hidden="1"/>
    </xf>
    <xf numFmtId="0" fontId="8" fillId="0" borderId="16" xfId="0" applyFont="1" applyBorder="1" applyAlignment="1" applyProtection="1">
      <alignment horizontal="justify" vertical="center" wrapText="1"/>
      <protection hidden="1"/>
    </xf>
    <xf numFmtId="2" fontId="8" fillId="2" borderId="6" xfId="0" applyNumberFormat="1"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hidden="1"/>
    </xf>
    <xf numFmtId="0" fontId="45" fillId="0" borderId="0" xfId="0" applyFont="1" applyFill="1" applyBorder="1" applyAlignment="1" applyProtection="1">
      <alignment vertical="center"/>
      <protection locked="0"/>
    </xf>
    <xf numFmtId="0" fontId="45" fillId="0" borderId="0" xfId="0" applyFont="1" applyBorder="1" applyAlignment="1" applyProtection="1">
      <alignment vertical="center" wrapText="1"/>
      <protection hidden="1"/>
    </xf>
    <xf numFmtId="0" fontId="45" fillId="0" borderId="0" xfId="0" applyFont="1" applyFill="1" applyBorder="1" applyAlignment="1" applyProtection="1">
      <alignment vertical="center"/>
      <protection hidden="1"/>
    </xf>
    <xf numFmtId="14" fontId="6" fillId="0" borderId="0" xfId="0" applyNumberFormat="1" applyFont="1" applyFill="1" applyBorder="1" applyAlignment="1" applyProtection="1">
      <alignment vertical="center" wrapText="1"/>
      <protection hidden="1"/>
    </xf>
    <xf numFmtId="0" fontId="6" fillId="0" borderId="0" xfId="0" applyFont="1" applyAlignment="1" applyProtection="1">
      <alignment vertical="top" wrapText="1"/>
      <protection hidden="1"/>
    </xf>
    <xf numFmtId="0" fontId="6" fillId="0" borderId="0" xfId="0" applyFont="1" applyFill="1" applyAlignment="1" applyProtection="1">
      <alignment vertical="top" wrapText="1"/>
      <protection hidden="1"/>
    </xf>
    <xf numFmtId="0" fontId="51" fillId="0" borderId="0" xfId="0" applyFont="1" applyProtection="1">
      <protection hidden="1"/>
    </xf>
    <xf numFmtId="0" fontId="24" fillId="0" borderId="0" xfId="0" applyFont="1" applyProtection="1">
      <protection hidden="1"/>
    </xf>
    <xf numFmtId="0" fontId="7" fillId="0" borderId="0" xfId="0" applyFont="1" applyAlignment="1" applyProtection="1">
      <alignment horizontal="center" vertical="top"/>
      <protection hidden="1"/>
    </xf>
    <xf numFmtId="0" fontId="3" fillId="0" borderId="0" xfId="0" applyFont="1" applyAlignment="1" applyProtection="1">
      <alignment horizontal="center" vertical="top"/>
      <protection hidden="1"/>
    </xf>
    <xf numFmtId="0" fontId="46" fillId="0" borderId="0" xfId="0" applyFont="1" applyAlignment="1" applyProtection="1">
      <alignment horizontal="left" vertical="top" wrapText="1"/>
      <protection hidden="1"/>
    </xf>
    <xf numFmtId="0" fontId="8" fillId="0" borderId="16" xfId="0" applyFont="1" applyBorder="1" applyAlignment="1" applyProtection="1">
      <alignment horizontal="left" vertical="center" wrapText="1" indent="2"/>
      <protection hidden="1"/>
    </xf>
    <xf numFmtId="0" fontId="51" fillId="0" borderId="0" xfId="0" applyFont="1" applyProtection="1">
      <protection locked="0"/>
    </xf>
    <xf numFmtId="0" fontId="13" fillId="0" borderId="0" xfId="37" applyFont="1" applyAlignment="1" applyProtection="1">
      <alignment vertical="center"/>
      <protection hidden="1"/>
    </xf>
    <xf numFmtId="0" fontId="13" fillId="0" borderId="0" xfId="37" applyFont="1" applyFill="1" applyBorder="1" applyAlignment="1" applyProtection="1">
      <alignment vertical="center"/>
      <protection hidden="1"/>
    </xf>
    <xf numFmtId="0" fontId="13" fillId="0" borderId="0" xfId="37" applyFont="1" applyProtection="1">
      <protection hidden="1"/>
    </xf>
    <xf numFmtId="0" fontId="13" fillId="0" borderId="0" xfId="37" applyFont="1" applyFill="1" applyBorder="1" applyAlignment="1" applyProtection="1">
      <alignment horizontal="left" vertical="center"/>
      <protection hidden="1"/>
    </xf>
    <xf numFmtId="0" fontId="13" fillId="0" borderId="0" xfId="37" applyFont="1" applyFill="1" applyBorder="1" applyAlignment="1" applyProtection="1">
      <alignment horizontal="center" vertical="center"/>
      <protection hidden="1"/>
    </xf>
    <xf numFmtId="0" fontId="13" fillId="0" borderId="0" xfId="37" applyFont="1" applyAlignment="1" applyProtection="1">
      <alignment horizontal="left"/>
      <protection hidden="1"/>
    </xf>
    <xf numFmtId="0" fontId="13" fillId="0" borderId="0" xfId="37" applyFont="1" applyAlignment="1" applyProtection="1">
      <alignment horizontal="center"/>
      <protection hidden="1"/>
    </xf>
    <xf numFmtId="0" fontId="13" fillId="0" borderId="0" xfId="40" applyFont="1" applyAlignment="1" applyProtection="1">
      <alignment horizontal="center"/>
      <protection hidden="1"/>
    </xf>
    <xf numFmtId="0" fontId="13" fillId="0" borderId="0" xfId="40" applyFont="1" applyProtection="1">
      <protection hidden="1"/>
    </xf>
    <xf numFmtId="0" fontId="8" fillId="0" borderId="0" xfId="0" applyFont="1" applyAlignment="1" applyProtection="1">
      <alignment vertical="center" wrapText="1"/>
      <protection locked="0" hidden="1"/>
    </xf>
    <xf numFmtId="0" fontId="53" fillId="0" borderId="0" xfId="0" applyFont="1" applyAlignment="1" applyProtection="1">
      <alignment vertical="center"/>
      <protection hidden="1"/>
    </xf>
    <xf numFmtId="0" fontId="53" fillId="0" borderId="0" xfId="0" applyFont="1" applyProtection="1">
      <protection hidden="1"/>
    </xf>
    <xf numFmtId="0" fontId="54" fillId="0" borderId="0" xfId="0" applyFont="1" applyAlignment="1" applyProtection="1">
      <alignment vertical="center"/>
      <protection hidden="1"/>
    </xf>
    <xf numFmtId="0" fontId="55" fillId="0" borderId="0" xfId="0" applyFont="1" applyAlignment="1" applyProtection="1">
      <alignment vertical="center"/>
      <protection hidden="1"/>
    </xf>
    <xf numFmtId="0" fontId="56" fillId="0" borderId="0" xfId="35" applyNumberFormat="1" applyFont="1" applyFill="1" applyBorder="1" applyAlignment="1" applyProtection="1">
      <alignment vertical="center"/>
      <protection hidden="1"/>
    </xf>
    <xf numFmtId="0" fontId="56" fillId="0" borderId="0" xfId="39" applyFont="1" applyAlignment="1" applyProtection="1">
      <alignment vertical="center"/>
      <protection hidden="1"/>
    </xf>
    <xf numFmtId="0" fontId="56" fillId="0" borderId="0" xfId="39" applyFont="1" applyBorder="1" applyAlignment="1" applyProtection="1">
      <alignment vertical="center"/>
      <protection hidden="1"/>
    </xf>
    <xf numFmtId="0" fontId="53" fillId="0" borderId="0" xfId="0" applyFont="1" applyAlignment="1" applyProtection="1">
      <alignment horizontal="justify" vertical="center"/>
      <protection hidden="1"/>
    </xf>
    <xf numFmtId="0" fontId="56" fillId="0" borderId="0" xfId="35" applyNumberFormat="1" applyFont="1" applyFill="1" applyBorder="1" applyAlignment="1" applyProtection="1">
      <alignment horizontal="justify" vertical="center"/>
      <protection hidden="1"/>
    </xf>
    <xf numFmtId="0" fontId="56" fillId="0" borderId="0" xfId="39" applyFont="1" applyBorder="1" applyAlignment="1" applyProtection="1">
      <alignment horizontal="justify" vertical="center"/>
      <protection hidden="1"/>
    </xf>
    <xf numFmtId="0" fontId="53" fillId="0" borderId="0" xfId="0" applyFont="1" applyAlignment="1" applyProtection="1">
      <alignment horizontal="justify"/>
      <protection hidden="1"/>
    </xf>
    <xf numFmtId="0" fontId="24" fillId="0" borderId="0" xfId="0" applyFont="1" applyFill="1" applyAlignment="1" applyProtection="1">
      <alignment vertical="center"/>
      <protection hidden="1"/>
    </xf>
    <xf numFmtId="0" fontId="24" fillId="0" borderId="0" xfId="0" applyFont="1" applyAlignment="1" applyProtection="1">
      <alignment horizontal="center"/>
      <protection hidden="1"/>
    </xf>
    <xf numFmtId="0" fontId="24" fillId="0" borderId="0" xfId="0" applyFont="1" applyAlignment="1" applyProtection="1">
      <alignment horizontal="center" vertical="center"/>
      <protection hidden="1"/>
    </xf>
    <xf numFmtId="0" fontId="24" fillId="0" borderId="0" xfId="34" applyFont="1" applyAlignment="1" applyProtection="1">
      <alignment horizontal="center" vertical="center"/>
      <protection hidden="1"/>
    </xf>
    <xf numFmtId="0" fontId="24" fillId="0" borderId="0" xfId="34" applyFont="1" applyProtection="1">
      <protection hidden="1"/>
    </xf>
    <xf numFmtId="0" fontId="6" fillId="0" borderId="0" xfId="35" applyNumberFormat="1" applyFont="1" applyFill="1" applyBorder="1" applyAlignment="1" applyProtection="1">
      <alignment vertical="center"/>
      <protection hidden="1"/>
    </xf>
    <xf numFmtId="0" fontId="6" fillId="0" borderId="0" xfId="39" applyFont="1" applyBorder="1" applyAlignment="1" applyProtection="1">
      <alignment vertical="center"/>
      <protection hidden="1"/>
    </xf>
    <xf numFmtId="0" fontId="24" fillId="0" borderId="0" xfId="34" applyFont="1" applyAlignment="1" applyProtection="1">
      <alignment horizontal="center"/>
      <protection hidden="1"/>
    </xf>
    <xf numFmtId="0" fontId="6" fillId="0" borderId="0" xfId="0" applyFont="1" applyBorder="1" applyAlignment="1" applyProtection="1">
      <alignment vertical="center" wrapText="1"/>
      <protection hidden="1"/>
    </xf>
    <xf numFmtId="0" fontId="57" fillId="0" borderId="0" xfId="0" applyFont="1" applyAlignment="1" applyProtection="1">
      <alignment horizontal="center" vertical="center"/>
      <protection hidden="1"/>
    </xf>
    <xf numFmtId="0" fontId="24" fillId="0" borderId="0" xfId="34" applyFont="1" applyAlignment="1" applyProtection="1">
      <alignment vertical="center"/>
      <protection hidden="1"/>
    </xf>
    <xf numFmtId="0" fontId="24" fillId="2" borderId="6"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hidden="1"/>
    </xf>
    <xf numFmtId="0" fontId="24" fillId="0" borderId="0" xfId="0" applyFont="1" applyFill="1" applyAlignment="1" applyProtection="1">
      <alignment horizontal="center" vertical="center"/>
      <protection hidden="1"/>
    </xf>
    <xf numFmtId="0" fontId="24" fillId="0" borderId="0" xfId="0" applyFont="1" applyFill="1" applyProtection="1">
      <protection hidden="1"/>
    </xf>
    <xf numFmtId="0" fontId="8" fillId="0" borderId="0" xfId="0" applyFont="1" applyAlignment="1" applyProtection="1">
      <alignment horizontal="left" vertical="center" wrapText="1" indent="2"/>
      <protection hidden="1"/>
    </xf>
    <xf numFmtId="0" fontId="8" fillId="0" borderId="0" xfId="0" applyFont="1" applyFill="1" applyAlignment="1" applyProtection="1">
      <alignment vertical="center"/>
    </xf>
    <xf numFmtId="0" fontId="59" fillId="0" borderId="0" xfId="0" applyFont="1"/>
    <xf numFmtId="0" fontId="4" fillId="0" borderId="0" xfId="0" applyFont="1" applyBorder="1" applyAlignment="1" applyProtection="1">
      <alignment horizontal="justify" vertical="top" wrapText="1"/>
      <protection hidden="1"/>
    </xf>
    <xf numFmtId="0" fontId="4" fillId="0" borderId="0" xfId="0" applyFont="1" applyAlignment="1" applyProtection="1">
      <alignment horizontal="justify" vertical="top"/>
      <protection hidden="1"/>
    </xf>
    <xf numFmtId="0" fontId="24" fillId="0" borderId="0" xfId="0" applyFont="1" applyBorder="1" applyAlignment="1" applyProtection="1">
      <alignment vertical="top"/>
      <protection hidden="1"/>
    </xf>
    <xf numFmtId="0" fontId="4" fillId="0" borderId="0" xfId="0" applyFont="1" applyAlignment="1" applyProtection="1">
      <alignment vertical="top"/>
      <protection hidden="1"/>
    </xf>
    <xf numFmtId="0" fontId="4" fillId="0" borderId="0" xfId="0" applyFont="1" applyBorder="1" applyAlignment="1" applyProtection="1">
      <alignment vertical="top"/>
      <protection hidden="1"/>
    </xf>
    <xf numFmtId="0" fontId="4" fillId="0" borderId="0" xfId="0" applyFont="1" applyBorder="1" applyAlignment="1" applyProtection="1">
      <alignment horizontal="right" vertical="top"/>
      <protection hidden="1"/>
    </xf>
    <xf numFmtId="0" fontId="4" fillId="0" borderId="0" xfId="0" applyFont="1" applyProtection="1">
      <protection hidden="1"/>
    </xf>
    <xf numFmtId="0" fontId="4" fillId="0" borderId="0" xfId="0" applyFont="1" applyAlignment="1" applyProtection="1">
      <alignment horizontal="justify"/>
      <protection hidden="1"/>
    </xf>
    <xf numFmtId="0" fontId="7" fillId="0" borderId="0" xfId="0" applyFont="1" applyAlignment="1" applyProtection="1">
      <alignment horizontal="justify"/>
      <protection hidden="1"/>
    </xf>
    <xf numFmtId="0" fontId="4" fillId="0" borderId="0" xfId="0" quotePrefix="1" applyFont="1" applyAlignment="1" applyProtection="1">
      <alignment vertical="top"/>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protection hidden="1"/>
    </xf>
    <xf numFmtId="0" fontId="4" fillId="0" borderId="0" xfId="0" applyFont="1" applyBorder="1" applyProtection="1">
      <protection hidden="1"/>
    </xf>
    <xf numFmtId="0" fontId="4" fillId="0" borderId="0" xfId="0" applyFont="1" applyBorder="1" applyAlignment="1" applyProtection="1">
      <alignment vertical="top" wrapText="1"/>
      <protection hidden="1"/>
    </xf>
    <xf numFmtId="0" fontId="7" fillId="0" borderId="0" xfId="0" applyFont="1" applyBorder="1" applyAlignment="1" applyProtection="1">
      <alignment horizontal="justify" vertical="top" wrapText="1"/>
      <protection hidden="1"/>
    </xf>
    <xf numFmtId="0" fontId="4" fillId="0" borderId="0" xfId="0" applyFont="1" applyBorder="1" applyAlignment="1" applyProtection="1">
      <alignment horizontal="justify"/>
      <protection hidden="1"/>
    </xf>
    <xf numFmtId="0" fontId="7" fillId="0" borderId="0" xfId="0" applyFont="1" applyBorder="1" applyAlignment="1" applyProtection="1">
      <alignment vertical="top" wrapText="1"/>
      <protection hidden="1"/>
    </xf>
    <xf numFmtId="15" fontId="4" fillId="0" borderId="0" xfId="0" applyNumberFormat="1" applyFont="1" applyBorder="1" applyAlignment="1" applyProtection="1">
      <alignment vertical="top"/>
      <protection hidden="1"/>
    </xf>
    <xf numFmtId="0" fontId="4" fillId="0" borderId="4" xfId="0" applyFont="1" applyBorder="1" applyProtection="1">
      <protection hidden="1"/>
    </xf>
    <xf numFmtId="0" fontId="8" fillId="2" borderId="7"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indent="1"/>
      <protection hidden="1"/>
    </xf>
    <xf numFmtId="0" fontId="9" fillId="0" borderId="0" xfId="0" applyFont="1" applyAlignment="1" applyProtection="1">
      <alignment horizontal="left" vertical="center" wrapText="1" indent="1"/>
      <protection hidden="1"/>
    </xf>
    <xf numFmtId="0" fontId="8" fillId="0" borderId="0" xfId="39" applyFont="1" applyBorder="1" applyAlignment="1" applyProtection="1">
      <alignment horizontal="left" vertical="center" wrapText="1"/>
      <protection hidden="1"/>
    </xf>
    <xf numFmtId="0" fontId="4" fillId="2" borderId="28"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172" fontId="9" fillId="0" borderId="0" xfId="0" applyNumberFormat="1" applyFont="1" applyAlignment="1" applyProtection="1">
      <alignment horizontal="left" vertical="center" wrapText="1" indent="1"/>
      <protection hidden="1"/>
    </xf>
    <xf numFmtId="0" fontId="9" fillId="0" borderId="0" xfId="0" applyFont="1" applyAlignment="1">
      <alignment horizontal="left" vertical="center" wrapText="1" indent="1"/>
    </xf>
    <xf numFmtId="0" fontId="9" fillId="0" borderId="0" xfId="0" applyFont="1" applyAlignment="1" applyProtection="1">
      <alignment horizontal="left" vertical="center" wrapText="1"/>
      <protection hidden="1"/>
    </xf>
    <xf numFmtId="0" fontId="8" fillId="2" borderId="31" xfId="0" applyFont="1" applyFill="1" applyBorder="1" applyAlignment="1" applyProtection="1">
      <alignment horizontal="left" vertical="center" wrapText="1"/>
      <protection locked="0"/>
    </xf>
    <xf numFmtId="0" fontId="8" fillId="2" borderId="0" xfId="0" applyFont="1" applyFill="1" applyAlignment="1" applyProtection="1">
      <alignment vertical="center" wrapText="1"/>
      <protection locked="0"/>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top" wrapText="1"/>
      <protection locked="0" hidden="1"/>
    </xf>
    <xf numFmtId="0" fontId="73" fillId="0" borderId="0" xfId="0" applyFont="1" applyFill="1" applyAlignment="1" applyProtection="1">
      <alignment vertical="center" wrapText="1"/>
      <protection hidden="1"/>
    </xf>
    <xf numFmtId="0" fontId="74" fillId="0" borderId="0" xfId="0" applyFont="1" applyAlignment="1" applyProtection="1">
      <alignment vertical="center" wrapText="1"/>
      <protection hidden="1"/>
    </xf>
    <xf numFmtId="2" fontId="0" fillId="0" borderId="0" xfId="0" applyNumberFormat="1" applyAlignment="1" applyProtection="1">
      <alignment vertical="center"/>
      <protection hidden="1"/>
    </xf>
    <xf numFmtId="0" fontId="24" fillId="0" borderId="0" xfId="0" applyFont="1" applyFill="1" applyBorder="1" applyAlignment="1" applyProtection="1">
      <alignment horizontal="left" vertical="center"/>
      <protection hidden="1"/>
    </xf>
    <xf numFmtId="0" fontId="75" fillId="0" borderId="0" xfId="0" applyFont="1" applyFill="1" applyAlignment="1" applyProtection="1">
      <alignment horizontal="justify" vertical="top"/>
      <protection hidden="1"/>
    </xf>
    <xf numFmtId="0" fontId="61" fillId="0" borderId="0" xfId="38" applyFont="1" applyProtection="1">
      <protection hidden="1"/>
    </xf>
    <xf numFmtId="0" fontId="62" fillId="0" borderId="5" xfId="38" applyFont="1" applyBorder="1" applyAlignment="1" applyProtection="1">
      <alignment horizontal="center" vertical="center"/>
      <protection hidden="1"/>
    </xf>
    <xf numFmtId="0" fontId="62" fillId="0" borderId="5" xfId="38" applyFont="1" applyBorder="1" applyAlignment="1" applyProtection="1">
      <alignment horizontal="center" vertical="top"/>
      <protection hidden="1"/>
    </xf>
    <xf numFmtId="0" fontId="62" fillId="0" borderId="26" xfId="38" applyFont="1" applyBorder="1" applyAlignment="1" applyProtection="1">
      <alignment horizontal="center" vertical="top"/>
      <protection hidden="1"/>
    </xf>
    <xf numFmtId="0" fontId="76" fillId="7" borderId="12" xfId="38" applyFont="1" applyFill="1" applyBorder="1" applyAlignment="1" applyProtection="1">
      <alignment horizontal="center" vertical="top"/>
      <protection hidden="1"/>
    </xf>
    <xf numFmtId="0" fontId="8" fillId="0" borderId="0" xfId="38" applyFont="1" applyBorder="1" applyAlignment="1" applyProtection="1">
      <alignment vertical="center"/>
      <protection hidden="1"/>
    </xf>
    <xf numFmtId="0" fontId="4" fillId="0" borderId="22" xfId="24" quotePrefix="1" applyFont="1" applyBorder="1" applyAlignment="1" applyProtection="1">
      <alignment horizontal="center" vertical="top"/>
      <protection hidden="1"/>
    </xf>
    <xf numFmtId="0" fontId="4" fillId="0" borderId="32" xfId="24" quotePrefix="1" applyFont="1" applyBorder="1" applyAlignment="1" applyProtection="1">
      <alignment horizontal="center" vertical="top"/>
      <protection hidden="1"/>
    </xf>
    <xf numFmtId="0" fontId="4" fillId="0" borderId="0" xfId="24" applyFont="1" applyProtection="1">
      <protection hidden="1"/>
    </xf>
    <xf numFmtId="0" fontId="1" fillId="0" borderId="0" xfId="24" applyFont="1" applyProtection="1">
      <protection hidden="1"/>
    </xf>
    <xf numFmtId="0" fontId="8" fillId="0" borderId="12" xfId="0" applyFont="1" applyBorder="1" applyAlignment="1" applyProtection="1">
      <alignment vertical="top" wrapText="1"/>
      <protection hidden="1"/>
    </xf>
    <xf numFmtId="0" fontId="8" fillId="0" borderId="3"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8" fillId="0" borderId="10" xfId="0" applyFont="1" applyBorder="1" applyAlignment="1" applyProtection="1">
      <alignment vertical="center"/>
      <protection hidden="1"/>
    </xf>
    <xf numFmtId="0" fontId="77" fillId="0" borderId="0" xfId="0" applyFont="1" applyFill="1" applyAlignment="1" applyProtection="1">
      <alignment vertical="center"/>
      <protection hidden="1"/>
    </xf>
    <xf numFmtId="0" fontId="53" fillId="0" borderId="0" xfId="0" applyFont="1" applyBorder="1" applyAlignment="1" applyProtection="1">
      <alignment vertical="center"/>
      <protection hidden="1"/>
    </xf>
    <xf numFmtId="0" fontId="53" fillId="0" borderId="0" xfId="0" applyFont="1" applyBorder="1" applyProtection="1">
      <protection hidden="1"/>
    </xf>
    <xf numFmtId="0" fontId="9" fillId="0" borderId="4" xfId="28" applyFont="1" applyBorder="1" applyAlignment="1" applyProtection="1">
      <alignment vertical="center"/>
      <protection hidden="1"/>
    </xf>
    <xf numFmtId="0" fontId="8" fillId="0" borderId="4" xfId="28" applyFont="1" applyBorder="1" applyAlignment="1" applyProtection="1">
      <alignment vertical="center"/>
      <protection hidden="1"/>
    </xf>
    <xf numFmtId="0" fontId="9" fillId="0" borderId="4" xfId="28" applyFont="1" applyBorder="1" applyAlignment="1" applyProtection="1">
      <alignment horizontal="right"/>
      <protection hidden="1"/>
    </xf>
    <xf numFmtId="0" fontId="1" fillId="0" borderId="0" xfId="28" applyAlignment="1" applyProtection="1">
      <alignment vertical="center"/>
      <protection hidden="1"/>
    </xf>
    <xf numFmtId="0" fontId="1" fillId="0" borderId="0" xfId="28" applyProtection="1">
      <protection hidden="1"/>
    </xf>
    <xf numFmtId="0" fontId="8" fillId="0" borderId="0" xfId="28" applyFont="1" applyAlignment="1" applyProtection="1">
      <alignment vertical="center"/>
      <protection hidden="1"/>
    </xf>
    <xf numFmtId="0" fontId="38" fillId="0" borderId="0" xfId="28" applyFont="1" applyAlignment="1" applyProtection="1">
      <alignment horizontal="center"/>
      <protection hidden="1"/>
    </xf>
    <xf numFmtId="0" fontId="2" fillId="0" borderId="0" xfId="28" applyFont="1" applyAlignment="1" applyProtection="1">
      <alignment vertical="center"/>
      <protection hidden="1"/>
    </xf>
    <xf numFmtId="0" fontId="11" fillId="0" borderId="0" xfId="28" applyFont="1" applyAlignment="1" applyProtection="1">
      <alignment vertical="center"/>
      <protection hidden="1"/>
    </xf>
    <xf numFmtId="0" fontId="9" fillId="0" borderId="0" xfId="28" applyFont="1" applyAlignment="1" applyProtection="1">
      <alignment horizontal="center" vertical="center"/>
      <protection hidden="1"/>
    </xf>
    <xf numFmtId="0" fontId="3" fillId="0" borderId="0" xfId="28" applyFont="1" applyAlignment="1" applyProtection="1">
      <alignment vertical="center"/>
      <protection hidden="1"/>
    </xf>
    <xf numFmtId="0" fontId="8" fillId="0" borderId="0" xfId="28" applyFont="1" applyAlignment="1" applyProtection="1">
      <alignment horizontal="justify" vertical="center"/>
      <protection hidden="1"/>
    </xf>
    <xf numFmtId="0" fontId="9" fillId="0" borderId="0" xfId="28" applyFont="1" applyAlignment="1" applyProtection="1">
      <alignment vertical="center"/>
      <protection hidden="1"/>
    </xf>
    <xf numFmtId="0" fontId="8" fillId="0" borderId="0" xfId="28" applyFont="1" applyFill="1" applyAlignment="1" applyProtection="1">
      <alignment vertical="center"/>
      <protection hidden="1"/>
    </xf>
    <xf numFmtId="0" fontId="1" fillId="0" borderId="0" xfId="28" applyAlignment="1" applyProtection="1">
      <alignment horizontal="center" vertical="center"/>
      <protection hidden="1"/>
    </xf>
    <xf numFmtId="0" fontId="4" fillId="0" borderId="0" xfId="28" applyFont="1" applyAlignment="1" applyProtection="1">
      <alignment vertical="center"/>
      <protection hidden="1"/>
    </xf>
    <xf numFmtId="0" fontId="8" fillId="0" borderId="6" xfId="28" applyFont="1" applyBorder="1" applyAlignment="1" applyProtection="1">
      <alignment horizontal="center" vertical="center" wrapText="1"/>
      <protection hidden="1"/>
    </xf>
    <xf numFmtId="0" fontId="8" fillId="0" borderId="6" xfId="28" applyFont="1" applyBorder="1" applyAlignment="1" applyProtection="1">
      <alignment vertical="center" wrapText="1"/>
      <protection hidden="1"/>
    </xf>
    <xf numFmtId="0" fontId="8" fillId="8" borderId="6" xfId="28" applyFont="1" applyFill="1" applyBorder="1" applyAlignment="1" applyProtection="1">
      <alignment horizontal="center" vertical="top" wrapText="1"/>
      <protection locked="0"/>
    </xf>
    <xf numFmtId="0" fontId="8" fillId="2" borderId="6" xfId="28" applyFont="1" applyFill="1" applyBorder="1" applyAlignment="1" applyProtection="1">
      <alignment vertical="top" wrapText="1"/>
      <protection locked="0"/>
    </xf>
    <xf numFmtId="0" fontId="8" fillId="2" borderId="6" xfId="28" applyFont="1" applyFill="1" applyBorder="1" applyAlignment="1" applyProtection="1">
      <alignment horizontal="left" vertical="top" wrapText="1"/>
      <protection locked="0"/>
    </xf>
    <xf numFmtId="0" fontId="8" fillId="0" borderId="0" xfId="28" applyFont="1" applyFill="1" applyBorder="1" applyAlignment="1" applyProtection="1">
      <alignment horizontal="center" vertical="top" wrapText="1"/>
    </xf>
    <xf numFmtId="0" fontId="8" fillId="0" borderId="0" xfId="28" applyFont="1" applyFill="1" applyBorder="1" applyAlignment="1" applyProtection="1">
      <alignment vertical="top" wrapText="1"/>
    </xf>
    <xf numFmtId="0" fontId="8" fillId="0" borderId="0" xfId="28" applyFont="1" applyFill="1" applyBorder="1" applyAlignment="1" applyProtection="1">
      <alignment horizontal="left" vertical="top" wrapText="1"/>
    </xf>
    <xf numFmtId="0" fontId="8" fillId="0" borderId="0" xfId="28" applyFont="1" applyFill="1" applyBorder="1" applyAlignment="1" applyProtection="1">
      <alignment horizontal="center" vertical="top" wrapText="1"/>
      <protection locked="0"/>
    </xf>
    <xf numFmtId="0" fontId="8" fillId="0" borderId="0" xfId="28" applyFont="1" applyFill="1" applyBorder="1" applyAlignment="1" applyProtection="1">
      <alignment vertical="top" wrapText="1"/>
      <protection locked="0"/>
    </xf>
    <xf numFmtId="0" fontId="8" fillId="0" borderId="0" xfId="28" applyFont="1" applyFill="1" applyBorder="1" applyAlignment="1" applyProtection="1">
      <alignment horizontal="left" vertical="top" wrapText="1"/>
      <protection locked="0"/>
    </xf>
    <xf numFmtId="0" fontId="9" fillId="0" borderId="0" xfId="28" applyFont="1" applyAlignment="1" applyProtection="1">
      <alignment horizontal="right" vertical="center" indent="1"/>
      <protection hidden="1"/>
    </xf>
    <xf numFmtId="0" fontId="9" fillId="0" borderId="0" xfId="28" applyFont="1" applyAlignment="1" applyProtection="1">
      <alignment horizontal="left" vertical="center"/>
      <protection hidden="1"/>
    </xf>
    <xf numFmtId="172" fontId="9" fillId="0" borderId="0" xfId="28" applyNumberFormat="1" applyFont="1" applyAlignment="1" applyProtection="1">
      <alignment horizontal="left" vertical="center" indent="1"/>
      <protection hidden="1"/>
    </xf>
    <xf numFmtId="0" fontId="9" fillId="0" borderId="0" xfId="28" applyFont="1" applyAlignment="1" applyProtection="1">
      <alignment horizontal="left" vertical="center" wrapText="1" indent="1"/>
      <protection hidden="1"/>
    </xf>
    <xf numFmtId="0" fontId="8" fillId="0" borderId="0" xfId="28" applyFont="1" applyAlignment="1" applyProtection="1">
      <alignment horizontal="left" vertical="center" indent="1"/>
      <protection hidden="1"/>
    </xf>
    <xf numFmtId="0" fontId="8" fillId="0" borderId="6" xfId="28" applyFont="1" applyBorder="1" applyAlignment="1" applyProtection="1">
      <alignment horizontal="center" vertical="top" wrapText="1"/>
      <protection hidden="1"/>
    </xf>
    <xf numFmtId="0" fontId="8" fillId="2" borderId="6" xfId="28" applyFont="1" applyFill="1" applyBorder="1" applyAlignment="1" applyProtection="1">
      <alignment horizontal="left" vertical="top" wrapText="1"/>
      <protection hidden="1"/>
    </xf>
    <xf numFmtId="0" fontId="9" fillId="0" borderId="0" xfId="28" applyFont="1" applyBorder="1" applyAlignment="1" applyProtection="1">
      <alignment horizontal="center" vertical="center" wrapText="1"/>
      <protection hidden="1"/>
    </xf>
    <xf numFmtId="0" fontId="8" fillId="0" borderId="0" xfId="28" applyFont="1" applyAlignment="1" applyProtection="1">
      <alignment vertical="top"/>
      <protection hidden="1"/>
    </xf>
    <xf numFmtId="0" fontId="1" fillId="2" borderId="6" xfId="0" applyFont="1" applyFill="1" applyBorder="1" applyAlignment="1" applyProtection="1">
      <alignment horizontal="center" vertical="center" wrapText="1"/>
      <protection locked="0"/>
    </xf>
    <xf numFmtId="14" fontId="1" fillId="2" borderId="6" xfId="0" applyNumberFormat="1" applyFont="1" applyFill="1" applyBorder="1" applyAlignment="1" applyProtection="1">
      <alignment horizontal="center" vertical="center" wrapText="1"/>
      <protection locked="0"/>
    </xf>
    <xf numFmtId="0" fontId="60" fillId="0" borderId="6" xfId="0" applyFont="1" applyBorder="1" applyAlignment="1" applyProtection="1">
      <alignment horizontal="center" vertical="center" wrapText="1"/>
      <protection hidden="1"/>
    </xf>
    <xf numFmtId="0" fontId="7" fillId="0" borderId="0" xfId="0" applyFont="1"/>
    <xf numFmtId="0" fontId="21" fillId="0" borderId="8" xfId="0" applyFont="1" applyBorder="1" applyAlignment="1" applyProtection="1">
      <alignment horizontal="center" vertical="center" wrapText="1"/>
      <protection hidden="1"/>
    </xf>
    <xf numFmtId="2" fontId="8" fillId="0" borderId="6" xfId="0" applyNumberFormat="1" applyFont="1" applyFill="1" applyBorder="1" applyAlignment="1" applyProtection="1">
      <alignment horizontal="center" vertical="center" wrapText="1"/>
    </xf>
    <xf numFmtId="0" fontId="8" fillId="0" borderId="0" xfId="39" applyFont="1" applyFill="1" applyAlignment="1" applyProtection="1">
      <alignment horizontal="left" vertical="center" wrapText="1"/>
      <protection hidden="1"/>
    </xf>
    <xf numFmtId="0" fontId="64" fillId="0" borderId="6" xfId="28" applyFont="1" applyBorder="1" applyAlignment="1" applyProtection="1">
      <alignment horizontal="center" vertical="center" wrapText="1"/>
      <protection hidden="1"/>
    </xf>
    <xf numFmtId="0" fontId="63" fillId="0" borderId="7" xfId="28" applyFont="1" applyBorder="1" applyAlignment="1" applyProtection="1">
      <alignment horizontal="center" vertical="top" wrapText="1"/>
      <protection hidden="1"/>
    </xf>
    <xf numFmtId="0" fontId="63" fillId="2" borderId="7" xfId="28" applyFont="1" applyFill="1" applyBorder="1" applyAlignment="1" applyProtection="1">
      <alignment vertical="top" wrapText="1"/>
      <protection locked="0" hidden="1"/>
    </xf>
    <xf numFmtId="0" fontId="63" fillId="0" borderId="19" xfId="28" applyFont="1" applyBorder="1" applyAlignment="1" applyProtection="1">
      <alignment horizontal="center" vertical="top" wrapText="1"/>
      <protection hidden="1"/>
    </xf>
    <xf numFmtId="0" fontId="63" fillId="2" borderId="19" xfId="28" applyFont="1" applyFill="1" applyBorder="1" applyAlignment="1" applyProtection="1">
      <alignment vertical="top" wrapText="1"/>
      <protection locked="0" hidden="1"/>
    </xf>
    <xf numFmtId="0" fontId="63" fillId="0" borderId="20" xfId="28" applyFont="1" applyBorder="1" applyAlignment="1" applyProtection="1">
      <alignment horizontal="center" vertical="top" wrapText="1"/>
      <protection hidden="1"/>
    </xf>
    <xf numFmtId="0" fontId="63" fillId="2" borderId="20" xfId="28" applyFont="1" applyFill="1" applyBorder="1" applyAlignment="1" applyProtection="1">
      <alignment vertical="top" wrapText="1"/>
      <protection locked="0" hidden="1"/>
    </xf>
    <xf numFmtId="0" fontId="8" fillId="0" borderId="0" xfId="39" applyFont="1" applyFill="1" applyBorder="1" applyAlignment="1" applyProtection="1">
      <alignment horizontal="left" vertical="center" wrapText="1"/>
      <protection hidden="1"/>
    </xf>
    <xf numFmtId="0" fontId="7" fillId="0" borderId="6" xfId="28" applyFont="1" applyBorder="1" applyAlignment="1" applyProtection="1">
      <alignment horizontal="center" vertical="center" wrapText="1"/>
      <protection hidden="1"/>
    </xf>
    <xf numFmtId="0" fontId="4" fillId="0" borderId="7" xfId="28" applyFont="1" applyBorder="1" applyAlignment="1" applyProtection="1">
      <alignment horizontal="center" vertical="top" wrapText="1"/>
      <protection hidden="1"/>
    </xf>
    <xf numFmtId="0" fontId="4" fillId="2" borderId="7" xfId="28" applyFont="1" applyFill="1" applyBorder="1" applyAlignment="1" applyProtection="1">
      <alignment vertical="top" wrapText="1"/>
      <protection locked="0" hidden="1"/>
    </xf>
    <xf numFmtId="0" fontId="4" fillId="0" borderId="19" xfId="28" applyFont="1" applyBorder="1" applyAlignment="1" applyProtection="1">
      <alignment horizontal="center" vertical="top" wrapText="1"/>
      <protection hidden="1"/>
    </xf>
    <xf numFmtId="0" fontId="4" fillId="2" borderId="19" xfId="28" applyFont="1" applyFill="1" applyBorder="1" applyAlignment="1" applyProtection="1">
      <alignment vertical="top" wrapText="1"/>
      <protection locked="0" hidden="1"/>
    </xf>
    <xf numFmtId="0" fontId="4" fillId="0" borderId="20" xfId="28" applyFont="1" applyBorder="1" applyAlignment="1" applyProtection="1">
      <alignment horizontal="center" vertical="top" wrapText="1"/>
      <protection hidden="1"/>
    </xf>
    <xf numFmtId="0" fontId="4" fillId="2" borderId="20" xfId="28" applyFont="1" applyFill="1" applyBorder="1" applyAlignment="1" applyProtection="1">
      <alignment vertical="top" wrapText="1"/>
      <protection locked="0" hidden="1"/>
    </xf>
    <xf numFmtId="0" fontId="4" fillId="0" borderId="0" xfId="28" applyFont="1" applyBorder="1" applyAlignment="1" applyProtection="1">
      <alignment vertical="center"/>
      <protection hidden="1"/>
    </xf>
    <xf numFmtId="0" fontId="7" fillId="2" borderId="0" xfId="34" applyFont="1" applyFill="1" applyAlignment="1" applyProtection="1">
      <alignment horizontal="center" vertical="center"/>
      <protection locked="0" hidden="1"/>
    </xf>
    <xf numFmtId="0" fontId="4" fillId="0" borderId="3" xfId="28" applyFont="1" applyBorder="1" applyAlignment="1" applyProtection="1">
      <alignment vertical="top"/>
      <protection hidden="1"/>
    </xf>
    <xf numFmtId="0" fontId="7" fillId="0" borderId="9" xfId="28" applyFont="1" applyBorder="1" applyAlignment="1" applyProtection="1">
      <alignment horizontal="right" vertical="top"/>
      <protection hidden="1"/>
    </xf>
    <xf numFmtId="0" fontId="4" fillId="0" borderId="13" xfId="28" applyFont="1" applyBorder="1" applyAlignment="1" applyProtection="1">
      <alignment vertical="center"/>
      <protection hidden="1"/>
    </xf>
    <xf numFmtId="0" fontId="4" fillId="0" borderId="10" xfId="28" applyFont="1" applyBorder="1" applyAlignment="1" applyProtection="1">
      <alignment vertical="center"/>
      <protection hidden="1"/>
    </xf>
    <xf numFmtId="0" fontId="4" fillId="0" borderId="13" xfId="28" applyFont="1" applyBorder="1" applyAlignment="1" applyProtection="1">
      <alignment horizontal="justify" vertical="center"/>
      <protection hidden="1"/>
    </xf>
    <xf numFmtId="0" fontId="9" fillId="0" borderId="13" xfId="0" applyFont="1" applyBorder="1" applyAlignment="1" applyProtection="1">
      <alignment vertical="center"/>
      <protection hidden="1"/>
    </xf>
    <xf numFmtId="0" fontId="8" fillId="0" borderId="0" xfId="0" applyFont="1" applyBorder="1" applyAlignment="1" applyProtection="1">
      <alignment horizontal="justify" vertical="center"/>
      <protection hidden="1"/>
    </xf>
    <xf numFmtId="0" fontId="9" fillId="0" borderId="13" xfId="39" applyFont="1" applyFill="1" applyBorder="1" applyAlignment="1" applyProtection="1">
      <alignment vertical="center"/>
      <protection hidden="1"/>
    </xf>
    <xf numFmtId="0" fontId="8" fillId="0" borderId="13" xfId="0" applyFont="1" applyBorder="1" applyAlignment="1" applyProtection="1">
      <alignment vertical="center"/>
      <protection hidden="1"/>
    </xf>
    <xf numFmtId="0" fontId="8" fillId="0" borderId="13" xfId="0" applyFont="1" applyBorder="1" applyAlignment="1" applyProtection="1">
      <alignment horizontal="justify" vertical="center"/>
      <protection hidden="1"/>
    </xf>
    <xf numFmtId="0" fontId="4" fillId="0" borderId="0" xfId="28" applyFont="1" applyFill="1" applyBorder="1" applyAlignment="1" applyProtection="1">
      <alignment vertical="center"/>
      <protection hidden="1"/>
    </xf>
    <xf numFmtId="0" fontId="7" fillId="0" borderId="0" xfId="28" applyFont="1" applyBorder="1" applyAlignment="1" applyProtection="1">
      <alignment horizontal="right" vertical="center" indent="1"/>
      <protection hidden="1"/>
    </xf>
    <xf numFmtId="0" fontId="9" fillId="0" borderId="13" xfId="0" applyFont="1" applyBorder="1" applyAlignment="1" applyProtection="1">
      <alignment horizontal="left" vertical="center"/>
      <protection hidden="1"/>
    </xf>
    <xf numFmtId="172" fontId="9" fillId="0" borderId="0" xfId="0" applyNumberFormat="1" applyFont="1" applyBorder="1" applyAlignment="1" applyProtection="1">
      <alignment horizontal="left" vertical="center" indent="1"/>
      <protection hidden="1"/>
    </xf>
    <xf numFmtId="0" fontId="9" fillId="0" borderId="0" xfId="0" applyFont="1" applyBorder="1" applyAlignment="1" applyProtection="1">
      <alignment horizontal="right" vertical="center" indent="1"/>
      <protection hidden="1"/>
    </xf>
    <xf numFmtId="0" fontId="9" fillId="0" borderId="0" xfId="0" applyFont="1" applyBorder="1" applyAlignment="1" applyProtection="1">
      <alignment horizontal="left" vertical="center" wrapText="1" indent="1"/>
      <protection hidden="1"/>
    </xf>
    <xf numFmtId="0" fontId="0" fillId="0" borderId="13" xfId="0" applyBorder="1"/>
    <xf numFmtId="0" fontId="0" fillId="0" borderId="0" xfId="0" applyBorder="1"/>
    <xf numFmtId="0" fontId="0" fillId="0" borderId="10" xfId="0" applyBorder="1"/>
    <xf numFmtId="0" fontId="0" fillId="0" borderId="14" xfId="0" applyBorder="1"/>
    <xf numFmtId="0" fontId="0" fillId="0" borderId="4" xfId="0" applyBorder="1"/>
    <xf numFmtId="0" fontId="0" fillId="0" borderId="11" xfId="0" applyBorder="1"/>
    <xf numFmtId="0" fontId="7" fillId="0" borderId="13" xfId="28" applyFont="1" applyFill="1" applyBorder="1" applyAlignment="1" applyProtection="1">
      <alignment vertical="center"/>
      <protection hidden="1"/>
    </xf>
    <xf numFmtId="0" fontId="7" fillId="0" borderId="0" xfId="28" applyFont="1" applyFill="1" applyBorder="1" applyAlignment="1" applyProtection="1">
      <alignment vertical="center"/>
      <protection hidden="1"/>
    </xf>
    <xf numFmtId="0" fontId="7" fillId="0" borderId="10" xfId="28" applyFont="1" applyFill="1" applyBorder="1" applyAlignment="1" applyProtection="1">
      <alignment vertical="center"/>
      <protection hidden="1"/>
    </xf>
    <xf numFmtId="0" fontId="7" fillId="7" borderId="6" xfId="0" applyFont="1" applyFill="1" applyBorder="1" applyAlignment="1" applyProtection="1">
      <alignment horizontal="center" vertical="center"/>
      <protection hidden="1"/>
    </xf>
    <xf numFmtId="0" fontId="9" fillId="7" borderId="6" xfId="0" applyFont="1" applyFill="1" applyBorder="1" applyAlignment="1" applyProtection="1">
      <alignment horizontal="center" vertical="center" wrapText="1"/>
      <protection hidden="1"/>
    </xf>
    <xf numFmtId="0" fontId="9" fillId="7" borderId="6" xfId="0" applyFont="1" applyFill="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1" fillId="2" borderId="0" xfId="0" applyFont="1" applyFill="1" applyBorder="1" applyAlignment="1" applyProtection="1">
      <alignment horizontal="center" vertical="center" wrapText="1"/>
      <protection locked="0"/>
    </xf>
    <xf numFmtId="14" fontId="1" fillId="2" borderId="0" xfId="0" applyNumberFormat="1" applyFont="1" applyFill="1" applyBorder="1" applyAlignment="1" applyProtection="1">
      <alignment horizontal="center" vertical="center" wrapText="1"/>
      <protection locked="0"/>
    </xf>
    <xf numFmtId="0" fontId="63" fillId="4" borderId="0" xfId="33" applyFont="1" applyFill="1" applyAlignment="1" applyProtection="1">
      <alignment vertical="center"/>
      <protection hidden="1"/>
    </xf>
    <xf numFmtId="0" fontId="63" fillId="4" borderId="0" xfId="33" applyFont="1" applyFill="1" applyProtection="1">
      <protection hidden="1"/>
    </xf>
    <xf numFmtId="0" fontId="36" fillId="9" borderId="0" xfId="0" applyFont="1" applyFill="1" applyBorder="1" applyAlignment="1" applyProtection="1">
      <alignment vertical="center"/>
      <protection hidden="1"/>
    </xf>
    <xf numFmtId="0" fontId="8" fillId="0" borderId="0" xfId="0" applyFont="1" applyAlignment="1" applyProtection="1">
      <alignment horizontal="justify" vertical="center" wrapText="1"/>
      <protection hidden="1"/>
    </xf>
    <xf numFmtId="0" fontId="8" fillId="2" borderId="8" xfId="0" applyFont="1" applyFill="1" applyBorder="1" applyAlignment="1" applyProtection="1">
      <alignment vertical="top" wrapText="1"/>
      <protection locked="0"/>
    </xf>
    <xf numFmtId="0" fontId="8" fillId="2" borderId="6" xfId="0" applyFont="1" applyFill="1" applyBorder="1" applyAlignment="1" applyProtection="1">
      <alignment vertical="top" wrapText="1"/>
      <protection locked="0"/>
    </xf>
    <xf numFmtId="0" fontId="46" fillId="0" borderId="0" xfId="0" applyFont="1" applyAlignment="1">
      <alignment horizontal="justify" vertical="center"/>
    </xf>
    <xf numFmtId="0" fontId="44" fillId="0" borderId="0" xfId="0" applyFont="1" applyAlignment="1">
      <alignment horizontal="justify" vertical="center"/>
    </xf>
    <xf numFmtId="0" fontId="24" fillId="0" borderId="6" xfId="0" applyFont="1" applyBorder="1" applyAlignment="1" applyProtection="1">
      <alignment vertical="center" wrapText="1"/>
      <protection hidden="1"/>
    </xf>
    <xf numFmtId="0" fontId="9" fillId="0" borderId="0" xfId="0" applyFont="1" applyAlignment="1" applyProtection="1">
      <alignment vertical="top"/>
      <protection hidden="1"/>
    </xf>
    <xf numFmtId="0" fontId="4" fillId="0" borderId="33" xfId="28" applyFont="1" applyBorder="1" applyAlignment="1" applyProtection="1">
      <alignment horizontal="left" vertical="center" wrapText="1"/>
      <protection hidden="1"/>
    </xf>
    <xf numFmtId="0" fontId="4" fillId="0" borderId="15" xfId="28" applyFont="1" applyBorder="1" applyAlignment="1" applyProtection="1">
      <alignment horizontal="left" vertical="center" wrapText="1"/>
      <protection hidden="1"/>
    </xf>
    <xf numFmtId="0" fontId="7" fillId="0" borderId="4" xfId="28" applyFont="1" applyBorder="1" applyAlignment="1" applyProtection="1">
      <alignment vertical="center"/>
      <protection hidden="1"/>
    </xf>
    <xf numFmtId="0" fontId="4" fillId="0" borderId="4" xfId="28" applyFont="1" applyBorder="1" applyProtection="1">
      <protection hidden="1"/>
    </xf>
    <xf numFmtId="0" fontId="7" fillId="0" borderId="4" xfId="28" applyFont="1" applyBorder="1" applyAlignment="1" applyProtection="1">
      <alignment horizontal="right"/>
      <protection hidden="1"/>
    </xf>
    <xf numFmtId="0" fontId="4" fillId="0" borderId="0" xfId="28" applyFont="1" applyProtection="1">
      <protection hidden="1"/>
    </xf>
    <xf numFmtId="0" fontId="7" fillId="0" borderId="0" xfId="28" applyFont="1" applyAlignment="1" applyProtection="1">
      <alignment vertical="center"/>
      <protection hidden="1"/>
    </xf>
    <xf numFmtId="0" fontId="7" fillId="0" borderId="0" xfId="28" applyFont="1" applyAlignment="1" applyProtection="1">
      <alignment horizontal="left" vertical="center"/>
      <protection hidden="1"/>
    </xf>
    <xf numFmtId="0" fontId="7" fillId="0" borderId="0" xfId="35" applyNumberFormat="1" applyFont="1" applyFill="1" applyBorder="1" applyAlignment="1" applyProtection="1">
      <alignment horizontal="left" vertical="center" indent="1"/>
      <protection hidden="1"/>
    </xf>
    <xf numFmtId="0" fontId="4" fillId="0" borderId="0" xfId="28" applyFont="1" applyAlignment="1" applyProtection="1">
      <alignment horizontal="left" vertical="center"/>
      <protection hidden="1"/>
    </xf>
    <xf numFmtId="0" fontId="4" fillId="0" borderId="0" xfId="35" applyNumberFormat="1" applyFont="1" applyFill="1" applyBorder="1" applyAlignment="1" applyProtection="1">
      <alignment horizontal="left" vertical="center" indent="1"/>
      <protection hidden="1"/>
    </xf>
    <xf numFmtId="0" fontId="4" fillId="0" borderId="0" xfId="28" applyFont="1" applyAlignment="1" applyProtection="1">
      <alignment horizontal="right"/>
      <protection hidden="1"/>
    </xf>
    <xf numFmtId="0" fontId="4" fillId="0" borderId="0" xfId="28" applyFont="1" applyAlignment="1" applyProtection="1">
      <alignment horizontal="left" wrapText="1"/>
      <protection hidden="1"/>
    </xf>
    <xf numFmtId="0" fontId="4" fillId="0" borderId="0" xfId="28" applyFont="1" applyAlignment="1" applyProtection="1">
      <alignment vertical="top"/>
      <protection hidden="1"/>
    </xf>
    <xf numFmtId="0" fontId="7" fillId="0" borderId="0" xfId="28" applyFont="1" applyAlignment="1" applyProtection="1">
      <alignment horizontal="left" vertical="top" indent="5"/>
      <protection hidden="1"/>
    </xf>
    <xf numFmtId="0" fontId="4" fillId="0" borderId="0" xfId="28" applyFont="1" applyAlignment="1" applyProtection="1">
      <alignment horizontal="left" vertical="top" indent="5"/>
      <protection hidden="1"/>
    </xf>
    <xf numFmtId="49" fontId="7" fillId="0" borderId="0" xfId="28" applyNumberFormat="1" applyFont="1" applyAlignment="1" applyProtection="1">
      <alignment horizontal="right" vertical="top" indent="1"/>
      <protection hidden="1"/>
    </xf>
    <xf numFmtId="0" fontId="7" fillId="0" borderId="0" xfId="28" applyFont="1" applyAlignment="1" applyProtection="1">
      <alignment vertical="top"/>
      <protection hidden="1"/>
    </xf>
    <xf numFmtId="0" fontId="7" fillId="0" borderId="0" xfId="28" applyFont="1" applyProtection="1">
      <protection hidden="1"/>
    </xf>
    <xf numFmtId="0" fontId="4" fillId="0" borderId="6" xfId="28" applyFont="1" applyBorder="1" applyAlignment="1" applyProtection="1">
      <alignment horizontal="center" vertical="top"/>
      <protection hidden="1"/>
    </xf>
    <xf numFmtId="0" fontId="4" fillId="0" borderId="6" xfId="28" applyFont="1" applyBorder="1" applyAlignment="1" applyProtection="1">
      <alignment horizontal="center"/>
      <protection hidden="1"/>
    </xf>
    <xf numFmtId="0" fontId="4" fillId="0" borderId="6" xfId="28" applyFont="1" applyBorder="1" applyAlignment="1" applyProtection="1">
      <alignment vertical="top"/>
      <protection hidden="1"/>
    </xf>
    <xf numFmtId="0" fontId="4" fillId="0" borderId="12" xfId="28" applyFont="1" applyBorder="1" applyAlignment="1" applyProtection="1">
      <alignment vertical="top"/>
      <protection hidden="1"/>
    </xf>
    <xf numFmtId="0" fontId="4" fillId="0" borderId="9" xfId="28" applyFont="1" applyBorder="1" applyAlignment="1" applyProtection="1">
      <alignment vertical="top"/>
      <protection hidden="1"/>
    </xf>
    <xf numFmtId="0" fontId="4" fillId="0" borderId="6" xfId="28" applyFont="1" applyBorder="1" applyProtection="1">
      <protection hidden="1"/>
    </xf>
    <xf numFmtId="0" fontId="4" fillId="0" borderId="9" xfId="28" applyFont="1" applyBorder="1" applyProtection="1">
      <protection hidden="1"/>
    </xf>
    <xf numFmtId="171" fontId="7" fillId="0" borderId="0" xfId="28" applyNumberFormat="1" applyFont="1" applyAlignment="1" applyProtection="1">
      <alignment horizontal="right" vertical="center" wrapText="1"/>
      <protection hidden="1"/>
    </xf>
    <xf numFmtId="49" fontId="7" fillId="0" borderId="0" xfId="28" applyNumberFormat="1" applyFont="1" applyAlignment="1" applyProtection="1">
      <alignment horizontal="right" vertical="top"/>
      <protection hidden="1"/>
    </xf>
    <xf numFmtId="0" fontId="60" fillId="0" borderId="0" xfId="28" applyFont="1" applyAlignment="1" applyProtection="1">
      <alignment horizontal="right" vertical="top"/>
      <protection hidden="1"/>
    </xf>
    <xf numFmtId="0" fontId="52" fillId="0" borderId="0" xfId="28" applyFont="1" applyAlignment="1" applyProtection="1">
      <alignment horizontal="right" vertical="top"/>
      <protection hidden="1"/>
    </xf>
    <xf numFmtId="0" fontId="4" fillId="0" borderId="0" xfId="28" applyFont="1" applyAlignment="1" applyProtection="1">
      <alignment horizontal="right" vertical="top"/>
      <protection hidden="1"/>
    </xf>
    <xf numFmtId="0" fontId="4" fillId="0" borderId="33" xfId="28" applyFont="1" applyBorder="1" applyAlignment="1" applyProtection="1">
      <alignment vertical="top"/>
      <protection hidden="1"/>
    </xf>
    <xf numFmtId="0" fontId="4" fillId="0" borderId="0" xfId="28" applyFont="1" applyFill="1" applyBorder="1" applyAlignment="1" applyProtection="1">
      <alignment horizontal="center" vertical="top"/>
      <protection hidden="1"/>
    </xf>
    <xf numFmtId="0" fontId="4" fillId="0" borderId="13" xfId="28" applyFont="1" applyBorder="1" applyAlignment="1" applyProtection="1">
      <alignment vertical="top"/>
      <protection hidden="1"/>
    </xf>
    <xf numFmtId="0" fontId="4" fillId="0" borderId="33" xfId="28" applyFont="1" applyBorder="1" applyAlignment="1" applyProtection="1">
      <alignment horizontal="left" vertical="top" indent="5"/>
      <protection hidden="1"/>
    </xf>
    <xf numFmtId="0" fontId="4" fillId="0" borderId="0" xfId="28" applyFont="1" applyFill="1" applyBorder="1" applyAlignment="1" applyProtection="1">
      <alignment horizontal="left" vertical="center"/>
      <protection hidden="1"/>
    </xf>
    <xf numFmtId="0" fontId="4" fillId="0" borderId="13" xfId="28" applyFont="1" applyBorder="1" applyAlignment="1" applyProtection="1">
      <alignment horizontal="left" vertical="center" indent="5"/>
      <protection hidden="1"/>
    </xf>
    <xf numFmtId="0" fontId="4" fillId="0" borderId="17" xfId="28" applyFont="1" applyBorder="1" applyAlignment="1" applyProtection="1">
      <alignment horizontal="left" vertical="top" indent="5"/>
      <protection hidden="1"/>
    </xf>
    <xf numFmtId="0" fontId="4" fillId="0" borderId="0" xfId="28" applyFont="1" applyBorder="1" applyProtection="1">
      <protection hidden="1"/>
    </xf>
    <xf numFmtId="0" fontId="4" fillId="0" borderId="0" xfId="28" applyFont="1" applyBorder="1" applyAlignment="1" applyProtection="1">
      <alignment horizontal="right" vertical="center"/>
      <protection hidden="1"/>
    </xf>
    <xf numFmtId="0" fontId="4" fillId="0" borderId="4" xfId="28" applyFont="1" applyBorder="1" applyAlignment="1" applyProtection="1">
      <alignment vertical="top"/>
      <protection hidden="1"/>
    </xf>
    <xf numFmtId="0" fontId="4" fillId="0" borderId="4" xfId="28" applyFont="1" applyFill="1" applyBorder="1" applyAlignment="1" applyProtection="1">
      <alignment vertical="top"/>
      <protection hidden="1"/>
    </xf>
    <xf numFmtId="0" fontId="4" fillId="0" borderId="4" xfId="28" applyFont="1" applyFill="1" applyBorder="1" applyAlignment="1" applyProtection="1">
      <alignment horizontal="right" vertical="center"/>
      <protection hidden="1"/>
    </xf>
    <xf numFmtId="0" fontId="4" fillId="0" borderId="0" xfId="28" applyFont="1" applyBorder="1" applyAlignment="1" applyProtection="1">
      <alignment vertical="top"/>
      <protection hidden="1"/>
    </xf>
    <xf numFmtId="0" fontId="4" fillId="0" borderId="17" xfId="28" applyFont="1" applyBorder="1" applyAlignment="1" applyProtection="1">
      <alignment horizontal="right" vertical="top"/>
      <protection hidden="1"/>
    </xf>
    <xf numFmtId="0" fontId="4" fillId="2" borderId="33" xfId="28" applyFont="1" applyFill="1" applyBorder="1" applyAlignment="1" applyProtection="1">
      <alignment vertical="center" wrapText="1"/>
      <protection hidden="1"/>
    </xf>
    <xf numFmtId="0" fontId="4" fillId="2" borderId="15" xfId="28" applyFont="1" applyFill="1" applyBorder="1" applyAlignment="1" applyProtection="1">
      <alignment vertical="center" wrapText="1"/>
      <protection hidden="1"/>
    </xf>
    <xf numFmtId="0" fontId="4" fillId="2" borderId="34" xfId="28" applyFont="1" applyFill="1" applyBorder="1" applyAlignment="1" applyProtection="1">
      <alignment vertical="center" wrapText="1"/>
      <protection hidden="1"/>
    </xf>
    <xf numFmtId="0" fontId="4" fillId="2" borderId="13" xfId="28" applyFont="1" applyFill="1" applyBorder="1" applyAlignment="1" applyProtection="1">
      <alignment vertical="center" wrapText="1"/>
      <protection hidden="1"/>
    </xf>
    <xf numFmtId="0" fontId="4" fillId="2" borderId="0" xfId="28" applyFont="1" applyFill="1" applyBorder="1" applyAlignment="1" applyProtection="1">
      <alignment vertical="center" wrapText="1"/>
      <protection hidden="1"/>
    </xf>
    <xf numFmtId="0" fontId="4" fillId="2" borderId="10" xfId="28" applyFont="1" applyFill="1" applyBorder="1" applyAlignment="1" applyProtection="1">
      <alignment vertical="center" wrapText="1"/>
      <protection hidden="1"/>
    </xf>
    <xf numFmtId="0" fontId="4" fillId="0" borderId="0" xfId="28" applyFont="1" applyBorder="1" applyAlignment="1" applyProtection="1">
      <alignment vertical="top" wrapText="1"/>
      <protection hidden="1"/>
    </xf>
    <xf numFmtId="0" fontId="4" fillId="0" borderId="0" xfId="28" applyFont="1" applyBorder="1" applyAlignment="1" applyProtection="1">
      <alignment horizontal="left" vertical="top" wrapText="1"/>
      <protection hidden="1"/>
    </xf>
    <xf numFmtId="0" fontId="4" fillId="0" borderId="4" xfId="28" applyFont="1" applyBorder="1" applyAlignment="1" applyProtection="1">
      <alignment horizontal="left" vertical="top" wrapText="1"/>
      <protection hidden="1"/>
    </xf>
    <xf numFmtId="0" fontId="4" fillId="0" borderId="8" xfId="28" applyFont="1" applyBorder="1" applyAlignment="1" applyProtection="1">
      <alignment horizontal="left" vertical="top" indent="5"/>
      <protection hidden="1"/>
    </xf>
    <xf numFmtId="0" fontId="4" fillId="0" borderId="0" xfId="28" applyFont="1" applyFill="1" applyBorder="1" applyAlignment="1" applyProtection="1">
      <alignment horizontal="left" vertical="center" wrapText="1"/>
      <protection hidden="1"/>
    </xf>
    <xf numFmtId="0" fontId="4" fillId="0" borderId="17" xfId="28" applyFont="1" applyBorder="1" applyAlignment="1" applyProtection="1">
      <alignment horizontal="center" vertical="top"/>
      <protection hidden="1"/>
    </xf>
    <xf numFmtId="0" fontId="4" fillId="0" borderId="0" xfId="28" applyFont="1" applyAlignment="1" applyProtection="1">
      <alignment horizontal="center" vertical="top"/>
      <protection hidden="1"/>
    </xf>
    <xf numFmtId="0" fontId="7" fillId="0" borderId="0" xfId="28" applyFont="1" applyAlignment="1" applyProtection="1">
      <alignment horizontal="right" vertical="center"/>
      <protection hidden="1"/>
    </xf>
    <xf numFmtId="0" fontId="67" fillId="0" borderId="0" xfId="28" applyFont="1" applyAlignment="1" applyProtection="1">
      <alignment horizontal="justify" vertical="top" wrapText="1"/>
      <protection hidden="1"/>
    </xf>
    <xf numFmtId="0" fontId="52" fillId="0" borderId="0" xfId="28" applyFont="1" applyAlignment="1" applyProtection="1">
      <alignment vertical="top"/>
      <protection hidden="1"/>
    </xf>
    <xf numFmtId="0" fontId="4" fillId="0" borderId="0" xfId="28" applyFont="1" applyFill="1" applyAlignment="1" applyProtection="1">
      <alignment vertical="top"/>
      <protection hidden="1"/>
    </xf>
    <xf numFmtId="0" fontId="4" fillId="0" borderId="0" xfId="28" applyFont="1" applyFill="1" applyProtection="1">
      <protection hidden="1"/>
    </xf>
    <xf numFmtId="0" fontId="8" fillId="0" borderId="0" xfId="28" applyFont="1" applyAlignment="1" applyProtection="1">
      <alignment horizontal="right" vertical="top"/>
      <protection hidden="1"/>
    </xf>
    <xf numFmtId="0" fontId="70" fillId="0" borderId="0" xfId="28" applyFont="1" applyAlignment="1" applyProtection="1">
      <alignment horizontal="left" vertical="top" wrapText="1"/>
      <protection hidden="1"/>
    </xf>
    <xf numFmtId="0" fontId="8" fillId="0" borderId="0" xfId="28" applyFont="1" applyProtection="1">
      <protection hidden="1"/>
    </xf>
    <xf numFmtId="0" fontId="70" fillId="0" borderId="0" xfId="28" applyFont="1" applyAlignment="1" applyProtection="1">
      <alignment horizontal="justify" vertical="top" wrapText="1"/>
      <protection hidden="1"/>
    </xf>
    <xf numFmtId="0" fontId="52" fillId="0" borderId="0" xfId="28" applyFont="1" applyAlignment="1">
      <alignment horizontal="left" wrapText="1"/>
    </xf>
    <xf numFmtId="171" fontId="7" fillId="0" borderId="0" xfId="28" applyNumberFormat="1" applyFont="1" applyAlignment="1" applyProtection="1">
      <alignment horizontal="right" vertical="top"/>
      <protection hidden="1"/>
    </xf>
    <xf numFmtId="0" fontId="7" fillId="0" borderId="6" xfId="28" applyFont="1" applyBorder="1" applyAlignment="1" applyProtection="1">
      <alignment horizontal="center" vertical="center"/>
      <protection hidden="1"/>
    </xf>
    <xf numFmtId="0" fontId="7" fillId="0" borderId="33" xfId="28" applyFont="1" applyBorder="1" applyAlignment="1" applyProtection="1">
      <alignment horizontal="justify" vertical="center" wrapText="1"/>
      <protection hidden="1"/>
    </xf>
    <xf numFmtId="0" fontId="7" fillId="0" borderId="34" xfId="28" applyFont="1" applyBorder="1" applyAlignment="1" applyProtection="1">
      <alignment horizontal="justify" vertical="center" wrapText="1"/>
      <protection hidden="1"/>
    </xf>
    <xf numFmtId="0" fontId="7" fillId="0" borderId="13" xfId="28" applyFont="1" applyBorder="1" applyAlignment="1" applyProtection="1">
      <alignment horizontal="center" vertical="center" wrapText="1"/>
      <protection hidden="1"/>
    </xf>
    <xf numFmtId="0" fontId="7" fillId="0" borderId="10" xfId="28" applyFont="1" applyBorder="1" applyAlignment="1" applyProtection="1">
      <alignment horizontal="center" vertical="center" wrapText="1"/>
      <protection hidden="1"/>
    </xf>
    <xf numFmtId="0" fontId="4" fillId="0" borderId="6" xfId="28" applyFont="1" applyBorder="1" applyAlignment="1" applyProtection="1">
      <alignment horizontal="right" vertical="top"/>
      <protection hidden="1"/>
    </xf>
    <xf numFmtId="0" fontId="4" fillId="2" borderId="8" xfId="28" applyFont="1" applyFill="1" applyBorder="1" applyAlignment="1" applyProtection="1">
      <alignment horizontal="center" vertical="center" wrapText="1"/>
      <protection locked="0"/>
    </xf>
    <xf numFmtId="0" fontId="4" fillId="0" borderId="15" xfId="28" applyFont="1" applyBorder="1" applyAlignment="1" applyProtection="1">
      <alignment vertical="center" wrapText="1"/>
      <protection hidden="1"/>
    </xf>
    <xf numFmtId="0" fontId="4" fillId="0" borderId="34" xfId="28" applyFont="1" applyBorder="1" applyAlignment="1" applyProtection="1">
      <alignment vertical="center" wrapText="1"/>
      <protection hidden="1"/>
    </xf>
    <xf numFmtId="0" fontId="4" fillId="0" borderId="6" xfId="28" applyFont="1" applyFill="1" applyBorder="1" applyAlignment="1" applyProtection="1">
      <alignment horizontal="right" vertical="top"/>
      <protection hidden="1"/>
    </xf>
    <xf numFmtId="0" fontId="4" fillId="2" borderId="35" xfId="28" applyFont="1" applyFill="1" applyBorder="1" applyAlignment="1" applyProtection="1">
      <alignment vertical="center" wrapText="1"/>
      <protection locked="0"/>
    </xf>
    <xf numFmtId="0" fontId="4" fillId="2" borderId="36" xfId="28" applyFont="1" applyFill="1" applyBorder="1" applyAlignment="1" applyProtection="1">
      <alignment vertical="center" wrapText="1"/>
      <protection locked="0"/>
    </xf>
    <xf numFmtId="0" fontId="4" fillId="2" borderId="37" xfId="28" applyFont="1" applyFill="1" applyBorder="1" applyAlignment="1" applyProtection="1">
      <alignment vertical="center" wrapText="1"/>
      <protection locked="0"/>
    </xf>
    <xf numFmtId="0" fontId="4" fillId="2" borderId="38" xfId="28" applyFont="1" applyFill="1" applyBorder="1" applyAlignment="1" applyProtection="1">
      <alignment vertical="center" wrapText="1"/>
      <protection locked="0"/>
    </xf>
    <xf numFmtId="0" fontId="4" fillId="0" borderId="21" xfId="28" applyFont="1" applyFill="1" applyBorder="1" applyAlignment="1" applyProtection="1">
      <alignment horizontal="left" vertical="center" wrapText="1"/>
      <protection hidden="1"/>
    </xf>
    <xf numFmtId="0" fontId="4" fillId="0" borderId="18" xfId="28" applyFont="1" applyFill="1" applyBorder="1" applyAlignment="1" applyProtection="1">
      <alignment horizontal="left" vertical="center" wrapText="1"/>
      <protection hidden="1"/>
    </xf>
    <xf numFmtId="0" fontId="4" fillId="0" borderId="0" xfId="28" applyFont="1" applyBorder="1" applyAlignment="1" applyProtection="1">
      <alignment horizontal="right" vertical="top"/>
      <protection hidden="1"/>
    </xf>
    <xf numFmtId="0" fontId="7" fillId="0" borderId="12" xfId="28" applyFont="1" applyFill="1" applyBorder="1" applyAlignment="1" applyProtection="1">
      <alignment horizontal="left" vertical="center" wrapText="1"/>
      <protection hidden="1"/>
    </xf>
    <xf numFmtId="0" fontId="7" fillId="0" borderId="3" xfId="28" applyFont="1" applyFill="1" applyBorder="1" applyAlignment="1" applyProtection="1">
      <alignment horizontal="left" vertical="center" wrapText="1"/>
      <protection hidden="1"/>
    </xf>
    <xf numFmtId="0" fontId="4" fillId="2" borderId="39" xfId="28" applyFont="1" applyFill="1" applyBorder="1" applyAlignment="1" applyProtection="1">
      <alignment vertical="center" wrapText="1"/>
      <protection locked="0"/>
    </xf>
    <xf numFmtId="0" fontId="4" fillId="2" borderId="40" xfId="28" applyFont="1" applyFill="1" applyBorder="1" applyAlignment="1" applyProtection="1">
      <alignment vertical="center" wrapText="1"/>
      <protection locked="0"/>
    </xf>
    <xf numFmtId="0" fontId="4" fillId="2" borderId="41" xfId="28" applyFont="1" applyFill="1" applyBorder="1" applyAlignment="1" applyProtection="1">
      <alignment vertical="center" wrapText="1"/>
      <protection locked="0"/>
    </xf>
    <xf numFmtId="0" fontId="4" fillId="2" borderId="42" xfId="28" applyFont="1" applyFill="1" applyBorder="1" applyAlignment="1" applyProtection="1">
      <alignment vertical="center" wrapText="1"/>
      <protection locked="0"/>
    </xf>
    <xf numFmtId="0" fontId="4" fillId="0" borderId="0" xfId="28" applyFont="1" applyFill="1" applyBorder="1" applyAlignment="1" applyProtection="1">
      <alignment horizontal="right" vertical="top"/>
      <protection hidden="1"/>
    </xf>
    <xf numFmtId="0" fontId="4" fillId="0" borderId="0" xfId="28" applyFont="1" applyFill="1" applyBorder="1" applyAlignment="1" applyProtection="1">
      <alignment horizontal="justify" vertical="top" wrapText="1"/>
      <protection hidden="1"/>
    </xf>
    <xf numFmtId="0" fontId="7" fillId="0" borderId="4" xfId="28" applyFont="1" applyBorder="1" applyAlignment="1" applyProtection="1">
      <alignment horizontal="left" vertical="center" wrapText="1"/>
      <protection hidden="1"/>
    </xf>
    <xf numFmtId="0" fontId="7" fillId="0" borderId="4" xfId="28" applyFont="1" applyFill="1" applyBorder="1" applyAlignment="1" applyProtection="1">
      <alignment horizontal="left" vertical="center" wrapText="1"/>
      <protection hidden="1"/>
    </xf>
    <xf numFmtId="0" fontId="7" fillId="0" borderId="15" xfId="28" applyFont="1" applyBorder="1" applyAlignment="1" applyProtection="1">
      <alignment horizontal="justify" vertical="center" wrapText="1"/>
      <protection hidden="1"/>
    </xf>
    <xf numFmtId="0" fontId="4" fillId="0" borderId="0" xfId="28" applyFont="1" applyFill="1" applyBorder="1" applyAlignment="1" applyProtection="1">
      <alignment horizontal="justify" vertical="center" wrapText="1"/>
      <protection hidden="1"/>
    </xf>
    <xf numFmtId="0" fontId="4" fillId="0" borderId="0" xfId="28" applyFont="1" applyFill="1" applyBorder="1" applyAlignment="1" applyProtection="1">
      <alignment horizontal="left" vertical="center" wrapText="1"/>
      <protection locked="0" hidden="1"/>
    </xf>
    <xf numFmtId="49" fontId="7" fillId="0" borderId="0" xfId="28" applyNumberFormat="1" applyFont="1" applyAlignment="1" applyProtection="1">
      <alignment horizontal="right" vertical="top" wrapText="1"/>
      <protection hidden="1"/>
    </xf>
    <xf numFmtId="0" fontId="8" fillId="0" borderId="0" xfId="28" applyFont="1" applyAlignment="1" applyProtection="1">
      <alignment horizontal="center" vertical="top"/>
      <protection hidden="1"/>
    </xf>
    <xf numFmtId="0" fontId="52" fillId="0" borderId="0" xfId="28" applyFont="1" applyAlignment="1" applyProtection="1">
      <alignment horizontal="center" vertical="top"/>
      <protection hidden="1"/>
    </xf>
    <xf numFmtId="0" fontId="7" fillId="0" borderId="0" xfId="28" applyFont="1" applyAlignment="1" applyProtection="1">
      <alignment horizontal="center" vertical="top"/>
      <protection hidden="1"/>
    </xf>
    <xf numFmtId="0" fontId="52" fillId="0" borderId="29" xfId="28" applyFont="1" applyBorder="1" applyAlignment="1" applyProtection="1">
      <alignment horizontal="right"/>
      <protection hidden="1"/>
    </xf>
    <xf numFmtId="0" fontId="52" fillId="0" borderId="0" xfId="28" applyFont="1" applyFill="1" applyBorder="1" applyAlignment="1" applyProtection="1">
      <alignment horizontal="right"/>
      <protection hidden="1"/>
    </xf>
    <xf numFmtId="0" fontId="52" fillId="0" borderId="0" xfId="28" applyFont="1" applyAlignment="1" applyProtection="1">
      <alignment horizontal="justify"/>
      <protection hidden="1"/>
    </xf>
    <xf numFmtId="0" fontId="4" fillId="5" borderId="0" xfId="28" applyFont="1" applyFill="1" applyBorder="1" applyAlignment="1" applyProtection="1">
      <alignment horizontal="left" vertical="center"/>
      <protection hidden="1"/>
    </xf>
    <xf numFmtId="0" fontId="4" fillId="4" borderId="0" xfId="28" applyFont="1" applyFill="1" applyBorder="1" applyAlignment="1" applyProtection="1">
      <alignment horizontal="left" vertical="center"/>
      <protection hidden="1"/>
    </xf>
    <xf numFmtId="0" fontId="4" fillId="5" borderId="0" xfId="28" applyFont="1" applyFill="1" applyBorder="1" applyProtection="1">
      <protection hidden="1"/>
    </xf>
    <xf numFmtId="0" fontId="4" fillId="4" borderId="0" xfId="28" applyFont="1" applyFill="1" applyBorder="1" applyProtection="1">
      <protection hidden="1"/>
    </xf>
    <xf numFmtId="0" fontId="7" fillId="0" borderId="0" xfId="28" applyFont="1" applyAlignment="1" applyProtection="1">
      <alignment horizontal="right" vertical="center" indent="1"/>
      <protection hidden="1"/>
    </xf>
    <xf numFmtId="0" fontId="9" fillId="2" borderId="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4" fillId="0" borderId="0" xfId="28" applyFont="1" applyAlignment="1" applyProtection="1">
      <alignment horizontal="left" vertical="top"/>
      <protection hidden="1"/>
    </xf>
    <xf numFmtId="0" fontId="52" fillId="0" borderId="0" xfId="28" applyFont="1" applyBorder="1" applyAlignment="1" applyProtection="1">
      <alignment horizontal="left" vertical="top"/>
      <protection hidden="1"/>
    </xf>
    <xf numFmtId="0" fontId="67" fillId="0" borderId="12" xfId="28" applyFont="1" applyFill="1" applyBorder="1" applyAlignment="1" applyProtection="1">
      <alignment horizontal="left" vertical="top" wrapText="1"/>
      <protection hidden="1"/>
    </xf>
    <xf numFmtId="0" fontId="67" fillId="0" borderId="3" xfId="28" applyFont="1" applyFill="1" applyBorder="1" applyAlignment="1" applyProtection="1">
      <alignment horizontal="left" vertical="top" wrapText="1"/>
      <protection hidden="1"/>
    </xf>
    <xf numFmtId="0" fontId="67" fillId="0" borderId="9" xfId="28" applyFont="1" applyFill="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0" borderId="6" xfId="28" applyFont="1" applyBorder="1" applyAlignment="1" applyProtection="1">
      <alignment horizontal="left" vertical="top" wrapText="1"/>
      <protection hidden="1"/>
    </xf>
    <xf numFmtId="0" fontId="4" fillId="0" borderId="16" xfId="28" applyFont="1" applyBorder="1" applyAlignment="1" applyProtection="1">
      <alignment horizontal="right" vertical="top"/>
      <protection hidden="1"/>
    </xf>
    <xf numFmtId="0" fontId="65" fillId="0" borderId="6" xfId="28" applyFont="1" applyBorder="1" applyAlignment="1" applyProtection="1">
      <alignment vertical="top" wrapText="1"/>
      <protection hidden="1"/>
    </xf>
    <xf numFmtId="0" fontId="60" fillId="0" borderId="6" xfId="28" applyFont="1" applyBorder="1" applyAlignment="1" applyProtection="1">
      <alignment vertical="top" wrapText="1"/>
      <protection hidden="1"/>
    </xf>
    <xf numFmtId="0" fontId="60" fillId="0" borderId="6" xfId="28" applyFont="1" applyBorder="1" applyAlignment="1" applyProtection="1">
      <alignment vertical="top"/>
      <protection hidden="1"/>
    </xf>
    <xf numFmtId="0" fontId="52" fillId="0" borderId="6" xfId="28" applyFont="1" applyBorder="1" applyAlignment="1" applyProtection="1">
      <alignment horizontal="right" vertical="top"/>
      <protection hidden="1"/>
    </xf>
    <xf numFmtId="0" fontId="52" fillId="0" borderId="6" xfId="28" applyFont="1" applyBorder="1" applyAlignment="1" applyProtection="1">
      <alignment vertical="top"/>
      <protection hidden="1"/>
    </xf>
    <xf numFmtId="0" fontId="52" fillId="0" borderId="6" xfId="28" applyFont="1" applyBorder="1" applyAlignment="1" applyProtection="1">
      <alignment horizontal="left" vertical="top" wrapText="1"/>
      <protection hidden="1"/>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60" fillId="0" borderId="6" xfId="28" applyFont="1" applyFill="1" applyBorder="1" applyAlignment="1" applyProtection="1">
      <alignment vertical="top" wrapText="1"/>
      <protection hidden="1"/>
    </xf>
    <xf numFmtId="0" fontId="4" fillId="0" borderId="6" xfId="0" applyFont="1" applyBorder="1" applyAlignment="1">
      <alignment horizontal="right" vertical="top" wrapText="1"/>
    </xf>
    <xf numFmtId="0" fontId="4" fillId="0" borderId="6" xfId="0" applyFont="1" applyBorder="1" applyAlignment="1">
      <alignment horizontal="center" vertical="top" wrapText="1"/>
    </xf>
    <xf numFmtId="0" fontId="4" fillId="0" borderId="8" xfId="0" applyFont="1" applyBorder="1" applyAlignment="1">
      <alignment horizontal="right" vertical="top" wrapText="1"/>
    </xf>
    <xf numFmtId="0" fontId="4" fillId="0" borderId="16" xfId="0" applyFont="1" applyBorder="1" applyAlignment="1">
      <alignment vertical="top" wrapText="1"/>
    </xf>
    <xf numFmtId="0" fontId="4" fillId="0" borderId="6" xfId="0" applyFont="1" applyFill="1" applyBorder="1" applyAlignment="1">
      <alignment vertical="top" wrapText="1"/>
    </xf>
    <xf numFmtId="0" fontId="52" fillId="0" borderId="0" xfId="28" applyFont="1" applyAlignment="1" applyProtection="1">
      <alignment horizontal="right" vertical="top" wrapText="1"/>
      <protection hidden="1"/>
    </xf>
    <xf numFmtId="0" fontId="4" fillId="0" borderId="12" xfId="28" applyFont="1" applyFill="1" applyBorder="1" applyAlignment="1" applyProtection="1">
      <alignment horizontal="left" vertical="center" wrapText="1"/>
      <protection hidden="1"/>
    </xf>
    <xf numFmtId="0" fontId="4" fillId="0" borderId="9" xfId="28" applyFont="1" applyFill="1" applyBorder="1" applyAlignment="1" applyProtection="1">
      <alignment horizontal="left" vertical="center" wrapText="1"/>
      <protection hidden="1"/>
    </xf>
    <xf numFmtId="0" fontId="4" fillId="0" borderId="0" xfId="0" quotePrefix="1" applyFont="1" applyBorder="1" applyAlignment="1" applyProtection="1">
      <alignment horizontal="justify" vertical="top" wrapText="1"/>
      <protection hidden="1"/>
    </xf>
    <xf numFmtId="0" fontId="4" fillId="0" borderId="0" xfId="0" applyFont="1" applyAlignment="1" applyProtection="1">
      <alignment horizontal="left" vertical="top" wrapText="1"/>
      <protection hidden="1"/>
    </xf>
    <xf numFmtId="0" fontId="9" fillId="0" borderId="0" xfId="0" applyFont="1" applyFill="1" applyAlignment="1" applyProtection="1">
      <alignment horizontal="justify" vertical="center"/>
      <protection hidden="1"/>
    </xf>
    <xf numFmtId="0" fontId="1" fillId="0" borderId="0" xfId="0" applyFont="1" applyFill="1" applyProtection="1">
      <protection hidden="1"/>
    </xf>
    <xf numFmtId="0" fontId="0" fillId="0" borderId="0" xfId="0" applyFill="1" applyProtection="1">
      <protection hidden="1"/>
    </xf>
    <xf numFmtId="0" fontId="8" fillId="2" borderId="12"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4" fillId="0" borderId="0" xfId="28" applyFont="1" applyBorder="1" applyAlignment="1" applyProtection="1">
      <alignment horizontal="center" vertical="top"/>
      <protection hidden="1"/>
    </xf>
    <xf numFmtId="0" fontId="4" fillId="0" borderId="12" xfId="28" applyFont="1" applyFill="1" applyBorder="1" applyAlignment="1" applyProtection="1">
      <alignment vertical="center" wrapText="1"/>
      <protection hidden="1"/>
    </xf>
    <xf numFmtId="0" fontId="4" fillId="0" borderId="9" xfId="28" applyFont="1" applyFill="1" applyBorder="1" applyAlignment="1" applyProtection="1">
      <alignment vertical="center" wrapText="1"/>
      <protection hidden="1"/>
    </xf>
    <xf numFmtId="0" fontId="47" fillId="0" borderId="15" xfId="0" applyFont="1" applyBorder="1" applyAlignment="1" applyProtection="1">
      <alignment vertical="center"/>
      <protection hidden="1"/>
    </xf>
    <xf numFmtId="0" fontId="47" fillId="0" borderId="15" xfId="0" applyFont="1" applyBorder="1" applyAlignment="1" applyProtection="1">
      <alignment vertical="center" wrapText="1"/>
      <protection hidden="1"/>
    </xf>
    <xf numFmtId="0" fontId="4" fillId="0" borderId="0" xfId="28" applyFont="1" applyFill="1" applyBorder="1" applyAlignment="1" applyProtection="1">
      <alignment horizontal="left" vertical="center"/>
    </xf>
    <xf numFmtId="0" fontId="4" fillId="8" borderId="6" xfId="0" applyFont="1" applyFill="1" applyBorder="1" applyAlignment="1" applyProtection="1">
      <alignment horizontal="justify" vertical="top" wrapText="1"/>
      <protection locked="0"/>
    </xf>
    <xf numFmtId="0" fontId="60" fillId="8" borderId="9" xfId="28" applyFont="1" applyFill="1" applyBorder="1" applyAlignment="1" applyProtection="1">
      <alignment vertical="top" wrapText="1"/>
      <protection locked="0" hidden="1"/>
    </xf>
    <xf numFmtId="0" fontId="60" fillId="8" borderId="6" xfId="28" applyFont="1" applyFill="1" applyBorder="1" applyAlignment="1" applyProtection="1">
      <alignment vertical="top" wrapText="1"/>
      <protection locked="0" hidden="1"/>
    </xf>
    <xf numFmtId="0" fontId="7" fillId="0" borderId="6" xfId="28" applyFont="1" applyBorder="1" applyAlignment="1" applyProtection="1">
      <alignment horizontal="center" vertical="top" wrapText="1"/>
      <protection locked="0" hidden="1"/>
    </xf>
    <xf numFmtId="0" fontId="9" fillId="0" borderId="6" xfId="0" applyFont="1" applyBorder="1" applyAlignment="1" applyProtection="1">
      <alignment horizontal="center" vertical="top" wrapText="1"/>
      <protection locked="0" hidden="1"/>
    </xf>
    <xf numFmtId="0" fontId="9" fillId="0" borderId="6" xfId="0" applyFont="1" applyBorder="1" applyAlignment="1" applyProtection="1">
      <alignment horizontal="center" vertical="center"/>
      <protection locked="0" hidden="1"/>
    </xf>
    <xf numFmtId="0" fontId="8" fillId="0" borderId="6" xfId="0" applyFont="1" applyBorder="1" applyProtection="1">
      <protection locked="0" hidden="1"/>
    </xf>
    <xf numFmtId="0" fontId="52" fillId="0" borderId="0" xfId="28"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top" wrapText="1"/>
    </xf>
    <xf numFmtId="0" fontId="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vertical="top" wrapText="1"/>
    </xf>
    <xf numFmtId="0" fontId="7" fillId="0" borderId="6" xfId="0" applyFont="1" applyBorder="1" applyAlignment="1" applyProtection="1">
      <alignment horizontal="center" vertical="center" wrapText="1"/>
    </xf>
    <xf numFmtId="0" fontId="63" fillId="0" borderId="6" xfId="28" applyFont="1" applyBorder="1" applyAlignment="1" applyProtection="1">
      <alignment horizontal="center" vertical="top" wrapText="1"/>
      <protection hidden="1"/>
    </xf>
    <xf numFmtId="0" fontId="63" fillId="2" borderId="6" xfId="28" applyFont="1" applyFill="1" applyBorder="1" applyAlignment="1" applyProtection="1">
      <alignment vertical="top" wrapText="1"/>
      <protection locked="0"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52" fillId="0" borderId="0" xfId="28" applyFont="1" applyAlignment="1" applyProtection="1">
      <alignment horizontal="justify" vertical="top"/>
      <protection hidden="1"/>
    </xf>
    <xf numFmtId="0" fontId="78" fillId="0" borderId="0" xfId="28" applyFont="1" applyBorder="1" applyAlignment="1" applyProtection="1">
      <alignment horizontal="center" vertical="top"/>
      <protection hidden="1"/>
    </xf>
    <xf numFmtId="0" fontId="78" fillId="0" borderId="0" xfId="28" applyFont="1" applyBorder="1" applyAlignment="1" applyProtection="1">
      <alignment horizontal="left" vertical="top"/>
      <protection hidden="1"/>
    </xf>
    <xf numFmtId="0" fontId="8" fillId="0" borderId="33" xfId="0" applyFont="1" applyBorder="1" applyAlignment="1" applyProtection="1">
      <alignment horizontal="center" vertical="center" wrapText="1"/>
      <protection hidden="1"/>
    </xf>
    <xf numFmtId="2" fontId="8" fillId="0" borderId="3" xfId="0" applyNumberFormat="1" applyFont="1" applyFill="1" applyBorder="1" applyAlignment="1" applyProtection="1">
      <alignment horizontal="center" vertical="center" wrapText="1"/>
    </xf>
    <xf numFmtId="0" fontId="8" fillId="0" borderId="15" xfId="0" applyFont="1" applyBorder="1" applyAlignment="1" applyProtection="1">
      <alignment horizontal="justify" vertical="top" wrapText="1"/>
      <protection hidden="1"/>
    </xf>
    <xf numFmtId="0" fontId="8" fillId="2" borderId="15" xfId="0" applyFont="1" applyFill="1" applyBorder="1" applyAlignment="1" applyProtection="1">
      <alignment vertical="center" wrapText="1"/>
      <protection locked="0"/>
    </xf>
    <xf numFmtId="0" fontId="9" fillId="0" borderId="12" xfId="0" applyFont="1" applyBorder="1" applyAlignment="1" applyProtection="1">
      <alignment vertical="center" wrapText="1"/>
      <protection hidden="1"/>
    </xf>
    <xf numFmtId="0" fontId="8" fillId="0" borderId="6" xfId="0" applyFont="1" applyBorder="1" applyAlignment="1" applyProtection="1">
      <alignment horizontal="justify" vertical="top" wrapText="1"/>
      <protection hidden="1"/>
    </xf>
    <xf numFmtId="0" fontId="8" fillId="0" borderId="8" xfId="0" applyFont="1" applyBorder="1" applyAlignment="1" applyProtection="1">
      <alignment vertical="center" wrapText="1"/>
      <protection hidden="1"/>
    </xf>
    <xf numFmtId="0" fontId="8" fillId="2" borderId="8" xfId="0" applyFont="1" applyFill="1" applyBorder="1" applyAlignment="1" applyProtection="1">
      <alignment horizontal="center" vertical="center" wrapText="1"/>
      <protection locked="0"/>
    </xf>
    <xf numFmtId="2" fontId="8" fillId="0" borderId="6" xfId="0" applyNumberFormat="1" applyFont="1" applyBorder="1" applyAlignment="1" applyProtection="1">
      <alignment horizontal="center" vertical="center" wrapText="1"/>
      <protection hidden="1"/>
    </xf>
    <xf numFmtId="2" fontId="8" fillId="0" borderId="3" xfId="0" applyNumberFormat="1" applyFont="1" applyBorder="1" applyAlignment="1" applyProtection="1">
      <alignment horizontal="center" vertical="center" wrapText="1"/>
      <protection hidden="1"/>
    </xf>
    <xf numFmtId="0" fontId="8" fillId="2" borderId="3" xfId="0" applyFont="1" applyFill="1" applyBorder="1" applyAlignment="1" applyProtection="1">
      <alignment vertical="center" wrapText="1"/>
      <protection locked="0"/>
    </xf>
    <xf numFmtId="0" fontId="9" fillId="0" borderId="12" xfId="0" applyFont="1" applyFill="1" applyBorder="1" applyAlignment="1" applyProtection="1">
      <alignment vertical="center"/>
      <protection hidden="1"/>
    </xf>
    <xf numFmtId="0" fontId="9" fillId="6" borderId="6" xfId="0" applyFont="1" applyFill="1" applyBorder="1" applyAlignment="1" applyProtection="1">
      <alignment horizontal="center" vertical="center" wrapText="1"/>
      <protection hidden="1"/>
    </xf>
    <xf numFmtId="2" fontId="8" fillId="0" borderId="8" xfId="0" applyNumberFormat="1" applyFont="1" applyBorder="1" applyAlignment="1" applyProtection="1">
      <alignment horizontal="center" vertical="center" wrapText="1"/>
      <protection hidden="1"/>
    </xf>
    <xf numFmtId="0" fontId="8" fillId="0" borderId="15" xfId="0" applyFont="1" applyBorder="1" applyAlignment="1" applyProtection="1">
      <alignment vertical="center" wrapText="1"/>
      <protection hidden="1"/>
    </xf>
    <xf numFmtId="2" fontId="8" fillId="0" borderId="15" xfId="0" applyNumberFormat="1" applyFont="1" applyBorder="1" applyAlignment="1" applyProtection="1">
      <alignment horizontal="center" vertical="center" wrapText="1"/>
      <protection hidden="1"/>
    </xf>
    <xf numFmtId="0" fontId="8" fillId="0" borderId="15" xfId="0" applyFont="1" applyBorder="1" applyAlignment="1" applyProtection="1">
      <alignment horizontal="justify" vertical="center" wrapText="1"/>
      <protection hidden="1"/>
    </xf>
    <xf numFmtId="0" fontId="8" fillId="2" borderId="34" xfId="0" applyFont="1" applyFill="1" applyBorder="1" applyAlignment="1" applyProtection="1">
      <alignment vertical="center" wrapText="1"/>
      <protection locked="0"/>
    </xf>
    <xf numFmtId="0" fontId="9" fillId="0" borderId="3" xfId="0" applyFont="1" applyBorder="1" applyAlignment="1" applyProtection="1">
      <alignment vertical="center"/>
      <protection hidden="1"/>
    </xf>
    <xf numFmtId="0" fontId="9" fillId="0" borderId="9" xfId="0" applyFont="1" applyBorder="1" applyAlignment="1" applyProtection="1">
      <alignment vertical="center"/>
      <protection hidden="1"/>
    </xf>
    <xf numFmtId="2" fontId="8" fillId="0" borderId="8" xfId="0" applyNumberFormat="1" applyFont="1" applyFill="1" applyBorder="1" applyAlignment="1" applyProtection="1">
      <alignment horizontal="center" vertical="center" wrapText="1"/>
      <protection hidden="1"/>
    </xf>
    <xf numFmtId="0" fontId="4" fillId="0" borderId="0" xfId="28" applyFont="1" applyBorder="1" applyAlignment="1" applyProtection="1">
      <alignment horizontal="left" vertical="top"/>
      <protection hidden="1"/>
    </xf>
    <xf numFmtId="0" fontId="52" fillId="0" borderId="0" xfId="28" applyFont="1" applyBorder="1" applyAlignment="1" applyProtection="1">
      <alignment horizontal="center" vertical="top"/>
      <protection hidden="1"/>
    </xf>
    <xf numFmtId="0" fontId="52" fillId="0" borderId="0" xfId="0" applyFont="1" applyAlignment="1">
      <alignment horizontal="left" vertical="center"/>
    </xf>
    <xf numFmtId="0" fontId="9" fillId="0" borderId="12" xfId="0" applyFont="1" applyBorder="1" applyAlignment="1" applyProtection="1">
      <alignment horizontal="center" vertical="center" wrapText="1"/>
      <protection hidden="1"/>
    </xf>
    <xf numFmtId="0" fontId="9" fillId="0" borderId="0" xfId="0" applyFont="1" applyAlignment="1" applyProtection="1">
      <alignment horizontal="justify" vertical="center" wrapText="1"/>
      <protection hidden="1"/>
    </xf>
    <xf numFmtId="171" fontId="7" fillId="0" borderId="0" xfId="0" applyNumberFormat="1" applyFont="1" applyFill="1" applyAlignment="1" applyProtection="1">
      <alignment horizontal="left" vertical="center"/>
      <protection hidden="1"/>
    </xf>
    <xf numFmtId="0" fontId="7" fillId="0" borderId="12" xfId="0" applyFont="1" applyBorder="1" applyAlignment="1" applyProtection="1">
      <alignment horizontal="center" vertical="center" wrapText="1"/>
      <protection hidden="1"/>
    </xf>
    <xf numFmtId="0" fontId="8" fillId="0" borderId="9" xfId="0" applyFont="1" applyFill="1" applyBorder="1" applyAlignment="1" applyProtection="1">
      <alignment vertical="center" wrapText="1"/>
      <protection hidden="1"/>
    </xf>
    <xf numFmtId="0" fontId="9" fillId="11" borderId="6" xfId="0" applyFont="1" applyFill="1" applyBorder="1" applyAlignment="1" applyProtection="1">
      <alignment horizontal="center" vertical="center" wrapText="1"/>
      <protection hidden="1"/>
    </xf>
    <xf numFmtId="0" fontId="9" fillId="11" borderId="12" xfId="0" applyFont="1" applyFill="1" applyBorder="1" applyAlignment="1" applyProtection="1">
      <alignment vertical="center" wrapText="1"/>
      <protection hidden="1"/>
    </xf>
    <xf numFmtId="0" fontId="8" fillId="11" borderId="3" xfId="0" applyFont="1" applyFill="1" applyBorder="1" applyAlignment="1" applyProtection="1">
      <alignment vertical="center" wrapText="1"/>
      <protection hidden="1"/>
    </xf>
    <xf numFmtId="0" fontId="8" fillId="11" borderId="9" xfId="0" applyFont="1" applyFill="1" applyBorder="1" applyAlignment="1" applyProtection="1">
      <alignment vertical="center" wrapText="1"/>
      <protection hidden="1"/>
    </xf>
    <xf numFmtId="2" fontId="8" fillId="2" borderId="8" xfId="0" applyNumberFormat="1" applyFont="1" applyFill="1" applyBorder="1" applyAlignment="1" applyProtection="1">
      <alignment horizontal="center" vertical="center" wrapText="1"/>
      <protection locked="0"/>
    </xf>
    <xf numFmtId="0" fontId="8" fillId="0" borderId="33" xfId="0" applyFont="1" applyBorder="1" applyAlignment="1" applyProtection="1">
      <alignment vertical="center" wrapText="1"/>
      <protection hidden="1"/>
    </xf>
    <xf numFmtId="0" fontId="8" fillId="0" borderId="16" xfId="0" applyFont="1" applyBorder="1" applyAlignment="1" applyProtection="1">
      <alignment vertical="center" wrapText="1"/>
      <protection hidden="1"/>
    </xf>
    <xf numFmtId="0" fontId="9" fillId="0" borderId="3" xfId="0" applyFont="1" applyBorder="1" applyAlignment="1" applyProtection="1">
      <alignment vertical="center" wrapText="1"/>
      <protection hidden="1"/>
    </xf>
    <xf numFmtId="0" fontId="9" fillId="0" borderId="9" xfId="0" applyFont="1" applyBorder="1" applyAlignment="1" applyProtection="1">
      <alignment vertical="center" wrapText="1"/>
      <protection hidden="1"/>
    </xf>
    <xf numFmtId="0" fontId="8" fillId="2" borderId="16" xfId="0" applyFont="1" applyFill="1" applyBorder="1" applyAlignment="1" applyProtection="1">
      <alignment vertical="center" wrapText="1"/>
      <protection locked="0"/>
    </xf>
    <xf numFmtId="0" fontId="8" fillId="0" borderId="6" xfId="0" applyFont="1" applyBorder="1" applyAlignment="1" applyProtection="1">
      <alignment vertical="center" wrapText="1"/>
      <protection hidden="1"/>
    </xf>
    <xf numFmtId="0" fontId="4" fillId="0" borderId="33" xfId="28" applyFont="1" applyBorder="1" applyAlignment="1" applyProtection="1">
      <alignment wrapText="1"/>
      <protection hidden="1"/>
    </xf>
    <xf numFmtId="173" fontId="8" fillId="2" borderId="6" xfId="0" applyNumberFormat="1" applyFont="1" applyFill="1" applyBorder="1" applyAlignment="1" applyProtection="1">
      <alignment horizontal="left" vertical="center"/>
      <protection locked="0"/>
    </xf>
    <xf numFmtId="173" fontId="8" fillId="2" borderId="6" xfId="0" applyNumberFormat="1" applyFont="1" applyFill="1" applyBorder="1" applyAlignment="1" applyProtection="1">
      <alignment vertical="center" wrapText="1"/>
      <protection locked="0"/>
    </xf>
    <xf numFmtId="2" fontId="79" fillId="0" borderId="17" xfId="0" applyNumberFormat="1" applyFont="1" applyFill="1" applyBorder="1" applyAlignment="1" applyProtection="1">
      <alignment horizontal="center" vertical="center" wrapText="1"/>
      <protection hidden="1"/>
    </xf>
    <xf numFmtId="2" fontId="79" fillId="12" borderId="17" xfId="0" applyNumberFormat="1" applyFont="1" applyFill="1" applyBorder="1" applyAlignment="1" applyProtection="1">
      <alignment horizontal="center" vertical="center" wrapText="1"/>
      <protection hidden="1"/>
    </xf>
    <xf numFmtId="0" fontId="7" fillId="0" borderId="0" xfId="0" quotePrefix="1" applyFont="1" applyAlignment="1" applyProtection="1">
      <alignment vertical="center"/>
      <protection hidden="1"/>
    </xf>
    <xf numFmtId="0" fontId="4" fillId="0" borderId="12" xfId="28" applyFont="1" applyBorder="1" applyAlignment="1" applyProtection="1">
      <alignment horizontal="left" vertical="top" wrapText="1"/>
      <protection hidden="1"/>
    </xf>
    <xf numFmtId="0" fontId="7" fillId="0" borderId="33" xfId="0" applyFont="1" applyBorder="1" applyAlignment="1" applyProtection="1">
      <alignment horizontal="center" vertical="center" wrapText="1"/>
      <protection hidden="1"/>
    </xf>
    <xf numFmtId="0" fontId="72" fillId="2" borderId="29" xfId="20" applyFill="1" applyBorder="1" applyAlignment="1" applyProtection="1">
      <alignment horizontal="left" vertical="center" wrapText="1"/>
      <protection locked="0"/>
    </xf>
    <xf numFmtId="0" fontId="8" fillId="0" borderId="6" xfId="0" applyFont="1" applyBorder="1" applyAlignment="1" applyProtection="1">
      <alignment horizontal="justify" vertical="center" wrapText="1"/>
      <protection hidden="1"/>
    </xf>
    <xf numFmtId="0" fontId="8" fillId="0" borderId="6" xfId="0"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locked="0"/>
    </xf>
    <xf numFmtId="0" fontId="8" fillId="0" borderId="34" xfId="0" applyFont="1" applyBorder="1" applyAlignment="1" applyProtection="1">
      <alignment horizontal="left" vertical="center" wrapText="1"/>
      <protection hidden="1"/>
    </xf>
    <xf numFmtId="0" fontId="8" fillId="2" borderId="34" xfId="0" applyFont="1" applyFill="1" applyBorder="1" applyAlignment="1" applyProtection="1">
      <alignment horizontal="center" vertical="center" wrapText="1"/>
      <protection locked="0"/>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8" fillId="0" borderId="8" xfId="0" applyFont="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1" fillId="0" borderId="0" xfId="0" applyFont="1" applyAlignment="1" applyProtection="1">
      <alignment vertical="top"/>
      <protection hidden="1"/>
    </xf>
    <xf numFmtId="0" fontId="9" fillId="10" borderId="6" xfId="0" applyFont="1" applyFill="1" applyBorder="1" applyAlignment="1" applyProtection="1">
      <alignment horizontal="center" vertical="center" wrapText="1"/>
      <protection hidden="1"/>
    </xf>
    <xf numFmtId="0" fontId="7" fillId="0" borderId="0" xfId="0" applyFont="1" applyAlignment="1" applyProtection="1">
      <alignment horizontal="justify" vertical="center" wrapText="1"/>
      <protection hidden="1"/>
    </xf>
    <xf numFmtId="0" fontId="4" fillId="0" borderId="0" xfId="0" applyFont="1" applyAlignment="1" applyProtection="1">
      <alignment horizontal="justify" vertical="center"/>
      <protection hidden="1"/>
    </xf>
    <xf numFmtId="172" fontId="26" fillId="0" borderId="0" xfId="0" applyNumberFormat="1" applyFont="1" applyAlignment="1" applyProtection="1">
      <alignment horizontal="left" vertical="center"/>
      <protection hidden="1"/>
    </xf>
    <xf numFmtId="0" fontId="76" fillId="7" borderId="3" xfId="38" applyFont="1" applyFill="1" applyBorder="1" applyAlignment="1" applyProtection="1">
      <alignment horizontal="justify" vertical="center"/>
      <protection hidden="1"/>
    </xf>
    <xf numFmtId="0" fontId="76" fillId="7" borderId="9" xfId="38" applyFont="1" applyFill="1" applyBorder="1" applyAlignment="1" applyProtection="1">
      <alignment horizontal="justify" vertical="center"/>
      <protection hidden="1"/>
    </xf>
    <xf numFmtId="0" fontId="30" fillId="0" borderId="33" xfId="38" applyFont="1" applyBorder="1" applyAlignment="1" applyProtection="1">
      <alignment horizontal="center" vertical="center"/>
      <protection hidden="1"/>
    </xf>
    <xf numFmtId="0" fontId="30" fillId="0" borderId="15" xfId="38" applyFont="1" applyBorder="1" applyAlignment="1" applyProtection="1">
      <alignment horizontal="center" vertical="center"/>
      <protection hidden="1"/>
    </xf>
    <xf numFmtId="0" fontId="30" fillId="0" borderId="34" xfId="38" applyFont="1" applyBorder="1" applyAlignment="1" applyProtection="1">
      <alignment horizontal="center" vertical="center"/>
      <protection hidden="1"/>
    </xf>
    <xf numFmtId="0" fontId="30" fillId="0" borderId="13" xfId="38" applyFont="1" applyBorder="1" applyAlignment="1" applyProtection="1">
      <alignment horizontal="center" vertical="center"/>
      <protection hidden="1"/>
    </xf>
    <xf numFmtId="0" fontId="30" fillId="0" borderId="0" xfId="38" applyFont="1" applyBorder="1" applyAlignment="1" applyProtection="1">
      <alignment horizontal="center" vertical="center"/>
      <protection hidden="1"/>
    </xf>
    <xf numFmtId="0" fontId="30" fillId="0" borderId="10" xfId="38" applyFont="1" applyBorder="1" applyAlignment="1" applyProtection="1">
      <alignment horizontal="center" vertical="center"/>
      <protection hidden="1"/>
    </xf>
    <xf numFmtId="0" fontId="30" fillId="0" borderId="14" xfId="38" applyFont="1" applyBorder="1" applyAlignment="1" applyProtection="1">
      <alignment horizontal="center" vertical="center"/>
      <protection hidden="1"/>
    </xf>
    <xf numFmtId="0" fontId="30" fillId="0" borderId="4" xfId="38" applyFont="1" applyBorder="1" applyAlignment="1" applyProtection="1">
      <alignment horizontal="center" vertical="center"/>
      <protection hidden="1"/>
    </xf>
    <xf numFmtId="0" fontId="30" fillId="0" borderId="11" xfId="38" applyFont="1" applyBorder="1" applyAlignment="1" applyProtection="1">
      <alignment horizontal="center" vertical="center"/>
      <protection hidden="1"/>
    </xf>
    <xf numFmtId="0" fontId="49" fillId="0" borderId="8" xfId="38" applyFont="1" applyBorder="1" applyAlignment="1" applyProtection="1">
      <alignment horizontal="center" vertical="center" textRotation="180"/>
      <protection hidden="1"/>
    </xf>
    <xf numFmtId="0" fontId="49" fillId="0" borderId="17" xfId="38" applyFont="1" applyBorder="1" applyAlignment="1" applyProtection="1">
      <alignment horizontal="center" vertical="center" textRotation="180"/>
      <protection hidden="1"/>
    </xf>
    <xf numFmtId="0" fontId="49" fillId="0" borderId="16" xfId="38" applyFont="1" applyBorder="1" applyAlignment="1" applyProtection="1">
      <alignment horizontal="center" vertical="center" textRotation="180"/>
      <protection hidden="1"/>
    </xf>
    <xf numFmtId="0" fontId="49" fillId="0" borderId="8" xfId="38" applyFont="1" applyBorder="1" applyAlignment="1" applyProtection="1">
      <alignment horizontal="center" vertical="center" textRotation="90"/>
      <protection hidden="1"/>
    </xf>
    <xf numFmtId="0" fontId="49" fillId="0" borderId="17" xfId="38" applyFont="1" applyBorder="1" applyAlignment="1" applyProtection="1">
      <alignment horizontal="center" vertical="center" textRotation="90"/>
      <protection hidden="1"/>
    </xf>
    <xf numFmtId="0" fontId="49" fillId="0" borderId="16" xfId="38" applyFont="1" applyBorder="1" applyAlignment="1" applyProtection="1">
      <alignment horizontal="center" vertical="center" textRotation="90"/>
      <protection hidden="1"/>
    </xf>
    <xf numFmtId="0" fontId="63" fillId="0" borderId="0" xfId="38" applyFont="1" applyBorder="1"/>
    <xf numFmtId="0" fontId="62" fillId="0" borderId="5" xfId="38" applyFont="1" applyBorder="1" applyAlignment="1" applyProtection="1">
      <alignment horizontal="justify" vertical="center"/>
      <protection hidden="1"/>
    </xf>
    <xf numFmtId="0" fontId="62" fillId="0" borderId="26" xfId="38" applyFont="1" applyBorder="1" applyAlignment="1" applyProtection="1">
      <alignment horizontal="justify" vertical="center"/>
      <protection hidden="1"/>
    </xf>
    <xf numFmtId="0" fontId="62" fillId="0" borderId="5" xfId="38" applyFont="1" applyBorder="1" applyAlignment="1" applyProtection="1">
      <alignment horizontal="justify" vertical="top"/>
      <protection hidden="1"/>
    </xf>
    <xf numFmtId="0" fontId="9" fillId="3" borderId="3" xfId="38" applyFont="1" applyFill="1" applyBorder="1" applyAlignment="1" applyProtection="1">
      <alignment horizontal="center" vertical="center"/>
      <protection hidden="1"/>
    </xf>
    <xf numFmtId="0" fontId="10" fillId="0" borderId="0" xfId="38" applyFont="1" applyBorder="1" applyAlignment="1" applyProtection="1">
      <alignment horizontal="center" vertical="center" wrapText="1"/>
      <protection hidden="1"/>
    </xf>
    <xf numFmtId="0" fontId="46" fillId="0" borderId="0" xfId="38" applyFont="1" applyBorder="1" applyAlignment="1" applyProtection="1">
      <alignment horizontal="center" vertical="center"/>
      <protection hidden="1"/>
    </xf>
    <xf numFmtId="0" fontId="8" fillId="0" borderId="15"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10" fillId="0" borderId="4"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protection hidden="1"/>
    </xf>
    <xf numFmtId="0" fontId="8" fillId="0" borderId="6" xfId="0" applyFont="1" applyBorder="1" applyAlignment="1" applyProtection="1">
      <alignment horizontal="justify" vertical="center" wrapText="1"/>
      <protection hidden="1"/>
    </xf>
    <xf numFmtId="0" fontId="8" fillId="0" borderId="6" xfId="36"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9" fillId="0" borderId="0" xfId="0" applyFont="1" applyAlignment="1" applyProtection="1">
      <alignment horizontal="justify" vertical="center"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9" applyFont="1" applyFill="1" applyBorder="1" applyAlignment="1" applyProtection="1">
      <alignment horizontal="left" vertical="center" wrapText="1"/>
      <protection hidden="1"/>
    </xf>
    <xf numFmtId="0" fontId="9" fillId="0" borderId="0" xfId="39" applyFont="1" applyFill="1" applyBorder="1" applyAlignment="1" applyProtection="1">
      <alignment horizontal="left" vertical="center"/>
      <protection hidden="1"/>
    </xf>
    <xf numFmtId="0" fontId="7" fillId="0" borderId="0" xfId="28" applyFont="1" applyAlignment="1" applyProtection="1">
      <alignment horizontal="center" vertical="center"/>
      <protection hidden="1"/>
    </xf>
    <xf numFmtId="0" fontId="7" fillId="0" borderId="0" xfId="28" applyFont="1" applyAlignment="1" applyProtection="1">
      <alignment horizontal="left" vertical="top" wrapText="1"/>
      <protection hidden="1"/>
    </xf>
    <xf numFmtId="0" fontId="7" fillId="0" borderId="0" xfId="28" applyFont="1" applyAlignment="1" applyProtection="1">
      <alignment horizontal="left" vertical="center" wrapText="1"/>
      <protection hidden="1"/>
    </xf>
    <xf numFmtId="0" fontId="4" fillId="0" borderId="0" xfId="28" applyFont="1" applyAlignment="1" applyProtection="1">
      <alignment horizontal="left" vertical="center" wrapText="1"/>
      <protection hidden="1"/>
    </xf>
    <xf numFmtId="0" fontId="4" fillId="0" borderId="21" xfId="28" applyFont="1" applyFill="1" applyBorder="1" applyAlignment="1" applyProtection="1">
      <alignment horizontal="center" vertical="center" wrapText="1"/>
      <protection hidden="1"/>
    </xf>
    <xf numFmtId="0" fontId="4" fillId="0" borderId="18" xfId="28" applyFont="1" applyFill="1" applyBorder="1" applyAlignment="1" applyProtection="1">
      <alignment horizontal="center" vertical="center" wrapText="1"/>
      <protection hidden="1"/>
    </xf>
    <xf numFmtId="0" fontId="7" fillId="0" borderId="12" xfId="28" applyFont="1" applyBorder="1" applyAlignment="1" applyProtection="1">
      <alignment horizontal="left" vertical="center" wrapText="1"/>
      <protection hidden="1"/>
    </xf>
    <xf numFmtId="0" fontId="7" fillId="0" borderId="9" xfId="28" applyFont="1" applyBorder="1" applyAlignment="1" applyProtection="1">
      <alignment horizontal="left" vertical="center" wrapText="1"/>
      <protection hidden="1"/>
    </xf>
    <xf numFmtId="0" fontId="52" fillId="0" borderId="0" xfId="0" applyFont="1" applyAlignment="1">
      <alignment horizontal="left" vertical="center"/>
    </xf>
    <xf numFmtId="0" fontId="67" fillId="0" borderId="0" xfId="28" applyFont="1" applyAlignment="1" applyProtection="1">
      <alignment horizontal="justify" vertical="top" wrapText="1"/>
      <protection hidden="1"/>
    </xf>
    <xf numFmtId="0" fontId="68" fillId="0" borderId="0" xfId="28" applyFont="1" applyFill="1" applyAlignment="1" applyProtection="1">
      <alignment horizontal="justify" vertical="top" wrapText="1"/>
      <protection hidden="1"/>
    </xf>
    <xf numFmtId="0" fontId="7" fillId="0" borderId="4" xfId="28" applyFont="1" applyBorder="1" applyAlignment="1" applyProtection="1">
      <alignment horizontal="left" vertical="top" wrapText="1"/>
      <protection hidden="1"/>
    </xf>
    <xf numFmtId="0" fontId="7" fillId="0" borderId="12" xfId="28" applyFont="1" applyFill="1" applyBorder="1" applyAlignment="1" applyProtection="1">
      <alignment horizontal="left" vertical="center" wrapText="1"/>
      <protection hidden="1"/>
    </xf>
    <xf numFmtId="0" fontId="7" fillId="0" borderId="3" xfId="28" applyFont="1" applyFill="1" applyBorder="1" applyAlignment="1" applyProtection="1">
      <alignment horizontal="left" vertical="center" wrapText="1"/>
      <protection hidden="1"/>
    </xf>
    <xf numFmtId="0" fontId="7" fillId="0" borderId="9" xfId="28" applyFont="1" applyFill="1" applyBorder="1" applyAlignment="1" applyProtection="1">
      <alignment horizontal="left" vertical="center" wrapText="1"/>
      <protection hidden="1"/>
    </xf>
    <xf numFmtId="0" fontId="4" fillId="0" borderId="0" xfId="28" applyFont="1" applyFill="1" applyAlignment="1" applyProtection="1">
      <alignment vertical="top" wrapText="1"/>
      <protection hidden="1"/>
    </xf>
    <xf numFmtId="0" fontId="4" fillId="0" borderId="0" xfId="28" applyFont="1" applyFill="1" applyAlignment="1" applyProtection="1">
      <alignment vertical="top"/>
      <protection hidden="1"/>
    </xf>
    <xf numFmtId="0" fontId="4" fillId="0" borderId="0" xfId="28" applyFont="1" applyFill="1" applyAlignment="1" applyProtection="1">
      <alignment horizontal="justify" vertical="top" wrapText="1"/>
      <protection hidden="1"/>
    </xf>
    <xf numFmtId="0" fontId="4" fillId="0" borderId="0" xfId="28" applyFont="1" applyAlignment="1" applyProtection="1">
      <alignment horizontal="center" vertical="top" wrapText="1"/>
      <protection hidden="1"/>
    </xf>
    <xf numFmtId="0" fontId="71" fillId="0" borderId="0" xfId="28" applyFont="1" applyAlignment="1" applyProtection="1">
      <alignment horizontal="center" vertical="top" wrapText="1"/>
      <protection hidden="1"/>
    </xf>
    <xf numFmtId="0" fontId="71" fillId="0" borderId="10" xfId="28" applyFont="1" applyBorder="1" applyAlignment="1" applyProtection="1">
      <alignment horizontal="center" vertical="top" wrapText="1"/>
      <protection hidden="1"/>
    </xf>
    <xf numFmtId="0" fontId="4" fillId="0" borderId="0" xfId="28" applyFont="1" applyAlignment="1" applyProtection="1">
      <alignment horizontal="left" vertical="top" wrapText="1"/>
      <protection hidden="1"/>
    </xf>
    <xf numFmtId="0" fontId="4" fillId="0" borderId="0" xfId="28" applyFont="1" applyAlignment="1" applyProtection="1">
      <alignment horizontal="justify" vertical="top" wrapText="1"/>
      <protection hidden="1"/>
    </xf>
    <xf numFmtId="0" fontId="7" fillId="0" borderId="0" xfId="28" applyFont="1" applyAlignment="1" applyProtection="1">
      <alignment vertical="top"/>
      <protection hidden="1"/>
    </xf>
    <xf numFmtId="0" fontId="4" fillId="0" borderId="0" xfId="28" applyFont="1" applyAlignment="1" applyProtection="1">
      <alignment vertical="top"/>
      <protection hidden="1"/>
    </xf>
    <xf numFmtId="0" fontId="4" fillId="0" borderId="6" xfId="28" applyFont="1" applyBorder="1" applyAlignment="1" applyProtection="1">
      <alignment horizontal="left" vertical="center" wrapText="1"/>
      <protection hidden="1"/>
    </xf>
    <xf numFmtId="0" fontId="4" fillId="0" borderId="6" xfId="28" applyFont="1" applyFill="1" applyBorder="1" applyAlignment="1" applyProtection="1">
      <alignment horizontal="left" vertical="center" wrapText="1"/>
      <protection hidden="1"/>
    </xf>
    <xf numFmtId="0" fontId="7" fillId="9" borderId="12" xfId="28" applyFont="1" applyFill="1" applyBorder="1" applyAlignment="1" applyProtection="1">
      <alignment horizontal="left" vertical="center" wrapText="1"/>
      <protection hidden="1"/>
    </xf>
    <xf numFmtId="0" fontId="7" fillId="9" borderId="9" xfId="28" applyFont="1" applyFill="1" applyBorder="1" applyAlignment="1" applyProtection="1">
      <alignment horizontal="left" vertical="center" wrapText="1"/>
      <protection hidden="1"/>
    </xf>
    <xf numFmtId="0" fontId="7" fillId="0" borderId="8" xfId="28" applyFont="1" applyBorder="1" applyAlignment="1" applyProtection="1">
      <alignment horizontal="center" vertical="center" wrapText="1"/>
      <protection hidden="1"/>
    </xf>
    <xf numFmtId="0" fontId="7" fillId="0" borderId="16" xfId="28" applyFont="1" applyBorder="1" applyAlignment="1" applyProtection="1">
      <alignment horizontal="center" vertical="center" wrapText="1"/>
      <protection hidden="1"/>
    </xf>
    <xf numFmtId="0" fontId="7" fillId="0" borderId="33" xfId="28" applyFont="1" applyBorder="1" applyAlignment="1" applyProtection="1">
      <alignment horizontal="center" vertical="center" wrapText="1"/>
      <protection hidden="1"/>
    </xf>
    <xf numFmtId="0" fontId="7" fillId="0" borderId="15" xfId="28" applyFont="1" applyBorder="1" applyAlignment="1" applyProtection="1">
      <alignment horizontal="center" vertical="center" wrapText="1"/>
      <protection hidden="1"/>
    </xf>
    <xf numFmtId="0" fontId="7" fillId="0" borderId="14" xfId="28" applyFont="1" applyBorder="1" applyAlignment="1" applyProtection="1">
      <alignment horizontal="center" vertical="center" wrapText="1"/>
      <protection hidden="1"/>
    </xf>
    <xf numFmtId="0" fontId="7" fillId="0" borderId="4" xfId="28" applyFont="1" applyBorder="1" applyAlignment="1" applyProtection="1">
      <alignment horizontal="center" vertical="center" wrapText="1"/>
      <protection hidden="1"/>
    </xf>
    <xf numFmtId="0" fontId="7" fillId="0" borderId="34" xfId="28" applyFont="1" applyBorder="1" applyAlignment="1" applyProtection="1">
      <alignment horizontal="center" vertical="center" wrapText="1"/>
      <protection hidden="1"/>
    </xf>
    <xf numFmtId="0" fontId="7" fillId="0" borderId="11" xfId="28" applyFont="1" applyBorder="1" applyAlignment="1" applyProtection="1">
      <alignment horizontal="center" vertical="center" wrapText="1"/>
      <protection hidden="1"/>
    </xf>
    <xf numFmtId="0" fontId="4" fillId="0" borderId="8" xfId="28" applyFont="1" applyBorder="1" applyAlignment="1" applyProtection="1">
      <alignment horizontal="center" vertical="center"/>
      <protection hidden="1"/>
    </xf>
    <xf numFmtId="0" fontId="4" fillId="0" borderId="17" xfId="28" applyFont="1" applyBorder="1" applyAlignment="1" applyProtection="1">
      <alignment horizontal="center" vertical="center"/>
      <protection hidden="1"/>
    </xf>
    <xf numFmtId="0" fontId="4" fillId="0" borderId="16" xfId="28" applyFont="1" applyBorder="1" applyAlignment="1" applyProtection="1">
      <alignment horizontal="center" vertical="center"/>
      <protection hidden="1"/>
    </xf>
    <xf numFmtId="0" fontId="4" fillId="0" borderId="33" xfId="28" applyFont="1" applyBorder="1" applyAlignment="1" applyProtection="1">
      <alignment horizontal="left" vertical="center" wrapText="1"/>
      <protection hidden="1"/>
    </xf>
    <xf numFmtId="0" fontId="4" fillId="0" borderId="34" xfId="28" applyFont="1" applyBorder="1" applyAlignment="1" applyProtection="1">
      <alignment horizontal="left" vertical="center" wrapText="1"/>
      <protection hidden="1"/>
    </xf>
    <xf numFmtId="0" fontId="4" fillId="0" borderId="13" xfId="28" applyFont="1" applyBorder="1" applyAlignment="1" applyProtection="1">
      <alignment horizontal="left" vertical="center" wrapText="1"/>
      <protection hidden="1"/>
    </xf>
    <xf numFmtId="0" fontId="4" fillId="0" borderId="10" xfId="28" applyFont="1" applyBorder="1" applyAlignment="1" applyProtection="1">
      <alignment horizontal="left" vertical="center" wrapText="1"/>
      <protection hidden="1"/>
    </xf>
    <xf numFmtId="0" fontId="4" fillId="0" borderId="14" xfId="28" applyFont="1" applyBorder="1" applyAlignment="1" applyProtection="1">
      <alignment horizontal="left" vertical="center" wrapText="1"/>
      <protection hidden="1"/>
    </xf>
    <xf numFmtId="0" fontId="4" fillId="0" borderId="11" xfId="28" applyFont="1" applyBorder="1" applyAlignment="1" applyProtection="1">
      <alignment horizontal="left" vertical="center" wrapText="1"/>
      <protection hidden="1"/>
    </xf>
    <xf numFmtId="0" fontId="4" fillId="8" borderId="45" xfId="28" applyFont="1" applyFill="1" applyBorder="1" applyAlignment="1" applyProtection="1">
      <alignment horizontal="left" vertical="center" wrapText="1"/>
      <protection locked="0"/>
    </xf>
    <xf numFmtId="0" fontId="4" fillId="8" borderId="29" xfId="28" applyFont="1" applyFill="1" applyBorder="1" applyAlignment="1" applyProtection="1">
      <alignment horizontal="left" vertical="center" wrapText="1"/>
      <protection locked="0"/>
    </xf>
    <xf numFmtId="0" fontId="4" fillId="8" borderId="52" xfId="28" applyFont="1" applyFill="1" applyBorder="1" applyAlignment="1" applyProtection="1">
      <alignment horizontal="left" vertical="center" wrapText="1"/>
      <protection locked="0"/>
    </xf>
    <xf numFmtId="0" fontId="4" fillId="8" borderId="53" xfId="28" applyFont="1" applyFill="1" applyBorder="1" applyAlignment="1" applyProtection="1">
      <alignment horizontal="left" vertical="center" wrapText="1"/>
      <protection locked="0"/>
    </xf>
    <xf numFmtId="0" fontId="4" fillId="8" borderId="41" xfId="28" applyFont="1" applyFill="1" applyBorder="1" applyAlignment="1" applyProtection="1">
      <alignment horizontal="left" vertical="center" wrapText="1"/>
      <protection locked="0"/>
    </xf>
    <xf numFmtId="0" fontId="4" fillId="8" borderId="30" xfId="28" applyFont="1" applyFill="1" applyBorder="1" applyAlignment="1" applyProtection="1">
      <alignment horizontal="left" vertical="center" wrapText="1"/>
      <protection locked="0"/>
    </xf>
    <xf numFmtId="0" fontId="7" fillId="0" borderId="6" xfId="28" applyFont="1" applyFill="1" applyBorder="1" applyAlignment="1" applyProtection="1">
      <alignment horizontal="center" vertical="center" wrapText="1"/>
      <protection hidden="1"/>
    </xf>
    <xf numFmtId="0" fontId="4" fillId="0" borderId="6" xfId="28" applyFont="1" applyFill="1" applyBorder="1" applyAlignment="1" applyProtection="1">
      <alignment vertical="center" wrapText="1"/>
      <protection hidden="1"/>
    </xf>
    <xf numFmtId="0" fontId="60" fillId="0" borderId="6" xfId="28" applyFont="1" applyFill="1" applyBorder="1" applyAlignment="1" applyProtection="1">
      <alignment horizontal="center" vertical="center" wrapText="1"/>
      <protection hidden="1"/>
    </xf>
    <xf numFmtId="0" fontId="4" fillId="2" borderId="6" xfId="28" applyFont="1" applyFill="1" applyBorder="1" applyAlignment="1" applyProtection="1">
      <alignment horizontal="left" vertical="center" wrapText="1"/>
      <protection locked="0"/>
    </xf>
    <xf numFmtId="0" fontId="7" fillId="0" borderId="0" xfId="28" applyFont="1" applyAlignment="1" applyProtection="1">
      <alignment vertical="center" wrapText="1"/>
      <protection hidden="1"/>
    </xf>
    <xf numFmtId="0" fontId="67" fillId="0" borderId="6" xfId="28" applyFont="1" applyFill="1" applyBorder="1" applyAlignment="1" applyProtection="1">
      <alignment horizontal="justify" vertical="top" wrapText="1"/>
      <protection hidden="1"/>
    </xf>
    <xf numFmtId="0" fontId="4" fillId="0" borderId="12" xfId="28" applyFont="1" applyBorder="1" applyAlignment="1" applyProtection="1">
      <alignment horizontal="center"/>
      <protection hidden="1"/>
    </xf>
    <xf numFmtId="0" fontId="4" fillId="0" borderId="3" xfId="28" applyFont="1" applyBorder="1" applyAlignment="1" applyProtection="1">
      <alignment horizontal="center"/>
      <protection hidden="1"/>
    </xf>
    <xf numFmtId="0" fontId="4" fillId="0" borderId="9" xfId="28" applyFont="1" applyBorder="1" applyAlignment="1" applyProtection="1">
      <alignment horizontal="center"/>
      <protection hidden="1"/>
    </xf>
    <xf numFmtId="0" fontId="69" fillId="0" borderId="12" xfId="28" applyFont="1" applyBorder="1" applyAlignment="1" applyProtection="1">
      <alignment horizontal="left" vertical="center" wrapText="1"/>
      <protection hidden="1"/>
    </xf>
    <xf numFmtId="0" fontId="69" fillId="0" borderId="3" xfId="28" applyFont="1" applyBorder="1" applyAlignment="1" applyProtection="1">
      <alignment horizontal="left" vertical="center" wrapText="1"/>
      <protection hidden="1"/>
    </xf>
    <xf numFmtId="0" fontId="69" fillId="0" borderId="9" xfId="28" applyFont="1" applyBorder="1" applyAlignment="1" applyProtection="1">
      <alignment horizontal="left" vertical="center" wrapText="1"/>
      <protection hidden="1"/>
    </xf>
    <xf numFmtId="0" fontId="7" fillId="0" borderId="6" xfId="28" applyFont="1" applyBorder="1" applyAlignment="1" applyProtection="1">
      <alignment horizontal="justify" vertical="top" wrapText="1"/>
      <protection hidden="1"/>
    </xf>
    <xf numFmtId="0" fontId="7" fillId="0" borderId="6" xfId="28" applyFont="1" applyBorder="1" applyAlignment="1" applyProtection="1">
      <alignment vertical="center" wrapText="1"/>
      <protection hidden="1"/>
    </xf>
    <xf numFmtId="0" fontId="4" fillId="0" borderId="6" xfId="28" applyFont="1" applyBorder="1" applyAlignment="1" applyProtection="1">
      <alignment horizontal="left" vertical="top" indent="5"/>
      <protection hidden="1"/>
    </xf>
    <xf numFmtId="0" fontId="4" fillId="0" borderId="6" xfId="28" applyFont="1" applyFill="1" applyBorder="1" applyAlignment="1" applyProtection="1">
      <alignment horizontal="left" vertical="top" wrapText="1"/>
      <protection hidden="1"/>
    </xf>
    <xf numFmtId="0" fontId="4" fillId="2" borderId="6" xfId="28" applyFont="1" applyFill="1" applyBorder="1" applyAlignment="1" applyProtection="1">
      <alignment vertical="center" wrapText="1"/>
      <protection locked="0"/>
    </xf>
    <xf numFmtId="0" fontId="69" fillId="0" borderId="12" xfId="28" applyFont="1" applyBorder="1" applyAlignment="1" applyProtection="1">
      <alignment horizontal="left" vertical="top" wrapText="1"/>
      <protection hidden="1"/>
    </xf>
    <xf numFmtId="0" fontId="69" fillId="0" borderId="3" xfId="28" applyFont="1" applyBorder="1" applyAlignment="1" applyProtection="1">
      <alignment horizontal="left" vertical="top" wrapText="1"/>
      <protection hidden="1"/>
    </xf>
    <xf numFmtId="0" fontId="4" fillId="8" borderId="12" xfId="28" applyFont="1" applyFill="1" applyBorder="1" applyAlignment="1" applyProtection="1">
      <alignment horizontal="left" vertical="top" wrapText="1"/>
      <protection locked="0" hidden="1"/>
    </xf>
    <xf numFmtId="0" fontId="4" fillId="8" borderId="3" xfId="28" applyFont="1" applyFill="1" applyBorder="1" applyAlignment="1" applyProtection="1">
      <alignment horizontal="left" vertical="top" wrapText="1"/>
      <protection locked="0" hidden="1"/>
    </xf>
    <xf numFmtId="0" fontId="4" fillId="8" borderId="9" xfId="28" applyFont="1" applyFill="1" applyBorder="1" applyAlignment="1" applyProtection="1">
      <alignment horizontal="left" vertical="top" wrapText="1"/>
      <protection locked="0" hidden="1"/>
    </xf>
    <xf numFmtId="0" fontId="4" fillId="0" borderId="13" xfId="0" applyFont="1" applyBorder="1" applyAlignment="1">
      <alignment horizontal="left" vertical="top" wrapText="1"/>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12"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52" fillId="0" borderId="12" xfId="28" applyFont="1" applyBorder="1" applyAlignment="1" applyProtection="1">
      <alignment horizontal="left" vertical="top" wrapText="1"/>
      <protection hidden="1"/>
    </xf>
    <xf numFmtId="0" fontId="52" fillId="0" borderId="3" xfId="28" applyFont="1" applyBorder="1" applyAlignment="1" applyProtection="1">
      <alignment horizontal="left" vertical="top" wrapText="1"/>
      <protection hidden="1"/>
    </xf>
    <xf numFmtId="0" fontId="52" fillId="0" borderId="9" xfId="28" applyFont="1" applyBorder="1" applyAlignment="1" applyProtection="1">
      <alignment horizontal="left" vertical="top" wrapText="1"/>
      <protection hidden="1"/>
    </xf>
    <xf numFmtId="0" fontId="4" fillId="2" borderId="6" xfId="28" applyFont="1" applyFill="1" applyBorder="1" applyAlignment="1" applyProtection="1">
      <alignment horizontal="center" vertical="top" wrapText="1"/>
      <protection locked="0"/>
    </xf>
    <xf numFmtId="0" fontId="4" fillId="8" borderId="6" xfId="28" applyFont="1" applyFill="1" applyBorder="1" applyAlignment="1" applyProtection="1">
      <alignment horizontal="left" vertical="top" wrapText="1"/>
      <protection locked="0" hidden="1"/>
    </xf>
    <xf numFmtId="0" fontId="60" fillId="0" borderId="15" xfId="0" applyFont="1" applyBorder="1" applyAlignment="1">
      <alignment horizontal="left" vertical="top"/>
    </xf>
    <xf numFmtId="0" fontId="52" fillId="0" borderId="0" xfId="28" applyFont="1" applyAlignment="1" applyProtection="1">
      <alignment horizontal="justify" vertical="center"/>
      <protection hidden="1"/>
    </xf>
    <xf numFmtId="0" fontId="60" fillId="0" borderId="0" xfId="28" applyFont="1" applyFill="1" applyAlignment="1" applyProtection="1">
      <alignment horizontal="justify" vertical="top" wrapText="1"/>
      <protection hidden="1"/>
    </xf>
    <xf numFmtId="0" fontId="60" fillId="0" borderId="0" xfId="28" applyFont="1" applyFill="1" applyAlignment="1" applyProtection="1">
      <alignment horizontal="justify" vertical="top"/>
      <protection hidden="1"/>
    </xf>
    <xf numFmtId="0" fontId="7" fillId="0" borderId="3" xfId="28" applyFont="1" applyBorder="1" applyAlignment="1" applyProtection="1">
      <alignment horizontal="left" vertical="center" wrapText="1"/>
      <protection hidden="1"/>
    </xf>
    <xf numFmtId="0" fontId="7" fillId="0" borderId="21" xfId="28" applyFont="1" applyBorder="1" applyAlignment="1" applyProtection="1">
      <alignment horizontal="center" vertical="center" wrapText="1"/>
      <protection hidden="1"/>
    </xf>
    <xf numFmtId="0" fontId="7" fillId="0" borderId="18" xfId="28" applyFont="1" applyBorder="1" applyAlignment="1" applyProtection="1">
      <alignment horizontal="center" vertical="center" wrapText="1"/>
      <protection hidden="1"/>
    </xf>
    <xf numFmtId="0" fontId="7" fillId="0" borderId="47" xfId="28" applyFont="1" applyBorder="1" applyAlignment="1" applyProtection="1">
      <alignment horizontal="center" vertical="center" wrapText="1"/>
      <protection hidden="1"/>
    </xf>
    <xf numFmtId="0" fontId="7" fillId="0" borderId="43" xfId="28" applyFont="1" applyBorder="1" applyAlignment="1" applyProtection="1">
      <alignment horizontal="center" vertical="center" wrapText="1"/>
      <protection hidden="1"/>
    </xf>
    <xf numFmtId="0" fontId="7" fillId="0" borderId="48" xfId="28" applyFont="1" applyBorder="1" applyAlignment="1" applyProtection="1">
      <alignment horizontal="center" vertical="center" wrapText="1"/>
      <protection hidden="1"/>
    </xf>
    <xf numFmtId="0" fontId="7" fillId="0" borderId="22" xfId="28" applyFont="1" applyBorder="1" applyAlignment="1" applyProtection="1">
      <alignment horizontal="center" vertical="center" wrapText="1"/>
      <protection hidden="1"/>
    </xf>
    <xf numFmtId="0" fontId="7" fillId="0" borderId="23" xfId="28" applyFont="1" applyBorder="1" applyAlignment="1" applyProtection="1">
      <alignment horizontal="center" vertical="center" wrapText="1"/>
      <protection hidden="1"/>
    </xf>
    <xf numFmtId="0" fontId="4" fillId="0" borderId="12"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4" fillId="2" borderId="22" xfId="28" applyFont="1" applyFill="1" applyBorder="1" applyAlignment="1" applyProtection="1">
      <alignment horizontal="left" vertical="center" wrapText="1"/>
      <protection locked="0"/>
    </xf>
    <xf numFmtId="0" fontId="4" fillId="2" borderId="23" xfId="28" applyFont="1" applyFill="1" applyBorder="1" applyAlignment="1" applyProtection="1">
      <alignment horizontal="left" vertical="center" wrapText="1"/>
      <protection locked="0"/>
    </xf>
    <xf numFmtId="0" fontId="4" fillId="2" borderId="12" xfId="28" applyFont="1" applyFill="1" applyBorder="1" applyAlignment="1" applyProtection="1">
      <alignment horizontal="center" vertical="top" wrapText="1"/>
    </xf>
    <xf numFmtId="0" fontId="4" fillId="2" borderId="9" xfId="28" applyFont="1" applyFill="1" applyBorder="1" applyAlignment="1" applyProtection="1">
      <alignment horizontal="center" vertical="top" wrapText="1"/>
    </xf>
    <xf numFmtId="0" fontId="7" fillId="0" borderId="0" xfId="28" applyFont="1" applyAlignment="1" applyProtection="1">
      <alignment vertical="top" wrapText="1"/>
      <protection hidden="1"/>
    </xf>
    <xf numFmtId="0" fontId="4" fillId="0" borderId="32" xfId="28" applyFont="1" applyFill="1" applyBorder="1" applyAlignment="1" applyProtection="1">
      <alignment horizontal="left" vertical="center" wrapText="1"/>
      <protection hidden="1"/>
    </xf>
    <xf numFmtId="0" fontId="4" fillId="0" borderId="46" xfId="28" applyFont="1" applyFill="1" applyBorder="1" applyAlignment="1" applyProtection="1">
      <alignment horizontal="left" vertical="center" wrapText="1"/>
      <protection hidden="1"/>
    </xf>
    <xf numFmtId="0" fontId="60" fillId="0" borderId="0" xfId="28" applyFont="1" applyAlignment="1" applyProtection="1">
      <alignment horizontal="justify" vertical="top" wrapText="1"/>
      <protection hidden="1"/>
    </xf>
    <xf numFmtId="0" fontId="52" fillId="0" borderId="0" xfId="28" applyFont="1" applyAlignment="1" applyProtection="1">
      <alignment horizontal="justify" vertical="top" wrapText="1"/>
      <protection hidden="1"/>
    </xf>
    <xf numFmtId="0" fontId="52" fillId="0" borderId="0" xfId="28" applyFont="1" applyAlignment="1" applyProtection="1">
      <alignment horizontal="left" vertical="top" wrapText="1"/>
      <protection hidden="1"/>
    </xf>
    <xf numFmtId="0" fontId="4" fillId="0" borderId="0" xfId="28" applyFont="1" applyBorder="1" applyAlignment="1" applyProtection="1">
      <alignment horizontal="justify" vertical="top" wrapText="1"/>
      <protection hidden="1"/>
    </xf>
    <xf numFmtId="0" fontId="4" fillId="0" borderId="12" xfId="28" applyFont="1" applyBorder="1" applyAlignment="1" applyProtection="1">
      <alignment horizontal="left" vertical="top"/>
      <protection hidden="1"/>
    </xf>
    <xf numFmtId="0" fontId="4" fillId="0" borderId="3" xfId="28" applyFont="1" applyBorder="1" applyAlignment="1" applyProtection="1">
      <alignment horizontal="left" vertical="top"/>
      <protection hidden="1"/>
    </xf>
    <xf numFmtId="0" fontId="4" fillId="0" borderId="9" xfId="28" applyFont="1" applyBorder="1" applyAlignment="1" applyProtection="1">
      <alignment horizontal="left" vertical="top"/>
      <protection hidden="1"/>
    </xf>
    <xf numFmtId="0" fontId="4" fillId="0" borderId="3" xfId="28" applyFont="1" applyBorder="1" applyAlignment="1" applyProtection="1">
      <alignment horizontal="left" vertical="center" wrapText="1"/>
      <protection hidden="1"/>
    </xf>
    <xf numFmtId="0" fontId="4" fillId="0" borderId="21" xfId="28" applyFont="1" applyFill="1" applyBorder="1" applyAlignment="1" applyProtection="1">
      <alignment horizontal="left" vertical="center" wrapText="1"/>
      <protection hidden="1"/>
    </xf>
    <xf numFmtId="0" fontId="4" fillId="0" borderId="18" xfId="28" applyFont="1" applyFill="1" applyBorder="1" applyAlignment="1" applyProtection="1">
      <alignment horizontal="left" vertical="center" wrapText="1"/>
      <protection hidden="1"/>
    </xf>
    <xf numFmtId="0" fontId="4" fillId="0" borderId="12" xfId="28" applyFont="1" applyFill="1" applyBorder="1" applyAlignment="1" applyProtection="1">
      <alignment horizontal="left" vertical="center" wrapText="1"/>
      <protection hidden="1"/>
    </xf>
    <xf numFmtId="0" fontId="4" fillId="0" borderId="9" xfId="28" applyFont="1" applyFill="1" applyBorder="1" applyAlignment="1" applyProtection="1">
      <alignment horizontal="left" vertical="center" wrapText="1"/>
      <protection hidden="1"/>
    </xf>
    <xf numFmtId="0" fontId="4" fillId="2" borderId="37" xfId="28" applyFont="1" applyFill="1" applyBorder="1" applyAlignment="1" applyProtection="1">
      <alignment horizontal="left" vertical="center" wrapText="1"/>
      <protection locked="0"/>
    </xf>
    <xf numFmtId="0" fontId="4" fillId="2" borderId="38" xfId="28" applyFont="1" applyFill="1" applyBorder="1" applyAlignment="1" applyProtection="1">
      <alignment horizontal="left" vertical="center" wrapText="1"/>
      <protection locked="0"/>
    </xf>
    <xf numFmtId="0" fontId="4" fillId="0" borderId="39" xfId="28" applyFont="1" applyFill="1" applyBorder="1" applyAlignment="1" applyProtection="1">
      <alignment horizontal="left" vertical="center" wrapText="1"/>
      <protection hidden="1"/>
    </xf>
    <xf numFmtId="0" fontId="4" fillId="0" borderId="40" xfId="28" applyFont="1" applyFill="1" applyBorder="1" applyAlignment="1" applyProtection="1">
      <alignment horizontal="left" vertical="center" wrapText="1"/>
      <protection hidden="1"/>
    </xf>
    <xf numFmtId="0" fontId="4" fillId="2" borderId="35" xfId="28" applyFont="1" applyFill="1" applyBorder="1" applyAlignment="1" applyProtection="1">
      <alignment horizontal="left" vertical="center" wrapText="1"/>
      <protection locked="0"/>
    </xf>
    <xf numFmtId="0" fontId="4" fillId="2" borderId="36" xfId="28" applyFont="1" applyFill="1" applyBorder="1" applyAlignment="1" applyProtection="1">
      <alignment horizontal="left" vertical="center" wrapText="1"/>
      <protection locked="0"/>
    </xf>
    <xf numFmtId="0" fontId="52" fillId="0" borderId="4" xfId="28" applyFont="1" applyFill="1" applyBorder="1" applyAlignment="1" applyProtection="1">
      <alignment horizontal="left" vertical="top" wrapText="1"/>
      <protection hidden="1"/>
    </xf>
    <xf numFmtId="0" fontId="52" fillId="0" borderId="3" xfId="28" applyFont="1" applyFill="1" applyBorder="1" applyAlignment="1" applyProtection="1">
      <alignment horizontal="left" vertical="top" wrapText="1"/>
      <protection hidden="1"/>
    </xf>
    <xf numFmtId="0" fontId="52" fillId="0" borderId="9" xfId="28" applyFont="1" applyFill="1" applyBorder="1" applyAlignment="1" applyProtection="1">
      <alignment horizontal="left" vertical="top" wrapText="1"/>
      <protection hidden="1"/>
    </xf>
    <xf numFmtId="0" fontId="4" fillId="8" borderId="32" xfId="28" applyFont="1" applyFill="1" applyBorder="1" applyAlignment="1" applyProtection="1">
      <alignment horizontal="left" vertical="center" wrapText="1"/>
      <protection locked="0"/>
    </xf>
    <xf numFmtId="0" fontId="4" fillId="8" borderId="46" xfId="28" applyFont="1" applyFill="1" applyBorder="1" applyAlignment="1" applyProtection="1">
      <alignment horizontal="left" vertical="center" wrapText="1"/>
      <protection locked="0"/>
    </xf>
    <xf numFmtId="0" fontId="4" fillId="0" borderId="32" xfId="28" applyFont="1" applyBorder="1" applyAlignment="1" applyProtection="1">
      <alignment horizontal="justify" vertical="top" wrapText="1"/>
      <protection hidden="1"/>
    </xf>
    <xf numFmtId="0" fontId="4" fillId="0" borderId="51" xfId="28" applyFont="1" applyBorder="1" applyAlignment="1" applyProtection="1">
      <alignment horizontal="justify" vertical="top" wrapText="1"/>
      <protection hidden="1"/>
    </xf>
    <xf numFmtId="0" fontId="4" fillId="2" borderId="42" xfId="28" applyFont="1" applyFill="1" applyBorder="1" applyAlignment="1" applyProtection="1">
      <alignment horizontal="left" vertical="center" wrapText="1"/>
      <protection locked="0"/>
    </xf>
    <xf numFmtId="0" fontId="52" fillId="0" borderId="15" xfId="28" applyFont="1" applyFill="1" applyBorder="1" applyAlignment="1" applyProtection="1">
      <alignment horizontal="left" vertical="top" wrapText="1"/>
      <protection hidden="1"/>
    </xf>
    <xf numFmtId="0" fontId="52" fillId="0" borderId="0" xfId="28" applyFont="1" applyFill="1" applyBorder="1" applyAlignment="1" applyProtection="1">
      <alignment horizontal="left" vertical="top" wrapText="1"/>
      <protection hidden="1"/>
    </xf>
    <xf numFmtId="0" fontId="52" fillId="0" borderId="10" xfId="28" applyFont="1" applyFill="1" applyBorder="1" applyAlignment="1" applyProtection="1">
      <alignment horizontal="left" vertical="top" wrapText="1"/>
      <protection hidden="1"/>
    </xf>
    <xf numFmtId="0" fontId="7" fillId="0" borderId="6" xfId="28" applyFont="1" applyBorder="1" applyAlignment="1" applyProtection="1">
      <alignment horizontal="left" vertical="center" wrapText="1"/>
      <protection hidden="1"/>
    </xf>
    <xf numFmtId="0" fontId="4" fillId="0" borderId="35" xfId="28" applyFont="1" applyFill="1" applyBorder="1" applyAlignment="1" applyProtection="1">
      <alignment horizontal="center" vertical="center" wrapText="1"/>
      <protection hidden="1"/>
    </xf>
    <xf numFmtId="0" fontId="4" fillId="0" borderId="36" xfId="28" applyFont="1" applyFill="1" applyBorder="1" applyAlignment="1" applyProtection="1">
      <alignment horizontal="center" vertical="center" wrapText="1"/>
      <protection hidden="1"/>
    </xf>
    <xf numFmtId="0" fontId="4" fillId="2" borderId="22" xfId="28" applyFont="1" applyFill="1" applyBorder="1" applyAlignment="1" applyProtection="1">
      <alignment horizontal="center" vertical="center" wrapText="1"/>
      <protection locked="0"/>
    </xf>
    <xf numFmtId="0" fontId="4" fillId="2" borderId="23" xfId="28" applyFont="1" applyFill="1" applyBorder="1" applyAlignment="1" applyProtection="1">
      <alignment horizontal="center" vertical="center" wrapText="1"/>
      <protection locked="0"/>
    </xf>
    <xf numFmtId="0" fontId="4" fillId="0" borderId="17" xfId="28" applyFont="1" applyBorder="1" applyAlignment="1" applyProtection="1">
      <alignment horizontal="left" vertical="center" wrapText="1"/>
      <protection hidden="1"/>
    </xf>
    <xf numFmtId="0" fontId="4" fillId="0" borderId="49" xfId="28" applyFont="1" applyFill="1" applyBorder="1" applyAlignment="1" applyProtection="1">
      <alignment horizontal="left" vertical="center" wrapText="1"/>
      <protection hidden="1"/>
    </xf>
    <xf numFmtId="0" fontId="4" fillId="0" borderId="50" xfId="28" applyFont="1" applyFill="1" applyBorder="1" applyAlignment="1" applyProtection="1">
      <alignment horizontal="left" vertical="center" wrapText="1"/>
      <protection hidden="1"/>
    </xf>
    <xf numFmtId="0" fontId="4" fillId="2" borderId="12" xfId="28" applyFont="1" applyFill="1" applyBorder="1" applyAlignment="1" applyProtection="1">
      <alignment horizontal="right" vertical="center" wrapText="1"/>
      <protection locked="0"/>
    </xf>
    <xf numFmtId="0" fontId="4" fillId="2" borderId="3" xfId="28" applyFont="1" applyFill="1" applyBorder="1" applyAlignment="1" applyProtection="1">
      <alignment horizontal="right" vertical="center" wrapText="1"/>
      <protection locked="0"/>
    </xf>
    <xf numFmtId="0" fontId="4" fillId="2" borderId="9" xfId="28" applyFont="1" applyFill="1" applyBorder="1" applyAlignment="1" applyProtection="1">
      <alignment horizontal="right" vertical="center" wrapText="1"/>
      <protection locked="0"/>
    </xf>
    <xf numFmtId="0" fontId="7" fillId="0" borderId="24" xfId="28" applyFont="1" applyFill="1" applyBorder="1" applyAlignment="1" applyProtection="1">
      <alignment horizontal="center" vertical="center" wrapText="1"/>
      <protection hidden="1"/>
    </xf>
    <xf numFmtId="0" fontId="7" fillId="0" borderId="25" xfId="28" applyFont="1" applyFill="1" applyBorder="1" applyAlignment="1" applyProtection="1">
      <alignment horizontal="center" vertical="center" wrapText="1"/>
      <protection hidden="1"/>
    </xf>
    <xf numFmtId="0" fontId="7" fillId="0" borderId="4" xfId="28" applyFont="1" applyBorder="1" applyAlignment="1" applyProtection="1">
      <alignment horizontal="left" vertical="center" wrapText="1"/>
      <protection hidden="1"/>
    </xf>
    <xf numFmtId="0" fontId="4" fillId="0" borderId="8" xfId="28" applyFont="1" applyBorder="1" applyAlignment="1" applyProtection="1">
      <alignment horizontal="left" vertical="center" wrapText="1"/>
      <protection hidden="1"/>
    </xf>
    <xf numFmtId="0" fontId="52" fillId="0" borderId="12" xfId="28" applyFont="1" applyFill="1" applyBorder="1" applyAlignment="1" applyProtection="1">
      <alignment horizontal="left" vertical="top" wrapText="1"/>
      <protection hidden="1"/>
    </xf>
    <xf numFmtId="0" fontId="7" fillId="0" borderId="32" xfId="28" applyFont="1" applyFill="1" applyBorder="1" applyAlignment="1" applyProtection="1">
      <alignment horizontal="center" vertical="center" wrapText="1"/>
      <protection hidden="1"/>
    </xf>
    <xf numFmtId="0" fontId="7" fillId="0" borderId="46" xfId="28" applyFont="1" applyFill="1" applyBorder="1" applyAlignment="1" applyProtection="1">
      <alignment horizontal="center" vertical="center" wrapText="1"/>
      <protection hidden="1"/>
    </xf>
    <xf numFmtId="0" fontId="4" fillId="0" borderId="12" xfId="28" applyFont="1" applyBorder="1" applyAlignment="1" applyProtection="1">
      <alignment horizontal="justify" vertical="center" wrapText="1"/>
      <protection hidden="1"/>
    </xf>
    <xf numFmtId="0" fontId="4" fillId="0" borderId="9" xfId="28" applyFont="1" applyBorder="1" applyAlignment="1" applyProtection="1">
      <alignment horizontal="justify" vertical="center" wrapText="1"/>
      <protection hidden="1"/>
    </xf>
    <xf numFmtId="0" fontId="4" fillId="2" borderId="12" xfId="28" applyFont="1" applyFill="1" applyBorder="1" applyAlignment="1" applyProtection="1">
      <alignment horizontal="left" vertical="center" wrapText="1"/>
      <protection locked="0"/>
    </xf>
    <xf numFmtId="0" fontId="4" fillId="2" borderId="9" xfId="28" applyFont="1" applyFill="1" applyBorder="1" applyAlignment="1" applyProtection="1">
      <alignment horizontal="left" vertical="center" wrapText="1"/>
      <protection locked="0"/>
    </xf>
    <xf numFmtId="0" fontId="4" fillId="0" borderId="22" xfId="28" applyFont="1" applyBorder="1" applyAlignment="1" applyProtection="1">
      <alignment horizontal="left" vertical="center" wrapText="1"/>
      <protection hidden="1"/>
    </xf>
    <xf numFmtId="0" fontId="4" fillId="0" borderId="23" xfId="28" applyFont="1" applyBorder="1" applyAlignment="1" applyProtection="1">
      <alignment horizontal="left" vertical="center" wrapText="1"/>
      <protection hidden="1"/>
    </xf>
    <xf numFmtId="0" fontId="4" fillId="2" borderId="21" xfId="28" applyFont="1" applyFill="1" applyBorder="1" applyAlignment="1" applyProtection="1">
      <alignment horizontal="left" vertical="center" wrapText="1"/>
      <protection locked="0"/>
    </xf>
    <xf numFmtId="0" fontId="4" fillId="2" borderId="18" xfId="28" applyFont="1" applyFill="1" applyBorder="1" applyAlignment="1" applyProtection="1">
      <alignment horizontal="left" vertical="center" wrapText="1"/>
      <protection locked="0"/>
    </xf>
    <xf numFmtId="172" fontId="7" fillId="0" borderId="0" xfId="28" applyNumberFormat="1" applyFont="1" applyAlignment="1" applyProtection="1">
      <alignment horizontal="left" vertical="center"/>
      <protection hidden="1"/>
    </xf>
    <xf numFmtId="0" fontId="7" fillId="0" borderId="0" xfId="28" applyFont="1" applyAlignment="1" applyProtection="1">
      <alignment horizontal="left" vertical="center"/>
      <protection hidden="1"/>
    </xf>
    <xf numFmtId="0" fontId="4" fillId="0" borderId="15" xfId="28" applyFont="1" applyBorder="1" applyAlignment="1" applyProtection="1">
      <alignment horizontal="left" vertical="top" wrapText="1"/>
      <protection hidden="1"/>
    </xf>
    <xf numFmtId="0" fontId="4" fillId="0" borderId="34" xfId="28" applyFont="1" applyBorder="1" applyAlignment="1" applyProtection="1">
      <alignment horizontal="left" vertical="top" wrapText="1"/>
      <protection hidden="1"/>
    </xf>
    <xf numFmtId="0" fontId="4" fillId="8" borderId="6" xfId="28" applyFont="1" applyFill="1" applyBorder="1" applyAlignment="1" applyProtection="1">
      <alignment horizontal="center" vertical="top" wrapText="1"/>
      <protection locked="0" hidden="1"/>
    </xf>
    <xf numFmtId="0" fontId="4" fillId="2" borderId="6" xfId="28" applyFont="1" applyFill="1" applyBorder="1" applyAlignment="1" applyProtection="1">
      <alignment horizontal="center" vertical="top"/>
      <protection locked="0"/>
    </xf>
    <xf numFmtId="0" fontId="9" fillId="0" borderId="6" xfId="28" applyFont="1" applyBorder="1" applyAlignment="1" applyProtection="1">
      <alignment horizontal="center" vertical="center" wrapText="1"/>
      <protection hidden="1"/>
    </xf>
    <xf numFmtId="0" fontId="52" fillId="2" borderId="44" xfId="28" applyFont="1" applyFill="1" applyBorder="1" applyAlignment="1" applyProtection="1">
      <alignment horizontal="left" vertical="center" wrapText="1"/>
      <protection locked="0"/>
    </xf>
    <xf numFmtId="0" fontId="52" fillId="2" borderId="5" xfId="28" applyFont="1" applyFill="1" applyBorder="1" applyAlignment="1" applyProtection="1">
      <alignment horizontal="left" vertical="center" wrapText="1"/>
      <protection locked="0"/>
    </xf>
    <xf numFmtId="0" fontId="52" fillId="2" borderId="45" xfId="28" applyFont="1" applyFill="1" applyBorder="1" applyAlignment="1" applyProtection="1">
      <alignment horizontal="left" vertical="center" wrapText="1"/>
      <protection locked="0"/>
    </xf>
    <xf numFmtId="0" fontId="52" fillId="2" borderId="29" xfId="28" applyFont="1" applyFill="1" applyBorder="1" applyAlignment="1" applyProtection="1">
      <alignment horizontal="left" vertical="center" wrapText="1"/>
      <protection locked="0"/>
    </xf>
    <xf numFmtId="0" fontId="52" fillId="0" borderId="0" xfId="28" applyFont="1" applyAlignment="1" applyProtection="1">
      <alignment horizontal="justify" vertical="top"/>
      <protection hidden="1"/>
    </xf>
    <xf numFmtId="0" fontId="4" fillId="0" borderId="0" xfId="28" applyFont="1" applyBorder="1" applyAlignment="1" applyProtection="1">
      <alignment horizontal="left" vertical="top"/>
      <protection hidden="1"/>
    </xf>
    <xf numFmtId="0" fontId="7" fillId="0" borderId="0" xfId="28" applyFont="1" applyBorder="1" applyAlignment="1" applyProtection="1">
      <alignment horizontal="center" vertical="top" wrapText="1"/>
      <protection hidden="1"/>
    </xf>
    <xf numFmtId="0" fontId="4" fillId="0" borderId="0" xfId="28" applyFont="1" applyAlignment="1" applyProtection="1">
      <alignment horizontal="left"/>
      <protection hidden="1"/>
    </xf>
    <xf numFmtId="0" fontId="52" fillId="0" borderId="0" xfId="28" applyFont="1" applyAlignment="1" applyProtection="1">
      <alignment horizontal="left" vertical="top"/>
      <protection hidden="1"/>
    </xf>
    <xf numFmtId="0" fontId="52" fillId="0" borderId="15" xfId="28" applyFont="1" applyBorder="1" applyAlignment="1" applyProtection="1">
      <alignment horizontal="left" vertical="top" wrapText="1"/>
      <protection hidden="1"/>
    </xf>
    <xf numFmtId="0" fontId="67" fillId="0" borderId="12" xfId="28" applyFont="1" applyFill="1" applyBorder="1" applyAlignment="1" applyProtection="1">
      <alignment horizontal="left" vertical="top" wrapText="1"/>
      <protection hidden="1"/>
    </xf>
    <xf numFmtId="0" fontId="67" fillId="0" borderId="3" xfId="28" applyFont="1" applyFill="1" applyBorder="1" applyAlignment="1" applyProtection="1">
      <alignment horizontal="left" vertical="top" wrapText="1"/>
      <protection hidden="1"/>
    </xf>
    <xf numFmtId="0" fontId="67" fillId="0" borderId="9" xfId="28" applyFont="1" applyFill="1" applyBorder="1" applyAlignment="1" applyProtection="1">
      <alignment horizontal="left" vertical="top" wrapText="1"/>
      <protection hidden="1"/>
    </xf>
    <xf numFmtId="0" fontId="4" fillId="2" borderId="14" xfId="28" applyFont="1" applyFill="1" applyBorder="1" applyAlignment="1" applyProtection="1">
      <alignment horizontal="left" vertical="top" wrapText="1"/>
      <protection hidden="1"/>
    </xf>
    <xf numFmtId="0" fontId="4" fillId="2" borderId="11" xfId="28" applyFont="1" applyFill="1" applyBorder="1" applyAlignment="1" applyProtection="1">
      <alignment horizontal="left" vertical="top" wrapText="1"/>
      <protection hidden="1"/>
    </xf>
    <xf numFmtId="0" fontId="4" fillId="2" borderId="13" xfId="28" applyFont="1" applyFill="1" applyBorder="1" applyAlignment="1" applyProtection="1">
      <alignment horizontal="left" vertical="top" wrapText="1"/>
      <protection hidden="1"/>
    </xf>
    <xf numFmtId="0" fontId="4" fillId="2" borderId="10" xfId="28" applyFont="1" applyFill="1" applyBorder="1" applyAlignment="1" applyProtection="1">
      <alignment horizontal="left" vertical="top" wrapText="1"/>
      <protection hidden="1"/>
    </xf>
    <xf numFmtId="0" fontId="4" fillId="0" borderId="12" xfId="28" applyFont="1" applyFill="1" applyBorder="1" applyAlignment="1" applyProtection="1">
      <alignment horizontal="center"/>
      <protection hidden="1"/>
    </xf>
    <xf numFmtId="0" fontId="4" fillId="0" borderId="3" xfId="28" applyFont="1" applyFill="1" applyBorder="1" applyAlignment="1" applyProtection="1">
      <alignment horizontal="center"/>
      <protection hidden="1"/>
    </xf>
    <xf numFmtId="0" fontId="4" fillId="0" borderId="9" xfId="28" applyFont="1" applyFill="1" applyBorder="1" applyAlignment="1" applyProtection="1">
      <alignment horizontal="center"/>
      <protection hidden="1"/>
    </xf>
    <xf numFmtId="0" fontId="4" fillId="0" borderId="12" xfId="28" applyFont="1" applyFill="1" applyBorder="1" applyAlignment="1" applyProtection="1">
      <alignment horizontal="center" vertical="center" wrapText="1"/>
      <protection hidden="1"/>
    </xf>
    <xf numFmtId="0" fontId="4" fillId="0" borderId="3" xfId="28" applyFont="1" applyFill="1" applyBorder="1" applyAlignment="1" applyProtection="1">
      <alignment horizontal="center" vertical="center" wrapText="1"/>
      <protection hidden="1"/>
    </xf>
    <xf numFmtId="0" fontId="4" fillId="0" borderId="9" xfId="28" applyFont="1" applyFill="1" applyBorder="1" applyAlignment="1" applyProtection="1">
      <alignment horizontal="center" vertical="center" wrapText="1"/>
      <protection hidden="1"/>
    </xf>
    <xf numFmtId="0" fontId="4" fillId="0" borderId="8" xfId="28" applyFont="1" applyBorder="1" applyAlignment="1" applyProtection="1">
      <alignment horizontal="center" vertical="top"/>
      <protection hidden="1"/>
    </xf>
    <xf numFmtId="0" fontId="4" fillId="0" borderId="17" xfId="28" applyFont="1" applyBorder="1" applyAlignment="1" applyProtection="1">
      <alignment horizontal="center" vertical="top"/>
      <protection hidden="1"/>
    </xf>
    <xf numFmtId="0" fontId="4" fillId="0" borderId="16" xfId="28" applyFont="1" applyBorder="1" applyAlignment="1" applyProtection="1">
      <alignment horizontal="center" vertical="top"/>
      <protection hidden="1"/>
    </xf>
    <xf numFmtId="0" fontId="4" fillId="0" borderId="3" xfId="28" applyFont="1" applyFill="1" applyBorder="1" applyAlignment="1" applyProtection="1">
      <alignment horizontal="center" vertical="top" wrapText="1"/>
    </xf>
    <xf numFmtId="0" fontId="4" fillId="0" borderId="9" xfId="28" applyFont="1" applyFill="1" applyBorder="1" applyAlignment="1" applyProtection="1">
      <alignment horizontal="center" vertical="top" wrapText="1"/>
    </xf>
    <xf numFmtId="0" fontId="4" fillId="0" borderId="12" xfId="28" applyFont="1" applyFill="1" applyBorder="1" applyAlignment="1" applyProtection="1">
      <alignment horizontal="center" vertical="top" wrapText="1"/>
    </xf>
    <xf numFmtId="0" fontId="4" fillId="0" borderId="12" xfId="28" applyFont="1" applyBorder="1" applyAlignment="1" applyProtection="1">
      <alignment horizontal="center" vertical="top"/>
      <protection hidden="1"/>
    </xf>
    <xf numFmtId="0" fontId="4" fillId="0" borderId="3" xfId="28" applyFont="1" applyBorder="1" applyAlignment="1" applyProtection="1">
      <alignment horizontal="center" vertical="top"/>
      <protection hidden="1"/>
    </xf>
    <xf numFmtId="0" fontId="4" fillId="0" borderId="9" xfId="28" applyFont="1" applyBorder="1" applyAlignment="1" applyProtection="1">
      <alignment horizontal="center" vertical="top"/>
      <protection hidden="1"/>
    </xf>
    <xf numFmtId="0" fontId="7" fillId="2" borderId="13" xfId="28" applyFont="1" applyFill="1" applyBorder="1" applyAlignment="1" applyProtection="1">
      <alignment horizontal="left" vertical="center" wrapText="1"/>
      <protection hidden="1"/>
    </xf>
    <xf numFmtId="0" fontId="7" fillId="2" borderId="10" xfId="28" applyFont="1" applyFill="1" applyBorder="1" applyAlignment="1" applyProtection="1">
      <alignment horizontal="left" vertical="center" wrapText="1"/>
      <protection hidden="1"/>
    </xf>
    <xf numFmtId="0" fontId="60" fillId="0" borderId="12" xfId="28" applyFont="1" applyBorder="1" applyAlignment="1" applyProtection="1">
      <alignment horizontal="left" vertical="top" wrapText="1"/>
      <protection hidden="1"/>
    </xf>
    <xf numFmtId="0" fontId="60" fillId="0" borderId="3" xfId="28" applyFont="1" applyBorder="1" applyAlignment="1" applyProtection="1">
      <alignment horizontal="left" vertical="top" wrapText="1"/>
      <protection hidden="1"/>
    </xf>
    <xf numFmtId="0" fontId="60" fillId="0" borderId="9" xfId="28" applyFont="1" applyBorder="1" applyAlignment="1" applyProtection="1">
      <alignment horizontal="left" vertical="top" wrapText="1"/>
      <protection hidden="1"/>
    </xf>
    <xf numFmtId="0" fontId="4" fillId="0" borderId="13" xfId="28" applyFont="1" applyBorder="1" applyAlignment="1" applyProtection="1">
      <alignment horizontal="left" vertical="top" wrapText="1"/>
      <protection hidden="1"/>
    </xf>
    <xf numFmtId="0" fontId="4" fillId="0" borderId="0" xfId="28" applyFont="1" applyBorder="1" applyAlignment="1" applyProtection="1">
      <alignment horizontal="left" vertical="top" wrapText="1"/>
      <protection hidden="1"/>
    </xf>
    <xf numFmtId="0" fontId="4" fillId="0" borderId="10" xfId="28" applyFont="1" applyBorder="1" applyAlignment="1" applyProtection="1">
      <alignment horizontal="left" vertical="top" wrapText="1"/>
      <protection hidden="1"/>
    </xf>
    <xf numFmtId="0" fontId="4" fillId="2" borderId="3" xfId="28" applyFont="1" applyFill="1" applyBorder="1" applyAlignment="1" applyProtection="1">
      <alignment horizontal="center" vertical="top" wrapText="1"/>
      <protection locked="0"/>
    </xf>
    <xf numFmtId="0" fontId="4" fillId="2" borderId="9" xfId="28" applyFont="1" applyFill="1" applyBorder="1" applyAlignment="1" applyProtection="1">
      <alignment horizontal="center" vertical="top" wrapText="1"/>
      <protection locked="0"/>
    </xf>
    <xf numFmtId="0" fontId="4" fillId="0" borderId="12"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0" xfId="28" applyFont="1" applyBorder="1" applyAlignment="1" applyProtection="1">
      <alignment horizontal="center" vertical="top"/>
      <protection hidden="1"/>
    </xf>
    <xf numFmtId="0" fontId="7" fillId="0" borderId="12" xfId="28" applyFont="1" applyBorder="1" applyAlignment="1" applyProtection="1">
      <alignment horizontal="left" vertical="top"/>
      <protection hidden="1"/>
    </xf>
    <xf numFmtId="0" fontId="7" fillId="0" borderId="3" xfId="28" applyFont="1" applyBorder="1" applyAlignment="1" applyProtection="1">
      <alignment horizontal="left" vertical="top"/>
      <protection hidden="1"/>
    </xf>
    <xf numFmtId="0" fontId="7" fillId="0" borderId="9" xfId="28" applyFont="1" applyBorder="1" applyAlignment="1" applyProtection="1">
      <alignment horizontal="left" vertical="top"/>
      <protection hidden="1"/>
    </xf>
    <xf numFmtId="0" fontId="4" fillId="0" borderId="6" xfId="0" applyFont="1" applyBorder="1" applyAlignment="1">
      <alignment horizontal="right" vertical="top" wrapText="1"/>
    </xf>
    <xf numFmtId="0" fontId="69" fillId="0" borderId="9" xfId="28" applyFont="1" applyBorder="1" applyAlignment="1" applyProtection="1">
      <alignment horizontal="left" vertical="top" wrapText="1"/>
      <protection hidden="1"/>
    </xf>
    <xf numFmtId="0" fontId="4" fillId="0" borderId="15" xfId="28" applyFont="1" applyBorder="1" applyAlignment="1" applyProtection="1">
      <alignment horizontal="left" vertical="top"/>
      <protection hidden="1"/>
    </xf>
    <xf numFmtId="0" fontId="7" fillId="0" borderId="43" xfId="28" applyFont="1" applyBorder="1" applyAlignment="1" applyProtection="1">
      <alignment horizontal="left" vertical="top"/>
      <protection hidden="1"/>
    </xf>
    <xf numFmtId="0" fontId="9" fillId="0" borderId="12" xfId="28" applyFont="1" applyBorder="1" applyAlignment="1" applyProtection="1">
      <alignment horizontal="left" vertical="center" wrapText="1"/>
      <protection hidden="1"/>
    </xf>
    <xf numFmtId="0" fontId="9" fillId="0" borderId="3" xfId="28" applyFont="1" applyBorder="1" applyAlignment="1" applyProtection="1">
      <alignment horizontal="left" vertical="center" wrapText="1"/>
      <protection hidden="1"/>
    </xf>
    <xf numFmtId="0" fontId="9" fillId="0" borderId="9" xfId="28" applyFont="1" applyBorder="1" applyAlignment="1" applyProtection="1">
      <alignment horizontal="left" vertical="center" wrapText="1"/>
      <protection hidden="1"/>
    </xf>
    <xf numFmtId="0" fontId="52" fillId="0" borderId="0" xfId="28" applyFont="1" applyFill="1" applyAlignment="1" applyProtection="1">
      <alignment horizontal="justify" vertical="top" wrapText="1"/>
      <protection hidden="1"/>
    </xf>
    <xf numFmtId="0" fontId="4" fillId="0" borderId="46" xfId="28" applyFont="1" applyBorder="1" applyAlignment="1" applyProtection="1">
      <alignment horizontal="justify" vertical="top" wrapText="1"/>
      <protection hidden="1"/>
    </xf>
    <xf numFmtId="0" fontId="52" fillId="0" borderId="34" xfId="28" applyFont="1" applyFill="1" applyBorder="1" applyAlignment="1" applyProtection="1">
      <alignment horizontal="left" vertical="top" wrapText="1"/>
      <protection hidden="1"/>
    </xf>
    <xf numFmtId="0" fontId="4" fillId="0" borderId="0" xfId="0" applyFont="1" applyBorder="1" applyAlignment="1" applyProtection="1">
      <alignment horizontal="justify" vertical="center" wrapText="1"/>
      <protection hidden="1"/>
    </xf>
    <xf numFmtId="0" fontId="8" fillId="0" borderId="0" xfId="39" applyFont="1" applyFill="1" applyAlignment="1" applyProtection="1">
      <alignment horizontal="left" vertical="center" wrapText="1"/>
      <protection hidden="1"/>
    </xf>
    <xf numFmtId="0" fontId="4" fillId="0" borderId="0" xfId="0" applyFont="1" applyBorder="1" applyAlignment="1" applyProtection="1">
      <alignment horizontal="justify" vertical="top" wrapText="1"/>
      <protection hidden="1"/>
    </xf>
    <xf numFmtId="0" fontId="4" fillId="0" borderId="0" xfId="0" applyFont="1" applyBorder="1" applyAlignment="1" applyProtection="1">
      <alignment horizontal="justify" vertical="center"/>
      <protection hidden="1"/>
    </xf>
    <xf numFmtId="0" fontId="4" fillId="2" borderId="5" xfId="0" applyFont="1" applyFill="1" applyBorder="1" applyAlignment="1" applyProtection="1">
      <alignment horizontal="justify" vertical="center" wrapText="1"/>
      <protection locked="0"/>
    </xf>
    <xf numFmtId="0" fontId="63" fillId="0" borderId="33" xfId="28" applyFont="1" applyBorder="1" applyAlignment="1" applyProtection="1">
      <alignment horizontal="left" vertical="top" wrapText="1"/>
      <protection hidden="1"/>
    </xf>
    <xf numFmtId="0" fontId="63" fillId="0" borderId="15" xfId="28" applyFont="1" applyBorder="1" applyAlignment="1" applyProtection="1">
      <alignment horizontal="left" vertical="top" wrapText="1"/>
      <protection hidden="1"/>
    </xf>
    <xf numFmtId="0" fontId="63" fillId="0" borderId="34" xfId="28" applyFont="1" applyBorder="1" applyAlignment="1" applyProtection="1">
      <alignment horizontal="left" vertical="top" wrapText="1"/>
      <protection hidden="1"/>
    </xf>
    <xf numFmtId="0" fontId="63" fillId="0" borderId="13" xfId="28" applyFont="1" applyBorder="1" applyAlignment="1" applyProtection="1">
      <alignment horizontal="left" vertical="top" wrapText="1"/>
      <protection hidden="1"/>
    </xf>
    <xf numFmtId="0" fontId="63" fillId="0" borderId="0" xfId="28" applyFont="1" applyBorder="1" applyAlignment="1" applyProtection="1">
      <alignment horizontal="left" vertical="top" wrapText="1"/>
      <protection hidden="1"/>
    </xf>
    <xf numFmtId="0" fontId="63" fillId="0" borderId="10" xfId="28" applyFont="1" applyBorder="1" applyAlignment="1" applyProtection="1">
      <alignment horizontal="left" vertical="top" wrapText="1"/>
      <protection hidden="1"/>
    </xf>
    <xf numFmtId="0" fontId="63" fillId="0" borderId="0" xfId="28" applyFont="1" applyAlignment="1" applyProtection="1">
      <alignment horizontal="justify" vertical="center"/>
      <protection hidden="1"/>
    </xf>
    <xf numFmtId="0" fontId="64" fillId="0" borderId="8" xfId="28" applyFont="1" applyBorder="1" applyAlignment="1" applyProtection="1">
      <alignment horizontal="center" vertical="center" wrapText="1"/>
      <protection hidden="1"/>
    </xf>
    <xf numFmtId="0" fontId="64" fillId="0" borderId="16" xfId="28" applyFont="1" applyBorder="1" applyAlignment="1" applyProtection="1">
      <alignment horizontal="center" vertical="center" wrapText="1"/>
      <protection hidden="1"/>
    </xf>
    <xf numFmtId="0" fontId="64" fillId="0" borderId="12" xfId="28" applyFont="1" applyBorder="1" applyAlignment="1" applyProtection="1">
      <alignment horizontal="center" vertical="center" wrapText="1"/>
      <protection hidden="1"/>
    </xf>
    <xf numFmtId="0" fontId="64" fillId="0" borderId="9" xfId="28" applyFont="1" applyBorder="1" applyAlignment="1" applyProtection="1">
      <alignment horizontal="center" vertical="center" wrapText="1"/>
      <protection hidden="1"/>
    </xf>
    <xf numFmtId="0" fontId="9" fillId="0" borderId="13" xfId="0" applyFont="1" applyBorder="1" applyAlignment="1" applyProtection="1">
      <alignment horizontal="justify" vertical="center" wrapText="1"/>
      <protection hidden="1"/>
    </xf>
    <xf numFmtId="0" fontId="9" fillId="0" borderId="0" xfId="0" applyFont="1" applyBorder="1" applyAlignment="1" applyProtection="1">
      <alignment horizontal="justify" vertical="center" wrapText="1"/>
      <protection hidden="1"/>
    </xf>
    <xf numFmtId="0" fontId="4" fillId="0" borderId="15" xfId="28" applyFont="1" applyBorder="1" applyAlignment="1" applyProtection="1">
      <alignment horizontal="left" vertical="center" wrapText="1"/>
      <protection hidden="1"/>
    </xf>
    <xf numFmtId="0" fontId="4" fillId="0" borderId="13" xfId="28" applyFont="1" applyBorder="1" applyAlignment="1" applyProtection="1">
      <alignment horizontal="justify" vertical="center"/>
      <protection hidden="1"/>
    </xf>
    <xf numFmtId="0" fontId="4" fillId="0" borderId="0" xfId="28" applyFont="1" applyBorder="1" applyAlignment="1" applyProtection="1">
      <alignment horizontal="justify" vertical="center"/>
      <protection hidden="1"/>
    </xf>
    <xf numFmtId="0" fontId="4" fillId="0" borderId="10" xfId="28" applyFont="1" applyBorder="1" applyAlignment="1" applyProtection="1">
      <alignment horizontal="justify" vertical="center"/>
      <protection hidden="1"/>
    </xf>
    <xf numFmtId="0" fontId="9" fillId="0" borderId="54" xfId="0" applyFont="1" applyBorder="1" applyAlignment="1">
      <alignment horizontal="left" vertical="top" wrapText="1" indent="2"/>
    </xf>
    <xf numFmtId="0" fontId="9" fillId="0" borderId="55" xfId="0" applyFont="1" applyBorder="1" applyAlignment="1">
      <alignment horizontal="left" vertical="top" wrapText="1" indent="2"/>
    </xf>
    <xf numFmtId="0" fontId="9" fillId="0" borderId="56" xfId="0" applyFont="1" applyBorder="1" applyAlignment="1">
      <alignment horizontal="justify" vertical="top" wrapText="1"/>
    </xf>
    <xf numFmtId="0" fontId="9" fillId="0" borderId="57" xfId="0" applyFont="1" applyBorder="1" applyAlignment="1">
      <alignment horizontal="justify" vertical="top" wrapText="1"/>
    </xf>
    <xf numFmtId="0" fontId="7" fillId="0" borderId="58" xfId="28" applyFont="1" applyBorder="1" applyAlignment="1" applyProtection="1">
      <alignment horizontal="center" vertical="center" wrapText="1"/>
      <protection hidden="1"/>
    </xf>
    <xf numFmtId="0" fontId="7" fillId="0" borderId="9" xfId="28" applyFont="1" applyBorder="1" applyAlignment="1" applyProtection="1">
      <alignment horizontal="center" vertical="center" wrapText="1"/>
      <protection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7" fillId="0" borderId="13" xfId="28" applyFont="1" applyFill="1" applyBorder="1" applyAlignment="1" applyProtection="1">
      <alignment horizontal="center" vertical="center"/>
      <protection hidden="1"/>
    </xf>
    <xf numFmtId="0" fontId="7" fillId="0" borderId="0" xfId="28" applyFont="1" applyFill="1" applyBorder="1" applyAlignment="1" applyProtection="1">
      <alignment horizontal="center" vertical="center"/>
      <protection hidden="1"/>
    </xf>
    <xf numFmtId="0" fontId="7" fillId="0" borderId="10" xfId="28" applyFont="1" applyFill="1" applyBorder="1" applyAlignment="1" applyProtection="1">
      <alignment horizontal="center" vertical="center"/>
      <protection hidden="1"/>
    </xf>
    <xf numFmtId="0" fontId="78" fillId="0" borderId="13" xfId="28" applyFont="1" applyBorder="1" applyAlignment="1" applyProtection="1">
      <alignment horizontal="justify" vertical="center" wrapText="1"/>
      <protection hidden="1"/>
    </xf>
    <xf numFmtId="0" fontId="78" fillId="0" borderId="0" xfId="28" applyFont="1" applyBorder="1" applyAlignment="1" applyProtection="1">
      <alignment horizontal="justify" vertical="center"/>
      <protection hidden="1"/>
    </xf>
    <xf numFmtId="0" fontId="78" fillId="0" borderId="10" xfId="28" applyFont="1" applyBorder="1" applyAlignment="1" applyProtection="1">
      <alignment horizontal="justify" vertical="center"/>
      <protection hidden="1"/>
    </xf>
    <xf numFmtId="0" fontId="64" fillId="0" borderId="33" xfId="28" applyFont="1" applyBorder="1" applyAlignment="1" applyProtection="1">
      <alignment horizontal="center" vertical="center" wrapText="1"/>
      <protection hidden="1"/>
    </xf>
    <xf numFmtId="0" fontId="64" fillId="0" borderId="34" xfId="28" applyFont="1" applyBorder="1" applyAlignment="1" applyProtection="1">
      <alignment horizontal="center" vertical="center" wrapText="1"/>
      <protection hidden="1"/>
    </xf>
    <xf numFmtId="0" fontId="64" fillId="0" borderId="14" xfId="28" applyFont="1" applyBorder="1" applyAlignment="1" applyProtection="1">
      <alignment horizontal="center" vertical="center" wrapText="1"/>
      <protection hidden="1"/>
    </xf>
    <xf numFmtId="0" fontId="64" fillId="0" borderId="11" xfId="28" applyFont="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4" fillId="0" borderId="20" xfId="0" applyFont="1" applyBorder="1" applyAlignment="1" applyProtection="1">
      <alignment horizontal="left" vertical="top" wrapText="1"/>
      <protection hidden="1"/>
    </xf>
    <xf numFmtId="0" fontId="4" fillId="0" borderId="19" xfId="0" applyFont="1" applyBorder="1" applyAlignment="1" applyProtection="1">
      <alignment horizontal="left" vertical="top" wrapText="1"/>
      <protection hidden="1"/>
    </xf>
    <xf numFmtId="0" fontId="4" fillId="0" borderId="7" xfId="0" applyFont="1" applyBorder="1" applyAlignment="1" applyProtection="1">
      <alignment horizontal="left" vertical="top" wrapText="1"/>
      <protection hidden="1"/>
    </xf>
    <xf numFmtId="0" fontId="4" fillId="0" borderId="6" xfId="0" applyFont="1" applyBorder="1" applyAlignment="1" applyProtection="1">
      <alignment horizontal="center" vertical="top" wrapText="1"/>
      <protection hidden="1"/>
    </xf>
    <xf numFmtId="0" fontId="4" fillId="0" borderId="6" xfId="0" applyFont="1" applyBorder="1" applyAlignment="1" applyProtection="1">
      <alignment horizontal="left" vertical="top" wrapText="1"/>
      <protection hidden="1"/>
    </xf>
    <xf numFmtId="0" fontId="7" fillId="0" borderId="8" xfId="0" applyFont="1" applyBorder="1" applyAlignment="1" applyProtection="1">
      <alignment horizontal="center" vertical="center" wrapText="1"/>
      <protection hidden="1"/>
    </xf>
    <xf numFmtId="0" fontId="7" fillId="0" borderId="16" xfId="0" applyFont="1" applyBorder="1" applyAlignment="1" applyProtection="1">
      <alignment horizontal="center" vertical="center" wrapText="1"/>
      <protection hidden="1"/>
    </xf>
    <xf numFmtId="0" fontId="7" fillId="0" borderId="33" xfId="0" applyFont="1" applyBorder="1" applyAlignment="1" applyProtection="1">
      <alignment horizontal="center" vertical="center" wrapText="1"/>
      <protection hidden="1"/>
    </xf>
    <xf numFmtId="0" fontId="7" fillId="0" borderId="15" xfId="0" applyFont="1" applyBorder="1" applyAlignment="1" applyProtection="1">
      <alignment horizontal="center" vertical="center" wrapText="1"/>
      <protection hidden="1"/>
    </xf>
    <xf numFmtId="0" fontId="7" fillId="0" borderId="34"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9" fillId="0" borderId="0" xfId="0" applyFont="1" applyAlignment="1">
      <alignment horizontal="justify" vertical="center" wrapText="1"/>
    </xf>
    <xf numFmtId="0" fontId="8" fillId="4" borderId="0" xfId="33" applyFont="1" applyFill="1" applyBorder="1" applyAlignment="1" applyProtection="1">
      <alignment horizontal="left" vertical="top" wrapText="1"/>
      <protection hidden="1"/>
    </xf>
    <xf numFmtId="0" fontId="10" fillId="0" borderId="0" xfId="0" applyFont="1" applyAlignment="1">
      <alignment horizontal="center" vertical="center" wrapText="1"/>
    </xf>
    <xf numFmtId="0" fontId="9" fillId="0" borderId="0" xfId="0" applyFont="1" applyAlignment="1">
      <alignment horizontal="center" vertical="center"/>
    </xf>
    <xf numFmtId="0" fontId="8" fillId="2" borderId="6" xfId="0" applyFont="1" applyFill="1" applyBorder="1" applyAlignment="1" applyProtection="1">
      <alignment horizontal="left" vertical="top" wrapText="1"/>
      <protection locked="0" hidden="1"/>
    </xf>
    <xf numFmtId="0" fontId="8" fillId="2" borderId="6"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hidden="1"/>
    </xf>
    <xf numFmtId="0" fontId="8" fillId="0" borderId="0" xfId="0" applyFont="1" applyAlignment="1" applyProtection="1">
      <alignment horizontal="justify" vertical="center" wrapText="1"/>
      <protection hidden="1"/>
    </xf>
    <xf numFmtId="0" fontId="80" fillId="0" borderId="12" xfId="0" applyFont="1" applyBorder="1" applyAlignment="1" applyProtection="1">
      <alignment horizontal="justify" vertical="center" wrapText="1"/>
      <protection hidden="1"/>
    </xf>
    <xf numFmtId="0" fontId="80" fillId="0" borderId="3" xfId="0" applyFont="1" applyBorder="1" applyAlignment="1" applyProtection="1">
      <alignment horizontal="justify" vertical="center" wrapText="1"/>
      <protection hidden="1"/>
    </xf>
    <xf numFmtId="0" fontId="80" fillId="0" borderId="9" xfId="0" applyFont="1" applyBorder="1" applyAlignment="1" applyProtection="1">
      <alignment horizontal="justify" vertical="center" wrapText="1"/>
      <protection hidden="1"/>
    </xf>
    <xf numFmtId="0" fontId="9" fillId="0" borderId="12" xfId="0" applyFont="1" applyBorder="1" applyAlignment="1" applyProtection="1">
      <alignment horizontal="justify" vertical="center" wrapText="1"/>
      <protection hidden="1"/>
    </xf>
    <xf numFmtId="0" fontId="9" fillId="0" borderId="3" xfId="0" applyFont="1" applyBorder="1" applyAlignment="1" applyProtection="1">
      <alignment horizontal="justify" vertical="center" wrapText="1"/>
      <protection hidden="1"/>
    </xf>
    <xf numFmtId="0" fontId="9" fillId="0" borderId="9" xfId="0" applyFont="1" applyBorder="1" applyAlignment="1" applyProtection="1">
      <alignment horizontal="justify" vertical="center" wrapText="1"/>
      <protection hidden="1"/>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8" fillId="0" borderId="9" xfId="0" applyFont="1" applyBorder="1" applyAlignment="1" applyProtection="1">
      <alignment horizontal="justify" vertical="center" wrapText="1"/>
      <protection hidden="1"/>
    </xf>
    <xf numFmtId="0" fontId="8" fillId="0" borderId="12"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9" fillId="0" borderId="12" xfId="0" applyFont="1" applyBorder="1" applyAlignment="1" applyProtection="1">
      <alignment horizontal="left" vertical="center"/>
      <protection hidden="1"/>
    </xf>
    <xf numFmtId="0" fontId="9" fillId="0" borderId="3" xfId="0" applyFont="1" applyBorder="1" applyAlignment="1" applyProtection="1">
      <alignment horizontal="left" vertical="center"/>
      <protection hidden="1"/>
    </xf>
    <xf numFmtId="0" fontId="8" fillId="0" borderId="1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9" fillId="11" borderId="12" xfId="0" applyFont="1" applyFill="1" applyBorder="1" applyAlignment="1" applyProtection="1">
      <alignment horizontal="left" vertical="center" wrapText="1"/>
      <protection hidden="1"/>
    </xf>
    <xf numFmtId="0" fontId="9" fillId="11" borderId="3" xfId="0" applyFont="1" applyFill="1" applyBorder="1" applyAlignment="1" applyProtection="1">
      <alignment horizontal="left" vertical="center" wrapText="1"/>
      <protection hidden="1"/>
    </xf>
    <xf numFmtId="0" fontId="9" fillId="11" borderId="9" xfId="0" applyFont="1" applyFill="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84" fillId="0" borderId="12" xfId="0" applyFont="1" applyBorder="1" applyAlignment="1" applyProtection="1">
      <alignment horizontal="justify" vertical="center" wrapText="1"/>
      <protection hidden="1"/>
    </xf>
    <xf numFmtId="0" fontId="84" fillId="0" borderId="3" xfId="0" applyFont="1" applyBorder="1" applyAlignment="1" applyProtection="1">
      <alignment horizontal="justify" vertical="center" wrapText="1"/>
      <protection hidden="1"/>
    </xf>
    <xf numFmtId="0" fontId="84" fillId="0" borderId="4" xfId="0" applyFont="1" applyBorder="1" applyAlignment="1" applyProtection="1">
      <alignment horizontal="justify" vertical="center" wrapText="1"/>
      <protection hidden="1"/>
    </xf>
    <xf numFmtId="0" fontId="84" fillId="0" borderId="9" xfId="0" applyFont="1" applyBorder="1" applyAlignment="1" applyProtection="1">
      <alignment horizontal="justify" vertical="center" wrapText="1"/>
      <protection hidden="1"/>
    </xf>
    <xf numFmtId="0" fontId="9" fillId="10" borderId="12" xfId="0" applyFont="1" applyFill="1" applyBorder="1" applyAlignment="1" applyProtection="1">
      <alignment horizontal="left" vertical="center" wrapText="1"/>
      <protection hidden="1"/>
    </xf>
    <xf numFmtId="0" fontId="9" fillId="10" borderId="3" xfId="0" applyFont="1" applyFill="1" applyBorder="1" applyAlignment="1" applyProtection="1">
      <alignment horizontal="left" vertical="center" wrapText="1"/>
      <protection hidden="1"/>
    </xf>
    <xf numFmtId="0" fontId="9" fillId="10" borderId="9" xfId="0" applyFont="1" applyFill="1" applyBorder="1" applyAlignment="1" applyProtection="1">
      <alignment horizontal="left" vertical="center" wrapText="1"/>
      <protection hidden="1"/>
    </xf>
    <xf numFmtId="0" fontId="7" fillId="0" borderId="12"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4" fillId="0" borderId="4" xfId="0" applyFont="1" applyBorder="1" applyAlignment="1" applyProtection="1">
      <alignment horizontal="justify" vertical="top" wrapText="1"/>
      <protection hidden="1"/>
    </xf>
    <xf numFmtId="0" fontId="4" fillId="0" borderId="4" xfId="0" applyFont="1" applyBorder="1" applyAlignment="1" applyProtection="1">
      <alignment horizontal="left" vertical="top" wrapText="1" indent="5"/>
      <protection hidden="1"/>
    </xf>
    <xf numFmtId="0" fontId="4" fillId="0" borderId="0" xfId="0" applyFont="1" applyAlignment="1" applyProtection="1">
      <alignment horizontal="justify" vertical="top"/>
      <protection hidden="1"/>
    </xf>
    <xf numFmtId="0" fontId="7" fillId="0" borderId="0" xfId="0" applyFont="1" applyBorder="1" applyAlignment="1" applyProtection="1">
      <alignment horizontal="justify" vertical="top" wrapText="1"/>
      <protection hidden="1"/>
    </xf>
    <xf numFmtId="0" fontId="4" fillId="0" borderId="0" xfId="0" applyFont="1" applyBorder="1" applyAlignment="1" applyProtection="1">
      <alignment vertical="top" wrapText="1"/>
      <protection hidden="1"/>
    </xf>
    <xf numFmtId="0" fontId="0" fillId="0" borderId="0" xfId="0" applyAlignment="1">
      <alignment vertical="top" wrapText="1"/>
    </xf>
    <xf numFmtId="0" fontId="7" fillId="0" borderId="0" xfId="0" applyFont="1" applyAlignment="1" applyProtection="1">
      <alignment horizontal="justify"/>
      <protection hidden="1"/>
    </xf>
    <xf numFmtId="0" fontId="4" fillId="0" borderId="0" xfId="0" applyFont="1" applyBorder="1" applyAlignment="1" applyProtection="1">
      <alignment horizontal="left" vertical="top" wrapText="1" indent="5"/>
      <protection hidden="1"/>
    </xf>
    <xf numFmtId="0" fontId="52" fillId="0" borderId="0" xfId="0" applyFont="1" applyAlignment="1" applyProtection="1">
      <alignment horizontal="justify" vertical="top"/>
      <protection hidden="1"/>
    </xf>
    <xf numFmtId="0" fontId="4" fillId="0" borderId="0" xfId="0" applyFont="1" applyAlignment="1" applyProtection="1">
      <alignment horizontal="justify" vertical="top" wrapText="1"/>
      <protection hidden="1"/>
    </xf>
    <xf numFmtId="0" fontId="4" fillId="0" borderId="0" xfId="0" applyFont="1" applyBorder="1" applyAlignment="1" applyProtection="1">
      <alignment horizontal="left" vertical="top" wrapText="1"/>
      <protection hidden="1"/>
    </xf>
    <xf numFmtId="0" fontId="4" fillId="0" borderId="0" xfId="0" applyFont="1" applyAlignment="1" applyProtection="1">
      <alignment horizontal="justify"/>
      <protection hidden="1"/>
    </xf>
    <xf numFmtId="0" fontId="81" fillId="0" borderId="21" xfId="24" applyFont="1" applyBorder="1" applyAlignment="1" applyProtection="1">
      <alignment horizontal="center" vertical="center"/>
      <protection hidden="1"/>
    </xf>
    <xf numFmtId="0" fontId="81" fillId="0" borderId="59" xfId="24" applyFont="1" applyBorder="1" applyAlignment="1" applyProtection="1">
      <alignment horizontal="center" vertical="center"/>
      <protection hidden="1"/>
    </xf>
    <xf numFmtId="0" fontId="81" fillId="0" borderId="18" xfId="24" applyFont="1" applyBorder="1" applyAlignment="1" applyProtection="1">
      <alignment horizontal="center" vertical="center"/>
      <protection hidden="1"/>
    </xf>
    <xf numFmtId="0" fontId="4" fillId="0" borderId="5" xfId="24" applyFont="1" applyBorder="1" applyAlignment="1" applyProtection="1">
      <alignment horizontal="justify" vertical="top" wrapText="1"/>
      <protection hidden="1"/>
    </xf>
    <xf numFmtId="0" fontId="4" fillId="0" borderId="23" xfId="24" applyFont="1" applyBorder="1" applyAlignment="1" applyProtection="1">
      <alignment horizontal="justify" vertical="top" wrapText="1"/>
      <protection hidden="1"/>
    </xf>
    <xf numFmtId="0" fontId="4" fillId="0" borderId="51" xfId="24" applyFont="1" applyBorder="1" applyAlignment="1" applyProtection="1">
      <alignment horizontal="justify" vertical="top" wrapText="1"/>
      <protection hidden="1"/>
    </xf>
    <xf numFmtId="0" fontId="4" fillId="0" borderId="46" xfId="24"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top"/>
      <protection hidden="1"/>
    </xf>
    <xf numFmtId="0" fontId="3" fillId="6" borderId="0" xfId="0" applyFont="1" applyFill="1" applyBorder="1" applyAlignment="1" applyProtection="1">
      <alignment horizontal="center" vertical="top"/>
      <protection hidden="1"/>
    </xf>
    <xf numFmtId="0" fontId="4" fillId="0" borderId="0" xfId="0" applyFont="1" applyAlignment="1" applyProtection="1">
      <alignment horizontal="center" vertical="top" wrapText="1"/>
      <protection hidden="1"/>
    </xf>
    <xf numFmtId="0" fontId="9" fillId="0" borderId="0" xfId="0" applyFont="1" applyAlignment="1" applyProtection="1">
      <alignment horizontal="justify" vertical="justify" wrapText="1"/>
      <protection hidden="1"/>
    </xf>
    <xf numFmtId="0" fontId="8" fillId="0" borderId="0" xfId="39" applyFont="1" applyFill="1" applyAlignment="1" applyProtection="1">
      <alignment horizontal="left" vertical="center"/>
      <protection hidden="1"/>
    </xf>
    <xf numFmtId="0" fontId="8" fillId="2" borderId="8"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0" borderId="14" xfId="0" applyFont="1" applyBorder="1" applyAlignment="1" applyProtection="1">
      <alignment horizontal="justify" vertical="top" wrapText="1"/>
      <protection hidden="1"/>
    </xf>
    <xf numFmtId="0" fontId="8" fillId="0" borderId="4" xfId="0" applyFont="1" applyBorder="1" applyAlignment="1" applyProtection="1">
      <alignment horizontal="justify" vertical="top" wrapText="1"/>
      <protection hidden="1"/>
    </xf>
    <xf numFmtId="0" fontId="8" fillId="0" borderId="11" xfId="0" applyFont="1" applyBorder="1" applyAlignment="1" applyProtection="1">
      <alignment horizontal="justify" vertical="top" wrapText="1"/>
      <protection hidden="1"/>
    </xf>
    <xf numFmtId="0" fontId="8" fillId="0" borderId="8" xfId="0" applyFont="1" applyBorder="1" applyAlignment="1" applyProtection="1">
      <alignment horizontal="left" vertical="center" wrapText="1"/>
      <protection hidden="1"/>
    </xf>
    <xf numFmtId="0" fontId="8" fillId="2" borderId="3" xfId="0" applyFont="1" applyFill="1" applyBorder="1" applyAlignment="1" applyProtection="1">
      <alignment horizontal="center" vertical="center" wrapText="1"/>
      <protection locked="0"/>
    </xf>
    <xf numFmtId="0" fontId="8" fillId="0" borderId="19" xfId="0" applyFont="1" applyBorder="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46" fillId="0" borderId="0" xfId="0" applyFont="1" applyAlignment="1" applyProtection="1">
      <alignment horizontal="left" vertical="top" wrapText="1"/>
      <protection hidden="1"/>
    </xf>
    <xf numFmtId="0" fontId="8" fillId="0" borderId="0" xfId="0" applyFont="1" applyAlignment="1" applyProtection="1">
      <alignment vertical="top" wrapText="1"/>
      <protection hidden="1"/>
    </xf>
    <xf numFmtId="0" fontId="8" fillId="0" borderId="6" xfId="0" applyFont="1" applyBorder="1" applyAlignment="1" applyProtection="1">
      <alignment horizontal="left" vertical="top" wrapText="1"/>
      <protection hidden="1"/>
    </xf>
    <xf numFmtId="0" fontId="9" fillId="0" borderId="12"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8" fillId="0" borderId="20" xfId="0" applyFont="1" applyBorder="1" applyAlignment="1" applyProtection="1">
      <alignment horizontal="left" vertical="center" wrapText="1"/>
      <protection hidden="1"/>
    </xf>
    <xf numFmtId="0" fontId="9" fillId="0" borderId="12"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9" fillId="0" borderId="0" xfId="0" applyFont="1" applyAlignment="1">
      <alignment horizontal="left" vertical="top" wrapText="1"/>
    </xf>
    <xf numFmtId="0" fontId="46" fillId="0" borderId="0" xfId="0" applyFont="1" applyAlignment="1">
      <alignment horizontal="left" vertical="top" wrapText="1"/>
    </xf>
    <xf numFmtId="0" fontId="9" fillId="0" borderId="6" xfId="0" applyFont="1" applyBorder="1" applyAlignment="1">
      <alignment horizontal="left" vertical="center" wrapText="1"/>
    </xf>
    <xf numFmtId="0" fontId="9" fillId="0" borderId="0" xfId="0" applyFont="1" applyAlignment="1">
      <alignment horizontal="left" vertical="center"/>
    </xf>
    <xf numFmtId="0" fontId="8" fillId="0" borderId="21" xfId="0" applyFont="1" applyBorder="1" applyAlignment="1" applyProtection="1">
      <alignment horizontal="left" vertical="center"/>
      <protection hidden="1"/>
    </xf>
    <xf numFmtId="0" fontId="8" fillId="0" borderId="59" xfId="0" applyFont="1" applyBorder="1" applyAlignment="1" applyProtection="1">
      <alignment horizontal="left" vertical="center"/>
      <protection hidden="1"/>
    </xf>
    <xf numFmtId="0" fontId="8" fillId="0" borderId="18" xfId="0" applyFont="1" applyBorder="1" applyAlignment="1" applyProtection="1">
      <alignment horizontal="left" vertical="center"/>
      <protection hidden="1"/>
    </xf>
    <xf numFmtId="0" fontId="8" fillId="0" borderId="32" xfId="0" applyFont="1" applyBorder="1" applyAlignment="1" applyProtection="1">
      <alignment horizontal="left" vertical="center" wrapText="1"/>
      <protection hidden="1"/>
    </xf>
    <xf numFmtId="0" fontId="8" fillId="0" borderId="51" xfId="0" applyFont="1" applyBorder="1" applyAlignment="1" applyProtection="1">
      <alignment horizontal="left" vertical="center" wrapText="1"/>
      <protection hidden="1"/>
    </xf>
    <xf numFmtId="0" fontId="8" fillId="0" borderId="46" xfId="0" applyFont="1" applyBorder="1" applyAlignment="1" applyProtection="1">
      <alignment horizontal="left" vertical="center" wrapText="1"/>
      <protection hidden="1"/>
    </xf>
    <xf numFmtId="0" fontId="8" fillId="2" borderId="7"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34" fillId="2" borderId="6" xfId="0" applyFont="1" applyFill="1" applyBorder="1" applyAlignment="1" applyProtection="1">
      <alignment horizontal="left" vertical="center" wrapText="1"/>
      <protection locked="0"/>
    </xf>
    <xf numFmtId="0" fontId="21" fillId="0" borderId="0" xfId="0" applyFont="1" applyAlignment="1" applyProtection="1">
      <alignment horizontal="justify" vertical="center" wrapText="1"/>
      <protection hidden="1"/>
    </xf>
    <xf numFmtId="0" fontId="8" fillId="0" borderId="6" xfId="0" applyFont="1" applyBorder="1" applyAlignment="1" applyProtection="1">
      <alignment horizontal="center" vertical="top" wrapText="1"/>
      <protection hidden="1"/>
    </xf>
    <xf numFmtId="0" fontId="21" fillId="0" borderId="0" xfId="0" applyFont="1" applyAlignment="1" applyProtection="1">
      <alignment horizontal="justify" vertical="top" wrapText="1"/>
      <protection hidden="1"/>
    </xf>
    <xf numFmtId="0" fontId="21" fillId="0" borderId="4" xfId="0" applyFont="1" applyBorder="1" applyAlignment="1" applyProtection="1">
      <alignment horizontal="justify" vertical="top" wrapText="1"/>
      <protection hidden="1"/>
    </xf>
    <xf numFmtId="0" fontId="8" fillId="2" borderId="20" xfId="0" applyFont="1" applyFill="1" applyBorder="1" applyAlignment="1" applyProtection="1">
      <alignment horizontal="left" vertical="top" wrapText="1"/>
      <protection locked="0"/>
    </xf>
    <xf numFmtId="0" fontId="34" fillId="0" borderId="6" xfId="0" applyFont="1" applyFill="1" applyBorder="1" applyAlignment="1" applyProtection="1">
      <alignment horizontal="left" vertical="center" wrapText="1"/>
      <protection hidden="1"/>
    </xf>
    <xf numFmtId="0" fontId="8" fillId="2" borderId="19"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top" wrapText="1"/>
      <protection locked="0"/>
    </xf>
    <xf numFmtId="0" fontId="8" fillId="2" borderId="6" xfId="0" applyFont="1" applyFill="1" applyBorder="1" applyAlignment="1" applyProtection="1">
      <alignment horizontal="right" vertical="top" wrapText="1"/>
      <protection locked="0"/>
    </xf>
    <xf numFmtId="0" fontId="8" fillId="0" borderId="0" xfId="0" applyFont="1" applyBorder="1" applyAlignment="1" applyProtection="1">
      <alignment horizontal="left"/>
      <protection hidden="1"/>
    </xf>
    <xf numFmtId="0" fontId="8" fillId="2" borderId="12"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9" xfId="0" applyFont="1" applyFill="1" applyBorder="1" applyAlignment="1" applyProtection="1">
      <alignment horizontal="center" vertical="top" wrapText="1"/>
      <protection locked="0"/>
    </xf>
    <xf numFmtId="0" fontId="9" fillId="0" borderId="0" xfId="0" applyFont="1" applyAlignment="1" applyProtection="1">
      <alignment horizontal="left" vertical="center" wrapText="1"/>
      <protection hidden="1"/>
    </xf>
    <xf numFmtId="0" fontId="9" fillId="0" borderId="0" xfId="0" applyFont="1" applyAlignment="1" applyProtection="1">
      <alignment vertical="center" wrapText="1"/>
      <protection hidden="1"/>
    </xf>
    <xf numFmtId="0" fontId="0" fillId="0" borderId="0" xfId="0" applyAlignment="1">
      <alignment wrapText="1"/>
    </xf>
    <xf numFmtId="172" fontId="9" fillId="0" borderId="0" xfId="0" applyNumberFormat="1" applyFont="1" applyAlignment="1" applyProtection="1">
      <alignment horizontal="left" vertical="center"/>
      <protection hidden="1"/>
    </xf>
    <xf numFmtId="0" fontId="9" fillId="0" borderId="0" xfId="0" applyFont="1" applyFill="1" applyBorder="1" applyAlignment="1" applyProtection="1">
      <alignment horizontal="left" vertical="top" wrapText="1"/>
    </xf>
    <xf numFmtId="0" fontId="7" fillId="0" borderId="6" xfId="0" applyFont="1" applyBorder="1" applyAlignment="1" applyProtection="1">
      <alignment horizontal="center" vertical="center" wrapText="1"/>
    </xf>
    <xf numFmtId="0" fontId="8" fillId="2" borderId="6" xfId="28" applyFont="1" applyFill="1" applyBorder="1" applyAlignment="1" applyProtection="1">
      <alignment horizontal="left" vertical="top" wrapText="1"/>
      <protection hidden="1"/>
    </xf>
    <xf numFmtId="0" fontId="8" fillId="0" borderId="0" xfId="28" applyFont="1" applyAlignment="1" applyProtection="1">
      <alignment horizontal="justify" vertical="center"/>
      <protection hidden="1"/>
    </xf>
    <xf numFmtId="0" fontId="8" fillId="0" borderId="6" xfId="28" applyFont="1" applyBorder="1" applyAlignment="1" applyProtection="1">
      <alignment horizontal="center" vertical="center" wrapText="1"/>
      <protection hidden="1"/>
    </xf>
    <xf numFmtId="0" fontId="9" fillId="0" borderId="0" xfId="28" applyFont="1" applyAlignment="1" applyProtection="1">
      <alignment horizontal="center" vertical="center"/>
      <protection hidden="1"/>
    </xf>
    <xf numFmtId="0" fontId="10" fillId="0" borderId="0" xfId="28" applyFont="1" applyAlignment="1" applyProtection="1">
      <alignment horizontal="center" vertical="center" wrapText="1"/>
      <protection hidden="1"/>
    </xf>
    <xf numFmtId="0" fontId="8" fillId="0" borderId="0" xfId="28" applyFont="1" applyAlignment="1" applyProtection="1">
      <alignment horizontal="justify" vertical="top"/>
      <protection hidden="1"/>
    </xf>
    <xf numFmtId="0" fontId="21" fillId="0" borderId="0" xfId="28" applyFont="1" applyAlignment="1" applyProtection="1">
      <alignment horizontal="left" vertical="center" wrapText="1"/>
      <protection hidden="1"/>
    </xf>
    <xf numFmtId="0" fontId="10" fillId="0" borderId="0" xfId="28" applyFont="1" applyAlignment="1" applyProtection="1">
      <alignment horizontal="center" vertical="justify" wrapText="1"/>
      <protection hidden="1"/>
    </xf>
    <xf numFmtId="0" fontId="9" fillId="0" borderId="0" xfId="28" applyFont="1" applyAlignment="1" applyProtection="1">
      <alignment horizontal="justify" vertical="center" wrapText="1"/>
      <protection hidden="1"/>
    </xf>
    <xf numFmtId="0" fontId="9" fillId="0" borderId="0" xfId="39" applyFont="1" applyFill="1" applyAlignment="1" applyProtection="1">
      <alignment horizontal="left" vertical="center" wrapText="1"/>
      <protection hidden="1"/>
    </xf>
    <xf numFmtId="0" fontId="8" fillId="0" borderId="0" xfId="0" applyFont="1" applyAlignment="1" applyProtection="1">
      <alignment horizontal="justify" vertical="top" wrapText="1"/>
      <protection hidden="1"/>
    </xf>
    <xf numFmtId="0" fontId="9" fillId="7" borderId="6" xfId="0" applyFont="1" applyFill="1" applyBorder="1" applyAlignment="1" applyProtection="1">
      <alignment horizontal="center" vertical="center" wrapText="1"/>
      <protection hidden="1"/>
    </xf>
    <xf numFmtId="0" fontId="8" fillId="0" borderId="0" xfId="0" applyFont="1" applyBorder="1" applyAlignment="1" applyProtection="1">
      <alignment horizontal="left" vertical="center" wrapText="1"/>
      <protection hidden="1"/>
    </xf>
    <xf numFmtId="0" fontId="82" fillId="0" borderId="0" xfId="0" applyFont="1" applyAlignment="1" applyProtection="1">
      <alignment horizontal="left" vertical="center" wrapText="1"/>
      <protection hidden="1"/>
    </xf>
    <xf numFmtId="0" fontId="8" fillId="0" borderId="13"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7" fillId="7" borderId="6" xfId="0" applyFont="1" applyFill="1" applyBorder="1" applyAlignment="1" applyProtection="1">
      <alignment horizontal="center" vertical="center"/>
      <protection hidden="1"/>
    </xf>
    <xf numFmtId="0" fontId="9" fillId="0" borderId="0" xfId="0" applyFont="1" applyAlignment="1" applyProtection="1">
      <alignment horizontal="left" vertical="center"/>
      <protection hidden="1"/>
    </xf>
    <xf numFmtId="171" fontId="8" fillId="0" borderId="0" xfId="0" applyNumberFormat="1" applyFont="1" applyBorder="1" applyAlignment="1" applyProtection="1">
      <alignment horizontal="justify" vertical="top" wrapText="1"/>
      <protection hidden="1"/>
    </xf>
    <xf numFmtId="0" fontId="8" fillId="0" borderId="5" xfId="0" applyFont="1" applyBorder="1" applyAlignment="1" applyProtection="1">
      <alignment horizontal="left" vertical="center" indent="2"/>
      <protection hidden="1"/>
    </xf>
    <xf numFmtId="0" fontId="8" fillId="2" borderId="5" xfId="0" applyFont="1" applyFill="1" applyBorder="1" applyAlignment="1" applyProtection="1">
      <alignment horizontal="left" vertical="center" wrapText="1"/>
      <protection locked="0"/>
    </xf>
    <xf numFmtId="0" fontId="8" fillId="0" borderId="26" xfId="0" applyFont="1" applyBorder="1" applyAlignment="1" applyProtection="1">
      <alignment horizontal="left" vertical="center" indent="2"/>
      <protection hidden="1"/>
    </xf>
    <xf numFmtId="0" fontId="8" fillId="0" borderId="0" xfId="0" applyFont="1" applyAlignment="1" applyProtection="1">
      <alignment horizontal="center" vertical="center" wrapText="1"/>
      <protection hidden="1"/>
    </xf>
    <xf numFmtId="0" fontId="8" fillId="2" borderId="6" xfId="0" applyFont="1" applyFill="1" applyBorder="1" applyAlignment="1" applyProtection="1">
      <alignment horizontal="left" vertical="center" wrapText="1"/>
      <protection locked="0"/>
    </xf>
    <xf numFmtId="0" fontId="8" fillId="0" borderId="43" xfId="0" applyFont="1" applyBorder="1" applyAlignment="1" applyProtection="1">
      <alignment horizontal="left" vertical="center" indent="2"/>
      <protection hidden="1"/>
    </xf>
    <xf numFmtId="0" fontId="8" fillId="0" borderId="0" xfId="0" applyFont="1" applyBorder="1" applyAlignment="1" applyProtection="1">
      <alignment horizontal="left" vertical="center" indent="2"/>
      <protection hidden="1"/>
    </xf>
    <xf numFmtId="0" fontId="8" fillId="2" borderId="0" xfId="0" applyFont="1" applyFill="1" applyAlignment="1" applyProtection="1">
      <alignment horizontal="center" vertical="center" wrapText="1"/>
      <protection locked="0"/>
    </xf>
    <xf numFmtId="0" fontId="8" fillId="0" borderId="0" xfId="0" applyFont="1" applyBorder="1" applyAlignment="1" applyProtection="1">
      <alignment horizontal="justify" vertical="center" wrapText="1"/>
      <protection hidden="1"/>
    </xf>
    <xf numFmtId="0" fontId="4" fillId="0" borderId="0" xfId="34" applyFont="1" applyFill="1" applyAlignment="1" applyProtection="1">
      <alignment horizontal="left" vertical="top" wrapText="1"/>
      <protection hidden="1"/>
    </xf>
    <xf numFmtId="0" fontId="8" fillId="0" borderId="0" xfId="0" applyFont="1" applyAlignment="1" applyProtection="1">
      <alignment horizontal="left" vertical="center" wrapText="1" indent="2"/>
      <protection hidden="1"/>
    </xf>
    <xf numFmtId="0" fontId="8" fillId="0" borderId="0" xfId="0" applyFont="1" applyAlignment="1" applyProtection="1">
      <alignment horizontal="justify" vertical="top"/>
      <protection hidden="1"/>
    </xf>
    <xf numFmtId="0" fontId="4" fillId="0" borderId="0" xfId="34" applyFont="1" applyFill="1" applyAlignment="1" applyProtection="1">
      <alignment horizontal="left" vertical="top"/>
      <protection hidden="1"/>
    </xf>
    <xf numFmtId="0" fontId="58" fillId="0" borderId="15" xfId="0" applyFont="1" applyFill="1" applyBorder="1" applyAlignment="1" applyProtection="1">
      <alignment horizontal="left" vertical="top" wrapText="1" indent="1"/>
      <protection hidden="1"/>
    </xf>
    <xf numFmtId="0" fontId="8" fillId="0" borderId="6"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wrapText="1"/>
      <protection hidden="1"/>
    </xf>
    <xf numFmtId="0" fontId="8" fillId="9" borderId="0" xfId="0" applyFont="1" applyFill="1" applyBorder="1" applyAlignment="1" applyProtection="1">
      <alignment horizontal="justify" vertical="top" wrapText="1"/>
      <protection hidden="1"/>
    </xf>
    <xf numFmtId="171" fontId="8" fillId="0" borderId="0" xfId="0" applyNumberFormat="1" applyFont="1" applyBorder="1" applyAlignment="1" applyProtection="1">
      <alignment horizontal="left" vertical="top" wrapText="1"/>
      <protection hidden="1"/>
    </xf>
    <xf numFmtId="0" fontId="1" fillId="2" borderId="6" xfId="0" applyFont="1" applyFill="1" applyBorder="1" applyAlignment="1" applyProtection="1">
      <alignment horizontal="left" vertical="center" wrapText="1"/>
      <protection locked="0"/>
    </xf>
    <xf numFmtId="0" fontId="8" fillId="2" borderId="0" xfId="0" applyFont="1" applyFill="1" applyAlignment="1" applyProtection="1">
      <alignment horizontal="left" vertical="center" wrapText="1"/>
      <protection locked="0"/>
    </xf>
    <xf numFmtId="172" fontId="8" fillId="0" borderId="0" xfId="0" applyNumberFormat="1" applyFont="1" applyFill="1" applyAlignment="1" applyProtection="1">
      <alignment horizontal="left" vertical="center"/>
      <protection hidden="1"/>
    </xf>
    <xf numFmtId="0" fontId="9" fillId="0" borderId="0" xfId="0" applyFont="1" applyAlignment="1" applyProtection="1">
      <alignment horizontal="justify" vertical="top" wrapText="1"/>
      <protection hidden="1"/>
    </xf>
    <xf numFmtId="2" fontId="29" fillId="0" borderId="0" xfId="37" applyNumberFormat="1" applyFont="1" applyFill="1" applyBorder="1" applyAlignment="1" applyProtection="1">
      <alignment horizontal="left" vertical="center"/>
      <protection hidden="1"/>
    </xf>
  </cellXfs>
  <cellStyles count="4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Comma 3"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 2" xfId="24" xr:uid="{00000000-0005-0000-0000-000018000000}"/>
    <cellStyle name="Normal 2 2" xfId="25" xr:uid="{00000000-0005-0000-0000-000019000000}"/>
    <cellStyle name="Normal 2 3" xfId="26" xr:uid="{00000000-0005-0000-0000-00001A000000}"/>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5" xfId="33" xr:uid="{00000000-0005-0000-0000-000021000000}"/>
    <cellStyle name="Normal_Annexures TW 04 2" xfId="34" xr:uid="{00000000-0005-0000-0000-000022000000}"/>
    <cellStyle name="Normal_Attach 3(JV)" xfId="35" xr:uid="{00000000-0005-0000-0000-000023000000}"/>
    <cellStyle name="Normal_Attacments TW 04" xfId="36" xr:uid="{00000000-0005-0000-0000-000024000000}"/>
    <cellStyle name="Normal_Entertainment Form" xfId="37" xr:uid="{00000000-0005-0000-0000-000025000000}"/>
    <cellStyle name="Normal_Price_Schedules for Insulator Package Rev-01" xfId="38" xr:uid="{00000000-0005-0000-0000-000026000000}"/>
    <cellStyle name="Normal_PRICE-SCHE Bihar-Rev-2-corrections" xfId="39" xr:uid="{00000000-0005-0000-0000-000027000000}"/>
    <cellStyle name="Normal_Sheet1" xfId="40" xr:uid="{00000000-0005-0000-0000-000028000000}"/>
    <cellStyle name="Popis" xfId="41" xr:uid="{00000000-0005-0000-0000-000029000000}"/>
    <cellStyle name="Sledovaný hypertextový odkaz" xfId="42" xr:uid="{00000000-0005-0000-0000-00002A000000}"/>
    <cellStyle name="Standard_BS14" xfId="43" xr:uid="{00000000-0005-0000-0000-00002B000000}"/>
  </cellStyles>
  <dxfs count="58">
    <dxf>
      <font>
        <strike/>
      </font>
    </dxf>
    <dxf>
      <font>
        <strike/>
      </font>
    </dxf>
    <dxf>
      <font>
        <color theme="0"/>
      </font>
      <fill>
        <patternFill patternType="none">
          <bgColor indexed="65"/>
        </patternFill>
      </fill>
    </dxf>
    <dxf>
      <font>
        <strike/>
      </font>
    </dxf>
    <dxf>
      <font>
        <strike/>
        <condense val="0"/>
        <extend val="0"/>
      </font>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rgb="FFFFFFFF"/>
      </font>
    </dxf>
    <dxf>
      <font>
        <color theme="0"/>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lor theme="0"/>
      </font>
    </dxf>
    <dxf>
      <font>
        <color theme="0"/>
      </font>
    </dxf>
    <dxf>
      <font>
        <color theme="0"/>
      </font>
    </dxf>
    <dxf>
      <font>
        <color theme="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lor theme="0"/>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strike/>
      </font>
    </dxf>
    <dxf>
      <font>
        <color indexed="9"/>
      </font>
      <fill>
        <patternFill patternType="none">
          <bgColor indexed="65"/>
        </patternFill>
      </fill>
    </dxf>
    <dxf>
      <font>
        <color theme="0"/>
        <name val="Cambria"/>
        <scheme val="none"/>
      </font>
      <fill>
        <patternFill patternType="solid">
          <bgColor theme="0"/>
        </patternFill>
      </fill>
    </dxf>
    <dxf>
      <font>
        <color theme="0"/>
        <name val="Cambria"/>
        <scheme val="none"/>
      </font>
      <fill>
        <patternFill patternType="none">
          <bgColor indexed="65"/>
        </patternFill>
      </fill>
    </dxf>
    <dxf>
      <font>
        <condense val="0"/>
        <extend val="0"/>
        <color indexed="9"/>
      </font>
    </dxf>
    <dxf>
      <font>
        <condense val="0"/>
        <extend val="0"/>
        <color indexed="9"/>
      </font>
    </dxf>
    <dxf>
      <font>
        <strike/>
        <condense val="0"/>
        <extend val="0"/>
        <color auto="1"/>
      </font>
      <fill>
        <patternFill patternType="none">
          <bgColor indexed="65"/>
        </patternFill>
      </fill>
    </dxf>
    <dxf>
      <font>
        <color theme="0"/>
        <name val="Cambria"/>
        <scheme val="none"/>
      </font>
      <fill>
        <patternFill patternType="none">
          <bgColor indexed="65"/>
        </patternFill>
      </fill>
    </dxf>
    <dxf>
      <font>
        <condense val="0"/>
        <extend val="0"/>
        <color auto="1"/>
      </font>
      <fill>
        <patternFill patternType="none">
          <bgColor indexed="65"/>
        </patternFill>
      </fill>
    </dxf>
    <dxf>
      <font>
        <color indexed="9"/>
      </font>
      <fill>
        <patternFill patternType="none">
          <bgColor indexed="65"/>
        </patternFill>
      </fill>
    </dxf>
    <dxf>
      <font>
        <color theme="0"/>
      </font>
    </dxf>
    <dxf>
      <font>
        <strike/>
        <condense val="0"/>
        <extend val="0"/>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revisionHeaders" Target="revisions/revisionHeader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checked="Checked" fmlaLink="$H$20" lockText="1" noThreeD="1"/>
</file>

<file path=xl/ctrlProps/ctrlProp23.xml><?xml version="1.0" encoding="utf-8"?>
<formControlPr xmlns="http://schemas.microsoft.com/office/spreadsheetml/2009/9/main" objectType="Radio" firstButton="1" fmlaLink="$H$67" lockText="1" noThreeD="1"/>
</file>

<file path=xl/ctrlProps/ctrlProp2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7'!A1"/></Relationships>
</file>

<file path=xl/drawings/_rels/drawing12.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15240</xdr:rowOff>
    </xdr:from>
    <xdr:to>
      <xdr:col>5</xdr:col>
      <xdr:colOff>0</xdr:colOff>
      <xdr:row>14</xdr:row>
      <xdr:rowOff>19234</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485775</xdr:colOff>
      <xdr:row>15</xdr:row>
      <xdr:rowOff>57150</xdr:rowOff>
    </xdr:from>
    <xdr:to>
      <xdr:col>2</xdr:col>
      <xdr:colOff>2085975</xdr:colOff>
      <xdr:row>17</xdr:row>
      <xdr:rowOff>276225</xdr:rowOff>
    </xdr:to>
    <xdr:pic>
      <xdr:nvPicPr>
        <xdr:cNvPr id="1842" name="Picture 9">
          <a:extLst>
            <a:ext uri="{FF2B5EF4-FFF2-40B4-BE49-F238E27FC236}">
              <a16:creationId xmlns:a16="http://schemas.microsoft.com/office/drawing/2014/main" id="{00000000-0008-0000-0100-0000320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5295900"/>
          <a:ext cx="2447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2600325</xdr:colOff>
      <xdr:row>15</xdr:row>
      <xdr:rowOff>95250</xdr:rowOff>
    </xdr:from>
    <xdr:to>
      <xdr:col>4</xdr:col>
      <xdr:colOff>714375</xdr:colOff>
      <xdr:row>18</xdr:row>
      <xdr:rowOff>47625</xdr:rowOff>
    </xdr:to>
    <xdr:pic>
      <xdr:nvPicPr>
        <xdr:cNvPr id="1843" name="Picture 10">
          <a:extLst>
            <a:ext uri="{FF2B5EF4-FFF2-40B4-BE49-F238E27FC236}">
              <a16:creationId xmlns:a16="http://schemas.microsoft.com/office/drawing/2014/main" id="{00000000-0008-0000-0100-00003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105275" y="5334000"/>
          <a:ext cx="4000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47625</xdr:rowOff>
    </xdr:from>
    <xdr:to>
      <xdr:col>6</xdr:col>
      <xdr:colOff>66675</xdr:colOff>
      <xdr:row>1</xdr:row>
      <xdr:rowOff>238125</xdr:rowOff>
    </xdr:to>
    <xdr:grpSp>
      <xdr:nvGrpSpPr>
        <xdr:cNvPr id="100468" name="Group 12">
          <a:hlinkClick xmlns:r="http://schemas.openxmlformats.org/officeDocument/2006/relationships" r:id="rId1" tooltip="Click for Next Attachment"/>
          <a:extLst>
            <a:ext uri="{FF2B5EF4-FFF2-40B4-BE49-F238E27FC236}">
              <a16:creationId xmlns:a16="http://schemas.microsoft.com/office/drawing/2014/main" id="{00000000-0008-0000-0200-000074880100}"/>
            </a:ext>
          </a:extLst>
        </xdr:cNvPr>
        <xdr:cNvGrpSpPr>
          <a:grpSpLocks/>
        </xdr:cNvGrpSpPr>
      </xdr:nvGrpSpPr>
      <xdr:grpSpPr bwMode="auto">
        <a:xfrm>
          <a:off x="7848600" y="47625"/>
          <a:ext cx="533400" cy="1409700"/>
          <a:chOff x="738" y="5"/>
          <a:chExt cx="116" cy="73"/>
        </a:xfrm>
      </xdr:grpSpPr>
      <xdr:sp macro="" textlink="">
        <xdr:nvSpPr>
          <xdr:cNvPr id="100469" name="AutoShape 13">
            <a:extLst>
              <a:ext uri="{FF2B5EF4-FFF2-40B4-BE49-F238E27FC236}">
                <a16:creationId xmlns:a16="http://schemas.microsoft.com/office/drawing/2014/main" id="{00000000-0008-0000-0200-00007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9470" name="Text Box 14">
            <a:extLst>
              <a:ext uri="{FF2B5EF4-FFF2-40B4-BE49-F238E27FC236}">
                <a16:creationId xmlns:a16="http://schemas.microsoft.com/office/drawing/2014/main" id="{00000000-0008-0000-0200-00000E4C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04538" name="Group 3">
          <a:hlinkClick xmlns:r="http://schemas.openxmlformats.org/officeDocument/2006/relationships" r:id="rId1" tooltip="Click for Next Attachment"/>
          <a:extLst>
            <a:ext uri="{FF2B5EF4-FFF2-40B4-BE49-F238E27FC236}">
              <a16:creationId xmlns:a16="http://schemas.microsoft.com/office/drawing/2014/main" id="{00000000-0008-0000-0300-00005A980100}"/>
            </a:ext>
          </a:extLst>
        </xdr:cNvPr>
        <xdr:cNvGrpSpPr>
          <a:grpSpLocks/>
        </xdr:cNvGrpSpPr>
      </xdr:nvGrpSpPr>
      <xdr:grpSpPr bwMode="auto">
        <a:xfrm>
          <a:off x="6705600" y="47625"/>
          <a:ext cx="428625" cy="704850"/>
          <a:chOff x="738" y="5"/>
          <a:chExt cx="116" cy="73"/>
        </a:xfrm>
      </xdr:grpSpPr>
      <xdr:sp macro="" textlink="">
        <xdr:nvSpPr>
          <xdr:cNvPr id="104539" name="AutoShape 1">
            <a:extLst>
              <a:ext uri="{FF2B5EF4-FFF2-40B4-BE49-F238E27FC236}">
                <a16:creationId xmlns:a16="http://schemas.microsoft.com/office/drawing/2014/main" id="{00000000-0008-0000-0300-00005B9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119822" name="Group 1">
          <a:hlinkClick xmlns:r="http://schemas.openxmlformats.org/officeDocument/2006/relationships" r:id="rId1" tooltip="Click for Next Attachment"/>
          <a:extLst>
            <a:ext uri="{FF2B5EF4-FFF2-40B4-BE49-F238E27FC236}">
              <a16:creationId xmlns:a16="http://schemas.microsoft.com/office/drawing/2014/main" id="{00000000-0008-0000-0400-00000ED40100}"/>
            </a:ext>
          </a:extLst>
        </xdr:cNvPr>
        <xdr:cNvGrpSpPr>
          <a:grpSpLocks/>
        </xdr:cNvGrpSpPr>
      </xdr:nvGrpSpPr>
      <xdr:grpSpPr bwMode="auto">
        <a:xfrm>
          <a:off x="9939770" y="200025"/>
          <a:ext cx="2360469" cy="873702"/>
          <a:chOff x="738" y="5"/>
          <a:chExt cx="116" cy="73"/>
        </a:xfrm>
      </xdr:grpSpPr>
      <xdr:sp macro="" textlink="">
        <xdr:nvSpPr>
          <xdr:cNvPr id="119829" name="AutoShape 2">
            <a:extLst>
              <a:ext uri="{FF2B5EF4-FFF2-40B4-BE49-F238E27FC236}">
                <a16:creationId xmlns:a16="http://schemas.microsoft.com/office/drawing/2014/main" id="{00000000-0008-0000-0400-000015D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753" y="23"/>
            <a:ext cx="104"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19050</xdr:colOff>
          <xdr:row>75</xdr:row>
          <xdr:rowOff>57150</xdr:rowOff>
        </xdr:from>
        <xdr:to>
          <xdr:col>6</xdr:col>
          <xdr:colOff>962025</xdr:colOff>
          <xdr:row>77</xdr:row>
          <xdr:rowOff>123825</xdr:rowOff>
        </xdr:to>
        <xdr:grpSp>
          <xdr:nvGrpSpPr>
            <xdr:cNvPr id="119823" name="Group 4">
              <a:extLst>
                <a:ext uri="{FF2B5EF4-FFF2-40B4-BE49-F238E27FC236}">
                  <a16:creationId xmlns:a16="http://schemas.microsoft.com/office/drawing/2014/main" id="{00000000-0008-0000-0400-00000FD40100}"/>
                </a:ext>
              </a:extLst>
            </xdr:cNvPr>
            <xdr:cNvGrpSpPr>
              <a:grpSpLocks/>
            </xdr:cNvGrpSpPr>
          </xdr:nvGrpSpPr>
          <xdr:grpSpPr bwMode="auto">
            <a:xfrm>
              <a:off x="4651668" y="25982459"/>
              <a:ext cx="2008043" cy="837249"/>
              <a:chOff x="4648199" y="32468248"/>
              <a:chExt cx="2001985" cy="834550"/>
            </a:xfrm>
          </xdr:grpSpPr>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4656514" y="32468248"/>
                <a:ext cx="1690602" cy="3246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FOUNDATION</a:t>
                </a:r>
              </a:p>
            </xdr:txBody>
          </xdr:sp>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4648716" y="32732867"/>
                <a:ext cx="933021" cy="31507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a:t>
                </a:r>
              </a:p>
            </xdr:txBody>
          </xdr:sp>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4648199" y="33026802"/>
                <a:ext cx="2001985" cy="275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75</xdr:row>
          <xdr:rowOff>47625</xdr:rowOff>
        </xdr:from>
        <xdr:to>
          <xdr:col>8</xdr:col>
          <xdr:colOff>1085850</xdr:colOff>
          <xdr:row>77</xdr:row>
          <xdr:rowOff>114300</xdr:rowOff>
        </xdr:to>
        <xdr:grpSp>
          <xdr:nvGrpSpPr>
            <xdr:cNvPr id="119824" name="Group 43">
              <a:extLst>
                <a:ext uri="{FF2B5EF4-FFF2-40B4-BE49-F238E27FC236}">
                  <a16:creationId xmlns:a16="http://schemas.microsoft.com/office/drawing/2014/main" id="{00000000-0008-0000-0400-000010D40100}"/>
                </a:ext>
              </a:extLst>
            </xdr:cNvPr>
            <xdr:cNvGrpSpPr>
              <a:grpSpLocks/>
            </xdr:cNvGrpSpPr>
          </xdr:nvGrpSpPr>
          <xdr:grpSpPr bwMode="auto">
            <a:xfrm>
              <a:off x="6823369" y="25972934"/>
              <a:ext cx="2055668" cy="837249"/>
              <a:chOff x="4648209" y="32468248"/>
              <a:chExt cx="2001985" cy="834550"/>
            </a:xfrm>
          </xdr:grpSpPr>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400-000022C40000}"/>
                  </a:ext>
                </a:extLst>
              </xdr:cNvPr>
              <xdr:cNvSpPr/>
            </xdr:nvSpPr>
            <xdr:spPr bwMode="auto">
              <a:xfrm>
                <a:off x="4656514" y="32468248"/>
                <a:ext cx="1690602" cy="3246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FOUNDATION</a:t>
                </a:r>
              </a:p>
            </xdr:txBody>
          </xdr:sp>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400-000023C40000}"/>
                  </a:ext>
                </a:extLst>
              </xdr:cNvPr>
              <xdr:cNvSpPr/>
            </xdr:nvSpPr>
            <xdr:spPr bwMode="auto">
              <a:xfrm>
                <a:off x="4648716" y="32732867"/>
                <a:ext cx="933021" cy="31507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a:t>
                </a:r>
              </a:p>
            </xdr:txBody>
          </xdr:sp>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400-000024C40000}"/>
                  </a:ext>
                </a:extLst>
              </xdr:cNvPr>
              <xdr:cNvSpPr/>
            </xdr:nvSpPr>
            <xdr:spPr bwMode="auto">
              <a:xfrm>
                <a:off x="4648209" y="33026802"/>
                <a:ext cx="2001985" cy="275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86</xdr:row>
          <xdr:rowOff>114300</xdr:rowOff>
        </xdr:from>
        <xdr:to>
          <xdr:col>6</xdr:col>
          <xdr:colOff>323850</xdr:colOff>
          <xdr:row>86</xdr:row>
          <xdr:rowOff>1019175</xdr:rowOff>
        </xdr:to>
        <xdr:grpSp>
          <xdr:nvGrpSpPr>
            <xdr:cNvPr id="119825" name="Group 6">
              <a:extLst>
                <a:ext uri="{FF2B5EF4-FFF2-40B4-BE49-F238E27FC236}">
                  <a16:creationId xmlns:a16="http://schemas.microsoft.com/office/drawing/2014/main" id="{00000000-0008-0000-0400-000011D40100}"/>
                </a:ext>
              </a:extLst>
            </xdr:cNvPr>
            <xdr:cNvGrpSpPr>
              <a:grpSpLocks/>
            </xdr:cNvGrpSpPr>
          </xdr:nvGrpSpPr>
          <xdr:grpSpPr bwMode="auto">
            <a:xfrm>
              <a:off x="4737385" y="28602699"/>
              <a:ext cx="1284143" cy="904905"/>
              <a:chOff x="4640928" y="35277122"/>
              <a:chExt cx="1289277" cy="973220"/>
            </a:xfrm>
          </xdr:grpSpPr>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400-000027C40000}"/>
                  </a:ext>
                </a:extLst>
              </xdr:cNvPr>
              <xdr:cNvSpPr/>
            </xdr:nvSpPr>
            <xdr:spPr bwMode="auto">
              <a:xfrm>
                <a:off x="4640928" y="35277122"/>
                <a:ext cx="1289277" cy="2688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400-000028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 CONTRACTOR</a:t>
                </a:r>
              </a:p>
            </xdr:txBody>
          </xdr:sp>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400-000029C40000}"/>
                  </a:ext>
                </a:extLst>
              </xdr:cNvPr>
              <xdr:cNvSpPr/>
            </xdr:nvSpPr>
            <xdr:spPr bwMode="auto">
              <a:xfrm>
                <a:off x="4680124" y="36007051"/>
                <a:ext cx="1052194" cy="2432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86</xdr:row>
          <xdr:rowOff>28575</xdr:rowOff>
        </xdr:from>
        <xdr:to>
          <xdr:col>8</xdr:col>
          <xdr:colOff>323850</xdr:colOff>
          <xdr:row>86</xdr:row>
          <xdr:rowOff>962025</xdr:rowOff>
        </xdr:to>
        <xdr:grpSp>
          <xdr:nvGrpSpPr>
            <xdr:cNvPr id="119826" name="Group 53">
              <a:extLst>
                <a:ext uri="{FF2B5EF4-FFF2-40B4-BE49-F238E27FC236}">
                  <a16:creationId xmlns:a16="http://schemas.microsoft.com/office/drawing/2014/main" id="{00000000-0008-0000-0400-000012D40100}"/>
                </a:ext>
              </a:extLst>
            </xdr:cNvPr>
            <xdr:cNvGrpSpPr>
              <a:grpSpLocks/>
            </xdr:cNvGrpSpPr>
          </xdr:nvGrpSpPr>
          <xdr:grpSpPr bwMode="auto">
            <a:xfrm>
              <a:off x="6823368" y="28516991"/>
              <a:ext cx="1293668" cy="933490"/>
              <a:chOff x="4640937" y="35277103"/>
              <a:chExt cx="1289276" cy="973160"/>
            </a:xfrm>
          </xdr:grpSpPr>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400-00002CC40000}"/>
                  </a:ext>
                </a:extLst>
              </xdr:cNvPr>
              <xdr:cNvSpPr/>
            </xdr:nvSpPr>
            <xdr:spPr bwMode="auto">
              <a:xfrm>
                <a:off x="4640937" y="35277103"/>
                <a:ext cx="1289276" cy="2688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400-00002D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 CONTRACTOR</a:t>
                </a:r>
              </a:p>
            </xdr:txBody>
          </xdr:sp>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400-00002EC40000}"/>
                  </a:ext>
                </a:extLst>
              </xdr:cNvPr>
              <xdr:cNvSpPr/>
            </xdr:nvSpPr>
            <xdr:spPr bwMode="auto">
              <a:xfrm>
                <a:off x="4680124" y="36006970"/>
                <a:ext cx="1052194" cy="2432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141</xdr:row>
          <xdr:rowOff>114300</xdr:rowOff>
        </xdr:from>
        <xdr:to>
          <xdr:col>6</xdr:col>
          <xdr:colOff>819150</xdr:colOff>
          <xdr:row>141</xdr:row>
          <xdr:rowOff>1323975</xdr:rowOff>
        </xdr:to>
        <xdr:grpSp>
          <xdr:nvGrpSpPr>
            <xdr:cNvPr id="119827" name="Group 6">
              <a:extLst>
                <a:ext uri="{FF2B5EF4-FFF2-40B4-BE49-F238E27FC236}">
                  <a16:creationId xmlns:a16="http://schemas.microsoft.com/office/drawing/2014/main" id="{00000000-0008-0000-0400-000013D40100}"/>
                </a:ext>
              </a:extLst>
            </xdr:cNvPr>
            <xdr:cNvGrpSpPr>
              <a:grpSpLocks/>
            </xdr:cNvGrpSpPr>
          </xdr:nvGrpSpPr>
          <xdr:grpSpPr bwMode="auto">
            <a:xfrm>
              <a:off x="4737394" y="51341514"/>
              <a:ext cx="1779443" cy="1209669"/>
              <a:chOff x="4640936" y="35277156"/>
              <a:chExt cx="1289276" cy="973166"/>
            </a:xfrm>
          </xdr:grpSpPr>
          <xdr:sp macro="" textlink="">
            <xdr:nvSpPr>
              <xdr:cNvPr id="50335" name="Check Box 159" hidden="1">
                <a:extLst>
                  <a:ext uri="{63B3BB69-23CF-44E3-9099-C40C66FF867C}">
                    <a14:compatExt spid="_x0000_s50335"/>
                  </a:ext>
                  <a:ext uri="{FF2B5EF4-FFF2-40B4-BE49-F238E27FC236}">
                    <a16:creationId xmlns:a16="http://schemas.microsoft.com/office/drawing/2014/main" id="{00000000-0008-0000-0400-00009FC40000}"/>
                  </a:ext>
                </a:extLst>
              </xdr:cNvPr>
              <xdr:cNvSpPr/>
            </xdr:nvSpPr>
            <xdr:spPr bwMode="auto">
              <a:xfrm>
                <a:off x="4640936" y="35277156"/>
                <a:ext cx="1289276" cy="2688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Owned</a:t>
                </a:r>
              </a:p>
            </xdr:txBody>
          </xdr:sp>
          <xdr:sp macro="" textlink="">
            <xdr:nvSpPr>
              <xdr:cNvPr id="50336" name="Check Box 160" hidden="1">
                <a:extLst>
                  <a:ext uri="{63B3BB69-23CF-44E3-9099-C40C66FF867C}">
                    <a14:compatExt spid="_x0000_s50336"/>
                  </a:ext>
                  <a:ext uri="{FF2B5EF4-FFF2-40B4-BE49-F238E27FC236}">
                    <a16:creationId xmlns:a16="http://schemas.microsoft.com/office/drawing/2014/main" id="{00000000-0008-0000-0400-0000A0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Rented</a:t>
                </a:r>
              </a:p>
            </xdr:txBody>
          </xdr:sp>
          <xdr:sp macro="" textlink="">
            <xdr:nvSpPr>
              <xdr:cNvPr id="50337" name="Check Box 161" hidden="1">
                <a:extLst>
                  <a:ext uri="{63B3BB69-23CF-44E3-9099-C40C66FF867C}">
                    <a14:compatExt spid="_x0000_s50337"/>
                  </a:ext>
                  <a:ext uri="{FF2B5EF4-FFF2-40B4-BE49-F238E27FC236}">
                    <a16:creationId xmlns:a16="http://schemas.microsoft.com/office/drawing/2014/main" id="{00000000-0008-0000-0400-0000A1C40000}"/>
                  </a:ext>
                </a:extLst>
              </xdr:cNvPr>
              <xdr:cNvSpPr/>
            </xdr:nvSpPr>
            <xdr:spPr bwMode="auto">
              <a:xfrm>
                <a:off x="4680124" y="36007031"/>
                <a:ext cx="1052194" cy="2432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Leased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141</xdr:row>
          <xdr:rowOff>171450</xdr:rowOff>
        </xdr:from>
        <xdr:to>
          <xdr:col>8</xdr:col>
          <xdr:colOff>1104900</xdr:colOff>
          <xdr:row>141</xdr:row>
          <xdr:rowOff>1323975</xdr:rowOff>
        </xdr:to>
        <xdr:grpSp>
          <xdr:nvGrpSpPr>
            <xdr:cNvPr id="119828" name="Group 6">
              <a:extLst>
                <a:ext uri="{FF2B5EF4-FFF2-40B4-BE49-F238E27FC236}">
                  <a16:creationId xmlns:a16="http://schemas.microsoft.com/office/drawing/2014/main" id="{00000000-0008-0000-0400-000014D40100}"/>
                </a:ext>
              </a:extLst>
            </xdr:cNvPr>
            <xdr:cNvGrpSpPr>
              <a:grpSpLocks/>
            </xdr:cNvGrpSpPr>
          </xdr:nvGrpSpPr>
          <xdr:grpSpPr bwMode="auto">
            <a:xfrm>
              <a:off x="6842420" y="51398672"/>
              <a:ext cx="2055668" cy="1152510"/>
              <a:chOff x="4640935" y="35277229"/>
              <a:chExt cx="1289276" cy="973141"/>
            </a:xfrm>
          </xdr:grpSpPr>
          <xdr:sp macro="" textlink="">
            <xdr:nvSpPr>
              <xdr:cNvPr id="50344" name="Check Box 168" hidden="1">
                <a:extLst>
                  <a:ext uri="{63B3BB69-23CF-44E3-9099-C40C66FF867C}">
                    <a14:compatExt spid="_x0000_s50344"/>
                  </a:ext>
                  <a:ext uri="{FF2B5EF4-FFF2-40B4-BE49-F238E27FC236}">
                    <a16:creationId xmlns:a16="http://schemas.microsoft.com/office/drawing/2014/main" id="{00000000-0008-0000-0400-0000A8C40000}"/>
                  </a:ext>
                </a:extLst>
              </xdr:cNvPr>
              <xdr:cNvSpPr/>
            </xdr:nvSpPr>
            <xdr:spPr bwMode="auto">
              <a:xfrm>
                <a:off x="4640935" y="35277229"/>
                <a:ext cx="1289276" cy="2688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Owned</a:t>
                </a:r>
              </a:p>
            </xdr:txBody>
          </xdr:sp>
          <xdr:sp macro="" textlink="">
            <xdr:nvSpPr>
              <xdr:cNvPr id="50345" name="Check Box 169" hidden="1">
                <a:extLst>
                  <a:ext uri="{63B3BB69-23CF-44E3-9099-C40C66FF867C}">
                    <a14:compatExt spid="_x0000_s50345"/>
                  </a:ext>
                  <a:ext uri="{FF2B5EF4-FFF2-40B4-BE49-F238E27FC236}">
                    <a16:creationId xmlns:a16="http://schemas.microsoft.com/office/drawing/2014/main" id="{00000000-0008-0000-0400-0000A9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Rented</a:t>
                </a:r>
              </a:p>
            </xdr:txBody>
          </xdr:sp>
          <xdr:sp macro="" textlink="">
            <xdr:nvSpPr>
              <xdr:cNvPr id="50346" name="Check Box 170" hidden="1">
                <a:extLst>
                  <a:ext uri="{63B3BB69-23CF-44E3-9099-C40C66FF867C}">
                    <a14:compatExt spid="_x0000_s50346"/>
                  </a:ext>
                  <a:ext uri="{FF2B5EF4-FFF2-40B4-BE49-F238E27FC236}">
                    <a16:creationId xmlns:a16="http://schemas.microsoft.com/office/drawing/2014/main" id="{00000000-0008-0000-0400-0000AAC40000}"/>
                  </a:ext>
                </a:extLst>
              </xdr:cNvPr>
              <xdr:cNvSpPr/>
            </xdr:nvSpPr>
            <xdr:spPr bwMode="auto">
              <a:xfrm>
                <a:off x="4680124" y="36007079"/>
                <a:ext cx="1052194" cy="2432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Leased</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323850</xdr:rowOff>
    </xdr:to>
    <xdr:grpSp>
      <xdr:nvGrpSpPr>
        <xdr:cNvPr id="105562" name="Group 1">
          <a:hlinkClick xmlns:r="http://schemas.openxmlformats.org/officeDocument/2006/relationships" r:id="rId1" tooltip="Click for Next Attachment"/>
          <a:extLst>
            <a:ext uri="{FF2B5EF4-FFF2-40B4-BE49-F238E27FC236}">
              <a16:creationId xmlns:a16="http://schemas.microsoft.com/office/drawing/2014/main" id="{00000000-0008-0000-0500-00005A9C0100}"/>
            </a:ext>
          </a:extLst>
        </xdr:cNvPr>
        <xdr:cNvGrpSpPr>
          <a:grpSpLocks/>
        </xdr:cNvGrpSpPr>
      </xdr:nvGrpSpPr>
      <xdr:grpSpPr bwMode="auto">
        <a:xfrm>
          <a:off x="7029450" y="38100"/>
          <a:ext cx="1104900" cy="704850"/>
          <a:chOff x="738" y="5"/>
          <a:chExt cx="116" cy="73"/>
        </a:xfrm>
      </xdr:grpSpPr>
      <xdr:sp macro="" textlink="">
        <xdr:nvSpPr>
          <xdr:cNvPr id="105563" name="AutoShape 2">
            <a:extLst>
              <a:ext uri="{FF2B5EF4-FFF2-40B4-BE49-F238E27FC236}">
                <a16:creationId xmlns:a16="http://schemas.microsoft.com/office/drawing/2014/main" id="{00000000-0008-0000-0500-00005B9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106586" name="Group 1">
          <a:hlinkClick xmlns:r="http://schemas.openxmlformats.org/officeDocument/2006/relationships" r:id="rId1" tooltip="Click for Next Attachment"/>
          <a:extLst>
            <a:ext uri="{FF2B5EF4-FFF2-40B4-BE49-F238E27FC236}">
              <a16:creationId xmlns:a16="http://schemas.microsoft.com/office/drawing/2014/main" id="{00000000-0008-0000-0600-00005AA00100}"/>
            </a:ext>
          </a:extLst>
        </xdr:cNvPr>
        <xdr:cNvGrpSpPr>
          <a:grpSpLocks/>
        </xdr:cNvGrpSpPr>
      </xdr:nvGrpSpPr>
      <xdr:grpSpPr bwMode="auto">
        <a:xfrm>
          <a:off x="6877050" y="57150"/>
          <a:ext cx="1104900" cy="628650"/>
          <a:chOff x="738" y="5"/>
          <a:chExt cx="116" cy="73"/>
        </a:xfrm>
      </xdr:grpSpPr>
      <xdr:sp macro="" textlink="">
        <xdr:nvSpPr>
          <xdr:cNvPr id="106587" name="AutoShape 2">
            <a:extLst>
              <a:ext uri="{FF2B5EF4-FFF2-40B4-BE49-F238E27FC236}">
                <a16:creationId xmlns:a16="http://schemas.microsoft.com/office/drawing/2014/main" id="{00000000-0008-0000-0600-00005BA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07610" name="Group 1">
          <a:hlinkClick xmlns:r="http://schemas.openxmlformats.org/officeDocument/2006/relationships" r:id="rId1" tooltip="Click for Next Attachment"/>
          <a:extLst>
            <a:ext uri="{FF2B5EF4-FFF2-40B4-BE49-F238E27FC236}">
              <a16:creationId xmlns:a16="http://schemas.microsoft.com/office/drawing/2014/main" id="{00000000-0008-0000-0700-00005AA40100}"/>
            </a:ext>
          </a:extLst>
        </xdr:cNvPr>
        <xdr:cNvGrpSpPr>
          <a:grpSpLocks/>
        </xdr:cNvGrpSpPr>
      </xdr:nvGrpSpPr>
      <xdr:grpSpPr bwMode="auto">
        <a:xfrm>
          <a:off x="6686550" y="47625"/>
          <a:ext cx="1104900" cy="704850"/>
          <a:chOff x="738" y="5"/>
          <a:chExt cx="116" cy="73"/>
        </a:xfrm>
      </xdr:grpSpPr>
      <xdr:sp macro="" textlink="">
        <xdr:nvSpPr>
          <xdr:cNvPr id="107611" name="AutoShape 2">
            <a:extLst>
              <a:ext uri="{FF2B5EF4-FFF2-40B4-BE49-F238E27FC236}">
                <a16:creationId xmlns:a16="http://schemas.microsoft.com/office/drawing/2014/main" id="{00000000-0008-0000-0700-00005BA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101485" name="Group 1">
          <a:hlinkClick xmlns:r="http://schemas.openxmlformats.org/officeDocument/2006/relationships" r:id="rId1" tooltip="Click for Next Attachment"/>
          <a:extLst>
            <a:ext uri="{FF2B5EF4-FFF2-40B4-BE49-F238E27FC236}">
              <a16:creationId xmlns:a16="http://schemas.microsoft.com/office/drawing/2014/main" id="{00000000-0008-0000-0800-00006D8C0100}"/>
            </a:ext>
          </a:extLst>
        </xdr:cNvPr>
        <xdr:cNvGrpSpPr>
          <a:grpSpLocks/>
        </xdr:cNvGrpSpPr>
      </xdr:nvGrpSpPr>
      <xdr:grpSpPr bwMode="auto">
        <a:xfrm>
          <a:off x="6896100" y="47625"/>
          <a:ext cx="1104900" cy="781050"/>
          <a:chOff x="738" y="5"/>
          <a:chExt cx="116" cy="73"/>
        </a:xfrm>
      </xdr:grpSpPr>
      <xdr:sp macro="" textlink="">
        <xdr:nvSpPr>
          <xdr:cNvPr id="101486" name="AutoShape 2">
            <a:extLst>
              <a:ext uri="{FF2B5EF4-FFF2-40B4-BE49-F238E27FC236}">
                <a16:creationId xmlns:a16="http://schemas.microsoft.com/office/drawing/2014/main" id="{00000000-0008-0000-0800-00006E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xdr:col>
          <xdr:colOff>914400</xdr:colOff>
          <xdr:row>24</xdr:row>
          <xdr:rowOff>0</xdr:rowOff>
        </xdr:from>
        <xdr:to>
          <xdr:col>4</xdr:col>
          <xdr:colOff>1219200</xdr:colOff>
          <xdr:row>25</xdr:row>
          <xdr:rowOff>133350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22</xdr:row>
          <xdr:rowOff>0</xdr:rowOff>
        </xdr:from>
        <xdr:to>
          <xdr:col>4</xdr:col>
          <xdr:colOff>914400</xdr:colOff>
          <xdr:row>27</xdr:row>
          <xdr:rowOff>152400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21</xdr:row>
          <xdr:rowOff>0</xdr:rowOff>
        </xdr:from>
        <xdr:to>
          <xdr:col>4</xdr:col>
          <xdr:colOff>914400</xdr:colOff>
          <xdr:row>26</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98488" name="Group 1">
          <a:hlinkClick xmlns:r="http://schemas.openxmlformats.org/officeDocument/2006/relationships" r:id="rId1" tooltip="Click for Next Attachment"/>
          <a:extLst>
            <a:ext uri="{FF2B5EF4-FFF2-40B4-BE49-F238E27FC236}">
              <a16:creationId xmlns:a16="http://schemas.microsoft.com/office/drawing/2014/main" id="{00000000-0008-0000-0B00-0000B8800100}"/>
            </a:ext>
          </a:extLst>
        </xdr:cNvPr>
        <xdr:cNvGrpSpPr>
          <a:grpSpLocks/>
        </xdr:cNvGrpSpPr>
      </xdr:nvGrpSpPr>
      <xdr:grpSpPr bwMode="auto">
        <a:xfrm>
          <a:off x="6696075" y="47625"/>
          <a:ext cx="1104900" cy="895350"/>
          <a:chOff x="738" y="5"/>
          <a:chExt cx="116" cy="73"/>
        </a:xfrm>
      </xdr:grpSpPr>
      <xdr:sp macro="" textlink="">
        <xdr:nvSpPr>
          <xdr:cNvPr id="98490" name="AutoShape 2">
            <a:extLst>
              <a:ext uri="{FF2B5EF4-FFF2-40B4-BE49-F238E27FC236}">
                <a16:creationId xmlns:a16="http://schemas.microsoft.com/office/drawing/2014/main" id="{00000000-0008-0000-0B00-0000BA8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B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2257083</xdr:colOff>
      <xdr:row>21</xdr:row>
      <xdr:rowOff>187637</xdr:rowOff>
    </xdr:to>
    <xdr:sp macro="" textlink="">
      <xdr:nvSpPr>
        <xdr:cNvPr id="2" name="Text Box 15">
          <a:extLst>
            <a:ext uri="{FF2B5EF4-FFF2-40B4-BE49-F238E27FC236}">
              <a16:creationId xmlns:a16="http://schemas.microsoft.com/office/drawing/2014/main" id="{00000000-0008-0000-0B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108634" name="Group 1">
          <a:hlinkClick xmlns:r="http://schemas.openxmlformats.org/officeDocument/2006/relationships" r:id="rId1" tooltip="Click for Next Attachment"/>
          <a:extLst>
            <a:ext uri="{FF2B5EF4-FFF2-40B4-BE49-F238E27FC236}">
              <a16:creationId xmlns:a16="http://schemas.microsoft.com/office/drawing/2014/main" id="{00000000-0008-0000-0C00-00005AA80100}"/>
            </a:ext>
          </a:extLst>
        </xdr:cNvPr>
        <xdr:cNvGrpSpPr>
          <a:grpSpLocks/>
        </xdr:cNvGrpSpPr>
      </xdr:nvGrpSpPr>
      <xdr:grpSpPr bwMode="auto">
        <a:xfrm>
          <a:off x="7153275" y="47625"/>
          <a:ext cx="1104900" cy="676275"/>
          <a:chOff x="738" y="5"/>
          <a:chExt cx="116" cy="73"/>
        </a:xfrm>
      </xdr:grpSpPr>
      <xdr:sp macro="" textlink="">
        <xdr:nvSpPr>
          <xdr:cNvPr id="108635" name="AutoShape 2">
            <a:extLst>
              <a:ext uri="{FF2B5EF4-FFF2-40B4-BE49-F238E27FC236}">
                <a16:creationId xmlns:a16="http://schemas.microsoft.com/office/drawing/2014/main" id="{00000000-0008-0000-0C00-00005BA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533400</xdr:rowOff>
    </xdr:to>
    <xdr:grpSp>
      <xdr:nvGrpSpPr>
        <xdr:cNvPr id="109658" name="Group 1">
          <a:hlinkClick xmlns:r="http://schemas.openxmlformats.org/officeDocument/2006/relationships" r:id="rId1" tooltip="Click for Next Attachment"/>
          <a:extLst>
            <a:ext uri="{FF2B5EF4-FFF2-40B4-BE49-F238E27FC236}">
              <a16:creationId xmlns:a16="http://schemas.microsoft.com/office/drawing/2014/main" id="{00000000-0008-0000-0D00-00005AAC0100}"/>
            </a:ext>
          </a:extLst>
        </xdr:cNvPr>
        <xdr:cNvGrpSpPr>
          <a:grpSpLocks/>
        </xdr:cNvGrpSpPr>
      </xdr:nvGrpSpPr>
      <xdr:grpSpPr bwMode="auto">
        <a:xfrm>
          <a:off x="9114559" y="47625"/>
          <a:ext cx="2595996" cy="884093"/>
          <a:chOff x="738" y="5"/>
          <a:chExt cx="116" cy="73"/>
        </a:xfrm>
      </xdr:grpSpPr>
      <xdr:sp macro="" textlink="">
        <xdr:nvSpPr>
          <xdr:cNvPr id="109659" name="AutoShape 2">
            <a:extLst>
              <a:ext uri="{FF2B5EF4-FFF2-40B4-BE49-F238E27FC236}">
                <a16:creationId xmlns:a16="http://schemas.microsoft.com/office/drawing/2014/main" id="{00000000-0008-0000-0D00-00005BA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D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110682" name="Group 1">
          <a:hlinkClick xmlns:r="http://schemas.openxmlformats.org/officeDocument/2006/relationships" r:id="rId1" tooltip="Click for Next Attachment"/>
          <a:extLst>
            <a:ext uri="{FF2B5EF4-FFF2-40B4-BE49-F238E27FC236}">
              <a16:creationId xmlns:a16="http://schemas.microsoft.com/office/drawing/2014/main" id="{00000000-0008-0000-0E00-00005AB00100}"/>
            </a:ext>
          </a:extLst>
        </xdr:cNvPr>
        <xdr:cNvGrpSpPr>
          <a:grpSpLocks/>
        </xdr:cNvGrpSpPr>
      </xdr:nvGrpSpPr>
      <xdr:grpSpPr bwMode="auto">
        <a:xfrm>
          <a:off x="6953250" y="38100"/>
          <a:ext cx="1104900" cy="695325"/>
          <a:chOff x="738" y="5"/>
          <a:chExt cx="116" cy="73"/>
        </a:xfrm>
      </xdr:grpSpPr>
      <xdr:sp macro="" textlink="">
        <xdr:nvSpPr>
          <xdr:cNvPr id="110683" name="AutoShape 2">
            <a:extLst>
              <a:ext uri="{FF2B5EF4-FFF2-40B4-BE49-F238E27FC236}">
                <a16:creationId xmlns:a16="http://schemas.microsoft.com/office/drawing/2014/main" id="{00000000-0008-0000-0E00-00005BB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111706" name="Group 1">
          <a:hlinkClick xmlns:r="http://schemas.openxmlformats.org/officeDocument/2006/relationships" r:id="rId1" tooltip="Click for Next Attachment"/>
          <a:extLst>
            <a:ext uri="{FF2B5EF4-FFF2-40B4-BE49-F238E27FC236}">
              <a16:creationId xmlns:a16="http://schemas.microsoft.com/office/drawing/2014/main" id="{00000000-0008-0000-0F00-00005AB40100}"/>
            </a:ext>
          </a:extLst>
        </xdr:cNvPr>
        <xdr:cNvGrpSpPr>
          <a:grpSpLocks/>
        </xdr:cNvGrpSpPr>
      </xdr:nvGrpSpPr>
      <xdr:grpSpPr bwMode="auto">
        <a:xfrm>
          <a:off x="6915150" y="57150"/>
          <a:ext cx="1104900" cy="733425"/>
          <a:chOff x="738" y="5"/>
          <a:chExt cx="116" cy="73"/>
        </a:xfrm>
      </xdr:grpSpPr>
      <xdr:sp macro="" textlink="">
        <xdr:nvSpPr>
          <xdr:cNvPr id="111707" name="AutoShape 2">
            <a:extLst>
              <a:ext uri="{FF2B5EF4-FFF2-40B4-BE49-F238E27FC236}">
                <a16:creationId xmlns:a16="http://schemas.microsoft.com/office/drawing/2014/main" id="{00000000-0008-0000-0F00-00005BB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F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133350</xdr:colOff>
      <xdr:row>0</xdr:row>
      <xdr:rowOff>47625</xdr:rowOff>
    </xdr:from>
    <xdr:to>
      <xdr:col>7</xdr:col>
      <xdr:colOff>19050</xdr:colOff>
      <xdr:row>2</xdr:row>
      <xdr:rowOff>323850</xdr:rowOff>
    </xdr:to>
    <xdr:grpSp>
      <xdr:nvGrpSpPr>
        <xdr:cNvPr id="96698" name="Group 1">
          <a:hlinkClick xmlns:r="http://schemas.openxmlformats.org/officeDocument/2006/relationships" r:id="rId1" tooltip="Click for Next Attachment"/>
          <a:extLst>
            <a:ext uri="{FF2B5EF4-FFF2-40B4-BE49-F238E27FC236}">
              <a16:creationId xmlns:a16="http://schemas.microsoft.com/office/drawing/2014/main" id="{00000000-0008-0000-1000-0000BA790100}"/>
            </a:ext>
          </a:extLst>
        </xdr:cNvPr>
        <xdr:cNvGrpSpPr>
          <a:grpSpLocks/>
        </xdr:cNvGrpSpPr>
      </xdr:nvGrpSpPr>
      <xdr:grpSpPr bwMode="auto">
        <a:xfrm>
          <a:off x="7715250" y="47625"/>
          <a:ext cx="476250" cy="695325"/>
          <a:chOff x="738" y="5"/>
          <a:chExt cx="116" cy="73"/>
        </a:xfrm>
      </xdr:grpSpPr>
      <xdr:sp macro="" textlink="">
        <xdr:nvSpPr>
          <xdr:cNvPr id="96700" name="AutoShape 2">
            <a:extLst>
              <a:ext uri="{FF2B5EF4-FFF2-40B4-BE49-F238E27FC236}">
                <a16:creationId xmlns:a16="http://schemas.microsoft.com/office/drawing/2014/main" id="{00000000-0008-0000-1000-0000BC7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000-0000033C0000}"/>
              </a:ext>
            </a:extLst>
          </xdr:cNvPr>
          <xdr:cNvSpPr txBox="1">
            <a:spLocks noChangeArrowheads="1"/>
          </xdr:cNvSpPr>
        </xdr:nvSpPr>
        <xdr:spPr bwMode="auto">
          <a:xfrm>
            <a:off x="752" y="23"/>
            <a:ext cx="104"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112730" name="Group 1">
          <a:hlinkClick xmlns:r="http://schemas.openxmlformats.org/officeDocument/2006/relationships" r:id="rId1" tooltip="Click for Next Attachment"/>
          <a:extLst>
            <a:ext uri="{FF2B5EF4-FFF2-40B4-BE49-F238E27FC236}">
              <a16:creationId xmlns:a16="http://schemas.microsoft.com/office/drawing/2014/main" id="{00000000-0008-0000-1100-00005AB80100}"/>
            </a:ext>
          </a:extLst>
        </xdr:cNvPr>
        <xdr:cNvGrpSpPr>
          <a:grpSpLocks/>
        </xdr:cNvGrpSpPr>
      </xdr:nvGrpSpPr>
      <xdr:grpSpPr bwMode="auto">
        <a:xfrm>
          <a:off x="6743700" y="47625"/>
          <a:ext cx="1104900" cy="704850"/>
          <a:chOff x="738" y="5"/>
          <a:chExt cx="116" cy="73"/>
        </a:xfrm>
      </xdr:grpSpPr>
      <xdr:sp macro="" textlink="">
        <xdr:nvSpPr>
          <xdr:cNvPr id="112731" name="AutoShape 2">
            <a:extLst>
              <a:ext uri="{FF2B5EF4-FFF2-40B4-BE49-F238E27FC236}">
                <a16:creationId xmlns:a16="http://schemas.microsoft.com/office/drawing/2014/main" id="{00000000-0008-0000-1100-00005BB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1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113754" name="Group 1">
          <a:hlinkClick xmlns:r="http://schemas.openxmlformats.org/officeDocument/2006/relationships" r:id="rId1" tooltip="Click for Next Attachment"/>
          <a:extLst>
            <a:ext uri="{FF2B5EF4-FFF2-40B4-BE49-F238E27FC236}">
              <a16:creationId xmlns:a16="http://schemas.microsoft.com/office/drawing/2014/main" id="{00000000-0008-0000-1200-00005ABC0100}"/>
            </a:ext>
          </a:extLst>
        </xdr:cNvPr>
        <xdr:cNvGrpSpPr>
          <a:grpSpLocks/>
        </xdr:cNvGrpSpPr>
      </xdr:nvGrpSpPr>
      <xdr:grpSpPr bwMode="auto">
        <a:xfrm>
          <a:off x="6743700" y="47625"/>
          <a:ext cx="1104900" cy="695325"/>
          <a:chOff x="738" y="5"/>
          <a:chExt cx="116" cy="73"/>
        </a:xfrm>
      </xdr:grpSpPr>
      <xdr:sp macro="" textlink="">
        <xdr:nvSpPr>
          <xdr:cNvPr id="113755" name="AutoShape 2">
            <a:extLst>
              <a:ext uri="{FF2B5EF4-FFF2-40B4-BE49-F238E27FC236}">
                <a16:creationId xmlns:a16="http://schemas.microsoft.com/office/drawing/2014/main" id="{00000000-0008-0000-1200-00005BB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114778" name="Group 1">
          <a:hlinkClick xmlns:r="http://schemas.openxmlformats.org/officeDocument/2006/relationships" r:id="rId1" tooltip="Click for Next Attachment"/>
          <a:extLst>
            <a:ext uri="{FF2B5EF4-FFF2-40B4-BE49-F238E27FC236}">
              <a16:creationId xmlns:a16="http://schemas.microsoft.com/office/drawing/2014/main" id="{00000000-0008-0000-1300-00005AC00100}"/>
            </a:ext>
          </a:extLst>
        </xdr:cNvPr>
        <xdr:cNvGrpSpPr>
          <a:grpSpLocks/>
        </xdr:cNvGrpSpPr>
      </xdr:nvGrpSpPr>
      <xdr:grpSpPr bwMode="auto">
        <a:xfrm>
          <a:off x="6827838" y="444500"/>
          <a:ext cx="1108075" cy="692150"/>
          <a:chOff x="738" y="5"/>
          <a:chExt cx="116" cy="73"/>
        </a:xfrm>
      </xdr:grpSpPr>
      <xdr:sp macro="" textlink="">
        <xdr:nvSpPr>
          <xdr:cNvPr id="114779" name="AutoShape 2">
            <a:extLst>
              <a:ext uri="{FF2B5EF4-FFF2-40B4-BE49-F238E27FC236}">
                <a16:creationId xmlns:a16="http://schemas.microsoft.com/office/drawing/2014/main" id="{00000000-0008-0000-1300-00005BC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102498" name="Group 2">
          <a:hlinkClick xmlns:r="http://schemas.openxmlformats.org/officeDocument/2006/relationships" r:id="rId1" tooltip="Click for Next Attachment"/>
          <a:extLst>
            <a:ext uri="{FF2B5EF4-FFF2-40B4-BE49-F238E27FC236}">
              <a16:creationId xmlns:a16="http://schemas.microsoft.com/office/drawing/2014/main" id="{00000000-0008-0000-1400-000062900100}"/>
            </a:ext>
          </a:extLst>
        </xdr:cNvPr>
        <xdr:cNvGrpSpPr>
          <a:grpSpLocks/>
        </xdr:cNvGrpSpPr>
      </xdr:nvGrpSpPr>
      <xdr:grpSpPr bwMode="auto">
        <a:xfrm>
          <a:off x="6591300" y="57150"/>
          <a:ext cx="866775" cy="838200"/>
          <a:chOff x="738" y="5"/>
          <a:chExt cx="116" cy="73"/>
        </a:xfrm>
      </xdr:grpSpPr>
      <xdr:sp macro="" textlink="">
        <xdr:nvSpPr>
          <xdr:cNvPr id="102499" name="AutoShape 3">
            <a:extLst>
              <a:ext uri="{FF2B5EF4-FFF2-40B4-BE49-F238E27FC236}">
                <a16:creationId xmlns:a16="http://schemas.microsoft.com/office/drawing/2014/main" id="{00000000-0008-0000-1400-0000639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69</xdr:row>
          <xdr:rowOff>19050</xdr:rowOff>
        </xdr:from>
        <xdr:to>
          <xdr:col>2</xdr:col>
          <xdr:colOff>752475</xdr:colOff>
          <xdr:row>70</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69</xdr:row>
          <xdr:rowOff>19050</xdr:rowOff>
        </xdr:from>
        <xdr:to>
          <xdr:col>3</xdr:col>
          <xdr:colOff>923925</xdr:colOff>
          <xdr:row>70</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103521" name="Group 1">
          <a:hlinkClick xmlns:r="http://schemas.openxmlformats.org/officeDocument/2006/relationships" r:id="rId1" tooltip="Click for Next Attachment"/>
          <a:extLst>
            <a:ext uri="{FF2B5EF4-FFF2-40B4-BE49-F238E27FC236}">
              <a16:creationId xmlns:a16="http://schemas.microsoft.com/office/drawing/2014/main" id="{00000000-0008-0000-1500-000061940100}"/>
            </a:ext>
          </a:extLst>
        </xdr:cNvPr>
        <xdr:cNvGrpSpPr>
          <a:grpSpLocks/>
        </xdr:cNvGrpSpPr>
      </xdr:nvGrpSpPr>
      <xdr:grpSpPr bwMode="auto">
        <a:xfrm>
          <a:off x="8067675" y="381000"/>
          <a:ext cx="1104900" cy="942975"/>
          <a:chOff x="738" y="5"/>
          <a:chExt cx="116" cy="73"/>
        </a:xfrm>
      </xdr:grpSpPr>
      <xdr:sp macro="" textlink="">
        <xdr:nvSpPr>
          <xdr:cNvPr id="103522" name="AutoShape 2">
            <a:extLst>
              <a:ext uri="{FF2B5EF4-FFF2-40B4-BE49-F238E27FC236}">
                <a16:creationId xmlns:a16="http://schemas.microsoft.com/office/drawing/2014/main" id="{00000000-0008-0000-1500-0000629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5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115802" name="Group 1">
          <a:hlinkClick xmlns:r="http://schemas.openxmlformats.org/officeDocument/2006/relationships" r:id="rId1" tooltip="Click for Next Attachment"/>
          <a:extLst>
            <a:ext uri="{FF2B5EF4-FFF2-40B4-BE49-F238E27FC236}">
              <a16:creationId xmlns:a16="http://schemas.microsoft.com/office/drawing/2014/main" id="{00000000-0008-0000-1600-00005AC40100}"/>
            </a:ext>
          </a:extLst>
        </xdr:cNvPr>
        <xdr:cNvGrpSpPr>
          <a:grpSpLocks/>
        </xdr:cNvGrpSpPr>
      </xdr:nvGrpSpPr>
      <xdr:grpSpPr bwMode="auto">
        <a:xfrm>
          <a:off x="7048500" y="57150"/>
          <a:ext cx="1104900" cy="819150"/>
          <a:chOff x="738" y="5"/>
          <a:chExt cx="116" cy="73"/>
        </a:xfrm>
      </xdr:grpSpPr>
      <xdr:sp macro="" textlink="">
        <xdr:nvSpPr>
          <xdr:cNvPr id="115803" name="AutoShape 2">
            <a:extLst>
              <a:ext uri="{FF2B5EF4-FFF2-40B4-BE49-F238E27FC236}">
                <a16:creationId xmlns:a16="http://schemas.microsoft.com/office/drawing/2014/main" id="{00000000-0008-0000-1600-00005BC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6826" name="Group 1">
          <a:hlinkClick xmlns:r="http://schemas.openxmlformats.org/officeDocument/2006/relationships" r:id="rId1" tooltip="Click for Next Attachment"/>
          <a:extLst>
            <a:ext uri="{FF2B5EF4-FFF2-40B4-BE49-F238E27FC236}">
              <a16:creationId xmlns:a16="http://schemas.microsoft.com/office/drawing/2014/main" id="{00000000-0008-0000-1700-00005AC80100}"/>
            </a:ext>
          </a:extLst>
        </xdr:cNvPr>
        <xdr:cNvGrpSpPr>
          <a:grpSpLocks/>
        </xdr:cNvGrpSpPr>
      </xdr:nvGrpSpPr>
      <xdr:grpSpPr bwMode="auto">
        <a:xfrm>
          <a:off x="6772275" y="57150"/>
          <a:ext cx="1104900" cy="1743075"/>
          <a:chOff x="738" y="5"/>
          <a:chExt cx="116" cy="73"/>
        </a:xfrm>
      </xdr:grpSpPr>
      <xdr:sp macro="" textlink="">
        <xdr:nvSpPr>
          <xdr:cNvPr id="116827" name="AutoShape 2">
            <a:extLst>
              <a:ext uri="{FF2B5EF4-FFF2-40B4-BE49-F238E27FC236}">
                <a16:creationId xmlns:a16="http://schemas.microsoft.com/office/drawing/2014/main" id="{00000000-0008-0000-1700-00005BC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17850" name="Group 1">
          <a:hlinkClick xmlns:r="http://schemas.openxmlformats.org/officeDocument/2006/relationships" r:id="rId1" tooltip="Click for Next Attachment"/>
          <a:extLst>
            <a:ext uri="{FF2B5EF4-FFF2-40B4-BE49-F238E27FC236}">
              <a16:creationId xmlns:a16="http://schemas.microsoft.com/office/drawing/2014/main" id="{00000000-0008-0000-1800-00005ACC0100}"/>
            </a:ext>
          </a:extLst>
        </xdr:cNvPr>
        <xdr:cNvGrpSpPr>
          <a:grpSpLocks/>
        </xdr:cNvGrpSpPr>
      </xdr:nvGrpSpPr>
      <xdr:grpSpPr bwMode="auto">
        <a:xfrm>
          <a:off x="6772275" y="57150"/>
          <a:ext cx="1104900" cy="695325"/>
          <a:chOff x="738" y="5"/>
          <a:chExt cx="116" cy="73"/>
        </a:xfrm>
      </xdr:grpSpPr>
      <xdr:sp macro="" textlink="">
        <xdr:nvSpPr>
          <xdr:cNvPr id="117851" name="AutoShape 2">
            <a:extLst>
              <a:ext uri="{FF2B5EF4-FFF2-40B4-BE49-F238E27FC236}">
                <a16:creationId xmlns:a16="http://schemas.microsoft.com/office/drawing/2014/main" id="{00000000-0008-0000-1800-00005BC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8874" name="Group 1">
          <a:hlinkClick xmlns:r="http://schemas.openxmlformats.org/officeDocument/2006/relationships" r:id="rId1" tooltip="Click for Next Attachment"/>
          <a:extLst>
            <a:ext uri="{FF2B5EF4-FFF2-40B4-BE49-F238E27FC236}">
              <a16:creationId xmlns:a16="http://schemas.microsoft.com/office/drawing/2014/main" id="{00000000-0008-0000-1900-00005AD00100}"/>
            </a:ext>
          </a:extLst>
        </xdr:cNvPr>
        <xdr:cNvGrpSpPr>
          <a:grpSpLocks/>
        </xdr:cNvGrpSpPr>
      </xdr:nvGrpSpPr>
      <xdr:grpSpPr bwMode="auto">
        <a:xfrm>
          <a:off x="6753225" y="57150"/>
          <a:ext cx="1104900" cy="1504950"/>
          <a:chOff x="738" y="5"/>
          <a:chExt cx="116" cy="73"/>
        </a:xfrm>
      </xdr:grpSpPr>
      <xdr:sp macro="" textlink="">
        <xdr:nvSpPr>
          <xdr:cNvPr id="118875" name="AutoShape 2">
            <a:extLst>
              <a:ext uri="{FF2B5EF4-FFF2-40B4-BE49-F238E27FC236}">
                <a16:creationId xmlns:a16="http://schemas.microsoft.com/office/drawing/2014/main" id="{00000000-0008-0000-1900-00005BD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9650" name="Group 14">
          <a:hlinkClick xmlns:r="http://schemas.openxmlformats.org/officeDocument/2006/relationships" r:id="rId1" tooltip="Back to Cover"/>
          <a:extLst>
            <a:ext uri="{FF2B5EF4-FFF2-40B4-BE49-F238E27FC236}">
              <a16:creationId xmlns:a16="http://schemas.microsoft.com/office/drawing/2014/main" id="{00000000-0008-0000-1A00-000042850100}"/>
            </a:ext>
          </a:extLst>
        </xdr:cNvPr>
        <xdr:cNvGrpSpPr>
          <a:grpSpLocks/>
        </xdr:cNvGrpSpPr>
      </xdr:nvGrpSpPr>
      <xdr:grpSpPr bwMode="auto">
        <a:xfrm>
          <a:off x="7600950" y="57150"/>
          <a:ext cx="1190625" cy="695325"/>
          <a:chOff x="711" y="6"/>
          <a:chExt cx="125" cy="73"/>
        </a:xfrm>
      </xdr:grpSpPr>
      <xdr:sp macro="" textlink="">
        <xdr:nvSpPr>
          <xdr:cNvPr id="99655" name="AutoShape 8">
            <a:extLst>
              <a:ext uri="{FF2B5EF4-FFF2-40B4-BE49-F238E27FC236}">
                <a16:creationId xmlns:a16="http://schemas.microsoft.com/office/drawing/2014/main" id="{00000000-0008-0000-1A00-00004785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A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7</xdr:col>
      <xdr:colOff>588963</xdr:colOff>
      <xdr:row>21</xdr:row>
      <xdr:rowOff>57149</xdr:rowOff>
    </xdr:from>
    <xdr:to>
      <xdr:col>8</xdr:col>
      <xdr:colOff>636930</xdr:colOff>
      <xdr:row>21</xdr:row>
      <xdr:rowOff>257174</xdr:rowOff>
    </xdr:to>
    <xdr:sp macro="" textlink="">
      <xdr:nvSpPr>
        <xdr:cNvPr id="5" name="TextBox 4">
          <a:extLst>
            <a:ext uri="{FF2B5EF4-FFF2-40B4-BE49-F238E27FC236}">
              <a16:creationId xmlns:a16="http://schemas.microsoft.com/office/drawing/2014/main" id="{00000000-0008-0000-1A00-000005000000}"/>
            </a:ext>
          </a:extLst>
        </xdr:cNvPr>
        <xdr:cNvSpPr txBox="1"/>
      </xdr:nvSpPr>
      <xdr:spPr>
        <a:xfrm>
          <a:off x="8804276" y="9147174"/>
          <a:ext cx="80382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8</xdr:col>
      <xdr:colOff>679769</xdr:colOff>
      <xdr:row>20</xdr:row>
      <xdr:rowOff>506413</xdr:rowOff>
    </xdr:from>
    <xdr:to>
      <xdr:col>9</xdr:col>
      <xdr:colOff>605161</xdr:colOff>
      <xdr:row>21</xdr:row>
      <xdr:rowOff>243086</xdr:rowOff>
    </xdr:to>
    <xdr:sp macro="" textlink="">
      <xdr:nvSpPr>
        <xdr:cNvPr id="6" name="TextBox 5">
          <a:extLst>
            <a:ext uri="{FF2B5EF4-FFF2-40B4-BE49-F238E27FC236}">
              <a16:creationId xmlns:a16="http://schemas.microsoft.com/office/drawing/2014/main" id="{00000000-0008-0000-1A00-000006000000}"/>
            </a:ext>
          </a:extLst>
        </xdr:cNvPr>
        <xdr:cNvSpPr txBox="1"/>
      </xdr:nvSpPr>
      <xdr:spPr>
        <a:xfrm>
          <a:off x="9649144" y="9043988"/>
          <a:ext cx="801974" cy="289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Validity in Days</a:t>
          </a:r>
        </a:p>
      </xdr:txBody>
    </xdr:sp>
    <xdr:clientData/>
  </xdr:twoCellAnchor>
  <xdr:twoCellAnchor editAs="absolute">
    <xdr:from>
      <xdr:col>5</xdr:col>
      <xdr:colOff>1744979</xdr:colOff>
      <xdr:row>21</xdr:row>
      <xdr:rowOff>94615</xdr:rowOff>
    </xdr:from>
    <xdr:to>
      <xdr:col>6</xdr:col>
      <xdr:colOff>670334</xdr:colOff>
      <xdr:row>21</xdr:row>
      <xdr:rowOff>293113</xdr:rowOff>
    </xdr:to>
    <xdr:sp macro="" textlink="">
      <xdr:nvSpPr>
        <xdr:cNvPr id="7" name="TextBox 6">
          <a:extLst>
            <a:ext uri="{FF2B5EF4-FFF2-40B4-BE49-F238E27FC236}">
              <a16:creationId xmlns:a16="http://schemas.microsoft.com/office/drawing/2014/main" id="{00000000-0008-0000-1A00-000007000000}"/>
            </a:ext>
          </a:extLst>
        </xdr:cNvPr>
        <xdr:cNvSpPr txBox="1"/>
      </xdr:nvSpPr>
      <xdr:spPr>
        <a:xfrm>
          <a:off x="7149147" y="9169400"/>
          <a:ext cx="894687"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6</xdr:col>
      <xdr:colOff>661037</xdr:colOff>
      <xdr:row>21</xdr:row>
      <xdr:rowOff>103187</xdr:rowOff>
    </xdr:from>
    <xdr:to>
      <xdr:col>7</xdr:col>
      <xdr:colOff>556341</xdr:colOff>
      <xdr:row>21</xdr:row>
      <xdr:rowOff>303212</xdr:rowOff>
    </xdr:to>
    <xdr:sp macro="" textlink="">
      <xdr:nvSpPr>
        <xdr:cNvPr id="8" name="TextBox 7">
          <a:extLst>
            <a:ext uri="{FF2B5EF4-FFF2-40B4-BE49-F238E27FC236}">
              <a16:creationId xmlns:a16="http://schemas.microsoft.com/office/drawing/2014/main" id="{00000000-0008-0000-1A00-000008000000}"/>
            </a:ext>
          </a:extLst>
        </xdr:cNvPr>
        <xdr:cNvSpPr txBox="1"/>
      </xdr:nvSpPr>
      <xdr:spPr>
        <a:xfrm>
          <a:off x="8034975" y="9193212"/>
          <a:ext cx="73667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383\Full%20Report\My%20Documents\Office%20work\Current\NRSS%20XXVIII\Tower\Retender\Amendment%20No.%20I\vii)%20Attacments%20Vol-III-Re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1383\Full%20Report\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C4A5CC7-FEF1-4BCB-8126-0793EFF9E289}" protected="1">
  <header guid="{AC4A5CC7-FEF1-4BCB-8126-0793EFF9E289}" dateTime="2021-07-30T13:07:46" maxSheetId="30" userName="Ankit Vaishnav {Ankit Vaishnav}" r:id="rId1">
    <sheetIdMap count="29">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26" Type="http://schemas.openxmlformats.org/officeDocument/2006/relationships/printerSettings" Target="../printerSettings/printerSettings59.bin"/><Relationship Id="rId3" Type="http://schemas.openxmlformats.org/officeDocument/2006/relationships/printerSettings" Target="../printerSettings/printerSettings36.bin"/><Relationship Id="rId21" Type="http://schemas.openxmlformats.org/officeDocument/2006/relationships/printerSettings" Target="../printerSettings/printerSettings54.bin"/><Relationship Id="rId34" Type="http://schemas.openxmlformats.org/officeDocument/2006/relationships/drawing" Target="../drawings/drawing1.xml"/><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5" Type="http://schemas.openxmlformats.org/officeDocument/2006/relationships/printerSettings" Target="../printerSettings/printerSettings58.bin"/><Relationship Id="rId33" Type="http://schemas.openxmlformats.org/officeDocument/2006/relationships/printerSettings" Target="../printerSettings/printerSettings66.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20" Type="http://schemas.openxmlformats.org/officeDocument/2006/relationships/printerSettings" Target="../printerSettings/printerSettings53.bin"/><Relationship Id="rId29" Type="http://schemas.openxmlformats.org/officeDocument/2006/relationships/printerSettings" Target="../printerSettings/printerSettings62.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24" Type="http://schemas.openxmlformats.org/officeDocument/2006/relationships/printerSettings" Target="../printerSettings/printerSettings57.bin"/><Relationship Id="rId32" Type="http://schemas.openxmlformats.org/officeDocument/2006/relationships/printerSettings" Target="../printerSettings/printerSettings65.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23" Type="http://schemas.openxmlformats.org/officeDocument/2006/relationships/printerSettings" Target="../printerSettings/printerSettings56.bin"/><Relationship Id="rId28" Type="http://schemas.openxmlformats.org/officeDocument/2006/relationships/printerSettings" Target="../printerSettings/printerSettings61.bin"/><Relationship Id="rId10" Type="http://schemas.openxmlformats.org/officeDocument/2006/relationships/printerSettings" Target="../printerSettings/printerSettings43.bin"/><Relationship Id="rId19" Type="http://schemas.openxmlformats.org/officeDocument/2006/relationships/printerSettings" Target="../printerSettings/printerSettings52.bin"/><Relationship Id="rId31" Type="http://schemas.openxmlformats.org/officeDocument/2006/relationships/printerSettings" Target="../printerSettings/printerSettings64.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 Id="rId22" Type="http://schemas.openxmlformats.org/officeDocument/2006/relationships/printerSettings" Target="../printerSettings/printerSettings55.bin"/><Relationship Id="rId27" Type="http://schemas.openxmlformats.org/officeDocument/2006/relationships/printerSettings" Target="../printerSettings/printerSettings60.bin"/><Relationship Id="rId30" Type="http://schemas.openxmlformats.org/officeDocument/2006/relationships/printerSettings" Target="../printerSettings/printerSettings63.bin"/><Relationship Id="rId8" Type="http://schemas.openxmlformats.org/officeDocument/2006/relationships/printerSettings" Target="../printerSettings/printerSettings41.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26" Type="http://schemas.openxmlformats.org/officeDocument/2006/relationships/printerSettings" Target="../printerSettings/printerSettings92.bin"/><Relationship Id="rId3" Type="http://schemas.openxmlformats.org/officeDocument/2006/relationships/printerSettings" Target="../printerSettings/printerSettings69.bin"/><Relationship Id="rId21" Type="http://schemas.openxmlformats.org/officeDocument/2006/relationships/printerSettings" Target="../printerSettings/printerSettings87.bin"/><Relationship Id="rId34" Type="http://schemas.openxmlformats.org/officeDocument/2006/relationships/drawing" Target="../drawings/drawing2.xml"/><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5" Type="http://schemas.openxmlformats.org/officeDocument/2006/relationships/printerSettings" Target="../printerSettings/printerSettings91.bin"/><Relationship Id="rId33" Type="http://schemas.openxmlformats.org/officeDocument/2006/relationships/printerSettings" Target="../printerSettings/printerSettings99.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printerSettings" Target="../printerSettings/printerSettings86.bin"/><Relationship Id="rId29" Type="http://schemas.openxmlformats.org/officeDocument/2006/relationships/printerSettings" Target="../printerSettings/printerSettings95.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24" Type="http://schemas.openxmlformats.org/officeDocument/2006/relationships/printerSettings" Target="../printerSettings/printerSettings90.bin"/><Relationship Id="rId32" Type="http://schemas.openxmlformats.org/officeDocument/2006/relationships/printerSettings" Target="../printerSettings/printerSettings98.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23" Type="http://schemas.openxmlformats.org/officeDocument/2006/relationships/printerSettings" Target="../printerSettings/printerSettings89.bin"/><Relationship Id="rId28" Type="http://schemas.openxmlformats.org/officeDocument/2006/relationships/printerSettings" Target="../printerSettings/printerSettings94.bin"/><Relationship Id="rId10" Type="http://schemas.openxmlformats.org/officeDocument/2006/relationships/printerSettings" Target="../printerSettings/printerSettings76.bin"/><Relationship Id="rId19" Type="http://schemas.openxmlformats.org/officeDocument/2006/relationships/printerSettings" Target="../printerSettings/printerSettings85.bin"/><Relationship Id="rId31" Type="http://schemas.openxmlformats.org/officeDocument/2006/relationships/printerSettings" Target="../printerSettings/printerSettings97.bin"/><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 Id="rId22" Type="http://schemas.openxmlformats.org/officeDocument/2006/relationships/printerSettings" Target="../printerSettings/printerSettings88.bin"/><Relationship Id="rId27" Type="http://schemas.openxmlformats.org/officeDocument/2006/relationships/printerSettings" Target="../printerSettings/printerSettings93.bin"/><Relationship Id="rId30" Type="http://schemas.openxmlformats.org/officeDocument/2006/relationships/printerSettings" Target="../printerSettings/printerSettings96.bin"/><Relationship Id="rId8" Type="http://schemas.openxmlformats.org/officeDocument/2006/relationships/printerSettings" Target="../printerSettings/printerSettings74.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12.bin"/><Relationship Id="rId18" Type="http://schemas.openxmlformats.org/officeDocument/2006/relationships/printerSettings" Target="../printerSettings/printerSettings117.bin"/><Relationship Id="rId26" Type="http://schemas.openxmlformats.org/officeDocument/2006/relationships/printerSettings" Target="../printerSettings/printerSettings125.bin"/><Relationship Id="rId3" Type="http://schemas.openxmlformats.org/officeDocument/2006/relationships/printerSettings" Target="../printerSettings/printerSettings102.bin"/><Relationship Id="rId21" Type="http://schemas.openxmlformats.org/officeDocument/2006/relationships/printerSettings" Target="../printerSettings/printerSettings120.bin"/><Relationship Id="rId34" Type="http://schemas.openxmlformats.org/officeDocument/2006/relationships/drawing" Target="../drawings/drawing3.xml"/><Relationship Id="rId7" Type="http://schemas.openxmlformats.org/officeDocument/2006/relationships/printerSettings" Target="../printerSettings/printerSettings106.bin"/><Relationship Id="rId12" Type="http://schemas.openxmlformats.org/officeDocument/2006/relationships/printerSettings" Target="../printerSettings/printerSettings111.bin"/><Relationship Id="rId17" Type="http://schemas.openxmlformats.org/officeDocument/2006/relationships/printerSettings" Target="../printerSettings/printerSettings116.bin"/><Relationship Id="rId25" Type="http://schemas.openxmlformats.org/officeDocument/2006/relationships/printerSettings" Target="../printerSettings/printerSettings124.bin"/><Relationship Id="rId33" Type="http://schemas.openxmlformats.org/officeDocument/2006/relationships/printerSettings" Target="../printerSettings/printerSettings132.bin"/><Relationship Id="rId2" Type="http://schemas.openxmlformats.org/officeDocument/2006/relationships/printerSettings" Target="../printerSettings/printerSettings101.bin"/><Relationship Id="rId16" Type="http://schemas.openxmlformats.org/officeDocument/2006/relationships/printerSettings" Target="../printerSettings/printerSettings115.bin"/><Relationship Id="rId20" Type="http://schemas.openxmlformats.org/officeDocument/2006/relationships/printerSettings" Target="../printerSettings/printerSettings119.bin"/><Relationship Id="rId29" Type="http://schemas.openxmlformats.org/officeDocument/2006/relationships/printerSettings" Target="../printerSettings/printerSettings128.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1" Type="http://schemas.openxmlformats.org/officeDocument/2006/relationships/printerSettings" Target="../printerSettings/printerSettings110.bin"/><Relationship Id="rId24" Type="http://schemas.openxmlformats.org/officeDocument/2006/relationships/printerSettings" Target="../printerSettings/printerSettings123.bin"/><Relationship Id="rId32" Type="http://schemas.openxmlformats.org/officeDocument/2006/relationships/printerSettings" Target="../printerSettings/printerSettings131.bin"/><Relationship Id="rId5" Type="http://schemas.openxmlformats.org/officeDocument/2006/relationships/printerSettings" Target="../printerSettings/printerSettings104.bin"/><Relationship Id="rId15" Type="http://schemas.openxmlformats.org/officeDocument/2006/relationships/printerSettings" Target="../printerSettings/printerSettings114.bin"/><Relationship Id="rId23" Type="http://schemas.openxmlformats.org/officeDocument/2006/relationships/printerSettings" Target="../printerSettings/printerSettings122.bin"/><Relationship Id="rId28" Type="http://schemas.openxmlformats.org/officeDocument/2006/relationships/printerSettings" Target="../printerSettings/printerSettings127.bin"/><Relationship Id="rId10" Type="http://schemas.openxmlformats.org/officeDocument/2006/relationships/printerSettings" Target="../printerSettings/printerSettings109.bin"/><Relationship Id="rId19" Type="http://schemas.openxmlformats.org/officeDocument/2006/relationships/printerSettings" Target="../printerSettings/printerSettings118.bin"/><Relationship Id="rId31" Type="http://schemas.openxmlformats.org/officeDocument/2006/relationships/printerSettings" Target="../printerSettings/printerSettings130.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 Id="rId14" Type="http://schemas.openxmlformats.org/officeDocument/2006/relationships/printerSettings" Target="../printerSettings/printerSettings113.bin"/><Relationship Id="rId22" Type="http://schemas.openxmlformats.org/officeDocument/2006/relationships/printerSettings" Target="../printerSettings/printerSettings121.bin"/><Relationship Id="rId27" Type="http://schemas.openxmlformats.org/officeDocument/2006/relationships/printerSettings" Target="../printerSettings/printerSettings126.bin"/><Relationship Id="rId30" Type="http://schemas.openxmlformats.org/officeDocument/2006/relationships/printerSettings" Target="../printerSettings/printerSettings129.bin"/><Relationship Id="rId8" Type="http://schemas.openxmlformats.org/officeDocument/2006/relationships/printerSettings" Target="../printerSettings/printerSettings107.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45.bin"/><Relationship Id="rId18" Type="http://schemas.openxmlformats.org/officeDocument/2006/relationships/ctrlProp" Target="../ctrlProps/ctrlProp3.xml"/><Relationship Id="rId26" Type="http://schemas.openxmlformats.org/officeDocument/2006/relationships/ctrlProp" Target="../ctrlProps/ctrlProp11.xml"/><Relationship Id="rId3" Type="http://schemas.openxmlformats.org/officeDocument/2006/relationships/printerSettings" Target="../printerSettings/printerSettings135.bin"/><Relationship Id="rId21" Type="http://schemas.openxmlformats.org/officeDocument/2006/relationships/ctrlProp" Target="../ctrlProps/ctrlProp6.xml"/><Relationship Id="rId7" Type="http://schemas.openxmlformats.org/officeDocument/2006/relationships/printerSettings" Target="../printerSettings/printerSettings139.bin"/><Relationship Id="rId12" Type="http://schemas.openxmlformats.org/officeDocument/2006/relationships/printerSettings" Target="../printerSettings/printerSettings144.bin"/><Relationship Id="rId17" Type="http://schemas.openxmlformats.org/officeDocument/2006/relationships/ctrlProp" Target="../ctrlProps/ctrlProp2.xml"/><Relationship Id="rId25" Type="http://schemas.openxmlformats.org/officeDocument/2006/relationships/ctrlProp" Target="../ctrlProps/ctrlProp10.xml"/><Relationship Id="rId33" Type="http://schemas.openxmlformats.org/officeDocument/2006/relationships/ctrlProp" Target="../ctrlProps/ctrlProp18.xml"/><Relationship Id="rId2" Type="http://schemas.openxmlformats.org/officeDocument/2006/relationships/printerSettings" Target="../printerSettings/printerSettings134.bin"/><Relationship Id="rId16" Type="http://schemas.openxmlformats.org/officeDocument/2006/relationships/ctrlProp" Target="../ctrlProps/ctrlProp1.xml"/><Relationship Id="rId20" Type="http://schemas.openxmlformats.org/officeDocument/2006/relationships/ctrlProp" Target="../ctrlProps/ctrlProp5.xml"/><Relationship Id="rId29" Type="http://schemas.openxmlformats.org/officeDocument/2006/relationships/ctrlProp" Target="../ctrlProps/ctrlProp14.xml"/><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11" Type="http://schemas.openxmlformats.org/officeDocument/2006/relationships/printerSettings" Target="../printerSettings/printerSettings143.bin"/><Relationship Id="rId24" Type="http://schemas.openxmlformats.org/officeDocument/2006/relationships/ctrlProp" Target="../ctrlProps/ctrlProp9.xml"/><Relationship Id="rId32" Type="http://schemas.openxmlformats.org/officeDocument/2006/relationships/ctrlProp" Target="../ctrlProps/ctrlProp17.xml"/><Relationship Id="rId5" Type="http://schemas.openxmlformats.org/officeDocument/2006/relationships/printerSettings" Target="../printerSettings/printerSettings137.bin"/><Relationship Id="rId15" Type="http://schemas.openxmlformats.org/officeDocument/2006/relationships/vmlDrawing" Target="../drawings/vmlDrawing1.vml"/><Relationship Id="rId23" Type="http://schemas.openxmlformats.org/officeDocument/2006/relationships/ctrlProp" Target="../ctrlProps/ctrlProp8.xml"/><Relationship Id="rId28" Type="http://schemas.openxmlformats.org/officeDocument/2006/relationships/ctrlProp" Target="../ctrlProps/ctrlProp13.xml"/><Relationship Id="rId10" Type="http://schemas.openxmlformats.org/officeDocument/2006/relationships/printerSettings" Target="../printerSettings/printerSettings142.bin"/><Relationship Id="rId19" Type="http://schemas.openxmlformats.org/officeDocument/2006/relationships/ctrlProp" Target="../ctrlProps/ctrlProp4.xml"/><Relationship Id="rId31" Type="http://schemas.openxmlformats.org/officeDocument/2006/relationships/ctrlProp" Target="../ctrlProps/ctrlProp16.xml"/><Relationship Id="rId4" Type="http://schemas.openxmlformats.org/officeDocument/2006/relationships/printerSettings" Target="../printerSettings/printerSettings136.bin"/><Relationship Id="rId9" Type="http://schemas.openxmlformats.org/officeDocument/2006/relationships/printerSettings" Target="../printerSettings/printerSettings141.bin"/><Relationship Id="rId14" Type="http://schemas.openxmlformats.org/officeDocument/2006/relationships/drawing" Target="../drawings/drawing4.xml"/><Relationship Id="rId22" Type="http://schemas.openxmlformats.org/officeDocument/2006/relationships/ctrlProp" Target="../ctrlProps/ctrlProp7.xml"/><Relationship Id="rId27" Type="http://schemas.openxmlformats.org/officeDocument/2006/relationships/ctrlProp" Target="../ctrlProps/ctrlProp12.xml"/><Relationship Id="rId30" Type="http://schemas.openxmlformats.org/officeDocument/2006/relationships/ctrlProp" Target="../ctrlProps/ctrlProp15.xml"/><Relationship Id="rId8" Type="http://schemas.openxmlformats.org/officeDocument/2006/relationships/printerSettings" Target="../printerSettings/printerSettings140.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58.bin"/><Relationship Id="rId18" Type="http://schemas.openxmlformats.org/officeDocument/2006/relationships/printerSettings" Target="../printerSettings/printerSettings163.bin"/><Relationship Id="rId26" Type="http://schemas.openxmlformats.org/officeDocument/2006/relationships/printerSettings" Target="../printerSettings/printerSettings171.bin"/><Relationship Id="rId3" Type="http://schemas.openxmlformats.org/officeDocument/2006/relationships/printerSettings" Target="../printerSettings/printerSettings148.bin"/><Relationship Id="rId21" Type="http://schemas.openxmlformats.org/officeDocument/2006/relationships/printerSettings" Target="../printerSettings/printerSettings166.bin"/><Relationship Id="rId34" Type="http://schemas.openxmlformats.org/officeDocument/2006/relationships/drawing" Target="../drawings/drawing5.xml"/><Relationship Id="rId7" Type="http://schemas.openxmlformats.org/officeDocument/2006/relationships/printerSettings" Target="../printerSettings/printerSettings152.bin"/><Relationship Id="rId12" Type="http://schemas.openxmlformats.org/officeDocument/2006/relationships/printerSettings" Target="../printerSettings/printerSettings157.bin"/><Relationship Id="rId17" Type="http://schemas.openxmlformats.org/officeDocument/2006/relationships/printerSettings" Target="../printerSettings/printerSettings162.bin"/><Relationship Id="rId25" Type="http://schemas.openxmlformats.org/officeDocument/2006/relationships/printerSettings" Target="../printerSettings/printerSettings170.bin"/><Relationship Id="rId33" Type="http://schemas.openxmlformats.org/officeDocument/2006/relationships/printerSettings" Target="../printerSettings/printerSettings178.bin"/><Relationship Id="rId2" Type="http://schemas.openxmlformats.org/officeDocument/2006/relationships/printerSettings" Target="../printerSettings/printerSettings147.bin"/><Relationship Id="rId16" Type="http://schemas.openxmlformats.org/officeDocument/2006/relationships/printerSettings" Target="../printerSettings/printerSettings161.bin"/><Relationship Id="rId20" Type="http://schemas.openxmlformats.org/officeDocument/2006/relationships/printerSettings" Target="../printerSettings/printerSettings165.bin"/><Relationship Id="rId29" Type="http://schemas.openxmlformats.org/officeDocument/2006/relationships/printerSettings" Target="../printerSettings/printerSettings174.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11" Type="http://schemas.openxmlformats.org/officeDocument/2006/relationships/printerSettings" Target="../printerSettings/printerSettings156.bin"/><Relationship Id="rId24" Type="http://schemas.openxmlformats.org/officeDocument/2006/relationships/printerSettings" Target="../printerSettings/printerSettings169.bin"/><Relationship Id="rId32" Type="http://schemas.openxmlformats.org/officeDocument/2006/relationships/printerSettings" Target="../printerSettings/printerSettings177.bin"/><Relationship Id="rId5" Type="http://schemas.openxmlformats.org/officeDocument/2006/relationships/printerSettings" Target="../printerSettings/printerSettings150.bin"/><Relationship Id="rId15" Type="http://schemas.openxmlformats.org/officeDocument/2006/relationships/printerSettings" Target="../printerSettings/printerSettings160.bin"/><Relationship Id="rId23" Type="http://schemas.openxmlformats.org/officeDocument/2006/relationships/printerSettings" Target="../printerSettings/printerSettings168.bin"/><Relationship Id="rId28" Type="http://schemas.openxmlformats.org/officeDocument/2006/relationships/printerSettings" Target="../printerSettings/printerSettings173.bin"/><Relationship Id="rId10" Type="http://schemas.openxmlformats.org/officeDocument/2006/relationships/printerSettings" Target="../printerSettings/printerSettings155.bin"/><Relationship Id="rId19" Type="http://schemas.openxmlformats.org/officeDocument/2006/relationships/printerSettings" Target="../printerSettings/printerSettings164.bin"/><Relationship Id="rId31" Type="http://schemas.openxmlformats.org/officeDocument/2006/relationships/printerSettings" Target="../printerSettings/printerSettings176.bin"/><Relationship Id="rId4" Type="http://schemas.openxmlformats.org/officeDocument/2006/relationships/printerSettings" Target="../printerSettings/printerSettings149.bin"/><Relationship Id="rId9" Type="http://schemas.openxmlformats.org/officeDocument/2006/relationships/printerSettings" Target="../printerSettings/printerSettings154.bin"/><Relationship Id="rId14" Type="http://schemas.openxmlformats.org/officeDocument/2006/relationships/printerSettings" Target="../printerSettings/printerSettings159.bin"/><Relationship Id="rId22" Type="http://schemas.openxmlformats.org/officeDocument/2006/relationships/printerSettings" Target="../printerSettings/printerSettings167.bin"/><Relationship Id="rId27" Type="http://schemas.openxmlformats.org/officeDocument/2006/relationships/printerSettings" Target="../printerSettings/printerSettings172.bin"/><Relationship Id="rId30" Type="http://schemas.openxmlformats.org/officeDocument/2006/relationships/printerSettings" Target="../printerSettings/printerSettings175.bin"/><Relationship Id="rId8" Type="http://schemas.openxmlformats.org/officeDocument/2006/relationships/printerSettings" Target="../printerSettings/printerSettings153.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191.bin"/><Relationship Id="rId18" Type="http://schemas.openxmlformats.org/officeDocument/2006/relationships/printerSettings" Target="../printerSettings/printerSettings196.bin"/><Relationship Id="rId26" Type="http://schemas.openxmlformats.org/officeDocument/2006/relationships/printerSettings" Target="../printerSettings/printerSettings204.bin"/><Relationship Id="rId3" Type="http://schemas.openxmlformats.org/officeDocument/2006/relationships/printerSettings" Target="../printerSettings/printerSettings181.bin"/><Relationship Id="rId21" Type="http://schemas.openxmlformats.org/officeDocument/2006/relationships/printerSettings" Target="../printerSettings/printerSettings199.bin"/><Relationship Id="rId34" Type="http://schemas.openxmlformats.org/officeDocument/2006/relationships/drawing" Target="../drawings/drawing6.xml"/><Relationship Id="rId7" Type="http://schemas.openxmlformats.org/officeDocument/2006/relationships/printerSettings" Target="../printerSettings/printerSettings185.bin"/><Relationship Id="rId12" Type="http://schemas.openxmlformats.org/officeDocument/2006/relationships/printerSettings" Target="../printerSettings/printerSettings190.bin"/><Relationship Id="rId17" Type="http://schemas.openxmlformats.org/officeDocument/2006/relationships/printerSettings" Target="../printerSettings/printerSettings195.bin"/><Relationship Id="rId25" Type="http://schemas.openxmlformats.org/officeDocument/2006/relationships/printerSettings" Target="../printerSettings/printerSettings203.bin"/><Relationship Id="rId33" Type="http://schemas.openxmlformats.org/officeDocument/2006/relationships/printerSettings" Target="../printerSettings/printerSettings211.bin"/><Relationship Id="rId2" Type="http://schemas.openxmlformats.org/officeDocument/2006/relationships/printerSettings" Target="../printerSettings/printerSettings180.bin"/><Relationship Id="rId16" Type="http://schemas.openxmlformats.org/officeDocument/2006/relationships/printerSettings" Target="../printerSettings/printerSettings194.bin"/><Relationship Id="rId20" Type="http://schemas.openxmlformats.org/officeDocument/2006/relationships/printerSettings" Target="../printerSettings/printerSettings198.bin"/><Relationship Id="rId29" Type="http://schemas.openxmlformats.org/officeDocument/2006/relationships/printerSettings" Target="../printerSettings/printerSettings207.bin"/><Relationship Id="rId1" Type="http://schemas.openxmlformats.org/officeDocument/2006/relationships/printerSettings" Target="../printerSettings/printerSettings179.bin"/><Relationship Id="rId6" Type="http://schemas.openxmlformats.org/officeDocument/2006/relationships/printerSettings" Target="../printerSettings/printerSettings184.bin"/><Relationship Id="rId11" Type="http://schemas.openxmlformats.org/officeDocument/2006/relationships/printerSettings" Target="../printerSettings/printerSettings189.bin"/><Relationship Id="rId24" Type="http://schemas.openxmlformats.org/officeDocument/2006/relationships/printerSettings" Target="../printerSettings/printerSettings202.bin"/><Relationship Id="rId32" Type="http://schemas.openxmlformats.org/officeDocument/2006/relationships/printerSettings" Target="../printerSettings/printerSettings210.bin"/><Relationship Id="rId5" Type="http://schemas.openxmlformats.org/officeDocument/2006/relationships/printerSettings" Target="../printerSettings/printerSettings183.bin"/><Relationship Id="rId15" Type="http://schemas.openxmlformats.org/officeDocument/2006/relationships/printerSettings" Target="../printerSettings/printerSettings193.bin"/><Relationship Id="rId23" Type="http://schemas.openxmlformats.org/officeDocument/2006/relationships/printerSettings" Target="../printerSettings/printerSettings201.bin"/><Relationship Id="rId28" Type="http://schemas.openxmlformats.org/officeDocument/2006/relationships/printerSettings" Target="../printerSettings/printerSettings206.bin"/><Relationship Id="rId10" Type="http://schemas.openxmlformats.org/officeDocument/2006/relationships/printerSettings" Target="../printerSettings/printerSettings188.bin"/><Relationship Id="rId19" Type="http://schemas.openxmlformats.org/officeDocument/2006/relationships/printerSettings" Target="../printerSettings/printerSettings197.bin"/><Relationship Id="rId31" Type="http://schemas.openxmlformats.org/officeDocument/2006/relationships/printerSettings" Target="../printerSettings/printerSettings209.bin"/><Relationship Id="rId4" Type="http://schemas.openxmlformats.org/officeDocument/2006/relationships/printerSettings" Target="../printerSettings/printerSettings182.bin"/><Relationship Id="rId9" Type="http://schemas.openxmlformats.org/officeDocument/2006/relationships/printerSettings" Target="../printerSettings/printerSettings187.bin"/><Relationship Id="rId14" Type="http://schemas.openxmlformats.org/officeDocument/2006/relationships/printerSettings" Target="../printerSettings/printerSettings192.bin"/><Relationship Id="rId22" Type="http://schemas.openxmlformats.org/officeDocument/2006/relationships/printerSettings" Target="../printerSettings/printerSettings200.bin"/><Relationship Id="rId27" Type="http://schemas.openxmlformats.org/officeDocument/2006/relationships/printerSettings" Target="../printerSettings/printerSettings205.bin"/><Relationship Id="rId30" Type="http://schemas.openxmlformats.org/officeDocument/2006/relationships/printerSettings" Target="../printerSettings/printerSettings208.bin"/><Relationship Id="rId8" Type="http://schemas.openxmlformats.org/officeDocument/2006/relationships/printerSettings" Target="../printerSettings/printerSettings186.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24.bin"/><Relationship Id="rId18" Type="http://schemas.openxmlformats.org/officeDocument/2006/relationships/printerSettings" Target="../printerSettings/printerSettings229.bin"/><Relationship Id="rId26" Type="http://schemas.openxmlformats.org/officeDocument/2006/relationships/printerSettings" Target="../printerSettings/printerSettings237.bin"/><Relationship Id="rId3" Type="http://schemas.openxmlformats.org/officeDocument/2006/relationships/printerSettings" Target="../printerSettings/printerSettings214.bin"/><Relationship Id="rId21" Type="http://schemas.openxmlformats.org/officeDocument/2006/relationships/printerSettings" Target="../printerSettings/printerSettings232.bin"/><Relationship Id="rId34" Type="http://schemas.openxmlformats.org/officeDocument/2006/relationships/drawing" Target="../drawings/drawing7.xml"/><Relationship Id="rId7" Type="http://schemas.openxmlformats.org/officeDocument/2006/relationships/printerSettings" Target="../printerSettings/printerSettings218.bin"/><Relationship Id="rId12" Type="http://schemas.openxmlformats.org/officeDocument/2006/relationships/printerSettings" Target="../printerSettings/printerSettings223.bin"/><Relationship Id="rId17" Type="http://schemas.openxmlformats.org/officeDocument/2006/relationships/printerSettings" Target="../printerSettings/printerSettings228.bin"/><Relationship Id="rId25" Type="http://schemas.openxmlformats.org/officeDocument/2006/relationships/printerSettings" Target="../printerSettings/printerSettings236.bin"/><Relationship Id="rId33" Type="http://schemas.openxmlformats.org/officeDocument/2006/relationships/printerSettings" Target="../printerSettings/printerSettings244.bin"/><Relationship Id="rId2" Type="http://schemas.openxmlformats.org/officeDocument/2006/relationships/printerSettings" Target="../printerSettings/printerSettings213.bin"/><Relationship Id="rId16" Type="http://schemas.openxmlformats.org/officeDocument/2006/relationships/printerSettings" Target="../printerSettings/printerSettings227.bin"/><Relationship Id="rId20" Type="http://schemas.openxmlformats.org/officeDocument/2006/relationships/printerSettings" Target="../printerSettings/printerSettings231.bin"/><Relationship Id="rId29" Type="http://schemas.openxmlformats.org/officeDocument/2006/relationships/printerSettings" Target="../printerSettings/printerSettings240.bin"/><Relationship Id="rId1" Type="http://schemas.openxmlformats.org/officeDocument/2006/relationships/printerSettings" Target="../printerSettings/printerSettings212.bin"/><Relationship Id="rId6" Type="http://schemas.openxmlformats.org/officeDocument/2006/relationships/printerSettings" Target="../printerSettings/printerSettings217.bin"/><Relationship Id="rId11" Type="http://schemas.openxmlformats.org/officeDocument/2006/relationships/printerSettings" Target="../printerSettings/printerSettings222.bin"/><Relationship Id="rId24" Type="http://schemas.openxmlformats.org/officeDocument/2006/relationships/printerSettings" Target="../printerSettings/printerSettings235.bin"/><Relationship Id="rId32" Type="http://schemas.openxmlformats.org/officeDocument/2006/relationships/printerSettings" Target="../printerSettings/printerSettings243.bin"/><Relationship Id="rId5" Type="http://schemas.openxmlformats.org/officeDocument/2006/relationships/printerSettings" Target="../printerSettings/printerSettings216.bin"/><Relationship Id="rId15" Type="http://schemas.openxmlformats.org/officeDocument/2006/relationships/printerSettings" Target="../printerSettings/printerSettings226.bin"/><Relationship Id="rId23" Type="http://schemas.openxmlformats.org/officeDocument/2006/relationships/printerSettings" Target="../printerSettings/printerSettings234.bin"/><Relationship Id="rId28" Type="http://schemas.openxmlformats.org/officeDocument/2006/relationships/printerSettings" Target="../printerSettings/printerSettings239.bin"/><Relationship Id="rId10" Type="http://schemas.openxmlformats.org/officeDocument/2006/relationships/printerSettings" Target="../printerSettings/printerSettings221.bin"/><Relationship Id="rId19" Type="http://schemas.openxmlformats.org/officeDocument/2006/relationships/printerSettings" Target="../printerSettings/printerSettings230.bin"/><Relationship Id="rId31" Type="http://schemas.openxmlformats.org/officeDocument/2006/relationships/printerSettings" Target="../printerSettings/printerSettings242.bin"/><Relationship Id="rId4" Type="http://schemas.openxmlformats.org/officeDocument/2006/relationships/printerSettings" Target="../printerSettings/printerSettings215.bin"/><Relationship Id="rId9" Type="http://schemas.openxmlformats.org/officeDocument/2006/relationships/printerSettings" Target="../printerSettings/printerSettings220.bin"/><Relationship Id="rId14" Type="http://schemas.openxmlformats.org/officeDocument/2006/relationships/printerSettings" Target="../printerSettings/printerSettings225.bin"/><Relationship Id="rId22" Type="http://schemas.openxmlformats.org/officeDocument/2006/relationships/printerSettings" Target="../printerSettings/printerSettings233.bin"/><Relationship Id="rId27" Type="http://schemas.openxmlformats.org/officeDocument/2006/relationships/printerSettings" Target="../printerSettings/printerSettings238.bin"/><Relationship Id="rId30" Type="http://schemas.openxmlformats.org/officeDocument/2006/relationships/printerSettings" Target="../printerSettings/printerSettings241.bin"/><Relationship Id="rId8" Type="http://schemas.openxmlformats.org/officeDocument/2006/relationships/printerSettings" Target="../printerSettings/printerSettings219.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57.bin"/><Relationship Id="rId18" Type="http://schemas.openxmlformats.org/officeDocument/2006/relationships/printerSettings" Target="../printerSettings/printerSettings262.bin"/><Relationship Id="rId26" Type="http://schemas.openxmlformats.org/officeDocument/2006/relationships/printerSettings" Target="../printerSettings/printerSettings270.bin"/><Relationship Id="rId3" Type="http://schemas.openxmlformats.org/officeDocument/2006/relationships/printerSettings" Target="../printerSettings/printerSettings247.bin"/><Relationship Id="rId21" Type="http://schemas.openxmlformats.org/officeDocument/2006/relationships/printerSettings" Target="../printerSettings/printerSettings265.bin"/><Relationship Id="rId34" Type="http://schemas.openxmlformats.org/officeDocument/2006/relationships/drawing" Target="../drawings/drawing8.xml"/><Relationship Id="rId7" Type="http://schemas.openxmlformats.org/officeDocument/2006/relationships/printerSettings" Target="../printerSettings/printerSettings251.bin"/><Relationship Id="rId12" Type="http://schemas.openxmlformats.org/officeDocument/2006/relationships/printerSettings" Target="../printerSettings/printerSettings256.bin"/><Relationship Id="rId17" Type="http://schemas.openxmlformats.org/officeDocument/2006/relationships/printerSettings" Target="../printerSettings/printerSettings261.bin"/><Relationship Id="rId25" Type="http://schemas.openxmlformats.org/officeDocument/2006/relationships/printerSettings" Target="../printerSettings/printerSettings269.bin"/><Relationship Id="rId33" Type="http://schemas.openxmlformats.org/officeDocument/2006/relationships/printerSettings" Target="../printerSettings/printerSettings277.bin"/><Relationship Id="rId2" Type="http://schemas.openxmlformats.org/officeDocument/2006/relationships/printerSettings" Target="../printerSettings/printerSettings246.bin"/><Relationship Id="rId16" Type="http://schemas.openxmlformats.org/officeDocument/2006/relationships/printerSettings" Target="../printerSettings/printerSettings260.bin"/><Relationship Id="rId20" Type="http://schemas.openxmlformats.org/officeDocument/2006/relationships/printerSettings" Target="../printerSettings/printerSettings264.bin"/><Relationship Id="rId29" Type="http://schemas.openxmlformats.org/officeDocument/2006/relationships/printerSettings" Target="../printerSettings/printerSettings273.bin"/><Relationship Id="rId1" Type="http://schemas.openxmlformats.org/officeDocument/2006/relationships/printerSettings" Target="../printerSettings/printerSettings245.bin"/><Relationship Id="rId6" Type="http://schemas.openxmlformats.org/officeDocument/2006/relationships/printerSettings" Target="../printerSettings/printerSettings250.bin"/><Relationship Id="rId11" Type="http://schemas.openxmlformats.org/officeDocument/2006/relationships/printerSettings" Target="../printerSettings/printerSettings255.bin"/><Relationship Id="rId24" Type="http://schemas.openxmlformats.org/officeDocument/2006/relationships/printerSettings" Target="../printerSettings/printerSettings268.bin"/><Relationship Id="rId32" Type="http://schemas.openxmlformats.org/officeDocument/2006/relationships/printerSettings" Target="../printerSettings/printerSettings276.bin"/><Relationship Id="rId5" Type="http://schemas.openxmlformats.org/officeDocument/2006/relationships/printerSettings" Target="../printerSettings/printerSettings249.bin"/><Relationship Id="rId15" Type="http://schemas.openxmlformats.org/officeDocument/2006/relationships/printerSettings" Target="../printerSettings/printerSettings259.bin"/><Relationship Id="rId23" Type="http://schemas.openxmlformats.org/officeDocument/2006/relationships/printerSettings" Target="../printerSettings/printerSettings267.bin"/><Relationship Id="rId28" Type="http://schemas.openxmlformats.org/officeDocument/2006/relationships/printerSettings" Target="../printerSettings/printerSettings272.bin"/><Relationship Id="rId36" Type="http://schemas.openxmlformats.org/officeDocument/2006/relationships/ctrlProp" Target="../ctrlProps/ctrlProp19.xml"/><Relationship Id="rId10" Type="http://schemas.openxmlformats.org/officeDocument/2006/relationships/printerSettings" Target="../printerSettings/printerSettings254.bin"/><Relationship Id="rId19" Type="http://schemas.openxmlformats.org/officeDocument/2006/relationships/printerSettings" Target="../printerSettings/printerSettings263.bin"/><Relationship Id="rId31" Type="http://schemas.openxmlformats.org/officeDocument/2006/relationships/printerSettings" Target="../printerSettings/printerSettings275.bin"/><Relationship Id="rId4" Type="http://schemas.openxmlformats.org/officeDocument/2006/relationships/printerSettings" Target="../printerSettings/printerSettings248.bin"/><Relationship Id="rId9" Type="http://schemas.openxmlformats.org/officeDocument/2006/relationships/printerSettings" Target="../printerSettings/printerSettings253.bin"/><Relationship Id="rId14" Type="http://schemas.openxmlformats.org/officeDocument/2006/relationships/printerSettings" Target="../printerSettings/printerSettings258.bin"/><Relationship Id="rId22" Type="http://schemas.openxmlformats.org/officeDocument/2006/relationships/printerSettings" Target="../printerSettings/printerSettings266.bin"/><Relationship Id="rId27" Type="http://schemas.openxmlformats.org/officeDocument/2006/relationships/printerSettings" Target="../printerSettings/printerSettings271.bin"/><Relationship Id="rId30" Type="http://schemas.openxmlformats.org/officeDocument/2006/relationships/printerSettings" Target="../printerSettings/printerSettings274.bin"/><Relationship Id="rId35" Type="http://schemas.openxmlformats.org/officeDocument/2006/relationships/vmlDrawing" Target="../drawings/vmlDrawing2.vml"/><Relationship Id="rId8" Type="http://schemas.openxmlformats.org/officeDocument/2006/relationships/printerSettings" Target="../printerSettings/printerSettings25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85.bin"/><Relationship Id="rId13" Type="http://schemas.openxmlformats.org/officeDocument/2006/relationships/printerSettings" Target="../printerSettings/printerSettings290.bin"/><Relationship Id="rId18" Type="http://schemas.openxmlformats.org/officeDocument/2006/relationships/printerSettings" Target="../printerSettings/printerSettings295.bin"/><Relationship Id="rId3" Type="http://schemas.openxmlformats.org/officeDocument/2006/relationships/printerSettings" Target="../printerSettings/printerSettings280.bin"/><Relationship Id="rId21" Type="http://schemas.openxmlformats.org/officeDocument/2006/relationships/ctrlProp" Target="../ctrlProps/ctrlProp20.xml"/><Relationship Id="rId7" Type="http://schemas.openxmlformats.org/officeDocument/2006/relationships/printerSettings" Target="../printerSettings/printerSettings284.bin"/><Relationship Id="rId12" Type="http://schemas.openxmlformats.org/officeDocument/2006/relationships/printerSettings" Target="../printerSettings/printerSettings289.bin"/><Relationship Id="rId17" Type="http://schemas.openxmlformats.org/officeDocument/2006/relationships/printerSettings" Target="../printerSettings/printerSettings294.bin"/><Relationship Id="rId2" Type="http://schemas.openxmlformats.org/officeDocument/2006/relationships/printerSettings" Target="../printerSettings/printerSettings279.bin"/><Relationship Id="rId16" Type="http://schemas.openxmlformats.org/officeDocument/2006/relationships/printerSettings" Target="../printerSettings/printerSettings293.bin"/><Relationship Id="rId20" Type="http://schemas.openxmlformats.org/officeDocument/2006/relationships/vmlDrawing" Target="../drawings/vmlDrawing3.vml"/><Relationship Id="rId1" Type="http://schemas.openxmlformats.org/officeDocument/2006/relationships/printerSettings" Target="../printerSettings/printerSettings278.bin"/><Relationship Id="rId6" Type="http://schemas.openxmlformats.org/officeDocument/2006/relationships/printerSettings" Target="../printerSettings/printerSettings283.bin"/><Relationship Id="rId11" Type="http://schemas.openxmlformats.org/officeDocument/2006/relationships/printerSettings" Target="../printerSettings/printerSettings288.bin"/><Relationship Id="rId5" Type="http://schemas.openxmlformats.org/officeDocument/2006/relationships/printerSettings" Target="../printerSettings/printerSettings282.bin"/><Relationship Id="rId15" Type="http://schemas.openxmlformats.org/officeDocument/2006/relationships/printerSettings" Target="../printerSettings/printerSettings292.bin"/><Relationship Id="rId10" Type="http://schemas.openxmlformats.org/officeDocument/2006/relationships/printerSettings" Target="../printerSettings/printerSettings287.bin"/><Relationship Id="rId19" Type="http://schemas.openxmlformats.org/officeDocument/2006/relationships/drawing" Target="../drawings/drawing9.xml"/><Relationship Id="rId4" Type="http://schemas.openxmlformats.org/officeDocument/2006/relationships/printerSettings" Target="../printerSettings/printerSettings281.bin"/><Relationship Id="rId9" Type="http://schemas.openxmlformats.org/officeDocument/2006/relationships/printerSettings" Target="../printerSettings/printerSettings286.bin"/><Relationship Id="rId14" Type="http://schemas.openxmlformats.org/officeDocument/2006/relationships/printerSettings" Target="../printerSettings/printerSettings291.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03.bin"/><Relationship Id="rId13" Type="http://schemas.openxmlformats.org/officeDocument/2006/relationships/vmlDrawing" Target="../drawings/vmlDrawing4.vml"/><Relationship Id="rId3" Type="http://schemas.openxmlformats.org/officeDocument/2006/relationships/printerSettings" Target="../printerSettings/printerSettings298.bin"/><Relationship Id="rId7" Type="http://schemas.openxmlformats.org/officeDocument/2006/relationships/printerSettings" Target="../printerSettings/printerSettings302.bin"/><Relationship Id="rId12" Type="http://schemas.openxmlformats.org/officeDocument/2006/relationships/drawing" Target="../drawings/drawing10.xml"/><Relationship Id="rId2" Type="http://schemas.openxmlformats.org/officeDocument/2006/relationships/printerSettings" Target="../printerSettings/printerSettings297.bin"/><Relationship Id="rId1" Type="http://schemas.openxmlformats.org/officeDocument/2006/relationships/printerSettings" Target="../printerSettings/printerSettings296.bin"/><Relationship Id="rId6" Type="http://schemas.openxmlformats.org/officeDocument/2006/relationships/printerSettings" Target="../printerSettings/printerSettings301.bin"/><Relationship Id="rId11" Type="http://schemas.openxmlformats.org/officeDocument/2006/relationships/printerSettings" Target="../printerSettings/printerSettings306.bin"/><Relationship Id="rId5" Type="http://schemas.openxmlformats.org/officeDocument/2006/relationships/printerSettings" Target="../printerSettings/printerSettings300.bin"/><Relationship Id="rId10" Type="http://schemas.openxmlformats.org/officeDocument/2006/relationships/printerSettings" Target="../printerSettings/printerSettings305.bin"/><Relationship Id="rId4" Type="http://schemas.openxmlformats.org/officeDocument/2006/relationships/printerSettings" Target="../printerSettings/printerSettings299.bin"/><Relationship Id="rId9" Type="http://schemas.openxmlformats.org/officeDocument/2006/relationships/printerSettings" Target="../printerSettings/printerSettings304.bin"/><Relationship Id="rId14" Type="http://schemas.openxmlformats.org/officeDocument/2006/relationships/ctrlProp" Target="../ctrlProps/ctrlProp21.xml"/></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19.bin"/><Relationship Id="rId18" Type="http://schemas.openxmlformats.org/officeDocument/2006/relationships/printerSettings" Target="../printerSettings/printerSettings324.bin"/><Relationship Id="rId26" Type="http://schemas.openxmlformats.org/officeDocument/2006/relationships/printerSettings" Target="../printerSettings/printerSettings332.bin"/><Relationship Id="rId3" Type="http://schemas.openxmlformats.org/officeDocument/2006/relationships/printerSettings" Target="../printerSettings/printerSettings309.bin"/><Relationship Id="rId21" Type="http://schemas.openxmlformats.org/officeDocument/2006/relationships/printerSettings" Target="../printerSettings/printerSettings327.bin"/><Relationship Id="rId34" Type="http://schemas.openxmlformats.org/officeDocument/2006/relationships/drawing" Target="../drawings/drawing11.xml"/><Relationship Id="rId7" Type="http://schemas.openxmlformats.org/officeDocument/2006/relationships/printerSettings" Target="../printerSettings/printerSettings313.bin"/><Relationship Id="rId12" Type="http://schemas.openxmlformats.org/officeDocument/2006/relationships/printerSettings" Target="../printerSettings/printerSettings318.bin"/><Relationship Id="rId17" Type="http://schemas.openxmlformats.org/officeDocument/2006/relationships/printerSettings" Target="../printerSettings/printerSettings323.bin"/><Relationship Id="rId25" Type="http://schemas.openxmlformats.org/officeDocument/2006/relationships/printerSettings" Target="../printerSettings/printerSettings331.bin"/><Relationship Id="rId33" Type="http://schemas.openxmlformats.org/officeDocument/2006/relationships/printerSettings" Target="../printerSettings/printerSettings339.bin"/><Relationship Id="rId2" Type="http://schemas.openxmlformats.org/officeDocument/2006/relationships/printerSettings" Target="../printerSettings/printerSettings308.bin"/><Relationship Id="rId16" Type="http://schemas.openxmlformats.org/officeDocument/2006/relationships/printerSettings" Target="../printerSettings/printerSettings322.bin"/><Relationship Id="rId20" Type="http://schemas.openxmlformats.org/officeDocument/2006/relationships/printerSettings" Target="../printerSettings/printerSettings326.bin"/><Relationship Id="rId29" Type="http://schemas.openxmlformats.org/officeDocument/2006/relationships/printerSettings" Target="../printerSettings/printerSettings335.bin"/><Relationship Id="rId1" Type="http://schemas.openxmlformats.org/officeDocument/2006/relationships/printerSettings" Target="../printerSettings/printerSettings307.bin"/><Relationship Id="rId6" Type="http://schemas.openxmlformats.org/officeDocument/2006/relationships/printerSettings" Target="../printerSettings/printerSettings312.bin"/><Relationship Id="rId11" Type="http://schemas.openxmlformats.org/officeDocument/2006/relationships/printerSettings" Target="../printerSettings/printerSettings317.bin"/><Relationship Id="rId24" Type="http://schemas.openxmlformats.org/officeDocument/2006/relationships/printerSettings" Target="../printerSettings/printerSettings330.bin"/><Relationship Id="rId32" Type="http://schemas.openxmlformats.org/officeDocument/2006/relationships/printerSettings" Target="../printerSettings/printerSettings338.bin"/><Relationship Id="rId5" Type="http://schemas.openxmlformats.org/officeDocument/2006/relationships/printerSettings" Target="../printerSettings/printerSettings311.bin"/><Relationship Id="rId15" Type="http://schemas.openxmlformats.org/officeDocument/2006/relationships/printerSettings" Target="../printerSettings/printerSettings321.bin"/><Relationship Id="rId23" Type="http://schemas.openxmlformats.org/officeDocument/2006/relationships/printerSettings" Target="../printerSettings/printerSettings329.bin"/><Relationship Id="rId28" Type="http://schemas.openxmlformats.org/officeDocument/2006/relationships/printerSettings" Target="../printerSettings/printerSettings334.bin"/><Relationship Id="rId36" Type="http://schemas.openxmlformats.org/officeDocument/2006/relationships/ctrlProp" Target="../ctrlProps/ctrlProp22.xml"/><Relationship Id="rId10" Type="http://schemas.openxmlformats.org/officeDocument/2006/relationships/printerSettings" Target="../printerSettings/printerSettings316.bin"/><Relationship Id="rId19" Type="http://schemas.openxmlformats.org/officeDocument/2006/relationships/printerSettings" Target="../printerSettings/printerSettings325.bin"/><Relationship Id="rId31" Type="http://schemas.openxmlformats.org/officeDocument/2006/relationships/printerSettings" Target="../printerSettings/printerSettings337.bin"/><Relationship Id="rId4" Type="http://schemas.openxmlformats.org/officeDocument/2006/relationships/printerSettings" Target="../printerSettings/printerSettings310.bin"/><Relationship Id="rId9" Type="http://schemas.openxmlformats.org/officeDocument/2006/relationships/printerSettings" Target="../printerSettings/printerSettings315.bin"/><Relationship Id="rId14" Type="http://schemas.openxmlformats.org/officeDocument/2006/relationships/printerSettings" Target="../printerSettings/printerSettings320.bin"/><Relationship Id="rId22" Type="http://schemas.openxmlformats.org/officeDocument/2006/relationships/printerSettings" Target="../printerSettings/printerSettings328.bin"/><Relationship Id="rId27" Type="http://schemas.openxmlformats.org/officeDocument/2006/relationships/printerSettings" Target="../printerSettings/printerSettings333.bin"/><Relationship Id="rId30" Type="http://schemas.openxmlformats.org/officeDocument/2006/relationships/printerSettings" Target="../printerSettings/printerSettings336.bin"/><Relationship Id="rId35" Type="http://schemas.openxmlformats.org/officeDocument/2006/relationships/vmlDrawing" Target="../drawings/vmlDrawing5.vml"/><Relationship Id="rId8" Type="http://schemas.openxmlformats.org/officeDocument/2006/relationships/printerSettings" Target="../printerSettings/printerSettings314.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52.bin"/><Relationship Id="rId18" Type="http://schemas.openxmlformats.org/officeDocument/2006/relationships/printerSettings" Target="../printerSettings/printerSettings357.bin"/><Relationship Id="rId26" Type="http://schemas.openxmlformats.org/officeDocument/2006/relationships/printerSettings" Target="../printerSettings/printerSettings365.bin"/><Relationship Id="rId3" Type="http://schemas.openxmlformats.org/officeDocument/2006/relationships/printerSettings" Target="../printerSettings/printerSettings342.bin"/><Relationship Id="rId21" Type="http://schemas.openxmlformats.org/officeDocument/2006/relationships/printerSettings" Target="../printerSettings/printerSettings360.bin"/><Relationship Id="rId7" Type="http://schemas.openxmlformats.org/officeDocument/2006/relationships/printerSettings" Target="../printerSettings/printerSettings346.bin"/><Relationship Id="rId12" Type="http://schemas.openxmlformats.org/officeDocument/2006/relationships/printerSettings" Target="../printerSettings/printerSettings351.bin"/><Relationship Id="rId17" Type="http://schemas.openxmlformats.org/officeDocument/2006/relationships/printerSettings" Target="../printerSettings/printerSettings356.bin"/><Relationship Id="rId25" Type="http://schemas.openxmlformats.org/officeDocument/2006/relationships/printerSettings" Target="../printerSettings/printerSettings364.bin"/><Relationship Id="rId33" Type="http://schemas.openxmlformats.org/officeDocument/2006/relationships/drawing" Target="../drawings/drawing12.xml"/><Relationship Id="rId2" Type="http://schemas.openxmlformats.org/officeDocument/2006/relationships/printerSettings" Target="../printerSettings/printerSettings341.bin"/><Relationship Id="rId16" Type="http://schemas.openxmlformats.org/officeDocument/2006/relationships/printerSettings" Target="../printerSettings/printerSettings355.bin"/><Relationship Id="rId20" Type="http://schemas.openxmlformats.org/officeDocument/2006/relationships/printerSettings" Target="../printerSettings/printerSettings359.bin"/><Relationship Id="rId29" Type="http://schemas.openxmlformats.org/officeDocument/2006/relationships/printerSettings" Target="../printerSettings/printerSettings368.bin"/><Relationship Id="rId1" Type="http://schemas.openxmlformats.org/officeDocument/2006/relationships/printerSettings" Target="../printerSettings/printerSettings340.bin"/><Relationship Id="rId6" Type="http://schemas.openxmlformats.org/officeDocument/2006/relationships/printerSettings" Target="../printerSettings/printerSettings345.bin"/><Relationship Id="rId11" Type="http://schemas.openxmlformats.org/officeDocument/2006/relationships/printerSettings" Target="../printerSettings/printerSettings350.bin"/><Relationship Id="rId24" Type="http://schemas.openxmlformats.org/officeDocument/2006/relationships/printerSettings" Target="../printerSettings/printerSettings363.bin"/><Relationship Id="rId32" Type="http://schemas.openxmlformats.org/officeDocument/2006/relationships/printerSettings" Target="../printerSettings/printerSettings371.bin"/><Relationship Id="rId5" Type="http://schemas.openxmlformats.org/officeDocument/2006/relationships/printerSettings" Target="../printerSettings/printerSettings344.bin"/><Relationship Id="rId15" Type="http://schemas.openxmlformats.org/officeDocument/2006/relationships/printerSettings" Target="../printerSettings/printerSettings354.bin"/><Relationship Id="rId23" Type="http://schemas.openxmlformats.org/officeDocument/2006/relationships/printerSettings" Target="../printerSettings/printerSettings362.bin"/><Relationship Id="rId28" Type="http://schemas.openxmlformats.org/officeDocument/2006/relationships/printerSettings" Target="../printerSettings/printerSettings367.bin"/><Relationship Id="rId10" Type="http://schemas.openxmlformats.org/officeDocument/2006/relationships/printerSettings" Target="../printerSettings/printerSettings349.bin"/><Relationship Id="rId19" Type="http://schemas.openxmlformats.org/officeDocument/2006/relationships/printerSettings" Target="../printerSettings/printerSettings358.bin"/><Relationship Id="rId31" Type="http://schemas.openxmlformats.org/officeDocument/2006/relationships/printerSettings" Target="../printerSettings/printerSettings370.bin"/><Relationship Id="rId4" Type="http://schemas.openxmlformats.org/officeDocument/2006/relationships/printerSettings" Target="../printerSettings/printerSettings343.bin"/><Relationship Id="rId9" Type="http://schemas.openxmlformats.org/officeDocument/2006/relationships/printerSettings" Target="../printerSettings/printerSettings348.bin"/><Relationship Id="rId14" Type="http://schemas.openxmlformats.org/officeDocument/2006/relationships/printerSettings" Target="../printerSettings/printerSettings353.bin"/><Relationship Id="rId22" Type="http://schemas.openxmlformats.org/officeDocument/2006/relationships/printerSettings" Target="../printerSettings/printerSettings361.bin"/><Relationship Id="rId27" Type="http://schemas.openxmlformats.org/officeDocument/2006/relationships/printerSettings" Target="../printerSettings/printerSettings366.bin"/><Relationship Id="rId30" Type="http://schemas.openxmlformats.org/officeDocument/2006/relationships/printerSettings" Target="../printerSettings/printerSettings369.bin"/><Relationship Id="rId8" Type="http://schemas.openxmlformats.org/officeDocument/2006/relationships/printerSettings" Target="../printerSettings/printerSettings347.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384.bin"/><Relationship Id="rId18" Type="http://schemas.openxmlformats.org/officeDocument/2006/relationships/printerSettings" Target="../printerSettings/printerSettings389.bin"/><Relationship Id="rId26" Type="http://schemas.openxmlformats.org/officeDocument/2006/relationships/printerSettings" Target="../printerSettings/printerSettings397.bin"/><Relationship Id="rId3" Type="http://schemas.openxmlformats.org/officeDocument/2006/relationships/printerSettings" Target="../printerSettings/printerSettings374.bin"/><Relationship Id="rId21" Type="http://schemas.openxmlformats.org/officeDocument/2006/relationships/printerSettings" Target="../printerSettings/printerSettings392.bin"/><Relationship Id="rId34" Type="http://schemas.openxmlformats.org/officeDocument/2006/relationships/drawing" Target="../drawings/drawing13.xml"/><Relationship Id="rId7" Type="http://schemas.openxmlformats.org/officeDocument/2006/relationships/printerSettings" Target="../printerSettings/printerSettings378.bin"/><Relationship Id="rId12" Type="http://schemas.openxmlformats.org/officeDocument/2006/relationships/printerSettings" Target="../printerSettings/printerSettings383.bin"/><Relationship Id="rId17" Type="http://schemas.openxmlformats.org/officeDocument/2006/relationships/printerSettings" Target="../printerSettings/printerSettings388.bin"/><Relationship Id="rId25" Type="http://schemas.openxmlformats.org/officeDocument/2006/relationships/printerSettings" Target="../printerSettings/printerSettings396.bin"/><Relationship Id="rId33" Type="http://schemas.openxmlformats.org/officeDocument/2006/relationships/printerSettings" Target="../printerSettings/printerSettings404.bin"/><Relationship Id="rId2" Type="http://schemas.openxmlformats.org/officeDocument/2006/relationships/printerSettings" Target="../printerSettings/printerSettings373.bin"/><Relationship Id="rId16" Type="http://schemas.openxmlformats.org/officeDocument/2006/relationships/printerSettings" Target="../printerSettings/printerSettings387.bin"/><Relationship Id="rId20" Type="http://schemas.openxmlformats.org/officeDocument/2006/relationships/printerSettings" Target="../printerSettings/printerSettings391.bin"/><Relationship Id="rId29" Type="http://schemas.openxmlformats.org/officeDocument/2006/relationships/printerSettings" Target="../printerSettings/printerSettings400.bin"/><Relationship Id="rId1" Type="http://schemas.openxmlformats.org/officeDocument/2006/relationships/printerSettings" Target="../printerSettings/printerSettings372.bin"/><Relationship Id="rId6" Type="http://schemas.openxmlformats.org/officeDocument/2006/relationships/printerSettings" Target="../printerSettings/printerSettings377.bin"/><Relationship Id="rId11" Type="http://schemas.openxmlformats.org/officeDocument/2006/relationships/printerSettings" Target="../printerSettings/printerSettings382.bin"/><Relationship Id="rId24" Type="http://schemas.openxmlformats.org/officeDocument/2006/relationships/printerSettings" Target="../printerSettings/printerSettings395.bin"/><Relationship Id="rId32" Type="http://schemas.openxmlformats.org/officeDocument/2006/relationships/printerSettings" Target="../printerSettings/printerSettings403.bin"/><Relationship Id="rId5" Type="http://schemas.openxmlformats.org/officeDocument/2006/relationships/printerSettings" Target="../printerSettings/printerSettings376.bin"/><Relationship Id="rId15" Type="http://schemas.openxmlformats.org/officeDocument/2006/relationships/printerSettings" Target="../printerSettings/printerSettings386.bin"/><Relationship Id="rId23" Type="http://schemas.openxmlformats.org/officeDocument/2006/relationships/printerSettings" Target="../printerSettings/printerSettings394.bin"/><Relationship Id="rId28" Type="http://schemas.openxmlformats.org/officeDocument/2006/relationships/printerSettings" Target="../printerSettings/printerSettings399.bin"/><Relationship Id="rId10" Type="http://schemas.openxmlformats.org/officeDocument/2006/relationships/printerSettings" Target="../printerSettings/printerSettings381.bin"/><Relationship Id="rId19" Type="http://schemas.openxmlformats.org/officeDocument/2006/relationships/printerSettings" Target="../printerSettings/printerSettings390.bin"/><Relationship Id="rId31" Type="http://schemas.openxmlformats.org/officeDocument/2006/relationships/printerSettings" Target="../printerSettings/printerSettings402.bin"/><Relationship Id="rId4" Type="http://schemas.openxmlformats.org/officeDocument/2006/relationships/printerSettings" Target="../printerSettings/printerSettings375.bin"/><Relationship Id="rId9" Type="http://schemas.openxmlformats.org/officeDocument/2006/relationships/printerSettings" Target="../printerSettings/printerSettings380.bin"/><Relationship Id="rId14" Type="http://schemas.openxmlformats.org/officeDocument/2006/relationships/printerSettings" Target="../printerSettings/printerSettings385.bin"/><Relationship Id="rId22" Type="http://schemas.openxmlformats.org/officeDocument/2006/relationships/printerSettings" Target="../printerSettings/printerSettings393.bin"/><Relationship Id="rId27" Type="http://schemas.openxmlformats.org/officeDocument/2006/relationships/printerSettings" Target="../printerSettings/printerSettings398.bin"/><Relationship Id="rId30" Type="http://schemas.openxmlformats.org/officeDocument/2006/relationships/printerSettings" Target="../printerSettings/printerSettings401.bin"/><Relationship Id="rId8" Type="http://schemas.openxmlformats.org/officeDocument/2006/relationships/printerSettings" Target="../printerSettings/printerSettings379.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17.bin"/><Relationship Id="rId18" Type="http://schemas.openxmlformats.org/officeDocument/2006/relationships/printerSettings" Target="../printerSettings/printerSettings422.bin"/><Relationship Id="rId26" Type="http://schemas.openxmlformats.org/officeDocument/2006/relationships/printerSettings" Target="../printerSettings/printerSettings430.bin"/><Relationship Id="rId3" Type="http://schemas.openxmlformats.org/officeDocument/2006/relationships/printerSettings" Target="../printerSettings/printerSettings407.bin"/><Relationship Id="rId21" Type="http://schemas.openxmlformats.org/officeDocument/2006/relationships/printerSettings" Target="../printerSettings/printerSettings425.bin"/><Relationship Id="rId34" Type="http://schemas.openxmlformats.org/officeDocument/2006/relationships/drawing" Target="../drawings/drawing14.xml"/><Relationship Id="rId7" Type="http://schemas.openxmlformats.org/officeDocument/2006/relationships/printerSettings" Target="../printerSettings/printerSettings411.bin"/><Relationship Id="rId12" Type="http://schemas.openxmlformats.org/officeDocument/2006/relationships/printerSettings" Target="../printerSettings/printerSettings416.bin"/><Relationship Id="rId17" Type="http://schemas.openxmlformats.org/officeDocument/2006/relationships/printerSettings" Target="../printerSettings/printerSettings421.bin"/><Relationship Id="rId25" Type="http://schemas.openxmlformats.org/officeDocument/2006/relationships/printerSettings" Target="../printerSettings/printerSettings429.bin"/><Relationship Id="rId33" Type="http://schemas.openxmlformats.org/officeDocument/2006/relationships/printerSettings" Target="../printerSettings/printerSettings437.bin"/><Relationship Id="rId2" Type="http://schemas.openxmlformats.org/officeDocument/2006/relationships/printerSettings" Target="../printerSettings/printerSettings406.bin"/><Relationship Id="rId16" Type="http://schemas.openxmlformats.org/officeDocument/2006/relationships/printerSettings" Target="../printerSettings/printerSettings420.bin"/><Relationship Id="rId20" Type="http://schemas.openxmlformats.org/officeDocument/2006/relationships/printerSettings" Target="../printerSettings/printerSettings424.bin"/><Relationship Id="rId29" Type="http://schemas.openxmlformats.org/officeDocument/2006/relationships/printerSettings" Target="../printerSettings/printerSettings433.bin"/><Relationship Id="rId1" Type="http://schemas.openxmlformats.org/officeDocument/2006/relationships/printerSettings" Target="../printerSettings/printerSettings405.bin"/><Relationship Id="rId6" Type="http://schemas.openxmlformats.org/officeDocument/2006/relationships/printerSettings" Target="../printerSettings/printerSettings410.bin"/><Relationship Id="rId11" Type="http://schemas.openxmlformats.org/officeDocument/2006/relationships/printerSettings" Target="../printerSettings/printerSettings415.bin"/><Relationship Id="rId24" Type="http://schemas.openxmlformats.org/officeDocument/2006/relationships/printerSettings" Target="../printerSettings/printerSettings428.bin"/><Relationship Id="rId32" Type="http://schemas.openxmlformats.org/officeDocument/2006/relationships/printerSettings" Target="../printerSettings/printerSettings436.bin"/><Relationship Id="rId5" Type="http://schemas.openxmlformats.org/officeDocument/2006/relationships/printerSettings" Target="../printerSettings/printerSettings409.bin"/><Relationship Id="rId15" Type="http://schemas.openxmlformats.org/officeDocument/2006/relationships/printerSettings" Target="../printerSettings/printerSettings419.bin"/><Relationship Id="rId23" Type="http://schemas.openxmlformats.org/officeDocument/2006/relationships/printerSettings" Target="../printerSettings/printerSettings427.bin"/><Relationship Id="rId28" Type="http://schemas.openxmlformats.org/officeDocument/2006/relationships/printerSettings" Target="../printerSettings/printerSettings432.bin"/><Relationship Id="rId10" Type="http://schemas.openxmlformats.org/officeDocument/2006/relationships/printerSettings" Target="../printerSettings/printerSettings414.bin"/><Relationship Id="rId19" Type="http://schemas.openxmlformats.org/officeDocument/2006/relationships/printerSettings" Target="../printerSettings/printerSettings423.bin"/><Relationship Id="rId31" Type="http://schemas.openxmlformats.org/officeDocument/2006/relationships/printerSettings" Target="../printerSettings/printerSettings435.bin"/><Relationship Id="rId4" Type="http://schemas.openxmlformats.org/officeDocument/2006/relationships/printerSettings" Target="../printerSettings/printerSettings408.bin"/><Relationship Id="rId9" Type="http://schemas.openxmlformats.org/officeDocument/2006/relationships/printerSettings" Target="../printerSettings/printerSettings413.bin"/><Relationship Id="rId14" Type="http://schemas.openxmlformats.org/officeDocument/2006/relationships/printerSettings" Target="../printerSettings/printerSettings418.bin"/><Relationship Id="rId22" Type="http://schemas.openxmlformats.org/officeDocument/2006/relationships/printerSettings" Target="../printerSettings/printerSettings426.bin"/><Relationship Id="rId27" Type="http://schemas.openxmlformats.org/officeDocument/2006/relationships/printerSettings" Target="../printerSettings/printerSettings431.bin"/><Relationship Id="rId30" Type="http://schemas.openxmlformats.org/officeDocument/2006/relationships/printerSettings" Target="../printerSettings/printerSettings434.bin"/><Relationship Id="rId8" Type="http://schemas.openxmlformats.org/officeDocument/2006/relationships/printerSettings" Target="../printerSettings/printerSettings412.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50.bin"/><Relationship Id="rId18" Type="http://schemas.openxmlformats.org/officeDocument/2006/relationships/printerSettings" Target="../printerSettings/printerSettings455.bin"/><Relationship Id="rId26" Type="http://schemas.openxmlformats.org/officeDocument/2006/relationships/printerSettings" Target="../printerSettings/printerSettings463.bin"/><Relationship Id="rId3" Type="http://schemas.openxmlformats.org/officeDocument/2006/relationships/printerSettings" Target="../printerSettings/printerSettings440.bin"/><Relationship Id="rId21" Type="http://schemas.openxmlformats.org/officeDocument/2006/relationships/printerSettings" Target="../printerSettings/printerSettings458.bin"/><Relationship Id="rId34" Type="http://schemas.openxmlformats.org/officeDocument/2006/relationships/drawing" Target="../drawings/drawing15.xml"/><Relationship Id="rId7" Type="http://schemas.openxmlformats.org/officeDocument/2006/relationships/printerSettings" Target="../printerSettings/printerSettings444.bin"/><Relationship Id="rId12" Type="http://schemas.openxmlformats.org/officeDocument/2006/relationships/printerSettings" Target="../printerSettings/printerSettings449.bin"/><Relationship Id="rId17" Type="http://schemas.openxmlformats.org/officeDocument/2006/relationships/printerSettings" Target="../printerSettings/printerSettings454.bin"/><Relationship Id="rId25" Type="http://schemas.openxmlformats.org/officeDocument/2006/relationships/printerSettings" Target="../printerSettings/printerSettings462.bin"/><Relationship Id="rId33" Type="http://schemas.openxmlformats.org/officeDocument/2006/relationships/printerSettings" Target="../printerSettings/printerSettings470.bin"/><Relationship Id="rId2" Type="http://schemas.openxmlformats.org/officeDocument/2006/relationships/printerSettings" Target="../printerSettings/printerSettings439.bin"/><Relationship Id="rId16" Type="http://schemas.openxmlformats.org/officeDocument/2006/relationships/printerSettings" Target="../printerSettings/printerSettings453.bin"/><Relationship Id="rId20" Type="http://schemas.openxmlformats.org/officeDocument/2006/relationships/printerSettings" Target="../printerSettings/printerSettings457.bin"/><Relationship Id="rId29" Type="http://schemas.openxmlformats.org/officeDocument/2006/relationships/printerSettings" Target="../printerSettings/printerSettings466.bin"/><Relationship Id="rId1" Type="http://schemas.openxmlformats.org/officeDocument/2006/relationships/printerSettings" Target="../printerSettings/printerSettings438.bin"/><Relationship Id="rId6" Type="http://schemas.openxmlformats.org/officeDocument/2006/relationships/printerSettings" Target="../printerSettings/printerSettings443.bin"/><Relationship Id="rId11" Type="http://schemas.openxmlformats.org/officeDocument/2006/relationships/printerSettings" Target="../printerSettings/printerSettings448.bin"/><Relationship Id="rId24" Type="http://schemas.openxmlformats.org/officeDocument/2006/relationships/printerSettings" Target="../printerSettings/printerSettings461.bin"/><Relationship Id="rId32" Type="http://schemas.openxmlformats.org/officeDocument/2006/relationships/printerSettings" Target="../printerSettings/printerSettings469.bin"/><Relationship Id="rId5" Type="http://schemas.openxmlformats.org/officeDocument/2006/relationships/printerSettings" Target="../printerSettings/printerSettings442.bin"/><Relationship Id="rId15" Type="http://schemas.openxmlformats.org/officeDocument/2006/relationships/printerSettings" Target="../printerSettings/printerSettings452.bin"/><Relationship Id="rId23" Type="http://schemas.openxmlformats.org/officeDocument/2006/relationships/printerSettings" Target="../printerSettings/printerSettings460.bin"/><Relationship Id="rId28" Type="http://schemas.openxmlformats.org/officeDocument/2006/relationships/printerSettings" Target="../printerSettings/printerSettings465.bin"/><Relationship Id="rId10" Type="http://schemas.openxmlformats.org/officeDocument/2006/relationships/printerSettings" Target="../printerSettings/printerSettings447.bin"/><Relationship Id="rId19" Type="http://schemas.openxmlformats.org/officeDocument/2006/relationships/printerSettings" Target="../printerSettings/printerSettings456.bin"/><Relationship Id="rId31" Type="http://schemas.openxmlformats.org/officeDocument/2006/relationships/printerSettings" Target="../printerSettings/printerSettings468.bin"/><Relationship Id="rId4" Type="http://schemas.openxmlformats.org/officeDocument/2006/relationships/printerSettings" Target="../printerSettings/printerSettings441.bin"/><Relationship Id="rId9" Type="http://schemas.openxmlformats.org/officeDocument/2006/relationships/printerSettings" Target="../printerSettings/printerSettings446.bin"/><Relationship Id="rId14" Type="http://schemas.openxmlformats.org/officeDocument/2006/relationships/printerSettings" Target="../printerSettings/printerSettings451.bin"/><Relationship Id="rId22" Type="http://schemas.openxmlformats.org/officeDocument/2006/relationships/printerSettings" Target="../printerSettings/printerSettings459.bin"/><Relationship Id="rId27" Type="http://schemas.openxmlformats.org/officeDocument/2006/relationships/printerSettings" Target="../printerSettings/printerSettings464.bin"/><Relationship Id="rId30" Type="http://schemas.openxmlformats.org/officeDocument/2006/relationships/printerSettings" Target="../printerSettings/printerSettings467.bin"/><Relationship Id="rId8" Type="http://schemas.openxmlformats.org/officeDocument/2006/relationships/printerSettings" Target="../printerSettings/printerSettings445.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483.bin"/><Relationship Id="rId18" Type="http://schemas.openxmlformats.org/officeDocument/2006/relationships/printerSettings" Target="../printerSettings/printerSettings488.bin"/><Relationship Id="rId26" Type="http://schemas.openxmlformats.org/officeDocument/2006/relationships/printerSettings" Target="../printerSettings/printerSettings496.bin"/><Relationship Id="rId3" Type="http://schemas.openxmlformats.org/officeDocument/2006/relationships/printerSettings" Target="../printerSettings/printerSettings473.bin"/><Relationship Id="rId21" Type="http://schemas.openxmlformats.org/officeDocument/2006/relationships/printerSettings" Target="../printerSettings/printerSettings491.bin"/><Relationship Id="rId34" Type="http://schemas.openxmlformats.org/officeDocument/2006/relationships/drawing" Target="../drawings/drawing16.xml"/><Relationship Id="rId7" Type="http://schemas.openxmlformats.org/officeDocument/2006/relationships/printerSettings" Target="../printerSettings/printerSettings477.bin"/><Relationship Id="rId12" Type="http://schemas.openxmlformats.org/officeDocument/2006/relationships/printerSettings" Target="../printerSettings/printerSettings482.bin"/><Relationship Id="rId17" Type="http://schemas.openxmlformats.org/officeDocument/2006/relationships/printerSettings" Target="../printerSettings/printerSettings487.bin"/><Relationship Id="rId25" Type="http://schemas.openxmlformats.org/officeDocument/2006/relationships/printerSettings" Target="../printerSettings/printerSettings495.bin"/><Relationship Id="rId33" Type="http://schemas.openxmlformats.org/officeDocument/2006/relationships/printerSettings" Target="../printerSettings/printerSettings503.bin"/><Relationship Id="rId2" Type="http://schemas.openxmlformats.org/officeDocument/2006/relationships/printerSettings" Target="../printerSettings/printerSettings472.bin"/><Relationship Id="rId16" Type="http://schemas.openxmlformats.org/officeDocument/2006/relationships/printerSettings" Target="../printerSettings/printerSettings486.bin"/><Relationship Id="rId20" Type="http://schemas.openxmlformats.org/officeDocument/2006/relationships/printerSettings" Target="../printerSettings/printerSettings490.bin"/><Relationship Id="rId29" Type="http://schemas.openxmlformats.org/officeDocument/2006/relationships/printerSettings" Target="../printerSettings/printerSettings499.bin"/><Relationship Id="rId1" Type="http://schemas.openxmlformats.org/officeDocument/2006/relationships/printerSettings" Target="../printerSettings/printerSettings471.bin"/><Relationship Id="rId6" Type="http://schemas.openxmlformats.org/officeDocument/2006/relationships/printerSettings" Target="../printerSettings/printerSettings476.bin"/><Relationship Id="rId11" Type="http://schemas.openxmlformats.org/officeDocument/2006/relationships/printerSettings" Target="../printerSettings/printerSettings481.bin"/><Relationship Id="rId24" Type="http://schemas.openxmlformats.org/officeDocument/2006/relationships/printerSettings" Target="../printerSettings/printerSettings494.bin"/><Relationship Id="rId32" Type="http://schemas.openxmlformats.org/officeDocument/2006/relationships/printerSettings" Target="../printerSettings/printerSettings502.bin"/><Relationship Id="rId5" Type="http://schemas.openxmlformats.org/officeDocument/2006/relationships/printerSettings" Target="../printerSettings/printerSettings475.bin"/><Relationship Id="rId15" Type="http://schemas.openxmlformats.org/officeDocument/2006/relationships/printerSettings" Target="../printerSettings/printerSettings485.bin"/><Relationship Id="rId23" Type="http://schemas.openxmlformats.org/officeDocument/2006/relationships/printerSettings" Target="../printerSettings/printerSettings493.bin"/><Relationship Id="rId28" Type="http://schemas.openxmlformats.org/officeDocument/2006/relationships/printerSettings" Target="../printerSettings/printerSettings498.bin"/><Relationship Id="rId10" Type="http://schemas.openxmlformats.org/officeDocument/2006/relationships/printerSettings" Target="../printerSettings/printerSettings480.bin"/><Relationship Id="rId19" Type="http://schemas.openxmlformats.org/officeDocument/2006/relationships/printerSettings" Target="../printerSettings/printerSettings489.bin"/><Relationship Id="rId31" Type="http://schemas.openxmlformats.org/officeDocument/2006/relationships/printerSettings" Target="../printerSettings/printerSettings501.bin"/><Relationship Id="rId4" Type="http://schemas.openxmlformats.org/officeDocument/2006/relationships/printerSettings" Target="../printerSettings/printerSettings474.bin"/><Relationship Id="rId9" Type="http://schemas.openxmlformats.org/officeDocument/2006/relationships/printerSettings" Target="../printerSettings/printerSettings479.bin"/><Relationship Id="rId14" Type="http://schemas.openxmlformats.org/officeDocument/2006/relationships/printerSettings" Target="../printerSettings/printerSettings484.bin"/><Relationship Id="rId22" Type="http://schemas.openxmlformats.org/officeDocument/2006/relationships/printerSettings" Target="../printerSettings/printerSettings492.bin"/><Relationship Id="rId27" Type="http://schemas.openxmlformats.org/officeDocument/2006/relationships/printerSettings" Target="../printerSettings/printerSettings497.bin"/><Relationship Id="rId30" Type="http://schemas.openxmlformats.org/officeDocument/2006/relationships/printerSettings" Target="../printerSettings/printerSettings500.bin"/><Relationship Id="rId8" Type="http://schemas.openxmlformats.org/officeDocument/2006/relationships/printerSettings" Target="../printerSettings/printerSettings478.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16.bin"/><Relationship Id="rId18" Type="http://schemas.openxmlformats.org/officeDocument/2006/relationships/printerSettings" Target="../printerSettings/printerSettings521.bin"/><Relationship Id="rId26" Type="http://schemas.openxmlformats.org/officeDocument/2006/relationships/printerSettings" Target="../printerSettings/printerSettings529.bin"/><Relationship Id="rId3" Type="http://schemas.openxmlformats.org/officeDocument/2006/relationships/printerSettings" Target="../printerSettings/printerSettings506.bin"/><Relationship Id="rId21" Type="http://schemas.openxmlformats.org/officeDocument/2006/relationships/printerSettings" Target="../printerSettings/printerSettings524.bin"/><Relationship Id="rId34" Type="http://schemas.openxmlformats.org/officeDocument/2006/relationships/drawing" Target="../drawings/drawing17.xml"/><Relationship Id="rId7" Type="http://schemas.openxmlformats.org/officeDocument/2006/relationships/printerSettings" Target="../printerSettings/printerSettings510.bin"/><Relationship Id="rId12" Type="http://schemas.openxmlformats.org/officeDocument/2006/relationships/printerSettings" Target="../printerSettings/printerSettings515.bin"/><Relationship Id="rId17" Type="http://schemas.openxmlformats.org/officeDocument/2006/relationships/printerSettings" Target="../printerSettings/printerSettings520.bin"/><Relationship Id="rId25" Type="http://schemas.openxmlformats.org/officeDocument/2006/relationships/printerSettings" Target="../printerSettings/printerSettings528.bin"/><Relationship Id="rId33" Type="http://schemas.openxmlformats.org/officeDocument/2006/relationships/printerSettings" Target="../printerSettings/printerSettings536.bin"/><Relationship Id="rId2" Type="http://schemas.openxmlformats.org/officeDocument/2006/relationships/printerSettings" Target="../printerSettings/printerSettings505.bin"/><Relationship Id="rId16" Type="http://schemas.openxmlformats.org/officeDocument/2006/relationships/printerSettings" Target="../printerSettings/printerSettings519.bin"/><Relationship Id="rId20" Type="http://schemas.openxmlformats.org/officeDocument/2006/relationships/printerSettings" Target="../printerSettings/printerSettings523.bin"/><Relationship Id="rId29" Type="http://schemas.openxmlformats.org/officeDocument/2006/relationships/printerSettings" Target="../printerSettings/printerSettings532.bin"/><Relationship Id="rId1" Type="http://schemas.openxmlformats.org/officeDocument/2006/relationships/printerSettings" Target="../printerSettings/printerSettings504.bin"/><Relationship Id="rId6" Type="http://schemas.openxmlformats.org/officeDocument/2006/relationships/printerSettings" Target="../printerSettings/printerSettings509.bin"/><Relationship Id="rId11" Type="http://schemas.openxmlformats.org/officeDocument/2006/relationships/printerSettings" Target="../printerSettings/printerSettings514.bin"/><Relationship Id="rId24" Type="http://schemas.openxmlformats.org/officeDocument/2006/relationships/printerSettings" Target="../printerSettings/printerSettings527.bin"/><Relationship Id="rId32" Type="http://schemas.openxmlformats.org/officeDocument/2006/relationships/printerSettings" Target="../printerSettings/printerSettings535.bin"/><Relationship Id="rId5" Type="http://schemas.openxmlformats.org/officeDocument/2006/relationships/printerSettings" Target="../printerSettings/printerSettings508.bin"/><Relationship Id="rId15" Type="http://schemas.openxmlformats.org/officeDocument/2006/relationships/printerSettings" Target="../printerSettings/printerSettings518.bin"/><Relationship Id="rId23" Type="http://schemas.openxmlformats.org/officeDocument/2006/relationships/printerSettings" Target="../printerSettings/printerSettings526.bin"/><Relationship Id="rId28" Type="http://schemas.openxmlformats.org/officeDocument/2006/relationships/printerSettings" Target="../printerSettings/printerSettings531.bin"/><Relationship Id="rId10" Type="http://schemas.openxmlformats.org/officeDocument/2006/relationships/printerSettings" Target="../printerSettings/printerSettings513.bin"/><Relationship Id="rId19" Type="http://schemas.openxmlformats.org/officeDocument/2006/relationships/printerSettings" Target="../printerSettings/printerSettings522.bin"/><Relationship Id="rId31" Type="http://schemas.openxmlformats.org/officeDocument/2006/relationships/printerSettings" Target="../printerSettings/printerSettings534.bin"/><Relationship Id="rId4" Type="http://schemas.openxmlformats.org/officeDocument/2006/relationships/printerSettings" Target="../printerSettings/printerSettings507.bin"/><Relationship Id="rId9" Type="http://schemas.openxmlformats.org/officeDocument/2006/relationships/printerSettings" Target="../printerSettings/printerSettings512.bin"/><Relationship Id="rId14" Type="http://schemas.openxmlformats.org/officeDocument/2006/relationships/printerSettings" Target="../printerSettings/printerSettings517.bin"/><Relationship Id="rId22" Type="http://schemas.openxmlformats.org/officeDocument/2006/relationships/printerSettings" Target="../printerSettings/printerSettings525.bin"/><Relationship Id="rId27" Type="http://schemas.openxmlformats.org/officeDocument/2006/relationships/printerSettings" Target="../printerSettings/printerSettings530.bin"/><Relationship Id="rId30" Type="http://schemas.openxmlformats.org/officeDocument/2006/relationships/printerSettings" Target="../printerSettings/printerSettings533.bin"/><Relationship Id="rId8" Type="http://schemas.openxmlformats.org/officeDocument/2006/relationships/printerSettings" Target="../printerSettings/printerSettings51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44.bin"/><Relationship Id="rId13" Type="http://schemas.openxmlformats.org/officeDocument/2006/relationships/printerSettings" Target="../printerSettings/printerSettings549.bin"/><Relationship Id="rId18" Type="http://schemas.openxmlformats.org/officeDocument/2006/relationships/printerSettings" Target="../printerSettings/printerSettings554.bin"/><Relationship Id="rId26" Type="http://schemas.openxmlformats.org/officeDocument/2006/relationships/printerSettings" Target="../printerSettings/printerSettings562.bin"/><Relationship Id="rId3" Type="http://schemas.openxmlformats.org/officeDocument/2006/relationships/printerSettings" Target="../printerSettings/printerSettings539.bin"/><Relationship Id="rId21" Type="http://schemas.openxmlformats.org/officeDocument/2006/relationships/printerSettings" Target="../printerSettings/printerSettings557.bin"/><Relationship Id="rId7" Type="http://schemas.openxmlformats.org/officeDocument/2006/relationships/printerSettings" Target="../printerSettings/printerSettings543.bin"/><Relationship Id="rId12" Type="http://schemas.openxmlformats.org/officeDocument/2006/relationships/printerSettings" Target="../printerSettings/printerSettings548.bin"/><Relationship Id="rId17" Type="http://schemas.openxmlformats.org/officeDocument/2006/relationships/printerSettings" Target="../printerSettings/printerSettings553.bin"/><Relationship Id="rId25" Type="http://schemas.openxmlformats.org/officeDocument/2006/relationships/printerSettings" Target="../printerSettings/printerSettings561.bin"/><Relationship Id="rId2" Type="http://schemas.openxmlformats.org/officeDocument/2006/relationships/printerSettings" Target="../printerSettings/printerSettings538.bin"/><Relationship Id="rId16" Type="http://schemas.openxmlformats.org/officeDocument/2006/relationships/printerSettings" Target="../printerSettings/printerSettings552.bin"/><Relationship Id="rId20" Type="http://schemas.openxmlformats.org/officeDocument/2006/relationships/printerSettings" Target="../printerSettings/printerSettings556.bin"/><Relationship Id="rId29" Type="http://schemas.openxmlformats.org/officeDocument/2006/relationships/drawing" Target="../drawings/drawing18.xml"/><Relationship Id="rId1" Type="http://schemas.openxmlformats.org/officeDocument/2006/relationships/printerSettings" Target="../printerSettings/printerSettings537.bin"/><Relationship Id="rId6" Type="http://schemas.openxmlformats.org/officeDocument/2006/relationships/printerSettings" Target="../printerSettings/printerSettings542.bin"/><Relationship Id="rId11" Type="http://schemas.openxmlformats.org/officeDocument/2006/relationships/printerSettings" Target="../printerSettings/printerSettings547.bin"/><Relationship Id="rId24" Type="http://schemas.openxmlformats.org/officeDocument/2006/relationships/printerSettings" Target="../printerSettings/printerSettings560.bin"/><Relationship Id="rId5" Type="http://schemas.openxmlformats.org/officeDocument/2006/relationships/printerSettings" Target="../printerSettings/printerSettings541.bin"/><Relationship Id="rId15" Type="http://schemas.openxmlformats.org/officeDocument/2006/relationships/printerSettings" Target="../printerSettings/printerSettings551.bin"/><Relationship Id="rId23" Type="http://schemas.openxmlformats.org/officeDocument/2006/relationships/printerSettings" Target="../printerSettings/printerSettings559.bin"/><Relationship Id="rId28" Type="http://schemas.openxmlformats.org/officeDocument/2006/relationships/printerSettings" Target="../printerSettings/printerSettings564.bin"/><Relationship Id="rId10" Type="http://schemas.openxmlformats.org/officeDocument/2006/relationships/printerSettings" Target="../printerSettings/printerSettings546.bin"/><Relationship Id="rId19" Type="http://schemas.openxmlformats.org/officeDocument/2006/relationships/printerSettings" Target="../printerSettings/printerSettings555.bin"/><Relationship Id="rId4" Type="http://schemas.openxmlformats.org/officeDocument/2006/relationships/printerSettings" Target="../printerSettings/printerSettings540.bin"/><Relationship Id="rId9" Type="http://schemas.openxmlformats.org/officeDocument/2006/relationships/printerSettings" Target="../printerSettings/printerSettings545.bin"/><Relationship Id="rId14" Type="http://schemas.openxmlformats.org/officeDocument/2006/relationships/printerSettings" Target="../printerSettings/printerSettings550.bin"/><Relationship Id="rId22" Type="http://schemas.openxmlformats.org/officeDocument/2006/relationships/printerSettings" Target="../printerSettings/printerSettings558.bin"/><Relationship Id="rId27" Type="http://schemas.openxmlformats.org/officeDocument/2006/relationships/printerSettings" Target="../printerSettings/printerSettings563.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72.bin"/><Relationship Id="rId13" Type="http://schemas.openxmlformats.org/officeDocument/2006/relationships/printerSettings" Target="../printerSettings/printerSettings577.bin"/><Relationship Id="rId18" Type="http://schemas.openxmlformats.org/officeDocument/2006/relationships/printerSettings" Target="../printerSettings/printerSettings582.bin"/><Relationship Id="rId26" Type="http://schemas.openxmlformats.org/officeDocument/2006/relationships/printerSettings" Target="../printerSettings/printerSettings590.bin"/><Relationship Id="rId3" Type="http://schemas.openxmlformats.org/officeDocument/2006/relationships/printerSettings" Target="../printerSettings/printerSettings567.bin"/><Relationship Id="rId21" Type="http://schemas.openxmlformats.org/officeDocument/2006/relationships/printerSettings" Target="../printerSettings/printerSettings585.bin"/><Relationship Id="rId7" Type="http://schemas.openxmlformats.org/officeDocument/2006/relationships/printerSettings" Target="../printerSettings/printerSettings571.bin"/><Relationship Id="rId12" Type="http://schemas.openxmlformats.org/officeDocument/2006/relationships/printerSettings" Target="../printerSettings/printerSettings576.bin"/><Relationship Id="rId17" Type="http://schemas.openxmlformats.org/officeDocument/2006/relationships/printerSettings" Target="../printerSettings/printerSettings581.bin"/><Relationship Id="rId25" Type="http://schemas.openxmlformats.org/officeDocument/2006/relationships/printerSettings" Target="../printerSettings/printerSettings589.bin"/><Relationship Id="rId2" Type="http://schemas.openxmlformats.org/officeDocument/2006/relationships/printerSettings" Target="../printerSettings/printerSettings566.bin"/><Relationship Id="rId16" Type="http://schemas.openxmlformats.org/officeDocument/2006/relationships/printerSettings" Target="../printerSettings/printerSettings580.bin"/><Relationship Id="rId20" Type="http://schemas.openxmlformats.org/officeDocument/2006/relationships/printerSettings" Target="../printerSettings/printerSettings584.bin"/><Relationship Id="rId29" Type="http://schemas.openxmlformats.org/officeDocument/2006/relationships/drawing" Target="../drawings/drawing19.xml"/><Relationship Id="rId1" Type="http://schemas.openxmlformats.org/officeDocument/2006/relationships/printerSettings" Target="../printerSettings/printerSettings565.bin"/><Relationship Id="rId6" Type="http://schemas.openxmlformats.org/officeDocument/2006/relationships/printerSettings" Target="../printerSettings/printerSettings570.bin"/><Relationship Id="rId11" Type="http://schemas.openxmlformats.org/officeDocument/2006/relationships/printerSettings" Target="../printerSettings/printerSettings575.bin"/><Relationship Id="rId24" Type="http://schemas.openxmlformats.org/officeDocument/2006/relationships/printerSettings" Target="../printerSettings/printerSettings588.bin"/><Relationship Id="rId5" Type="http://schemas.openxmlformats.org/officeDocument/2006/relationships/printerSettings" Target="../printerSettings/printerSettings569.bin"/><Relationship Id="rId15" Type="http://schemas.openxmlformats.org/officeDocument/2006/relationships/printerSettings" Target="../printerSettings/printerSettings579.bin"/><Relationship Id="rId23" Type="http://schemas.openxmlformats.org/officeDocument/2006/relationships/printerSettings" Target="../printerSettings/printerSettings587.bin"/><Relationship Id="rId28" Type="http://schemas.openxmlformats.org/officeDocument/2006/relationships/printerSettings" Target="../printerSettings/printerSettings592.bin"/><Relationship Id="rId10" Type="http://schemas.openxmlformats.org/officeDocument/2006/relationships/printerSettings" Target="../printerSettings/printerSettings574.bin"/><Relationship Id="rId19" Type="http://schemas.openxmlformats.org/officeDocument/2006/relationships/printerSettings" Target="../printerSettings/printerSettings583.bin"/><Relationship Id="rId4" Type="http://schemas.openxmlformats.org/officeDocument/2006/relationships/printerSettings" Target="../printerSettings/printerSettings568.bin"/><Relationship Id="rId9" Type="http://schemas.openxmlformats.org/officeDocument/2006/relationships/printerSettings" Target="../printerSettings/printerSettings573.bin"/><Relationship Id="rId14" Type="http://schemas.openxmlformats.org/officeDocument/2006/relationships/printerSettings" Target="../printerSettings/printerSettings578.bin"/><Relationship Id="rId22" Type="http://schemas.openxmlformats.org/officeDocument/2006/relationships/printerSettings" Target="../printerSettings/printerSettings586.bin"/><Relationship Id="rId27" Type="http://schemas.openxmlformats.org/officeDocument/2006/relationships/printerSettings" Target="../printerSettings/printerSettings591.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05.bin"/><Relationship Id="rId18" Type="http://schemas.openxmlformats.org/officeDocument/2006/relationships/printerSettings" Target="../printerSettings/printerSettings610.bin"/><Relationship Id="rId26" Type="http://schemas.openxmlformats.org/officeDocument/2006/relationships/printerSettings" Target="../printerSettings/printerSettings618.bin"/><Relationship Id="rId3" Type="http://schemas.openxmlformats.org/officeDocument/2006/relationships/printerSettings" Target="../printerSettings/printerSettings595.bin"/><Relationship Id="rId21" Type="http://schemas.openxmlformats.org/officeDocument/2006/relationships/printerSettings" Target="../printerSettings/printerSettings613.bin"/><Relationship Id="rId34" Type="http://schemas.openxmlformats.org/officeDocument/2006/relationships/ctrlProp" Target="../ctrlProps/ctrlProp24.xml"/><Relationship Id="rId7" Type="http://schemas.openxmlformats.org/officeDocument/2006/relationships/printerSettings" Target="../printerSettings/printerSettings599.bin"/><Relationship Id="rId12" Type="http://schemas.openxmlformats.org/officeDocument/2006/relationships/printerSettings" Target="../printerSettings/printerSettings604.bin"/><Relationship Id="rId17" Type="http://schemas.openxmlformats.org/officeDocument/2006/relationships/printerSettings" Target="../printerSettings/printerSettings609.bin"/><Relationship Id="rId25" Type="http://schemas.openxmlformats.org/officeDocument/2006/relationships/printerSettings" Target="../printerSettings/printerSettings617.bin"/><Relationship Id="rId33" Type="http://schemas.openxmlformats.org/officeDocument/2006/relationships/ctrlProp" Target="../ctrlProps/ctrlProp23.xml"/><Relationship Id="rId2" Type="http://schemas.openxmlformats.org/officeDocument/2006/relationships/printerSettings" Target="../printerSettings/printerSettings594.bin"/><Relationship Id="rId16" Type="http://schemas.openxmlformats.org/officeDocument/2006/relationships/printerSettings" Target="../printerSettings/printerSettings608.bin"/><Relationship Id="rId20" Type="http://schemas.openxmlformats.org/officeDocument/2006/relationships/printerSettings" Target="../printerSettings/printerSettings612.bin"/><Relationship Id="rId29" Type="http://schemas.openxmlformats.org/officeDocument/2006/relationships/printerSettings" Target="../printerSettings/printerSettings621.bin"/><Relationship Id="rId1" Type="http://schemas.openxmlformats.org/officeDocument/2006/relationships/printerSettings" Target="../printerSettings/printerSettings593.bin"/><Relationship Id="rId6" Type="http://schemas.openxmlformats.org/officeDocument/2006/relationships/printerSettings" Target="../printerSettings/printerSettings598.bin"/><Relationship Id="rId11" Type="http://schemas.openxmlformats.org/officeDocument/2006/relationships/printerSettings" Target="../printerSettings/printerSettings603.bin"/><Relationship Id="rId24" Type="http://schemas.openxmlformats.org/officeDocument/2006/relationships/printerSettings" Target="../printerSettings/printerSettings616.bin"/><Relationship Id="rId32" Type="http://schemas.openxmlformats.org/officeDocument/2006/relationships/vmlDrawing" Target="../drawings/vmlDrawing6.vml"/><Relationship Id="rId5" Type="http://schemas.openxmlformats.org/officeDocument/2006/relationships/printerSettings" Target="../printerSettings/printerSettings597.bin"/><Relationship Id="rId15" Type="http://schemas.openxmlformats.org/officeDocument/2006/relationships/printerSettings" Target="../printerSettings/printerSettings607.bin"/><Relationship Id="rId23" Type="http://schemas.openxmlformats.org/officeDocument/2006/relationships/printerSettings" Target="../printerSettings/printerSettings615.bin"/><Relationship Id="rId28" Type="http://schemas.openxmlformats.org/officeDocument/2006/relationships/printerSettings" Target="../printerSettings/printerSettings620.bin"/><Relationship Id="rId10" Type="http://schemas.openxmlformats.org/officeDocument/2006/relationships/printerSettings" Target="../printerSettings/printerSettings602.bin"/><Relationship Id="rId19" Type="http://schemas.openxmlformats.org/officeDocument/2006/relationships/printerSettings" Target="../printerSettings/printerSettings611.bin"/><Relationship Id="rId31" Type="http://schemas.openxmlformats.org/officeDocument/2006/relationships/drawing" Target="../drawings/drawing20.xml"/><Relationship Id="rId4" Type="http://schemas.openxmlformats.org/officeDocument/2006/relationships/printerSettings" Target="../printerSettings/printerSettings596.bin"/><Relationship Id="rId9" Type="http://schemas.openxmlformats.org/officeDocument/2006/relationships/printerSettings" Target="../printerSettings/printerSettings601.bin"/><Relationship Id="rId14" Type="http://schemas.openxmlformats.org/officeDocument/2006/relationships/printerSettings" Target="../printerSettings/printerSettings606.bin"/><Relationship Id="rId22" Type="http://schemas.openxmlformats.org/officeDocument/2006/relationships/printerSettings" Target="../printerSettings/printerSettings614.bin"/><Relationship Id="rId27" Type="http://schemas.openxmlformats.org/officeDocument/2006/relationships/printerSettings" Target="../printerSettings/printerSettings619.bin"/><Relationship Id="rId30" Type="http://schemas.openxmlformats.org/officeDocument/2006/relationships/printerSettings" Target="../printerSettings/printerSettings622.bin"/><Relationship Id="rId8" Type="http://schemas.openxmlformats.org/officeDocument/2006/relationships/printerSettings" Target="../printerSettings/printerSettings600.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35.bin"/><Relationship Id="rId18" Type="http://schemas.openxmlformats.org/officeDocument/2006/relationships/printerSettings" Target="../printerSettings/printerSettings640.bin"/><Relationship Id="rId26" Type="http://schemas.openxmlformats.org/officeDocument/2006/relationships/printerSettings" Target="../printerSettings/printerSettings648.bin"/><Relationship Id="rId3" Type="http://schemas.openxmlformats.org/officeDocument/2006/relationships/printerSettings" Target="../printerSettings/printerSettings625.bin"/><Relationship Id="rId21" Type="http://schemas.openxmlformats.org/officeDocument/2006/relationships/printerSettings" Target="../printerSettings/printerSettings643.bin"/><Relationship Id="rId34" Type="http://schemas.openxmlformats.org/officeDocument/2006/relationships/drawing" Target="../drawings/drawing21.xml"/><Relationship Id="rId7" Type="http://schemas.openxmlformats.org/officeDocument/2006/relationships/printerSettings" Target="../printerSettings/printerSettings629.bin"/><Relationship Id="rId12" Type="http://schemas.openxmlformats.org/officeDocument/2006/relationships/printerSettings" Target="../printerSettings/printerSettings634.bin"/><Relationship Id="rId17" Type="http://schemas.openxmlformats.org/officeDocument/2006/relationships/printerSettings" Target="../printerSettings/printerSettings639.bin"/><Relationship Id="rId25" Type="http://schemas.openxmlformats.org/officeDocument/2006/relationships/printerSettings" Target="../printerSettings/printerSettings647.bin"/><Relationship Id="rId33" Type="http://schemas.openxmlformats.org/officeDocument/2006/relationships/printerSettings" Target="../printerSettings/printerSettings655.bin"/><Relationship Id="rId2" Type="http://schemas.openxmlformats.org/officeDocument/2006/relationships/printerSettings" Target="../printerSettings/printerSettings624.bin"/><Relationship Id="rId16" Type="http://schemas.openxmlformats.org/officeDocument/2006/relationships/printerSettings" Target="../printerSettings/printerSettings638.bin"/><Relationship Id="rId20" Type="http://schemas.openxmlformats.org/officeDocument/2006/relationships/printerSettings" Target="../printerSettings/printerSettings642.bin"/><Relationship Id="rId29" Type="http://schemas.openxmlformats.org/officeDocument/2006/relationships/printerSettings" Target="../printerSettings/printerSettings651.bin"/><Relationship Id="rId1" Type="http://schemas.openxmlformats.org/officeDocument/2006/relationships/printerSettings" Target="../printerSettings/printerSettings623.bin"/><Relationship Id="rId6" Type="http://schemas.openxmlformats.org/officeDocument/2006/relationships/printerSettings" Target="../printerSettings/printerSettings628.bin"/><Relationship Id="rId11" Type="http://schemas.openxmlformats.org/officeDocument/2006/relationships/printerSettings" Target="../printerSettings/printerSettings633.bin"/><Relationship Id="rId24" Type="http://schemas.openxmlformats.org/officeDocument/2006/relationships/printerSettings" Target="../printerSettings/printerSettings646.bin"/><Relationship Id="rId32" Type="http://schemas.openxmlformats.org/officeDocument/2006/relationships/printerSettings" Target="../printerSettings/printerSettings654.bin"/><Relationship Id="rId5" Type="http://schemas.openxmlformats.org/officeDocument/2006/relationships/printerSettings" Target="../printerSettings/printerSettings627.bin"/><Relationship Id="rId15" Type="http://schemas.openxmlformats.org/officeDocument/2006/relationships/printerSettings" Target="../printerSettings/printerSettings637.bin"/><Relationship Id="rId23" Type="http://schemas.openxmlformats.org/officeDocument/2006/relationships/printerSettings" Target="../printerSettings/printerSettings645.bin"/><Relationship Id="rId28" Type="http://schemas.openxmlformats.org/officeDocument/2006/relationships/printerSettings" Target="../printerSettings/printerSettings650.bin"/><Relationship Id="rId10" Type="http://schemas.openxmlformats.org/officeDocument/2006/relationships/printerSettings" Target="../printerSettings/printerSettings632.bin"/><Relationship Id="rId19" Type="http://schemas.openxmlformats.org/officeDocument/2006/relationships/printerSettings" Target="../printerSettings/printerSettings641.bin"/><Relationship Id="rId31" Type="http://schemas.openxmlformats.org/officeDocument/2006/relationships/printerSettings" Target="../printerSettings/printerSettings653.bin"/><Relationship Id="rId4" Type="http://schemas.openxmlformats.org/officeDocument/2006/relationships/printerSettings" Target="../printerSettings/printerSettings626.bin"/><Relationship Id="rId9" Type="http://schemas.openxmlformats.org/officeDocument/2006/relationships/printerSettings" Target="../printerSettings/printerSettings631.bin"/><Relationship Id="rId14" Type="http://schemas.openxmlformats.org/officeDocument/2006/relationships/printerSettings" Target="../printerSettings/printerSettings636.bin"/><Relationship Id="rId22" Type="http://schemas.openxmlformats.org/officeDocument/2006/relationships/printerSettings" Target="../printerSettings/printerSettings644.bin"/><Relationship Id="rId27" Type="http://schemas.openxmlformats.org/officeDocument/2006/relationships/printerSettings" Target="../printerSettings/printerSettings649.bin"/><Relationship Id="rId30" Type="http://schemas.openxmlformats.org/officeDocument/2006/relationships/printerSettings" Target="../printerSettings/printerSettings652.bin"/><Relationship Id="rId8" Type="http://schemas.openxmlformats.org/officeDocument/2006/relationships/printerSettings" Target="../printerSettings/printerSettings63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663.bin"/><Relationship Id="rId13" Type="http://schemas.openxmlformats.org/officeDocument/2006/relationships/printerSettings" Target="../printerSettings/printerSettings668.bin"/><Relationship Id="rId18" Type="http://schemas.openxmlformats.org/officeDocument/2006/relationships/printerSettings" Target="../printerSettings/printerSettings673.bin"/><Relationship Id="rId26" Type="http://schemas.openxmlformats.org/officeDocument/2006/relationships/printerSettings" Target="../printerSettings/printerSettings681.bin"/><Relationship Id="rId3" Type="http://schemas.openxmlformats.org/officeDocument/2006/relationships/printerSettings" Target="../printerSettings/printerSettings658.bin"/><Relationship Id="rId21" Type="http://schemas.openxmlformats.org/officeDocument/2006/relationships/printerSettings" Target="../printerSettings/printerSettings676.bin"/><Relationship Id="rId7" Type="http://schemas.openxmlformats.org/officeDocument/2006/relationships/printerSettings" Target="../printerSettings/printerSettings662.bin"/><Relationship Id="rId12" Type="http://schemas.openxmlformats.org/officeDocument/2006/relationships/printerSettings" Target="../printerSettings/printerSettings667.bin"/><Relationship Id="rId17" Type="http://schemas.openxmlformats.org/officeDocument/2006/relationships/printerSettings" Target="../printerSettings/printerSettings672.bin"/><Relationship Id="rId25" Type="http://schemas.openxmlformats.org/officeDocument/2006/relationships/printerSettings" Target="../printerSettings/printerSettings680.bin"/><Relationship Id="rId2" Type="http://schemas.openxmlformats.org/officeDocument/2006/relationships/printerSettings" Target="../printerSettings/printerSettings657.bin"/><Relationship Id="rId16" Type="http://schemas.openxmlformats.org/officeDocument/2006/relationships/printerSettings" Target="../printerSettings/printerSettings671.bin"/><Relationship Id="rId20" Type="http://schemas.openxmlformats.org/officeDocument/2006/relationships/printerSettings" Target="../printerSettings/printerSettings675.bin"/><Relationship Id="rId1" Type="http://schemas.openxmlformats.org/officeDocument/2006/relationships/printerSettings" Target="../printerSettings/printerSettings656.bin"/><Relationship Id="rId6" Type="http://schemas.openxmlformats.org/officeDocument/2006/relationships/printerSettings" Target="../printerSettings/printerSettings661.bin"/><Relationship Id="rId11" Type="http://schemas.openxmlformats.org/officeDocument/2006/relationships/printerSettings" Target="../printerSettings/printerSettings666.bin"/><Relationship Id="rId24" Type="http://schemas.openxmlformats.org/officeDocument/2006/relationships/printerSettings" Target="../printerSettings/printerSettings679.bin"/><Relationship Id="rId5" Type="http://schemas.openxmlformats.org/officeDocument/2006/relationships/printerSettings" Target="../printerSettings/printerSettings660.bin"/><Relationship Id="rId15" Type="http://schemas.openxmlformats.org/officeDocument/2006/relationships/printerSettings" Target="../printerSettings/printerSettings670.bin"/><Relationship Id="rId23" Type="http://schemas.openxmlformats.org/officeDocument/2006/relationships/printerSettings" Target="../printerSettings/printerSettings678.bin"/><Relationship Id="rId28" Type="http://schemas.openxmlformats.org/officeDocument/2006/relationships/drawing" Target="../drawings/drawing22.xml"/><Relationship Id="rId10" Type="http://schemas.openxmlformats.org/officeDocument/2006/relationships/printerSettings" Target="../printerSettings/printerSettings665.bin"/><Relationship Id="rId19" Type="http://schemas.openxmlformats.org/officeDocument/2006/relationships/printerSettings" Target="../printerSettings/printerSettings674.bin"/><Relationship Id="rId4" Type="http://schemas.openxmlformats.org/officeDocument/2006/relationships/printerSettings" Target="../printerSettings/printerSettings659.bin"/><Relationship Id="rId9" Type="http://schemas.openxmlformats.org/officeDocument/2006/relationships/printerSettings" Target="../printerSettings/printerSettings664.bin"/><Relationship Id="rId14" Type="http://schemas.openxmlformats.org/officeDocument/2006/relationships/printerSettings" Target="../printerSettings/printerSettings669.bin"/><Relationship Id="rId22" Type="http://schemas.openxmlformats.org/officeDocument/2006/relationships/printerSettings" Target="../printerSettings/printerSettings677.bin"/><Relationship Id="rId27" Type="http://schemas.openxmlformats.org/officeDocument/2006/relationships/printerSettings" Target="../printerSettings/printerSettings682.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90.bin"/><Relationship Id="rId13" Type="http://schemas.openxmlformats.org/officeDocument/2006/relationships/printerSettings" Target="../printerSettings/printerSettings695.bin"/><Relationship Id="rId18" Type="http://schemas.openxmlformats.org/officeDocument/2006/relationships/printerSettings" Target="../printerSettings/printerSettings700.bin"/><Relationship Id="rId3" Type="http://schemas.openxmlformats.org/officeDocument/2006/relationships/printerSettings" Target="../printerSettings/printerSettings685.bin"/><Relationship Id="rId21" Type="http://schemas.openxmlformats.org/officeDocument/2006/relationships/printerSettings" Target="../printerSettings/printerSettings703.bin"/><Relationship Id="rId7" Type="http://schemas.openxmlformats.org/officeDocument/2006/relationships/printerSettings" Target="../printerSettings/printerSettings689.bin"/><Relationship Id="rId12" Type="http://schemas.openxmlformats.org/officeDocument/2006/relationships/printerSettings" Target="../printerSettings/printerSettings694.bin"/><Relationship Id="rId17" Type="http://schemas.openxmlformats.org/officeDocument/2006/relationships/printerSettings" Target="../printerSettings/printerSettings699.bin"/><Relationship Id="rId2" Type="http://schemas.openxmlformats.org/officeDocument/2006/relationships/printerSettings" Target="../printerSettings/printerSettings684.bin"/><Relationship Id="rId16" Type="http://schemas.openxmlformats.org/officeDocument/2006/relationships/printerSettings" Target="../printerSettings/printerSettings698.bin"/><Relationship Id="rId20" Type="http://schemas.openxmlformats.org/officeDocument/2006/relationships/printerSettings" Target="../printerSettings/printerSettings702.bin"/><Relationship Id="rId1" Type="http://schemas.openxmlformats.org/officeDocument/2006/relationships/printerSettings" Target="../printerSettings/printerSettings683.bin"/><Relationship Id="rId6" Type="http://schemas.openxmlformats.org/officeDocument/2006/relationships/printerSettings" Target="../printerSettings/printerSettings688.bin"/><Relationship Id="rId11" Type="http://schemas.openxmlformats.org/officeDocument/2006/relationships/printerSettings" Target="../printerSettings/printerSettings693.bin"/><Relationship Id="rId5" Type="http://schemas.openxmlformats.org/officeDocument/2006/relationships/printerSettings" Target="../printerSettings/printerSettings687.bin"/><Relationship Id="rId15" Type="http://schemas.openxmlformats.org/officeDocument/2006/relationships/printerSettings" Target="../printerSettings/printerSettings697.bin"/><Relationship Id="rId10" Type="http://schemas.openxmlformats.org/officeDocument/2006/relationships/printerSettings" Target="../printerSettings/printerSettings692.bin"/><Relationship Id="rId19" Type="http://schemas.openxmlformats.org/officeDocument/2006/relationships/printerSettings" Target="../printerSettings/printerSettings701.bin"/><Relationship Id="rId4" Type="http://schemas.openxmlformats.org/officeDocument/2006/relationships/printerSettings" Target="../printerSettings/printerSettings686.bin"/><Relationship Id="rId9" Type="http://schemas.openxmlformats.org/officeDocument/2006/relationships/printerSettings" Target="../printerSettings/printerSettings691.bin"/><Relationship Id="rId14" Type="http://schemas.openxmlformats.org/officeDocument/2006/relationships/printerSettings" Target="../printerSettings/printerSettings696.bin"/><Relationship Id="rId22"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716.bin"/><Relationship Id="rId18" Type="http://schemas.openxmlformats.org/officeDocument/2006/relationships/printerSettings" Target="../printerSettings/printerSettings721.bin"/><Relationship Id="rId26" Type="http://schemas.openxmlformats.org/officeDocument/2006/relationships/printerSettings" Target="../printerSettings/printerSettings729.bin"/><Relationship Id="rId3" Type="http://schemas.openxmlformats.org/officeDocument/2006/relationships/printerSettings" Target="../printerSettings/printerSettings706.bin"/><Relationship Id="rId21" Type="http://schemas.openxmlformats.org/officeDocument/2006/relationships/printerSettings" Target="../printerSettings/printerSettings724.bin"/><Relationship Id="rId34" Type="http://schemas.openxmlformats.org/officeDocument/2006/relationships/drawing" Target="../drawings/drawing24.xml"/><Relationship Id="rId7" Type="http://schemas.openxmlformats.org/officeDocument/2006/relationships/printerSettings" Target="../printerSettings/printerSettings710.bin"/><Relationship Id="rId12" Type="http://schemas.openxmlformats.org/officeDocument/2006/relationships/printerSettings" Target="../printerSettings/printerSettings715.bin"/><Relationship Id="rId17" Type="http://schemas.openxmlformats.org/officeDocument/2006/relationships/printerSettings" Target="../printerSettings/printerSettings720.bin"/><Relationship Id="rId25" Type="http://schemas.openxmlformats.org/officeDocument/2006/relationships/printerSettings" Target="../printerSettings/printerSettings728.bin"/><Relationship Id="rId33" Type="http://schemas.openxmlformats.org/officeDocument/2006/relationships/printerSettings" Target="../printerSettings/printerSettings736.bin"/><Relationship Id="rId2" Type="http://schemas.openxmlformats.org/officeDocument/2006/relationships/printerSettings" Target="../printerSettings/printerSettings705.bin"/><Relationship Id="rId16" Type="http://schemas.openxmlformats.org/officeDocument/2006/relationships/printerSettings" Target="../printerSettings/printerSettings719.bin"/><Relationship Id="rId20" Type="http://schemas.openxmlformats.org/officeDocument/2006/relationships/printerSettings" Target="../printerSettings/printerSettings723.bin"/><Relationship Id="rId29" Type="http://schemas.openxmlformats.org/officeDocument/2006/relationships/printerSettings" Target="../printerSettings/printerSettings732.bin"/><Relationship Id="rId1" Type="http://schemas.openxmlformats.org/officeDocument/2006/relationships/printerSettings" Target="../printerSettings/printerSettings704.bin"/><Relationship Id="rId6" Type="http://schemas.openxmlformats.org/officeDocument/2006/relationships/printerSettings" Target="../printerSettings/printerSettings709.bin"/><Relationship Id="rId11" Type="http://schemas.openxmlformats.org/officeDocument/2006/relationships/printerSettings" Target="../printerSettings/printerSettings714.bin"/><Relationship Id="rId24" Type="http://schemas.openxmlformats.org/officeDocument/2006/relationships/printerSettings" Target="../printerSettings/printerSettings727.bin"/><Relationship Id="rId32" Type="http://schemas.openxmlformats.org/officeDocument/2006/relationships/printerSettings" Target="../printerSettings/printerSettings735.bin"/><Relationship Id="rId5" Type="http://schemas.openxmlformats.org/officeDocument/2006/relationships/printerSettings" Target="../printerSettings/printerSettings708.bin"/><Relationship Id="rId15" Type="http://schemas.openxmlformats.org/officeDocument/2006/relationships/printerSettings" Target="../printerSettings/printerSettings718.bin"/><Relationship Id="rId23" Type="http://schemas.openxmlformats.org/officeDocument/2006/relationships/printerSettings" Target="../printerSettings/printerSettings726.bin"/><Relationship Id="rId28" Type="http://schemas.openxmlformats.org/officeDocument/2006/relationships/printerSettings" Target="../printerSettings/printerSettings731.bin"/><Relationship Id="rId10" Type="http://schemas.openxmlformats.org/officeDocument/2006/relationships/printerSettings" Target="../printerSettings/printerSettings713.bin"/><Relationship Id="rId19" Type="http://schemas.openxmlformats.org/officeDocument/2006/relationships/printerSettings" Target="../printerSettings/printerSettings722.bin"/><Relationship Id="rId31" Type="http://schemas.openxmlformats.org/officeDocument/2006/relationships/printerSettings" Target="../printerSettings/printerSettings734.bin"/><Relationship Id="rId4" Type="http://schemas.openxmlformats.org/officeDocument/2006/relationships/printerSettings" Target="../printerSettings/printerSettings707.bin"/><Relationship Id="rId9" Type="http://schemas.openxmlformats.org/officeDocument/2006/relationships/printerSettings" Target="../printerSettings/printerSettings712.bin"/><Relationship Id="rId14" Type="http://schemas.openxmlformats.org/officeDocument/2006/relationships/printerSettings" Target="../printerSettings/printerSettings717.bin"/><Relationship Id="rId22" Type="http://schemas.openxmlformats.org/officeDocument/2006/relationships/printerSettings" Target="../printerSettings/printerSettings725.bin"/><Relationship Id="rId27" Type="http://schemas.openxmlformats.org/officeDocument/2006/relationships/printerSettings" Target="../printerSettings/printerSettings730.bin"/><Relationship Id="rId30" Type="http://schemas.openxmlformats.org/officeDocument/2006/relationships/printerSettings" Target="../printerSettings/printerSettings733.bin"/><Relationship Id="rId8" Type="http://schemas.openxmlformats.org/officeDocument/2006/relationships/printerSettings" Target="../printerSettings/printerSettings711.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744.bin"/><Relationship Id="rId13" Type="http://schemas.openxmlformats.org/officeDocument/2006/relationships/printerSettings" Target="../printerSettings/printerSettings749.bin"/><Relationship Id="rId18" Type="http://schemas.openxmlformats.org/officeDocument/2006/relationships/printerSettings" Target="../printerSettings/printerSettings754.bin"/><Relationship Id="rId3" Type="http://schemas.openxmlformats.org/officeDocument/2006/relationships/printerSettings" Target="../printerSettings/printerSettings739.bin"/><Relationship Id="rId7" Type="http://schemas.openxmlformats.org/officeDocument/2006/relationships/printerSettings" Target="../printerSettings/printerSettings743.bin"/><Relationship Id="rId12" Type="http://schemas.openxmlformats.org/officeDocument/2006/relationships/printerSettings" Target="../printerSettings/printerSettings748.bin"/><Relationship Id="rId17" Type="http://schemas.openxmlformats.org/officeDocument/2006/relationships/printerSettings" Target="../printerSettings/printerSettings753.bin"/><Relationship Id="rId2" Type="http://schemas.openxmlformats.org/officeDocument/2006/relationships/printerSettings" Target="../printerSettings/printerSettings738.bin"/><Relationship Id="rId16" Type="http://schemas.openxmlformats.org/officeDocument/2006/relationships/printerSettings" Target="../printerSettings/printerSettings752.bin"/><Relationship Id="rId1" Type="http://schemas.openxmlformats.org/officeDocument/2006/relationships/printerSettings" Target="../printerSettings/printerSettings737.bin"/><Relationship Id="rId6" Type="http://schemas.openxmlformats.org/officeDocument/2006/relationships/printerSettings" Target="../printerSettings/printerSettings742.bin"/><Relationship Id="rId11" Type="http://schemas.openxmlformats.org/officeDocument/2006/relationships/printerSettings" Target="../printerSettings/printerSettings747.bin"/><Relationship Id="rId5" Type="http://schemas.openxmlformats.org/officeDocument/2006/relationships/printerSettings" Target="../printerSettings/printerSettings741.bin"/><Relationship Id="rId15" Type="http://schemas.openxmlformats.org/officeDocument/2006/relationships/printerSettings" Target="../printerSettings/printerSettings751.bin"/><Relationship Id="rId10" Type="http://schemas.openxmlformats.org/officeDocument/2006/relationships/printerSettings" Target="../printerSettings/printerSettings746.bin"/><Relationship Id="rId19" Type="http://schemas.openxmlformats.org/officeDocument/2006/relationships/drawing" Target="../drawings/drawing25.xml"/><Relationship Id="rId4" Type="http://schemas.openxmlformats.org/officeDocument/2006/relationships/printerSettings" Target="../printerSettings/printerSettings740.bin"/><Relationship Id="rId9" Type="http://schemas.openxmlformats.org/officeDocument/2006/relationships/printerSettings" Target="../printerSettings/printerSettings745.bin"/><Relationship Id="rId14" Type="http://schemas.openxmlformats.org/officeDocument/2006/relationships/printerSettings" Target="../printerSettings/printerSettings750.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762.bin"/><Relationship Id="rId13" Type="http://schemas.openxmlformats.org/officeDocument/2006/relationships/printerSettings" Target="../printerSettings/printerSettings767.bin"/><Relationship Id="rId18" Type="http://schemas.openxmlformats.org/officeDocument/2006/relationships/printerSettings" Target="../printerSettings/printerSettings772.bin"/><Relationship Id="rId26" Type="http://schemas.openxmlformats.org/officeDocument/2006/relationships/printerSettings" Target="../printerSettings/printerSettings780.bin"/><Relationship Id="rId3" Type="http://schemas.openxmlformats.org/officeDocument/2006/relationships/printerSettings" Target="../printerSettings/printerSettings757.bin"/><Relationship Id="rId21" Type="http://schemas.openxmlformats.org/officeDocument/2006/relationships/printerSettings" Target="../printerSettings/printerSettings775.bin"/><Relationship Id="rId7" Type="http://schemas.openxmlformats.org/officeDocument/2006/relationships/printerSettings" Target="../printerSettings/printerSettings761.bin"/><Relationship Id="rId12" Type="http://schemas.openxmlformats.org/officeDocument/2006/relationships/printerSettings" Target="../printerSettings/printerSettings766.bin"/><Relationship Id="rId17" Type="http://schemas.openxmlformats.org/officeDocument/2006/relationships/printerSettings" Target="../printerSettings/printerSettings771.bin"/><Relationship Id="rId25" Type="http://schemas.openxmlformats.org/officeDocument/2006/relationships/printerSettings" Target="../printerSettings/printerSettings779.bin"/><Relationship Id="rId2" Type="http://schemas.openxmlformats.org/officeDocument/2006/relationships/printerSettings" Target="../printerSettings/printerSettings756.bin"/><Relationship Id="rId16" Type="http://schemas.openxmlformats.org/officeDocument/2006/relationships/printerSettings" Target="../printerSettings/printerSettings770.bin"/><Relationship Id="rId20" Type="http://schemas.openxmlformats.org/officeDocument/2006/relationships/printerSettings" Target="../printerSettings/printerSettings774.bin"/><Relationship Id="rId29" Type="http://schemas.openxmlformats.org/officeDocument/2006/relationships/printerSettings" Target="../printerSettings/printerSettings783.bin"/><Relationship Id="rId1" Type="http://schemas.openxmlformats.org/officeDocument/2006/relationships/printerSettings" Target="../printerSettings/printerSettings755.bin"/><Relationship Id="rId6" Type="http://schemas.openxmlformats.org/officeDocument/2006/relationships/printerSettings" Target="../printerSettings/printerSettings760.bin"/><Relationship Id="rId11" Type="http://schemas.openxmlformats.org/officeDocument/2006/relationships/printerSettings" Target="../printerSettings/printerSettings765.bin"/><Relationship Id="rId24" Type="http://schemas.openxmlformats.org/officeDocument/2006/relationships/printerSettings" Target="../printerSettings/printerSettings778.bin"/><Relationship Id="rId5" Type="http://schemas.openxmlformats.org/officeDocument/2006/relationships/printerSettings" Target="../printerSettings/printerSettings759.bin"/><Relationship Id="rId15" Type="http://schemas.openxmlformats.org/officeDocument/2006/relationships/printerSettings" Target="../printerSettings/printerSettings769.bin"/><Relationship Id="rId23" Type="http://schemas.openxmlformats.org/officeDocument/2006/relationships/printerSettings" Target="../printerSettings/printerSettings777.bin"/><Relationship Id="rId28" Type="http://schemas.openxmlformats.org/officeDocument/2006/relationships/printerSettings" Target="../printerSettings/printerSettings782.bin"/><Relationship Id="rId10" Type="http://schemas.openxmlformats.org/officeDocument/2006/relationships/printerSettings" Target="../printerSettings/printerSettings764.bin"/><Relationship Id="rId19" Type="http://schemas.openxmlformats.org/officeDocument/2006/relationships/printerSettings" Target="../printerSettings/printerSettings773.bin"/><Relationship Id="rId4" Type="http://schemas.openxmlformats.org/officeDocument/2006/relationships/printerSettings" Target="../printerSettings/printerSettings758.bin"/><Relationship Id="rId9" Type="http://schemas.openxmlformats.org/officeDocument/2006/relationships/printerSettings" Target="../printerSettings/printerSettings763.bin"/><Relationship Id="rId14" Type="http://schemas.openxmlformats.org/officeDocument/2006/relationships/printerSettings" Target="../printerSettings/printerSettings768.bin"/><Relationship Id="rId22" Type="http://schemas.openxmlformats.org/officeDocument/2006/relationships/printerSettings" Target="../printerSettings/printerSettings776.bin"/><Relationship Id="rId27" Type="http://schemas.openxmlformats.org/officeDocument/2006/relationships/printerSettings" Target="../printerSettings/printerSettings781.bin"/><Relationship Id="rId30"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791.bin"/><Relationship Id="rId13" Type="http://schemas.openxmlformats.org/officeDocument/2006/relationships/printerSettings" Target="../printerSettings/printerSettings796.bin"/><Relationship Id="rId18" Type="http://schemas.openxmlformats.org/officeDocument/2006/relationships/printerSettings" Target="../printerSettings/printerSettings801.bin"/><Relationship Id="rId26" Type="http://schemas.openxmlformats.org/officeDocument/2006/relationships/printerSettings" Target="../printerSettings/printerSettings809.bin"/><Relationship Id="rId3" Type="http://schemas.openxmlformats.org/officeDocument/2006/relationships/printerSettings" Target="../printerSettings/printerSettings786.bin"/><Relationship Id="rId21" Type="http://schemas.openxmlformats.org/officeDocument/2006/relationships/printerSettings" Target="../printerSettings/printerSettings804.bin"/><Relationship Id="rId7" Type="http://schemas.openxmlformats.org/officeDocument/2006/relationships/printerSettings" Target="../printerSettings/printerSettings790.bin"/><Relationship Id="rId12" Type="http://schemas.openxmlformats.org/officeDocument/2006/relationships/printerSettings" Target="../printerSettings/printerSettings795.bin"/><Relationship Id="rId17" Type="http://schemas.openxmlformats.org/officeDocument/2006/relationships/printerSettings" Target="../printerSettings/printerSettings800.bin"/><Relationship Id="rId25" Type="http://schemas.openxmlformats.org/officeDocument/2006/relationships/printerSettings" Target="../printerSettings/printerSettings808.bin"/><Relationship Id="rId2" Type="http://schemas.openxmlformats.org/officeDocument/2006/relationships/printerSettings" Target="../printerSettings/printerSettings785.bin"/><Relationship Id="rId16" Type="http://schemas.openxmlformats.org/officeDocument/2006/relationships/printerSettings" Target="../printerSettings/printerSettings799.bin"/><Relationship Id="rId20" Type="http://schemas.openxmlformats.org/officeDocument/2006/relationships/printerSettings" Target="../printerSettings/printerSettings803.bin"/><Relationship Id="rId29" Type="http://schemas.openxmlformats.org/officeDocument/2006/relationships/printerSettings" Target="../printerSettings/printerSettings812.bin"/><Relationship Id="rId1" Type="http://schemas.openxmlformats.org/officeDocument/2006/relationships/printerSettings" Target="../printerSettings/printerSettings784.bin"/><Relationship Id="rId6" Type="http://schemas.openxmlformats.org/officeDocument/2006/relationships/printerSettings" Target="../printerSettings/printerSettings789.bin"/><Relationship Id="rId11" Type="http://schemas.openxmlformats.org/officeDocument/2006/relationships/printerSettings" Target="../printerSettings/printerSettings794.bin"/><Relationship Id="rId24" Type="http://schemas.openxmlformats.org/officeDocument/2006/relationships/printerSettings" Target="../printerSettings/printerSettings807.bin"/><Relationship Id="rId5" Type="http://schemas.openxmlformats.org/officeDocument/2006/relationships/printerSettings" Target="../printerSettings/printerSettings788.bin"/><Relationship Id="rId15" Type="http://schemas.openxmlformats.org/officeDocument/2006/relationships/printerSettings" Target="../printerSettings/printerSettings798.bin"/><Relationship Id="rId23" Type="http://schemas.openxmlformats.org/officeDocument/2006/relationships/printerSettings" Target="../printerSettings/printerSettings806.bin"/><Relationship Id="rId28" Type="http://schemas.openxmlformats.org/officeDocument/2006/relationships/printerSettings" Target="../printerSettings/printerSettings811.bin"/><Relationship Id="rId10" Type="http://schemas.openxmlformats.org/officeDocument/2006/relationships/printerSettings" Target="../printerSettings/printerSettings793.bin"/><Relationship Id="rId19" Type="http://schemas.openxmlformats.org/officeDocument/2006/relationships/printerSettings" Target="../printerSettings/printerSettings802.bin"/><Relationship Id="rId4" Type="http://schemas.openxmlformats.org/officeDocument/2006/relationships/printerSettings" Target="../printerSettings/printerSettings787.bin"/><Relationship Id="rId9" Type="http://schemas.openxmlformats.org/officeDocument/2006/relationships/printerSettings" Target="../printerSettings/printerSettings792.bin"/><Relationship Id="rId14" Type="http://schemas.openxmlformats.org/officeDocument/2006/relationships/printerSettings" Target="../printerSettings/printerSettings797.bin"/><Relationship Id="rId22" Type="http://schemas.openxmlformats.org/officeDocument/2006/relationships/printerSettings" Target="../printerSettings/printerSettings805.bin"/><Relationship Id="rId27" Type="http://schemas.openxmlformats.org/officeDocument/2006/relationships/printerSettings" Target="../printerSettings/printerSettings8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workbookViewId="0">
      <selection activeCell="E10" sqref="E10"/>
    </sheetView>
  </sheetViews>
  <sheetFormatPr defaultRowHeight="15.75"/>
  <cols>
    <col min="1" max="1" width="27.5703125" style="80" customWidth="1"/>
    <col min="2" max="2" width="12.85546875" style="80" customWidth="1"/>
    <col min="3" max="3" width="11.85546875" style="80" customWidth="1"/>
    <col min="4" max="4" width="18" style="80" customWidth="1"/>
    <col min="5" max="7" width="9.140625" style="80"/>
    <col min="8" max="8" width="12.42578125" style="80" customWidth="1"/>
    <col min="9" max="16384" width="9.140625" style="27"/>
  </cols>
  <sheetData>
    <row r="1" spans="1:8" ht="129" customHeight="1">
      <c r="A1" s="198" t="s">
        <v>316</v>
      </c>
      <c r="B1" s="703" t="s">
        <v>720</v>
      </c>
      <c r="C1" s="704"/>
      <c r="D1" s="704"/>
      <c r="E1" s="704"/>
      <c r="F1" s="704"/>
      <c r="G1" s="704"/>
      <c r="H1" s="704"/>
    </row>
    <row r="2" spans="1:8" ht="30.75" customHeight="1">
      <c r="A2" s="198" t="s">
        <v>182</v>
      </c>
      <c r="B2" s="198" t="s">
        <v>702</v>
      </c>
    </row>
    <row r="3" spans="1:8" ht="30.75" customHeight="1">
      <c r="A3" s="198" t="s">
        <v>315</v>
      </c>
      <c r="B3" s="688" t="s">
        <v>721</v>
      </c>
      <c r="C3" s="198"/>
      <c r="D3" s="198"/>
      <c r="E3" s="198"/>
      <c r="F3" s="198"/>
      <c r="G3" s="198"/>
      <c r="H3" s="198"/>
    </row>
    <row r="4" spans="1:8">
      <c r="B4" s="705"/>
      <c r="C4" s="705"/>
    </row>
    <row r="5" spans="1:8" ht="16.5">
      <c r="A5" s="198" t="s">
        <v>125</v>
      </c>
      <c r="B5" s="669">
        <v>15</v>
      </c>
      <c r="C5" s="669"/>
    </row>
    <row r="7" spans="1:8" ht="16.5">
      <c r="A7" s="239"/>
    </row>
  </sheetData>
  <sheetProtection formatColumns="0" formatRows="0" selectLockedCells="1"/>
  <customSheetViews>
    <customSheetView guid="{35C772BD-8F05-4A18-BEC8-6AF744E22539}" state="hidden" showRuler="0">
      <selection activeCell="E10" sqref="E10"/>
      <pageMargins left="0.75" right="0.75" top="1" bottom="1" header="0.5" footer="0.5"/>
      <pageSetup orientation="portrait" r:id="rId1"/>
      <headerFooter alignWithMargins="0"/>
    </customSheetView>
    <customSheetView guid="{012A8702-091E-4FD1-8E26-12B65B8B3B8C}" state="hidden" showRuler="0">
      <selection activeCell="D2" sqref="D2"/>
      <pageMargins left="0.75" right="0.75" top="1" bottom="1" header="0.5" footer="0.5"/>
      <pageSetup orientation="portrait" r:id="rId2"/>
      <headerFooter alignWithMargins="0"/>
    </customSheetView>
    <customSheetView guid="{0D490C87-B003-4943-9825-ACE0B8E7CC06}" state="hidden" showRuler="0">
      <selection activeCell="B10" sqref="B10"/>
      <pageMargins left="0.75" right="0.75" top="1" bottom="1" header="0.5" footer="0.5"/>
      <pageSetup orientation="portrait" r:id="rId3"/>
      <headerFooter alignWithMargins="0"/>
    </customSheetView>
    <customSheetView guid="{4D67A8FB-66CE-4EFD-8932-C754BE25ED43}" state="hidden" showRuler="0">
      <selection activeCell="D11" sqref="D11"/>
      <pageMargins left="0.75" right="0.75" top="1" bottom="1" header="0.5" footer="0.5"/>
      <pageSetup orientation="portrait" r:id="rId4"/>
      <headerFooter alignWithMargins="0"/>
    </customSheetView>
    <customSheetView guid="{B07CB001-8FAF-40AD-8AD5-A65A64B33B35}" state="hidden" showRuler="0">
      <selection activeCell="H5" sqref="H5"/>
      <pageMargins left="0.75" right="0.75" top="1" bottom="1" header="0.5" footer="0.5"/>
      <pageSetup orientation="portrait" r:id="rId5"/>
      <headerFooter alignWithMargins="0"/>
    </customSheetView>
    <customSheetView guid="{8CF338B0-8CA3-4AF4-816D-CB7A6D8E33BC}" state="hidden" showRuler="0">
      <selection activeCell="G4" sqref="G4"/>
      <pageMargins left="0.75" right="0.75" top="1" bottom="1" header="0.5" footer="0.5"/>
      <pageSetup orientation="portrait" r:id="rId6"/>
      <headerFooter alignWithMargins="0"/>
    </customSheetView>
    <customSheetView guid="{D05C69EC-C4A6-4AED-AFBA-A3044FD4B3FB}" state="hidden" showRuler="0">
      <selection activeCell="F10" sqref="F10"/>
      <pageMargins left="0.75" right="0.75" top="1" bottom="1" header="0.5" footer="0.5"/>
      <pageSetup orientation="portrait" r:id="rId7"/>
      <headerFooter alignWithMargins="0"/>
    </customSheetView>
    <customSheetView guid="{BE615921-12B2-47E1-81BB-292B559B4C46}" state="hidden" showRuler="0">
      <selection activeCell="B11" sqref="B11"/>
      <pageMargins left="0.75" right="0.75" top="1" bottom="1" header="0.5" footer="0.5"/>
      <pageSetup orientation="portrait" r:id="rId8"/>
      <headerFooter alignWithMargins="0"/>
    </customSheetView>
    <customSheetView guid="{13A93EBF-985A-49FD-9FE0-DC75D238EC8C}" state="hidden" showRuler="0">
      <selection activeCell="G17" sqref="G17"/>
      <pageMargins left="0.75" right="0.75" top="1" bottom="1" header="0.5" footer="0.5"/>
      <pageSetup orientation="portrait" r:id="rId9"/>
      <headerFooter alignWithMargins="0"/>
    </customSheetView>
    <customSheetView guid="{1E2D7167-D6B7-4690-9A83-BF768C4223A4}" state="hidden" showRuler="0">
      <selection activeCell="E6" sqref="E6"/>
      <pageMargins left="0.75" right="0.75" top="1" bottom="1" header="0.5" footer="0.5"/>
      <pageSetup orientation="portrait" r:id="rId10"/>
      <headerFooter alignWithMargins="0"/>
    </customSheetView>
    <customSheetView guid="{7A88FC7A-7690-48AB-B789-172043AFADC8}" state="hidden" showRuler="0">
      <selection activeCell="D11" sqref="D11"/>
      <pageMargins left="0.75" right="0.75" top="1" bottom="1" header="0.5" footer="0.5"/>
      <pageSetup orientation="portrait" r:id="rId11"/>
      <headerFooter alignWithMargins="0"/>
    </customSheetView>
    <customSheetView guid="{CB7CD015-9A92-451A-BEF4-2BC98E3768DD}" state="hidden" showRuler="0">
      <selection activeCell="D10" sqref="D10"/>
      <pageMargins left="0.75" right="0.75" top="1" bottom="1" header="0.5" footer="0.5"/>
      <pageSetup orientation="portrait" r:id="rId12"/>
      <headerFooter alignWithMargins="0"/>
    </customSheetView>
    <customSheetView guid="{44C1C443-3199-4288-884A-D16AF7B2CD69}" state="hidden" showRuler="0">
      <selection activeCell="E9" sqref="E9"/>
      <pageMargins left="0.75" right="0.75" top="1" bottom="1" header="0.5" footer="0.5"/>
      <pageSetup orientation="portrait" r:id="rId13"/>
      <headerFooter alignWithMargins="0"/>
    </customSheetView>
    <customSheetView guid="{82E8A0F5-0020-4355-95CF-28601763A783}" state="hidden" showRuler="0">
      <selection activeCell="F11" sqref="F11"/>
      <pageMargins left="0.75" right="0.75" top="1" bottom="1" header="0.5" footer="0.5"/>
      <pageSetup orientation="portrait" r:id="rId14"/>
      <headerFooter alignWithMargins="0"/>
    </customSheetView>
    <customSheetView guid="{240327DD-375F-45D4-BA52-89AFD79FE6A1}" state="hidden" showRuler="0">
      <selection activeCell="B6" sqref="B6"/>
      <pageMargins left="0.75" right="0.75" top="1" bottom="1" header="0.5" footer="0.5"/>
      <pageSetup orientation="portrait" r:id="rId15"/>
      <headerFooter alignWithMargins="0"/>
    </customSheetView>
    <customSheetView guid="{DC28ED1E-3E35-4094-9C2B-5C0A1C1D459C}" state="hidden" showRuler="0">
      <selection activeCell="B1" sqref="B1:H1"/>
      <pageMargins left="0.75" right="0.75" top="1" bottom="1" header="0.5" footer="0.5"/>
      <pageSetup orientation="portrait" r:id="rId16"/>
      <headerFooter alignWithMargins="0"/>
    </customSheetView>
    <customSheetView guid="{7A9EA6D6-4DDF-43D9-92E6-C6AFAD14E266}" state="hidden" showRuler="0">
      <selection activeCell="D6" sqref="D6"/>
      <pageMargins left="0.75" right="0.75" top="1" bottom="1" header="0.5" footer="0.5"/>
      <pageSetup orientation="portrait" r:id="rId17"/>
      <headerFooter alignWithMargins="0"/>
    </customSheetView>
    <customSheetView guid="{43BCBF1E-CDCF-4541-8D79-87EDCECBC1FD}" state="hidden" showRuler="0">
      <selection activeCell="D10" sqref="D10"/>
      <pageMargins left="0.75" right="0.75" top="1" bottom="1" header="0.5" footer="0.5"/>
      <pageSetup orientation="portrait" r:id="rId18"/>
      <headerFooter alignWithMargins="0"/>
    </customSheetView>
    <customSheetView guid="{ECEBABD0-566A-41C4-AA9A-38EA30EFEDA8}" state="hidden" showRuler="0">
      <pageMargins left="0.75" right="0.75" top="1" bottom="1" header="0.5" footer="0.5"/>
      <pageSetup orientation="portrait" r:id="rId19"/>
      <headerFooter alignWithMargins="0"/>
    </customSheetView>
    <customSheetView guid="{A3F641DF-CF1D-48E3-AFDC-E52726A449CB}" state="hidden" showRuler="0">
      <pageMargins left="0.75" right="0.75" top="1" bottom="1" header="0.5" footer="0.5"/>
      <pageSetup orientation="portrait" r:id="rId20"/>
      <headerFooter alignWithMargins="0"/>
    </customSheetView>
    <customSheetView guid="{8E7B022F-1113-4BA2-B2BA-8EDBE02A2557}" state="hidden" showRuler="0">
      <pageMargins left="0.75" right="0.75" top="1" bottom="1" header="0.5" footer="0.5"/>
      <pageSetup orientation="portrait" r:id="rId21"/>
      <headerFooter alignWithMargins="0"/>
    </customSheetView>
    <customSheetView guid="{CD4CA1A8-824A-452F-BDBA-32A47C1B3013}" state="hidden" showRuler="0">
      <selection activeCell="B10" sqref="B10"/>
      <pageMargins left="0.75" right="0.75" top="1" bottom="1" header="0.5" footer="0.5"/>
      <pageSetup orientation="portrait" r:id="rId22"/>
      <headerFooter alignWithMargins="0"/>
    </customSheetView>
    <customSheetView guid="{494F6778-23FE-4AAC-B37D-6C7543FC13B9}" state="hidden" showRuler="0">
      <selection activeCell="F6" sqref="F6"/>
      <pageMargins left="0.75" right="0.75" top="1" bottom="1" header="0.5" footer="0.5"/>
      <pageSetup orientation="portrait" r:id="rId23"/>
      <headerFooter alignWithMargins="0"/>
    </customSheetView>
    <customSheetView guid="{F9FE2C60-2849-4C32-B532-2B1A89FFA9CD}" state="hidden" showRuler="0">
      <selection activeCell="F8" sqref="F8"/>
      <pageMargins left="0.75" right="0.75" top="1" bottom="1" header="0.5" footer="0.5"/>
      <pageSetup orientation="portrait" r:id="rId24"/>
      <headerFooter alignWithMargins="0"/>
    </customSheetView>
    <customSheetView guid="{FE4EC9C4-31B9-4D40-8323-5B16C3BC840F}" state="hidden" showRuler="0">
      <selection activeCell="H11" sqref="H11"/>
      <pageMargins left="0.75" right="0.75" top="1" bottom="1" header="0.5" footer="0.5"/>
      <pageSetup orientation="portrait" r:id="rId25"/>
      <headerFooter alignWithMargins="0"/>
    </customSheetView>
    <customSheetView guid="{82C64B11-1F50-45B5-B7BB-9F1DC733C833}" state="hidden" showRuler="0">
      <selection activeCell="D9" sqref="D9"/>
      <pageMargins left="0.75" right="0.75" top="1" bottom="1" header="0.5" footer="0.5"/>
      <pageSetup orientation="portrait" r:id="rId26"/>
      <headerFooter alignWithMargins="0"/>
    </customSheetView>
    <customSheetView guid="{CFBF18EC-8277-4311-991B-395AF21BB33B}" state="hidden" showRuler="0">
      <selection activeCell="E6" sqref="E6"/>
      <pageMargins left="0.75" right="0.75" top="1" bottom="1" header="0.5" footer="0.5"/>
      <pageSetup orientation="portrait" r:id="rId27"/>
      <headerFooter alignWithMargins="0"/>
    </customSheetView>
    <customSheetView guid="{AA750348-930C-43DE-ADD0-8D60980F5013}" state="hidden" showRuler="0">
      <selection activeCell="E6" sqref="E6"/>
      <pageMargins left="0.75" right="0.75" top="1" bottom="1" header="0.5" footer="0.5"/>
      <pageSetup orientation="portrait" r:id="rId28"/>
      <headerFooter alignWithMargins="0"/>
    </customSheetView>
    <customSheetView guid="{14C32814-5A59-4863-9FB1-822FBB75D7D1}" state="hidden" showRuler="0">
      <selection activeCell="B5" sqref="B5"/>
      <pageMargins left="0.75" right="0.75" top="1" bottom="1" header="0.5" footer="0.5"/>
      <pageSetup orientation="portrait" r:id="rId29"/>
      <headerFooter alignWithMargins="0"/>
    </customSheetView>
    <customSheetView guid="{1F125E51-1799-42D0-B41E-DC039BB17D59}" state="hidden" showRuler="0">
      <selection activeCell="C12" sqref="C12"/>
      <pageMargins left="0.75" right="0.75" top="1" bottom="1" header="0.5" footer="0.5"/>
      <pageSetup orientation="portrait" r:id="rId30"/>
      <headerFooter alignWithMargins="0"/>
    </customSheetView>
    <customSheetView guid="{77353208-2D17-4D2E-ADE3-4F168F350B73}" state="hidden" showRuler="0">
      <selection activeCell="H5" sqref="H5"/>
      <pageMargins left="0.75" right="0.75" top="1" bottom="1" header="0.5" footer="0.5"/>
      <pageSetup orientation="portrait" r:id="rId31"/>
      <headerFooter alignWithMargins="0"/>
    </customSheetView>
    <customSheetView guid="{010B040B-83D1-42E5-9354-A9BE9113BDAC}" state="hidden" showRuler="0">
      <selection activeCell="D2" sqref="D2"/>
      <pageMargins left="0.75" right="0.75" top="1" bottom="1" header="0.5" footer="0.5"/>
      <pageSetup orientation="portrait" r:id="rId32"/>
      <headerFooter alignWithMargins="0"/>
    </customSheetView>
  </customSheetViews>
  <mergeCells count="2">
    <mergeCell ref="B1:H1"/>
    <mergeCell ref="B4:C4"/>
  </mergeCells>
  <phoneticPr fontId="6" type="noConversion"/>
  <pageMargins left="0.75" right="0.75" top="1" bottom="1" header="0.5" footer="0.5"/>
  <pageSetup orientation="portrait" r:id="rId3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L22"/>
  <sheetViews>
    <sheetView showGridLines="0" tabSelected="1" zoomScaleNormal="100" zoomScaleSheetLayoutView="120" workbookViewId="0">
      <selection activeCell="C7" sqref="C7:E7"/>
    </sheetView>
  </sheetViews>
  <sheetFormatPr defaultRowHeight="13.5"/>
  <cols>
    <col min="1" max="1" width="9.85546875" style="150" customWidth="1"/>
    <col min="2" max="2" width="12.7109375" style="150" customWidth="1"/>
    <col min="3" max="4" width="44.140625" style="150" customWidth="1"/>
    <col min="5" max="5" width="12.85546875" style="150" customWidth="1"/>
    <col min="6" max="6" width="9.85546875" style="146" customWidth="1"/>
    <col min="7" max="9" width="9.140625" style="146"/>
    <col min="10" max="16384" width="9.140625" style="143"/>
  </cols>
  <sheetData>
    <row r="1" spans="1:12" ht="18" customHeight="1">
      <c r="A1" s="717" t="s">
        <v>705</v>
      </c>
      <c r="B1" s="727" t="s">
        <v>131</v>
      </c>
      <c r="C1" s="727"/>
      <c r="D1" s="727"/>
      <c r="E1" s="727"/>
      <c r="F1" s="720"/>
      <c r="G1" s="140"/>
      <c r="H1" s="141"/>
      <c r="I1" s="141"/>
      <c r="J1" s="142"/>
      <c r="L1" s="143" t="s">
        <v>472</v>
      </c>
    </row>
    <row r="2" spans="1:12" ht="92.25" customHeight="1">
      <c r="A2" s="718"/>
      <c r="B2" s="728" t="str">
        <f>Basic!B1</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C2" s="728"/>
      <c r="D2" s="728"/>
      <c r="E2" s="728"/>
      <c r="F2" s="721"/>
      <c r="G2" s="140"/>
      <c r="H2" s="141"/>
      <c r="I2" s="141"/>
      <c r="J2" s="142"/>
    </row>
    <row r="3" spans="1:12" ht="27" customHeight="1">
      <c r="A3" s="718"/>
      <c r="B3" s="729" t="str">
        <f>"Specification No.: " &amp; Basic!B3</f>
        <v>Specification No.: 5002001861/TOWER/DOM/A02-CC CS -3</v>
      </c>
      <c r="C3" s="729"/>
      <c r="D3" s="729"/>
      <c r="E3" s="729"/>
      <c r="F3" s="721"/>
      <c r="G3" s="140"/>
      <c r="H3" s="141"/>
      <c r="I3" s="141"/>
      <c r="J3" s="142"/>
    </row>
    <row r="4" spans="1:12" s="156" customFormat="1" ht="18" customHeight="1">
      <c r="A4" s="718"/>
      <c r="B4" s="353">
        <v>1</v>
      </c>
      <c r="C4" s="724" t="s">
        <v>132</v>
      </c>
      <c r="D4" s="724"/>
      <c r="E4" s="724"/>
      <c r="F4" s="721"/>
      <c r="G4" s="153"/>
      <c r="H4" s="153"/>
      <c r="I4" s="154"/>
      <c r="J4" s="155"/>
    </row>
    <row r="5" spans="1:12" s="156" customFormat="1" ht="30.75" customHeight="1">
      <c r="A5" s="718"/>
      <c r="B5" s="354">
        <v>2</v>
      </c>
      <c r="C5" s="724" t="s">
        <v>716</v>
      </c>
      <c r="D5" s="724"/>
      <c r="E5" s="724"/>
      <c r="F5" s="721"/>
      <c r="G5" s="152"/>
      <c r="H5" s="154"/>
      <c r="I5" s="154"/>
      <c r="J5" s="155"/>
    </row>
    <row r="6" spans="1:12" s="156" customFormat="1" ht="18" customHeight="1">
      <c r="A6" s="718"/>
      <c r="B6" s="354">
        <v>3</v>
      </c>
      <c r="C6" s="726" t="s">
        <v>717</v>
      </c>
      <c r="D6" s="726"/>
      <c r="E6" s="726"/>
      <c r="F6" s="721"/>
      <c r="G6" s="152"/>
      <c r="H6" s="154"/>
      <c r="I6" s="154"/>
      <c r="J6" s="155"/>
    </row>
    <row r="7" spans="1:12" s="156" customFormat="1" ht="30.75" customHeight="1">
      <c r="A7" s="718"/>
      <c r="B7" s="354">
        <v>4</v>
      </c>
      <c r="C7" s="724" t="s">
        <v>167</v>
      </c>
      <c r="D7" s="724"/>
      <c r="E7" s="724"/>
      <c r="F7" s="721"/>
      <c r="G7" s="152"/>
      <c r="H7" s="154"/>
      <c r="I7" s="154"/>
      <c r="J7" s="155"/>
    </row>
    <row r="8" spans="1:12" s="156" customFormat="1" ht="30.75" customHeight="1">
      <c r="A8" s="718"/>
      <c r="B8" s="354">
        <v>5</v>
      </c>
      <c r="C8" s="724" t="s">
        <v>718</v>
      </c>
      <c r="D8" s="724"/>
      <c r="E8" s="724"/>
      <c r="F8" s="721"/>
      <c r="G8" s="152"/>
      <c r="H8" s="154"/>
      <c r="I8" s="154"/>
      <c r="J8" s="155"/>
    </row>
    <row r="9" spans="1:12" s="156" customFormat="1" ht="48" customHeight="1">
      <c r="A9" s="718"/>
      <c r="B9" s="354">
        <v>6</v>
      </c>
      <c r="C9" s="724" t="s">
        <v>479</v>
      </c>
      <c r="D9" s="724"/>
      <c r="E9" s="724"/>
      <c r="F9" s="721"/>
      <c r="G9" s="152"/>
      <c r="H9" s="154"/>
      <c r="I9" s="154"/>
      <c r="J9" s="155"/>
    </row>
    <row r="10" spans="1:12" s="156" customFormat="1" ht="33" customHeight="1">
      <c r="A10" s="718"/>
      <c r="B10" s="355">
        <v>7</v>
      </c>
      <c r="C10" s="725" t="s">
        <v>658</v>
      </c>
      <c r="D10" s="725"/>
      <c r="E10" s="725"/>
      <c r="F10" s="721"/>
      <c r="G10" s="152"/>
      <c r="H10" s="154"/>
      <c r="I10" s="154"/>
      <c r="J10" s="352"/>
    </row>
    <row r="11" spans="1:12" s="156" customFormat="1" ht="33" customHeight="1">
      <c r="A11" s="718"/>
      <c r="B11" s="354">
        <v>8</v>
      </c>
      <c r="C11" s="725" t="s">
        <v>722</v>
      </c>
      <c r="D11" s="725"/>
      <c r="E11" s="725"/>
      <c r="F11" s="721"/>
      <c r="G11" s="152"/>
      <c r="H11" s="154"/>
      <c r="I11" s="154"/>
      <c r="J11" s="352"/>
    </row>
    <row r="12" spans="1:12" s="156" customFormat="1" ht="33" customHeight="1">
      <c r="A12" s="718"/>
      <c r="B12" s="356" t="s">
        <v>393</v>
      </c>
      <c r="C12" s="706" t="s">
        <v>481</v>
      </c>
      <c r="D12" s="706"/>
      <c r="E12" s="707"/>
      <c r="F12" s="721"/>
      <c r="G12" s="152"/>
      <c r="H12" s="154"/>
      <c r="I12" s="154"/>
      <c r="J12" s="155"/>
    </row>
    <row r="13" spans="1:12" ht="5.25" customHeight="1">
      <c r="A13" s="718"/>
      <c r="B13" s="357"/>
      <c r="C13" s="357"/>
      <c r="D13" s="357"/>
      <c r="E13" s="357"/>
      <c r="F13" s="721"/>
      <c r="G13" s="140"/>
      <c r="H13" s="141"/>
      <c r="I13" s="141"/>
      <c r="J13" s="142"/>
    </row>
    <row r="14" spans="1:12" ht="18" customHeight="1">
      <c r="A14" s="718"/>
      <c r="B14" s="723"/>
      <c r="C14" s="723"/>
      <c r="D14" s="723"/>
      <c r="E14" s="723"/>
      <c r="F14" s="721"/>
      <c r="G14" s="140"/>
      <c r="H14" s="141"/>
      <c r="I14" s="141"/>
      <c r="J14" s="142"/>
    </row>
    <row r="15" spans="1:12" ht="8.1" customHeight="1">
      <c r="A15" s="718"/>
      <c r="B15" s="145"/>
      <c r="C15" s="145"/>
      <c r="D15" s="145"/>
      <c r="E15" s="145"/>
      <c r="F15" s="721"/>
      <c r="G15" s="140"/>
      <c r="H15" s="141"/>
      <c r="I15" s="141"/>
      <c r="J15" s="142"/>
    </row>
    <row r="16" spans="1:12" ht="24" customHeight="1">
      <c r="A16" s="718"/>
      <c r="B16" s="708"/>
      <c r="C16" s="709"/>
      <c r="D16" s="709"/>
      <c r="E16" s="710"/>
      <c r="F16" s="721"/>
    </row>
    <row r="17" spans="1:10" ht="15.95" customHeight="1">
      <c r="A17" s="718"/>
      <c r="B17" s="711"/>
      <c r="C17" s="712"/>
      <c r="D17" s="712"/>
      <c r="E17" s="713"/>
      <c r="F17" s="721"/>
      <c r="G17" s="140"/>
      <c r="H17" s="141"/>
      <c r="I17" s="141"/>
      <c r="J17" s="142"/>
    </row>
    <row r="18" spans="1:10" ht="24" customHeight="1">
      <c r="A18" s="718"/>
      <c r="B18" s="711"/>
      <c r="C18" s="712"/>
      <c r="D18" s="712"/>
      <c r="E18" s="713"/>
      <c r="F18" s="721"/>
      <c r="G18" s="147"/>
      <c r="H18" s="147"/>
      <c r="I18" s="147"/>
      <c r="J18" s="147"/>
    </row>
    <row r="19" spans="1:10" ht="15.95" customHeight="1">
      <c r="A19" s="719"/>
      <c r="B19" s="714"/>
      <c r="C19" s="715"/>
      <c r="D19" s="715"/>
      <c r="E19" s="716"/>
      <c r="F19" s="722"/>
      <c r="G19" s="147"/>
      <c r="H19" s="147"/>
      <c r="I19" s="147"/>
      <c r="J19" s="147"/>
    </row>
    <row r="20" spans="1:10" ht="15.75">
      <c r="A20" s="148"/>
      <c r="B20" s="149"/>
      <c r="C20" s="149"/>
      <c r="D20" s="149"/>
      <c r="E20" s="149"/>
      <c r="F20" s="141"/>
      <c r="G20" s="141"/>
      <c r="H20" s="141"/>
      <c r="I20" s="141"/>
      <c r="J20" s="142"/>
    </row>
    <row r="21" spans="1:10" ht="15.75">
      <c r="A21" s="148"/>
      <c r="B21" s="144"/>
      <c r="C21" s="144"/>
      <c r="D21" s="144"/>
      <c r="E21" s="144"/>
      <c r="F21" s="141"/>
      <c r="G21" s="141"/>
      <c r="H21" s="141"/>
      <c r="I21" s="141"/>
      <c r="J21" s="142"/>
    </row>
    <row r="22" spans="1:10" ht="15.75">
      <c r="A22" s="148"/>
      <c r="B22" s="148"/>
      <c r="C22" s="148"/>
      <c r="D22" s="148"/>
      <c r="E22" s="148"/>
      <c r="F22" s="141"/>
      <c r="G22" s="141"/>
      <c r="H22" s="141"/>
      <c r="I22" s="141"/>
      <c r="J22" s="142"/>
    </row>
  </sheetData>
  <sheetProtection algorithmName="SHA-512" hashValue="Xckn3e1iW2RWdoXPBqNCxiY9GoqdDpaVA4dHExrIYNlGytNOXS1kiPVtHfFYCC9MsWHJVt/sh/ZRihR/5yCyWg==" saltValue="BclO+cftoqimq+QrNOMWhQ==" spinCount="100000" sheet="1" formatColumns="0" formatRows="0" selectLockedCells="1"/>
  <customSheetViews>
    <customSheetView guid="{35C772BD-8F05-4A18-BEC8-6AF744E22539}" showGridLines="0" topLeftCell="A4">
      <selection activeCell="C7" sqref="C7:E7"/>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012A8702-091E-4FD1-8E26-12B65B8B3B8C}" showGridLines="0">
      <selection activeCell="C8" sqref="C8:E8"/>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0D490C87-B003-4943-9825-ACE0B8E7CC06}" showGridLines="0">
      <selection activeCell="B2" sqref="B2:E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4D67A8FB-66CE-4EFD-8932-C754BE25ED43}" scale="120" showPageBreaks="1" showGridLines="0" printArea="1" view="pageBreakPreview">
      <selection activeCell="B1" sqref="B1:E1"/>
      <pageMargins left="0.15748031496063" right="0.23622047244094499" top="0.78" bottom="0.98425196850393704" header="0.35433070866141703" footer="0.511811023622047"/>
      <printOptions horizontalCentered="1"/>
      <pageSetup paperSize="9" scale="94" orientation="landscape" r:id="rId4"/>
      <headerFooter alignWithMargins="0"/>
    </customSheetView>
    <customSheetView guid="{B07CB001-8FAF-40AD-8AD5-A65A64B33B35}"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5"/>
      <headerFooter alignWithMargins="0"/>
    </customSheetView>
    <customSheetView guid="{8CF338B0-8CA3-4AF4-816D-CB7A6D8E33BC}"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D05C69EC-C4A6-4AED-AFBA-A3044FD4B3FB}"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BE615921-12B2-47E1-81BB-292B559B4C46}" showGridLines="0" topLeftCell="B1">
      <selection activeCell="C8" sqref="C8:E8"/>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13A93EBF-985A-49FD-9FE0-DC75D238EC8C}" showGridLines="0" topLeftCell="B1">
      <selection activeCell="F1" sqref="F1:F18"/>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1E2D7167-D6B7-4690-9A83-BF768C4223A4}" showGridLines="0">
      <selection activeCell="B75" sqref="B75:C75"/>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7A88FC7A-7690-48AB-B789-172043AFADC8}" showGridLines="0">
      <selection activeCell="B75" sqref="B75:C75"/>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CB7CD015-9A92-451A-BEF4-2BC98E3768DD}" showGridLines="0">
      <selection activeCell="C9" sqref="C9:E9"/>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44C1C443-3199-4288-884A-D16AF7B2CD69}" showGridLines="0">
      <selection activeCell="C9" sqref="C9:E9"/>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82E8A0F5-0020-4355-95CF-28601763A783}" showGridLines="0" topLeftCell="A4">
      <selection activeCell="C9" sqref="C9:E9"/>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82C64B11-1F50-45B5-B7BB-9F1DC733C833}" showGridLines="0">
      <selection activeCell="B75" sqref="B75:C75"/>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CFBF18EC-8277-4311-991B-395AF21BB33B}" showGridLines="0">
      <selection activeCell="B75" sqref="B75:C75"/>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AA750348-930C-43DE-ADD0-8D60980F5013}" showGridLines="0">
      <selection activeCell="B75" sqref="B75:C75"/>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14C32814-5A59-4863-9FB1-822FBB75D7D1}" showGridLines="0">
      <selection activeCell="C5" sqref="C5:E5"/>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1F125E51-1799-42D0-B41E-DC039BB17D59}"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77353208-2D17-4D2E-ADE3-4F168F350B73}"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31"/>
      <headerFooter alignWithMargins="0"/>
    </customSheetView>
    <customSheetView guid="{010B040B-83D1-42E5-9354-A9BE9113BDAC}" showGridLines="0">
      <selection activeCell="C8" sqref="C8:E8"/>
      <pageMargins left="0.15748031496063" right="0.23622047244094499" top="0.78" bottom="0.98425196850393704" header="0.35433070866141703" footer="0.511811023622047"/>
      <printOptions horizontalCentered="1"/>
      <pageSetup paperSize="9" orientation="landscape" r:id="rId32"/>
      <headerFooter alignWithMargins="0"/>
    </customSheetView>
  </customSheetViews>
  <mergeCells count="16">
    <mergeCell ref="C12:E12"/>
    <mergeCell ref="B16:E19"/>
    <mergeCell ref="A1:A19"/>
    <mergeCell ref="F1:F19"/>
    <mergeCell ref="B14:E14"/>
    <mergeCell ref="C7:E7"/>
    <mergeCell ref="C9:E9"/>
    <mergeCell ref="C10:E10"/>
    <mergeCell ref="C6:E6"/>
    <mergeCell ref="B1:E1"/>
    <mergeCell ref="B2:E2"/>
    <mergeCell ref="B3:E3"/>
    <mergeCell ref="C4:E4"/>
    <mergeCell ref="C11:E11"/>
    <mergeCell ref="C5:E5"/>
    <mergeCell ref="C8:E8"/>
  </mergeCells>
  <phoneticPr fontId="28" type="noConversion"/>
  <printOptions horizontalCentered="1"/>
  <pageMargins left="0.15748031496063" right="0.23622047244094499" top="0.78" bottom="0.98425196850393704" header="0.35433070866141703" footer="0.511811023622047"/>
  <pageSetup paperSize="9" orientation="landscape" r:id="rId33"/>
  <headerFooter alignWithMargins="0"/>
  <drawing r:id="rId3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39"/>
  <sheetViews>
    <sheetView showGridLines="0" view="pageBreakPreview" zoomScaleNormal="100" zoomScaleSheetLayoutView="100" workbookViewId="0">
      <selection activeCell="D4" sqref="D4"/>
    </sheetView>
  </sheetViews>
  <sheetFormatPr defaultRowHeight="16.5"/>
  <cols>
    <col min="1" max="1" width="9.140625" style="27"/>
    <col min="2" max="2" width="31.85546875" style="31" customWidth="1"/>
    <col min="3" max="3" width="12.85546875" style="31" customWidth="1"/>
    <col min="4" max="4" width="55.7109375" style="31" customWidth="1"/>
    <col min="5" max="5" width="16.140625" style="31" customWidth="1"/>
    <col min="6" max="6" width="15" style="168" hidden="1" customWidth="1"/>
    <col min="7" max="9" width="11.85546875" style="168" hidden="1" customWidth="1"/>
    <col min="10" max="25" width="11.85546875" style="168" customWidth="1"/>
    <col min="26" max="26" width="9.140625" style="27"/>
    <col min="27" max="27" width="15.28515625" style="27" customWidth="1"/>
    <col min="28" max="16384" width="9.140625" style="27"/>
  </cols>
  <sheetData>
    <row r="1" spans="1:28" ht="96" customHeight="1">
      <c r="B1" s="732" t="str">
        <f>Basic!B1</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C1" s="732"/>
      <c r="D1" s="732"/>
      <c r="E1" s="178"/>
      <c r="F1" s="157"/>
      <c r="G1" s="167"/>
      <c r="H1" s="167"/>
      <c r="I1" s="167"/>
      <c r="J1" s="167"/>
      <c r="K1" s="167"/>
      <c r="L1" s="167"/>
      <c r="M1" s="167"/>
      <c r="N1" s="167"/>
      <c r="O1" s="167"/>
      <c r="P1" s="167"/>
      <c r="Q1" s="167"/>
      <c r="R1" s="167"/>
      <c r="S1" s="167"/>
      <c r="T1" s="167"/>
      <c r="U1" s="167"/>
      <c r="V1" s="167"/>
      <c r="W1" s="167"/>
      <c r="X1" s="167"/>
      <c r="Y1" s="167"/>
    </row>
    <row r="2" spans="1:28" ht="25.5" customHeight="1">
      <c r="B2" s="733" t="str">
        <f>Basic!A3&amp;Basic!B3</f>
        <v>Specification No. :5002001861/TOWER/DOM/A02-CC CS -3</v>
      </c>
      <c r="C2" s="733"/>
      <c r="D2" s="733"/>
      <c r="E2" s="191"/>
      <c r="F2" s="31"/>
      <c r="G2" s="31"/>
      <c r="H2" s="31"/>
      <c r="I2" s="31"/>
      <c r="J2" s="31"/>
      <c r="K2" s="31"/>
      <c r="L2" s="31"/>
      <c r="M2" s="31"/>
      <c r="N2" s="31"/>
      <c r="O2" s="31"/>
      <c r="P2" s="31"/>
      <c r="Q2" s="31"/>
      <c r="R2" s="31"/>
      <c r="S2" s="31"/>
      <c r="T2" s="31"/>
      <c r="U2" s="31"/>
      <c r="V2" s="31"/>
      <c r="W2" s="31"/>
      <c r="X2" s="31"/>
      <c r="Y2" s="31"/>
      <c r="AA2" s="27" t="s">
        <v>168</v>
      </c>
      <c r="AB2" s="81">
        <v>1</v>
      </c>
    </row>
    <row r="3" spans="1:28" ht="12" customHeight="1">
      <c r="B3" s="177"/>
      <c r="C3" s="177"/>
      <c r="D3" s="177"/>
      <c r="E3" s="177"/>
      <c r="F3" s="31"/>
      <c r="G3" s="31"/>
      <c r="H3" s="31"/>
      <c r="I3" s="31"/>
      <c r="J3" s="31"/>
      <c r="K3" s="31"/>
      <c r="L3" s="31"/>
      <c r="M3" s="31"/>
      <c r="N3" s="31"/>
      <c r="O3" s="31"/>
      <c r="P3" s="31"/>
      <c r="Q3" s="31"/>
      <c r="R3" s="31"/>
      <c r="S3" s="31"/>
      <c r="T3" s="31"/>
      <c r="U3" s="31"/>
      <c r="V3" s="31"/>
      <c r="W3" s="31"/>
      <c r="X3" s="31"/>
      <c r="Y3" s="31"/>
      <c r="AA3" s="27" t="s">
        <v>169</v>
      </c>
      <c r="AB3" s="295" t="s">
        <v>9</v>
      </c>
    </row>
    <row r="4" spans="1:28" ht="36.75" customHeight="1">
      <c r="B4" s="735" t="s">
        <v>605</v>
      </c>
      <c r="C4" s="735"/>
      <c r="D4" s="584"/>
      <c r="E4" s="177"/>
      <c r="F4" s="31"/>
      <c r="G4" s="31"/>
      <c r="H4" s="31"/>
      <c r="I4" s="31">
        <f>IF(D4="Yes",1,0)</f>
        <v>0</v>
      </c>
      <c r="J4" s="31"/>
      <c r="K4" s="31"/>
      <c r="L4" s="31"/>
      <c r="M4" s="31"/>
      <c r="N4" s="31"/>
      <c r="O4" s="31"/>
      <c r="P4" s="31"/>
      <c r="Q4" s="31"/>
      <c r="R4" s="31"/>
      <c r="S4" s="31"/>
      <c r="T4" s="31"/>
      <c r="U4" s="31"/>
      <c r="V4" s="31"/>
      <c r="W4" s="31"/>
      <c r="X4" s="31"/>
      <c r="Y4" s="31"/>
      <c r="AB4" s="81"/>
    </row>
    <row r="5" spans="1:28" ht="48.75" customHeight="1">
      <c r="B5" s="735" t="str">
        <f>IF(I4=1,"Name of the Designated Authority of GoI under Public  Procurement Policy for MSE Order 2012","" )</f>
        <v/>
      </c>
      <c r="C5" s="735"/>
      <c r="D5" s="116"/>
      <c r="E5" s="177"/>
      <c r="F5" s="31"/>
      <c r="G5" s="31"/>
      <c r="H5" s="31"/>
      <c r="I5" s="31">
        <f>IF(D11="Yes",1,0)</f>
        <v>1</v>
      </c>
      <c r="J5" s="31"/>
      <c r="K5" s="31"/>
      <c r="L5" s="31"/>
      <c r="M5" s="31"/>
      <c r="N5" s="31"/>
      <c r="O5" s="31"/>
      <c r="P5" s="31"/>
      <c r="Q5" s="31"/>
      <c r="R5" s="31"/>
      <c r="S5" s="31"/>
      <c r="T5" s="31"/>
      <c r="U5" s="31"/>
      <c r="V5" s="31"/>
      <c r="W5" s="31"/>
      <c r="X5" s="31"/>
      <c r="Y5" s="31"/>
      <c r="AB5" s="81"/>
    </row>
    <row r="6" spans="1:28" ht="20.100000000000001" customHeight="1">
      <c r="B6" s="462"/>
      <c r="C6" s="462"/>
      <c r="D6" s="462"/>
      <c r="E6" s="177"/>
      <c r="F6" s="31"/>
      <c r="G6" s="31"/>
      <c r="H6" s="31"/>
      <c r="I6" s="31"/>
      <c r="J6" s="31"/>
      <c r="K6" s="31"/>
      <c r="L6" s="31"/>
      <c r="M6" s="31"/>
      <c r="N6" s="31"/>
      <c r="O6" s="31"/>
      <c r="P6" s="31"/>
      <c r="Q6" s="31"/>
      <c r="R6" s="31"/>
      <c r="S6" s="31"/>
      <c r="T6" s="31"/>
      <c r="U6" s="31"/>
      <c r="V6" s="31"/>
      <c r="W6" s="31"/>
      <c r="X6" s="31"/>
      <c r="Y6" s="31"/>
      <c r="AB6" s="81"/>
    </row>
    <row r="7" spans="1:28" ht="20.100000000000001" customHeight="1">
      <c r="B7" s="462"/>
      <c r="C7" s="462"/>
      <c r="D7" s="462"/>
      <c r="E7" s="177"/>
      <c r="F7" s="31"/>
      <c r="G7" s="31"/>
      <c r="H7" s="31"/>
      <c r="I7" s="31"/>
      <c r="J7" s="31"/>
      <c r="K7" s="31"/>
      <c r="L7" s="31"/>
      <c r="M7" s="31"/>
      <c r="N7" s="31"/>
      <c r="O7" s="31"/>
      <c r="P7" s="31"/>
      <c r="Q7" s="31"/>
      <c r="R7" s="31"/>
      <c r="S7" s="31"/>
      <c r="T7" s="31"/>
      <c r="U7" s="31"/>
      <c r="V7" s="31"/>
      <c r="W7" s="31"/>
      <c r="X7" s="31"/>
      <c r="Y7" s="31"/>
      <c r="AB7" s="81"/>
    </row>
    <row r="8" spans="1:28" ht="12" customHeight="1">
      <c r="B8" s="34"/>
      <c r="C8" s="34"/>
      <c r="F8" s="31"/>
      <c r="G8" s="31"/>
      <c r="H8" s="31"/>
      <c r="I8" s="31"/>
      <c r="J8" s="31"/>
      <c r="K8" s="31"/>
      <c r="L8" s="31"/>
      <c r="M8" s="31"/>
      <c r="N8" s="31"/>
      <c r="O8" s="31"/>
      <c r="P8" s="31"/>
      <c r="Q8" s="31"/>
      <c r="R8" s="31"/>
      <c r="S8" s="31"/>
      <c r="T8" s="31"/>
      <c r="U8" s="31"/>
      <c r="V8" s="31"/>
      <c r="W8" s="31"/>
      <c r="X8" s="31"/>
      <c r="Y8" s="31"/>
    </row>
    <row r="9" spans="1:28" s="26" customFormat="1" ht="43.5" customHeight="1">
      <c r="B9" s="179" t="s">
        <v>606</v>
      </c>
      <c r="C9" s="58"/>
      <c r="D9" s="583"/>
      <c r="F9" s="628" t="s">
        <v>660</v>
      </c>
      <c r="G9" s="629">
        <f>IF(D9="SOLE BIDDER", 1,2)</f>
        <v>2</v>
      </c>
      <c r="H9" s="63">
        <f>IF(D9="SOLE BIDDER",1,2)</f>
        <v>2</v>
      </c>
      <c r="I9" s="63"/>
      <c r="J9" s="63"/>
      <c r="K9" s="63"/>
      <c r="L9" s="63"/>
      <c r="M9" s="63"/>
      <c r="N9" s="63"/>
      <c r="O9" s="63"/>
      <c r="P9" s="63"/>
      <c r="Q9" s="63"/>
      <c r="R9" s="63"/>
      <c r="S9" s="63"/>
      <c r="U9" s="63"/>
      <c r="V9" s="63"/>
      <c r="W9" s="63"/>
      <c r="X9" s="63"/>
      <c r="Y9" s="63"/>
      <c r="AA9" s="63">
        <f>IF(D9= "Sole Bidder", 0, D10)</f>
        <v>0</v>
      </c>
    </row>
    <row r="10" spans="1:28" ht="50.1" customHeight="1">
      <c r="A10" s="192"/>
      <c r="B10" s="179" t="str">
        <f>IF(D9= "JOINT VENTURE (JV)", "Total Nos. of  Partners in the JV [excluding the Lead Partner]", "")</f>
        <v/>
      </c>
      <c r="C10" s="57"/>
      <c r="D10" s="582"/>
      <c r="F10" s="628" t="s">
        <v>607</v>
      </c>
      <c r="G10" s="630"/>
    </row>
    <row r="11" spans="1:28" ht="34.5" hidden="1" customHeight="1">
      <c r="B11" s="736" t="str">
        <f>IF(D9= "JV (Joint Venture)", "Whether other partner of the JV is MSE or not   
[Select from drop down menu]", "")</f>
        <v/>
      </c>
      <c r="C11" s="736"/>
      <c r="D11" s="193" t="s">
        <v>580</v>
      </c>
    </row>
    <row r="12" spans="1:28" ht="19.5" customHeight="1">
      <c r="B12" s="169"/>
      <c r="C12" s="169"/>
      <c r="D12" s="63"/>
    </row>
    <row r="13" spans="1:28" ht="20.100000000000001" customHeight="1">
      <c r="B13" s="180" t="str">
        <f>IF(D9= "Sole Bidder", "Name of Sole Bidder", "Name of Lead Partner")</f>
        <v>Name of Lead Partner</v>
      </c>
      <c r="C13" s="181"/>
      <c r="D13" s="581"/>
    </row>
    <row r="14" spans="1:28" ht="20.100000000000001" customHeight="1">
      <c r="B14" s="182" t="str">
        <f>IF(D9= "Sole Bidder", "Address of Sole Bidder", "Address of Lead Partner")</f>
        <v>Address of Lead Partner</v>
      </c>
      <c r="C14" s="183"/>
      <c r="D14" s="332"/>
    </row>
    <row r="15" spans="1:28" ht="20.100000000000001" customHeight="1">
      <c r="B15" s="184"/>
      <c r="C15" s="185"/>
      <c r="D15" s="332"/>
    </row>
    <row r="16" spans="1:28" ht="20.100000000000001" customHeight="1">
      <c r="B16" s="186"/>
      <c r="C16" s="187"/>
      <c r="D16" s="116"/>
    </row>
    <row r="17" spans="2:6" ht="20.100000000000001" customHeight="1"/>
    <row r="18" spans="2:6" ht="20.100000000000001" customHeight="1">
      <c r="B18" s="180" t="str">
        <f>IF(D10=1,"Other Partner",IF(D10="2 or More","Other Partner-1",""))</f>
        <v/>
      </c>
      <c r="C18" s="181"/>
      <c r="D18" s="581"/>
      <c r="F18" s="233"/>
    </row>
    <row r="19" spans="2:6" ht="20.100000000000001" customHeight="1">
      <c r="B19" s="182" t="str">
        <f>IF(D10=1,"Address of other Partner",IF(D10="2 or More","Address of other Partner - 1",""))</f>
        <v/>
      </c>
      <c r="C19" s="183"/>
      <c r="D19" s="332"/>
    </row>
    <row r="20" spans="2:6" ht="20.100000000000001" customHeight="1">
      <c r="B20" s="184"/>
      <c r="C20" s="185"/>
      <c r="D20" s="332"/>
    </row>
    <row r="21" spans="2:6" ht="20.100000000000001" customHeight="1">
      <c r="B21" s="186"/>
      <c r="C21" s="187"/>
      <c r="D21" s="332"/>
    </row>
    <row r="22" spans="2:6" ht="20.100000000000001" customHeight="1"/>
    <row r="23" spans="2:6" ht="20.100000000000001" customHeight="1">
      <c r="B23" s="180" t="s">
        <v>10</v>
      </c>
      <c r="C23" s="181"/>
      <c r="D23" s="332"/>
    </row>
    <row r="24" spans="2:6" ht="20.100000000000001" customHeight="1">
      <c r="B24" s="182" t="s">
        <v>11</v>
      </c>
      <c r="C24" s="183"/>
      <c r="D24" s="332" t="s">
        <v>492</v>
      </c>
    </row>
    <row r="25" spans="2:6" ht="20.100000000000001" customHeight="1">
      <c r="B25" s="184"/>
      <c r="C25" s="185"/>
      <c r="D25" s="332" t="s">
        <v>492</v>
      </c>
    </row>
    <row r="26" spans="2:6" ht="20.100000000000001" customHeight="1">
      <c r="B26" s="186"/>
      <c r="C26" s="187"/>
      <c r="D26" s="332" t="s">
        <v>492</v>
      </c>
    </row>
    <row r="27" spans="2:6" ht="20.100000000000001" customHeight="1">
      <c r="B27" s="119"/>
      <c r="C27" s="119"/>
      <c r="D27" s="174"/>
    </row>
    <row r="28" spans="2:6" ht="39" hidden="1" customHeight="1">
      <c r="B28" s="734" t="s">
        <v>293</v>
      </c>
      <c r="C28" s="734"/>
      <c r="D28" s="160" t="s">
        <v>478</v>
      </c>
      <c r="E28" s="240" t="str">
        <f>IF(OR(D28="Yes",D28="No",D28="")=TRUE, "", "In Correct Entry")</f>
        <v/>
      </c>
    </row>
    <row r="29" spans="2:6" ht="19.5" hidden="1" customHeight="1">
      <c r="B29" s="734" t="s">
        <v>292</v>
      </c>
      <c r="C29" s="734"/>
      <c r="D29" s="332"/>
      <c r="E29" s="237"/>
    </row>
    <row r="30" spans="2:6" ht="19.5" hidden="1" customHeight="1">
      <c r="B30" s="734"/>
      <c r="C30" s="734"/>
      <c r="D30" s="246"/>
    </row>
    <row r="31" spans="2:6" ht="20.100000000000001" customHeight="1">
      <c r="B31" s="119"/>
      <c r="C31" s="119"/>
    </row>
    <row r="32" spans="2:6" ht="21" customHeight="1">
      <c r="B32" s="188" t="s">
        <v>173</v>
      </c>
      <c r="C32" s="189"/>
      <c r="D32" s="332"/>
    </row>
    <row r="33" spans="2:5" ht="21" customHeight="1">
      <c r="B33" s="188" t="s">
        <v>174</v>
      </c>
      <c r="C33" s="189"/>
      <c r="D33" s="116"/>
    </row>
    <row r="34" spans="2:5" ht="21" customHeight="1">
      <c r="B34" s="190"/>
      <c r="C34" s="190"/>
      <c r="D34" s="40"/>
    </row>
    <row r="35" spans="2:5" ht="21" customHeight="1">
      <c r="B35" s="188" t="s">
        <v>6</v>
      </c>
      <c r="C35" s="189"/>
      <c r="D35" s="684"/>
      <c r="E35" s="168"/>
    </row>
    <row r="36" spans="2:5" ht="21" customHeight="1">
      <c r="B36" s="188" t="s">
        <v>7</v>
      </c>
      <c r="C36" s="189"/>
      <c r="D36" s="116"/>
      <c r="E36" s="168"/>
    </row>
    <row r="37" spans="2:5">
      <c r="B37" s="730" t="s">
        <v>594</v>
      </c>
      <c r="C37" s="730"/>
      <c r="D37" s="730"/>
      <c r="E37" s="168"/>
    </row>
    <row r="38" spans="2:5">
      <c r="B38" s="731"/>
      <c r="C38" s="731"/>
      <c r="D38" s="731"/>
    </row>
    <row r="39" spans="2:5">
      <c r="B39" s="731"/>
      <c r="C39" s="731"/>
      <c r="D39" s="731"/>
    </row>
  </sheetData>
  <sheetProtection algorithmName="SHA-512" hashValue="xgpuDMIlc4pSOn/FhqSYoxQmVlT+sGzPLzkdPavZKaGprPa7ePea6gjOmWDeqZ0nxIwC3Ydpf5JUnwdMu5mMLg==" saltValue="3+r6F6pnbFTFU7qB+bgeaQ==" spinCount="100000" sheet="1" formatColumns="0" formatRows="0" selectLockedCells="1"/>
  <customSheetViews>
    <customSheetView guid="{35C772BD-8F05-4A18-BEC8-6AF744E22539}" showPageBreaks="1" showGridLines="0" printArea="1" hiddenRows="1" hiddenColumns="1" view="pageBreakPreview">
      <selection activeCell="D9" sqref="D9"/>
      <pageMargins left="0.75" right="0.64" top="0.55000000000000004" bottom="0.46" header="0.4" footer="0.33"/>
      <pageSetup scale="89" orientation="portrait" r:id="rId1"/>
      <headerFooter alignWithMargins="0"/>
    </customSheetView>
    <customSheetView guid="{012A8702-091E-4FD1-8E26-12B65B8B3B8C}" showPageBreaks="1" showGridLines="0" printArea="1" hiddenRows="1" hiddenColumns="1" view="pageBreakPreview" topLeftCell="A6">
      <selection activeCell="D13" sqref="D13"/>
      <pageMargins left="0.75" right="0.64" top="0.55000000000000004" bottom="0.46" header="0.4" footer="0.33"/>
      <pageSetup scale="89" orientation="portrait" r:id="rId2"/>
      <headerFooter alignWithMargins="0"/>
    </customSheetView>
    <customSheetView guid="{0D490C87-B003-4943-9825-ACE0B8E7CC06}" scale="110" showPageBreaks="1" showGridLines="0" printArea="1" hiddenRows="1" hiddenColumns="1" view="pageBreakPreview">
      <selection activeCell="D9" sqref="D9"/>
      <pageMargins left="0.75" right="0.64" top="0.55000000000000004" bottom="0.46" header="0.4" footer="0.33"/>
      <pageSetup scale="89" orientation="portrait" r:id="rId3"/>
      <headerFooter alignWithMargins="0"/>
    </customSheetView>
    <customSheetView guid="{4D67A8FB-66CE-4EFD-8932-C754BE25ED43}" scale="110" showPageBreaks="1" showGridLines="0" printArea="1" hiddenRows="1" hiddenColumns="1" view="pageBreakPreview">
      <selection activeCell="D4" sqref="D4"/>
      <pageMargins left="0.75" right="0.64" top="0.55000000000000004" bottom="0.46" header="0.4" footer="0.33"/>
      <pageSetup scale="89" orientation="portrait" r:id="rId4"/>
      <headerFooter alignWithMargins="0"/>
    </customSheetView>
    <customSheetView guid="{B07CB001-8FAF-40AD-8AD5-A65A64B33B35}" scale="110" showPageBreaks="1" showGridLines="0" printArea="1" hiddenRows="1" hiddenColumns="1" view="pageBreakPreview">
      <selection activeCell="D9" sqref="D9"/>
      <pageMargins left="0.75" right="0.64" top="0.55000000000000004" bottom="0.46" header="0.4" footer="0.33"/>
      <pageSetup scale="89" orientation="portrait" r:id="rId5"/>
      <headerFooter alignWithMargins="0"/>
    </customSheetView>
    <customSheetView guid="{8CF338B0-8CA3-4AF4-816D-CB7A6D8E33BC}" scale="110" showPageBreaks="1" showGridLines="0" printArea="1" hiddenRows="1" hiddenColumns="1" view="pageBreakPreview">
      <selection activeCell="D36" sqref="D36"/>
      <pageMargins left="0.75" right="0.64" top="0.55000000000000004" bottom="0.46" header="0.4" footer="0.33"/>
      <pageSetup scale="89" orientation="portrait" r:id="rId6"/>
      <headerFooter alignWithMargins="0"/>
    </customSheetView>
    <customSheetView guid="{D05C69EC-C4A6-4AED-AFBA-A3044FD4B3FB}" scale="110" showPageBreaks="1" showGridLines="0" printArea="1" hiddenRows="1" hiddenColumns="1" view="pageBreakPreview">
      <selection activeCell="D4" sqref="D4"/>
      <pageMargins left="0.75" right="0.64" top="0.55000000000000004" bottom="0.46" header="0.4" footer="0.33"/>
      <pageSetup orientation="portrait" r:id="rId7"/>
      <headerFooter alignWithMargins="0"/>
    </customSheetView>
    <customSheetView guid="{BE615921-12B2-47E1-81BB-292B559B4C46}" scale="110" showPageBreaks="1" showGridLines="0" printArea="1" hiddenRows="1" hiddenColumns="1" view="pageBreakPreview" topLeftCell="A4">
      <selection activeCell="D10" sqref="D10"/>
      <pageMargins left="0.75" right="0.64" top="0.55000000000000004" bottom="0.46" header="0.4" footer="0.33"/>
      <pageSetup orientation="portrait" r:id="rId8"/>
      <headerFooter alignWithMargins="0"/>
    </customSheetView>
    <customSheetView guid="{13A93EBF-985A-49FD-9FE0-DC75D238EC8C}" scale="110" showPageBreaks="1" showGridLines="0" printArea="1" hiddenRows="1" hiddenColumns="1" view="pageBreakPreview" topLeftCell="A7">
      <selection activeCell="D16" sqref="D16"/>
      <pageMargins left="0.75" right="0.64" top="0.55000000000000004" bottom="0.46" header="0.4" footer="0.33"/>
      <pageSetup orientation="portrait" r:id="rId9"/>
      <headerFooter alignWithMargins="0"/>
    </customSheetView>
    <customSheetView guid="{1E2D7167-D6B7-4690-9A83-BF768C4223A4}" showPageBreaks="1" showGridLines="0" printArea="1" hiddenRows="1" view="pageBreakPreview" topLeftCell="A4">
      <selection activeCell="D6" sqref="D6"/>
      <pageMargins left="0.75" right="0.64" top="0.55000000000000004" bottom="0.46" header="0.4" footer="0.33"/>
      <pageSetup orientation="portrait" r:id="rId10"/>
      <headerFooter alignWithMargins="0"/>
    </customSheetView>
    <customSheetView guid="{7A88FC7A-7690-48AB-B789-172043AFADC8}" showPageBreaks="1" showGridLines="0" printArea="1" hiddenRows="1" view="pageBreakPreview" topLeftCell="A16">
      <selection activeCell="D31" sqref="D31"/>
      <pageMargins left="0.75" right="0.64" top="0.55000000000000004" bottom="0.46" header="0.4" footer="0.33"/>
      <pageSetup orientation="portrait" r:id="rId11"/>
      <headerFooter alignWithMargins="0"/>
    </customSheetView>
    <customSheetView guid="{CB7CD015-9A92-451A-BEF4-2BC98E3768DD}" showPageBreaks="1" showGridLines="0" printArea="1" hiddenRows="1" view="pageBreakPreview" topLeftCell="A4">
      <selection activeCell="D6" sqref="D6"/>
      <pageMargins left="0.75" right="0.64" top="0.55000000000000004" bottom="0.46" header="0.4" footer="0.33"/>
      <pageSetup orientation="portrait" r:id="rId12"/>
      <headerFooter alignWithMargins="0"/>
    </customSheetView>
    <customSheetView guid="{44C1C443-3199-4288-884A-D16AF7B2CD69}" showPageBreaks="1" showGridLines="0" printArea="1" hiddenRows="1" view="pageBreakPreview" topLeftCell="A4">
      <selection activeCell="D6" sqref="D6"/>
      <pageMargins left="0.75" right="0.64" top="0.55000000000000004" bottom="0.46" header="0.4" footer="0.33"/>
      <pageSetup orientation="portrait" r:id="rId13"/>
      <headerFooter alignWithMargins="0"/>
    </customSheetView>
    <customSheetView guid="{82E8A0F5-0020-4355-95CF-28601763A783}" showPageBreaks="1" showGridLines="0" printArea="1" hiddenRows="1" view="pageBreakPreview">
      <selection activeCell="D31" sqref="D31"/>
      <pageMargins left="0.75" right="0.64" top="0.55000000000000004" bottom="0.46" header="0.4" footer="0.33"/>
      <pageSetup orientation="portrait" r:id="rId14"/>
      <headerFooter alignWithMargins="0"/>
    </customSheetView>
    <customSheetView guid="{240327DD-375F-45D4-BA52-89AFD79FE6A1}" showPageBreaks="1" showGridLines="0" printArea="1" hiddenRows="1" view="pageBreakPreview" topLeftCell="A19">
      <selection activeCell="D6" sqref="D6"/>
      <pageMargins left="0.75" right="0.64" top="0.55000000000000004" bottom="0.46" header="0.4" footer="0.33"/>
      <pageSetup orientation="portrait" r:id="rId15"/>
      <headerFooter alignWithMargins="0"/>
    </customSheetView>
    <customSheetView guid="{DC28ED1E-3E35-4094-9C2B-5C0A1C1D459C}" showGridLines="0" hiddenRows="1">
      <selection activeCell="D6" sqref="D6"/>
      <pageMargins left="0.75" right="0.64" top="0.55000000000000004" bottom="0.46" header="0.4" footer="0.33"/>
      <pageSetup orientation="portrait" r:id="rId16"/>
      <headerFooter alignWithMargins="0"/>
    </customSheetView>
    <customSheetView guid="{7A9EA6D6-4DDF-43D9-92E6-C6AFAD14E266}" showGridLines="0" hiddenRows="1">
      <selection activeCell="D6" sqref="D6"/>
      <pageMargins left="0.75" right="0.64" top="0.55000000000000004" bottom="0.46" header="0.4" footer="0.33"/>
      <pageSetup orientation="portrait" r:id="rId17"/>
      <headerFooter alignWithMargins="0"/>
    </customSheetView>
    <customSheetView guid="{43BCBF1E-CDCF-4541-8D79-87EDCECBC1FD}" scale="90" showGridLines="0">
      <selection activeCell="D14" sqref="D14"/>
      <pageMargins left="0.75" right="0.64" top="0.55000000000000004" bottom="0.46" header="0.4" footer="0.33"/>
      <pageSetup orientation="portrait" r:id="rId18"/>
      <headerFooter alignWithMargins="0"/>
    </customSheetView>
    <customSheetView guid="{ECEBABD0-566A-41C4-AA9A-38EA30EFEDA8}" showPageBreaks="1" showGridLines="0" printArea="1" showRuler="0">
      <selection activeCell="D24" sqref="D24"/>
      <pageMargins left="0.75" right="0.64" top="0.69" bottom="0.7" header="0.4" footer="0.37"/>
      <pageSetup orientation="portrait" r:id="rId19"/>
      <headerFooter alignWithMargins="0"/>
    </customSheetView>
    <customSheetView guid="{A3F641DF-CF1D-48E3-AFDC-E52726A449CB}" showPageBreaks="1" showGridLines="0" printArea="1" showRuler="0" topLeftCell="A4">
      <selection activeCell="D6" sqref="D6"/>
      <pageMargins left="0.75" right="0.64" top="0.69" bottom="0.7" header="0.4" footer="0.37"/>
      <pageSetup orientation="portrait" r:id="rId20"/>
      <headerFooter alignWithMargins="0"/>
    </customSheetView>
    <customSheetView guid="{8E7B022F-1113-4BA2-B2BA-8EDBE02A2557}" showGridLines="0" showRuler="0">
      <selection activeCell="D6" sqref="D6"/>
      <pageMargins left="0.75" right="0.64" top="0.69" bottom="0.46" header="0.4" footer="0.33"/>
      <pageSetup orientation="portrait" r:id="rId21"/>
      <headerFooter alignWithMargins="0"/>
    </customSheetView>
    <customSheetView guid="{CD4CA1A8-824A-452F-BDBA-32A47C1B3013}" showGridLines="0">
      <selection activeCell="D6" sqref="D6"/>
      <pageMargins left="0.75" right="0.64" top="0.55000000000000004" bottom="0.46" header="0.4" footer="0.33"/>
      <pageSetup orientation="portrait" r:id="rId22"/>
      <headerFooter alignWithMargins="0"/>
    </customSheetView>
    <customSheetView guid="{494F6778-23FE-4AAC-B37D-6C7543FC13B9}" scale="90" showGridLines="0" hiddenRows="1">
      <selection activeCell="D6" sqref="D6"/>
      <pageMargins left="0.75" right="0.64" top="0.55000000000000004" bottom="0.46" header="0.4" footer="0.33"/>
      <pageSetup orientation="portrait" r:id="rId23"/>
      <headerFooter alignWithMargins="0"/>
    </customSheetView>
    <customSheetView guid="{F9FE2C60-2849-4C32-B532-2B1A89FFA9CD}" showGridLines="0" hiddenRows="1">
      <selection activeCell="D6" sqref="D6"/>
      <pageMargins left="0.75" right="0.64" top="0.55000000000000004" bottom="0.46" header="0.4" footer="0.33"/>
      <pageSetup orientation="portrait" r:id="rId24"/>
      <headerFooter alignWithMargins="0"/>
    </customSheetView>
    <customSheetView guid="{FE4EC9C4-31B9-4D40-8323-5B16C3BC840F}" showPageBreaks="1" showGridLines="0" printArea="1" hiddenRows="1" view="pageBreakPreview" topLeftCell="A16">
      <selection activeCell="D6" sqref="D6"/>
      <pageMargins left="0.75" right="0.64" top="0.55000000000000004" bottom="0.46" header="0.4" footer="0.33"/>
      <pageSetup orientation="portrait" r:id="rId25"/>
      <headerFooter alignWithMargins="0"/>
    </customSheetView>
    <customSheetView guid="{82C64B11-1F50-45B5-B7BB-9F1DC733C833}" showPageBreaks="1" showGridLines="0" printArea="1" hiddenRows="1" view="pageBreakPreview" topLeftCell="A13">
      <selection activeCell="B75" sqref="B75:C75"/>
      <pageMargins left="0.75" right="0.64" top="0.55000000000000004" bottom="0.46" header="0.4" footer="0.33"/>
      <pageSetup orientation="portrait" r:id="rId26"/>
      <headerFooter alignWithMargins="0"/>
    </customSheetView>
    <customSheetView guid="{CFBF18EC-8277-4311-991B-395AF21BB33B}" showPageBreaks="1" showGridLines="0" printArea="1" hiddenRows="1" view="pageBreakPreview" topLeftCell="A4">
      <selection activeCell="D6" sqref="D6"/>
      <pageMargins left="0.75" right="0.64" top="0.55000000000000004" bottom="0.46" header="0.4" footer="0.33"/>
      <pageSetup orientation="portrait" r:id="rId27"/>
      <headerFooter alignWithMargins="0"/>
    </customSheetView>
    <customSheetView guid="{AA750348-930C-43DE-ADD0-8D60980F5013}" showPageBreaks="1" showGridLines="0" printArea="1" hiddenRows="1" view="pageBreakPreview" topLeftCell="A4">
      <selection activeCell="D6" sqref="D6"/>
      <pageMargins left="0.75" right="0.64" top="0.55000000000000004" bottom="0.46" header="0.4" footer="0.33"/>
      <pageSetup orientation="portrait" r:id="rId28"/>
      <headerFooter alignWithMargins="0"/>
    </customSheetView>
    <customSheetView guid="{14C32814-5A59-4863-9FB1-822FBB75D7D1}" showPageBreaks="1" showGridLines="0" printArea="1" hiddenRows="1" view="pageBreakPreview" topLeftCell="A6">
      <selection activeCell="D35" sqref="D35"/>
      <pageMargins left="0.75" right="0.64" top="0.55000000000000004" bottom="0.46" header="0.4" footer="0.33"/>
      <pageSetup orientation="portrait" r:id="rId29"/>
      <headerFooter alignWithMargins="0"/>
    </customSheetView>
    <customSheetView guid="{1F125E51-1799-42D0-B41E-DC039BB17D59}" scale="110" showPageBreaks="1" showGridLines="0" printArea="1" hiddenRows="1" hiddenColumns="1" view="pageBreakPreview">
      <selection activeCell="D23" sqref="D23"/>
      <pageMargins left="0.75" right="0.64" top="0.55000000000000004" bottom="0.46" header="0.4" footer="0.33"/>
      <pageSetup scale="89" orientation="portrait" r:id="rId30"/>
      <headerFooter alignWithMargins="0"/>
    </customSheetView>
    <customSheetView guid="{77353208-2D17-4D2E-ADE3-4F168F350B73}" scale="110" showPageBreaks="1" showGridLines="0" printArea="1" hiddenRows="1" hiddenColumns="1" view="pageBreakPreview">
      <selection activeCell="D9" sqref="D9"/>
      <pageMargins left="0.75" right="0.64" top="0.55000000000000004" bottom="0.46" header="0.4" footer="0.33"/>
      <pageSetup scale="89" orientation="portrait" r:id="rId31"/>
      <headerFooter alignWithMargins="0"/>
    </customSheetView>
    <customSheetView guid="{010B040B-83D1-42E5-9354-A9BE9113BDAC}" showPageBreaks="1" showGridLines="0" printArea="1" hiddenRows="1" hiddenColumns="1" view="pageBreakPreview">
      <selection activeCell="D13" sqref="D13"/>
      <pageMargins left="0.75" right="0.64" top="0.55000000000000004" bottom="0.46" header="0.4" footer="0.33"/>
      <pageSetup scale="89" orientation="portrait" r:id="rId32"/>
      <headerFooter alignWithMargins="0"/>
    </customSheetView>
  </customSheetViews>
  <mergeCells count="8">
    <mergeCell ref="B37:D39"/>
    <mergeCell ref="B1:D1"/>
    <mergeCell ref="B2:D2"/>
    <mergeCell ref="B29:C30"/>
    <mergeCell ref="B28:C28"/>
    <mergeCell ref="B4:C4"/>
    <mergeCell ref="B5:C5"/>
    <mergeCell ref="B11:C11"/>
  </mergeCells>
  <phoneticPr fontId="6" type="noConversion"/>
  <conditionalFormatting sqref="B23:D26">
    <cfRule type="expression" dxfId="57" priority="7" stopIfTrue="1">
      <formula>$AA$9&lt;2</formula>
    </cfRule>
  </conditionalFormatting>
  <conditionalFormatting sqref="B18:C21">
    <cfRule type="expression" dxfId="56" priority="8" stopIfTrue="1">
      <formula>$AA$9&lt;1</formula>
    </cfRule>
  </conditionalFormatting>
  <conditionalFormatting sqref="D12">
    <cfRule type="expression" dxfId="55" priority="9" stopIfTrue="1">
      <formula>$AA$9=0</formula>
    </cfRule>
  </conditionalFormatting>
  <conditionalFormatting sqref="B10:D10">
    <cfRule type="expression" dxfId="54" priority="10" stopIfTrue="1">
      <formula>$D$9="Sole Bidder"</formula>
    </cfRule>
  </conditionalFormatting>
  <conditionalFormatting sqref="B29:D30">
    <cfRule type="expression" dxfId="53" priority="11" stopIfTrue="1">
      <formula>$D$28="No"</formula>
    </cfRule>
  </conditionalFormatting>
  <conditionalFormatting sqref="D22">
    <cfRule type="expression" dxfId="52" priority="6">
      <formula>$D$9="Sole Bidder"</formula>
    </cfRule>
  </conditionalFormatting>
  <conditionalFormatting sqref="D11">
    <cfRule type="expression" dxfId="51" priority="5" stopIfTrue="1">
      <formula>$D$9="Sole Bidder"</formula>
    </cfRule>
  </conditionalFormatting>
  <conditionalFormatting sqref="A17:XFD26">
    <cfRule type="expression" dxfId="50" priority="1" stopIfTrue="1">
      <formula>$G$9=1</formula>
    </cfRule>
  </conditionalFormatting>
  <dataValidations count="4">
    <dataValidation type="list" allowBlank="1" showInputMessage="1" showErrorMessage="1" sqref="D9" xr:uid="{00000000-0002-0000-0200-000000000000}">
      <formula1>$F$9:$F$10</formula1>
    </dataValidation>
    <dataValidation type="list" allowBlank="1" showInputMessage="1" showErrorMessage="1" sqref="D10" xr:uid="{00000000-0002-0000-0200-000001000000}">
      <formula1>$AB$2:$AB$3</formula1>
    </dataValidation>
    <dataValidation type="list" allowBlank="1" showInputMessage="1" showErrorMessage="1" sqref="D28 D11" xr:uid="{00000000-0002-0000-0200-000002000000}">
      <formula1>"Yes, No"</formula1>
    </dataValidation>
    <dataValidation type="list" allowBlank="1" showInputMessage="1" showErrorMessage="1" sqref="D4" xr:uid="{00000000-0002-0000-0200-000003000000}">
      <formula1>"YES,NO"</formula1>
    </dataValidation>
  </dataValidations>
  <pageMargins left="0.75" right="0.64" top="0.55000000000000004" bottom="0.46" header="0.4" footer="0.33"/>
  <pageSetup scale="89" orientation="portrait" r:id="rId33"/>
  <headerFooter alignWithMargins="0"/>
  <drawing r:id="rId3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zoomScaleNormal="100" zoomScaleSheetLayoutView="100" workbookViewId="0">
      <selection activeCell="E2" sqref="E2"/>
    </sheetView>
  </sheetViews>
  <sheetFormatPr defaultRowHeight="16.5"/>
  <cols>
    <col min="1" max="1" width="12.140625" style="31" customWidth="1"/>
    <col min="2" max="2" width="15.7109375" style="31" customWidth="1"/>
    <col min="3" max="3" width="11.42578125" style="31" customWidth="1"/>
    <col min="4" max="4" width="20.42578125" style="31" customWidth="1"/>
    <col min="5" max="5" width="40.85546875" style="31" customWidth="1"/>
    <col min="6" max="6" width="12.85546875" style="43" hidden="1" customWidth="1"/>
    <col min="7" max="25" width="9.7109375" style="43" customWidth="1"/>
    <col min="26" max="26" width="18" style="203" customWidth="1"/>
    <col min="27" max="27" width="9.140625" style="59"/>
    <col min="28" max="28" width="9.140625" style="26"/>
    <col min="29" max="16384" width="9.140625" style="27"/>
  </cols>
  <sheetData>
    <row r="1" spans="1:46">
      <c r="A1" s="23" t="str">
        <f>Basic!A3&amp;Basic!B3</f>
        <v>Specification No. :5002001861/TOWER/DOM/A02-CC CS -3</v>
      </c>
      <c r="B1" s="24"/>
      <c r="C1" s="24"/>
      <c r="D1" s="24"/>
      <c r="E1" s="25" t="str">
        <f>"Attachment-3(JV) "</f>
        <v xml:space="preserve">Attachment-3(JV) </v>
      </c>
      <c r="F1" s="83"/>
      <c r="G1" s="83"/>
      <c r="H1" s="83"/>
      <c r="I1" s="83"/>
      <c r="J1" s="83"/>
      <c r="K1" s="83"/>
      <c r="L1" s="83"/>
      <c r="M1" s="83"/>
      <c r="N1" s="83"/>
      <c r="O1" s="83"/>
      <c r="P1" s="83"/>
      <c r="Q1" s="83"/>
      <c r="R1" s="83"/>
      <c r="S1" s="83"/>
      <c r="T1" s="83"/>
      <c r="U1" s="83"/>
      <c r="V1" s="83"/>
      <c r="W1" s="83"/>
      <c r="X1" s="83"/>
      <c r="Y1" s="83"/>
      <c r="Z1" s="209">
        <f>'Names of Bidder'!D9</f>
        <v>0</v>
      </c>
      <c r="AT1" s="207" t="str">
        <f>Basic!B2</f>
        <v>TW01</v>
      </c>
    </row>
    <row r="2" spans="1:46">
      <c r="Z2" s="209">
        <f>'Names of Bidder'!AA9</f>
        <v>0</v>
      </c>
    </row>
    <row r="3" spans="1:46" ht="90.75" customHeight="1">
      <c r="A3" s="738" t="str">
        <f>Basic!B1</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38"/>
      <c r="C3" s="738"/>
      <c r="D3" s="738"/>
      <c r="E3" s="738"/>
      <c r="F3" s="84"/>
      <c r="G3" s="84"/>
      <c r="H3" s="84"/>
      <c r="I3" s="84"/>
      <c r="J3" s="84"/>
      <c r="K3" s="84"/>
      <c r="L3" s="84"/>
      <c r="M3" s="84"/>
      <c r="N3" s="84"/>
      <c r="O3" s="84"/>
      <c r="P3" s="84"/>
      <c r="Q3" s="84"/>
      <c r="R3" s="84"/>
      <c r="S3" s="84"/>
      <c r="T3" s="84"/>
      <c r="U3" s="84"/>
      <c r="V3" s="84"/>
      <c r="W3" s="84"/>
      <c r="X3" s="84"/>
      <c r="Y3" s="84"/>
      <c r="Z3" s="210"/>
      <c r="AA3" s="85"/>
      <c r="AB3" s="28"/>
    </row>
    <row r="4" spans="1:46" ht="20.100000000000001" customHeight="1">
      <c r="A4" s="30"/>
      <c r="AB4" s="32"/>
      <c r="AC4" s="10"/>
    </row>
    <row r="5" spans="1:46" ht="20.100000000000001" customHeight="1">
      <c r="A5" s="739" t="s">
        <v>349</v>
      </c>
      <c r="B5" s="739"/>
      <c r="C5" s="739"/>
      <c r="D5" s="739"/>
      <c r="E5" s="739"/>
      <c r="F5" s="86"/>
      <c r="G5" s="86"/>
      <c r="H5" s="86"/>
      <c r="I5" s="86"/>
      <c r="J5" s="86"/>
      <c r="K5" s="86"/>
      <c r="L5" s="86"/>
      <c r="M5" s="86"/>
      <c r="N5" s="86"/>
      <c r="O5" s="86"/>
      <c r="P5" s="86"/>
      <c r="Q5" s="86"/>
      <c r="R5" s="86"/>
      <c r="S5" s="86"/>
      <c r="T5" s="86"/>
      <c r="U5" s="86"/>
      <c r="V5" s="86"/>
      <c r="W5" s="86"/>
      <c r="X5" s="86"/>
      <c r="Y5" s="86"/>
      <c r="Z5" s="211"/>
      <c r="AB5" s="32"/>
      <c r="AC5" s="12"/>
    </row>
    <row r="6" spans="1:46" ht="20.100000000000001" customHeight="1">
      <c r="A6" s="34"/>
      <c r="AB6" s="32"/>
      <c r="AC6" s="12"/>
    </row>
    <row r="7" spans="1:46" ht="20.100000000000001" customHeight="1">
      <c r="A7" s="35" t="s">
        <v>602</v>
      </c>
      <c r="E7" s="15" t="s">
        <v>355</v>
      </c>
      <c r="F7" s="15"/>
      <c r="G7" s="15"/>
      <c r="H7" s="15"/>
      <c r="I7" s="15"/>
      <c r="J7" s="15"/>
      <c r="K7" s="15"/>
      <c r="L7" s="15"/>
      <c r="M7" s="15"/>
      <c r="N7" s="15"/>
      <c r="O7" s="15"/>
      <c r="P7" s="15"/>
      <c r="Q7" s="15"/>
      <c r="R7" s="15"/>
      <c r="S7" s="15"/>
      <c r="T7" s="15"/>
      <c r="U7" s="15"/>
      <c r="V7" s="15"/>
      <c r="W7" s="15"/>
      <c r="X7" s="15"/>
      <c r="Y7" s="15"/>
      <c r="AB7" s="32"/>
      <c r="AC7" s="12"/>
    </row>
    <row r="8" spans="1:46" ht="36" customHeight="1">
      <c r="A8" s="737" t="str">
        <f>IF(F8=1,B9,"JOINT VENTURE (JV) OF "&amp;B9&amp;" &amp; "&amp;B17)</f>
        <v xml:space="preserve">JOINT VENTURE (JV) OF  &amp; </v>
      </c>
      <c r="B8" s="737"/>
      <c r="C8" s="737"/>
      <c r="D8" s="737"/>
      <c r="E8" s="11" t="s">
        <v>357</v>
      </c>
      <c r="F8" s="15">
        <f>'Names of Bidder'!G9</f>
        <v>2</v>
      </c>
      <c r="G8" s="15"/>
      <c r="I8" s="15"/>
      <c r="J8" s="15"/>
      <c r="K8" s="15"/>
      <c r="L8" s="15"/>
      <c r="M8" s="15"/>
      <c r="N8" s="15"/>
      <c r="O8" s="15"/>
      <c r="P8" s="15"/>
      <c r="Q8" s="15"/>
      <c r="R8" s="15"/>
      <c r="S8" s="15"/>
      <c r="T8" s="15"/>
      <c r="U8" s="15"/>
      <c r="V8" s="15"/>
      <c r="W8" s="15"/>
      <c r="X8" s="15"/>
      <c r="Y8" s="15"/>
      <c r="Z8" s="212" t="str">
        <f>IF('Names of Bidder'!D10=1,'Names of Bidder'!D13&amp;" &amp; "&amp;'Names of Bidder'!D18,IF('Names of Bidder'!D10="2 or More",'Names of Bidder'!D13&amp;" , "&amp;'Names of Bidder'!D18&amp;" &amp; "&amp;'Names of Bidder'!D23,""))</f>
        <v/>
      </c>
      <c r="AB8" s="32"/>
      <c r="AC8" s="12"/>
    </row>
    <row r="9" spans="1:46" ht="20.100000000000001" customHeight="1">
      <c r="A9" s="13" t="s">
        <v>356</v>
      </c>
      <c r="B9" s="741" t="str">
        <f>IF('Names of Bidder'!D13=0, "", 'Names of Bidder'!D13)</f>
        <v/>
      </c>
      <c r="C9" s="741"/>
      <c r="D9" s="741"/>
      <c r="E9" s="11" t="s">
        <v>359</v>
      </c>
      <c r="F9" s="87"/>
      <c r="G9" s="87"/>
      <c r="H9" s="87"/>
      <c r="I9" s="87"/>
      <c r="J9" s="87"/>
      <c r="K9" s="87"/>
      <c r="L9" s="87"/>
      <c r="M9" s="87"/>
      <c r="N9" s="87"/>
      <c r="O9" s="87"/>
      <c r="P9" s="87"/>
      <c r="Q9" s="87"/>
      <c r="R9" s="87"/>
      <c r="S9" s="87"/>
      <c r="T9" s="87"/>
      <c r="U9" s="87"/>
      <c r="V9" s="87"/>
      <c r="W9" s="87"/>
      <c r="X9" s="87"/>
      <c r="Y9" s="87"/>
      <c r="AB9" s="32"/>
      <c r="AC9" s="12"/>
    </row>
    <row r="10" spans="1:46" ht="20.100000000000001" customHeight="1">
      <c r="A10" s="13" t="s">
        <v>358</v>
      </c>
      <c r="B10" s="741" t="str">
        <f>IF('Names of Bidder'!D14=0, "", 'Names of Bidder'!D14)</f>
        <v/>
      </c>
      <c r="C10" s="741"/>
      <c r="D10" s="741"/>
      <c r="E10" s="11" t="s">
        <v>183</v>
      </c>
      <c r="F10" s="87"/>
      <c r="G10" s="87"/>
      <c r="H10" s="87"/>
      <c r="I10" s="87"/>
      <c r="J10" s="87"/>
      <c r="K10" s="87"/>
      <c r="L10" s="87"/>
      <c r="M10" s="87"/>
      <c r="N10" s="87"/>
      <c r="O10" s="87"/>
      <c r="P10" s="87"/>
      <c r="Q10" s="87"/>
      <c r="R10" s="87"/>
      <c r="S10" s="87"/>
      <c r="T10" s="87"/>
      <c r="U10" s="87"/>
      <c r="V10" s="87"/>
      <c r="W10" s="87"/>
      <c r="X10" s="87"/>
      <c r="Y10" s="87"/>
      <c r="AB10" s="32"/>
      <c r="AC10" s="12"/>
    </row>
    <row r="11" spans="1:46" ht="20.100000000000001" customHeight="1">
      <c r="B11" s="741" t="str">
        <f>IF('Names of Bidder'!D15=0, "", 'Names of Bidder'!D15)</f>
        <v/>
      </c>
      <c r="C11" s="741"/>
      <c r="D11" s="741"/>
      <c r="E11" s="11" t="s">
        <v>360</v>
      </c>
      <c r="F11" s="87"/>
      <c r="G11" s="87"/>
      <c r="H11" s="87"/>
      <c r="I11" s="87"/>
      <c r="J11" s="87"/>
      <c r="K11" s="87"/>
      <c r="L11" s="87"/>
      <c r="M11" s="87"/>
      <c r="N11" s="87"/>
      <c r="O11" s="87"/>
      <c r="P11" s="87"/>
      <c r="Q11" s="87"/>
      <c r="R11" s="87"/>
      <c r="S11" s="87"/>
      <c r="T11" s="87"/>
      <c r="U11" s="87"/>
      <c r="V11" s="87"/>
      <c r="W11" s="87"/>
      <c r="X11" s="87"/>
      <c r="Y11" s="87"/>
    </row>
    <row r="12" spans="1:46" ht="20.100000000000001" customHeight="1">
      <c r="A12" s="34"/>
      <c r="B12" s="741" t="str">
        <f>IF('Names of Bidder'!D16=0, "", 'Names of Bidder'!D16)</f>
        <v/>
      </c>
      <c r="C12" s="741"/>
      <c r="D12" s="741"/>
      <c r="E12" s="11"/>
      <c r="F12" s="87"/>
      <c r="G12" s="87"/>
      <c r="H12" s="87"/>
      <c r="I12" s="87"/>
      <c r="J12" s="87"/>
      <c r="K12" s="87"/>
      <c r="L12" s="87"/>
      <c r="M12" s="87"/>
      <c r="N12" s="87"/>
      <c r="O12" s="87"/>
      <c r="P12" s="87"/>
      <c r="Q12" s="87"/>
      <c r="R12" s="87"/>
      <c r="S12" s="87"/>
      <c r="T12" s="87"/>
      <c r="U12" s="87"/>
      <c r="V12" s="87"/>
      <c r="W12" s="87"/>
      <c r="X12" s="87"/>
      <c r="Y12" s="87"/>
    </row>
    <row r="13" spans="1:46" ht="9.9499999999999993" customHeight="1">
      <c r="A13" s="34"/>
      <c r="B13" s="170"/>
      <c r="C13" s="170"/>
      <c r="D13" s="170"/>
      <c r="E13" s="27"/>
      <c r="F13" s="87"/>
      <c r="G13" s="87"/>
      <c r="H13" s="87"/>
      <c r="I13" s="87"/>
      <c r="J13" s="87"/>
      <c r="K13" s="87"/>
      <c r="L13" s="87"/>
      <c r="M13" s="87"/>
      <c r="N13" s="87"/>
      <c r="O13" s="87"/>
      <c r="P13" s="87"/>
      <c r="Q13" s="87"/>
      <c r="R13" s="87"/>
      <c r="S13" s="87"/>
      <c r="T13" s="87"/>
      <c r="U13" s="87"/>
      <c r="V13" s="87"/>
      <c r="W13" s="87"/>
      <c r="X13" s="87"/>
      <c r="Y13" s="87"/>
    </row>
    <row r="14" spans="1:46" ht="20.100000000000001" customHeight="1">
      <c r="A14" s="739" t="str">
        <f>IF('Names of Bidder'!D9="Sole Bidder", "This Attachment is Not Applicable", "")</f>
        <v/>
      </c>
      <c r="B14" s="739"/>
      <c r="C14" s="739"/>
      <c r="D14" s="739"/>
      <c r="E14" s="739"/>
      <c r="F14" s="87"/>
      <c r="G14" s="87"/>
      <c r="H14" s="87"/>
      <c r="I14" s="87"/>
      <c r="J14" s="87"/>
      <c r="K14" s="87"/>
      <c r="L14" s="87"/>
      <c r="M14" s="87"/>
      <c r="N14" s="87"/>
      <c r="O14" s="87"/>
      <c r="P14" s="87"/>
      <c r="Q14" s="87"/>
      <c r="R14" s="87"/>
      <c r="S14" s="87"/>
      <c r="T14" s="87"/>
      <c r="U14" s="87"/>
      <c r="V14" s="87"/>
      <c r="W14" s="87"/>
      <c r="X14" s="87"/>
      <c r="Y14" s="87"/>
    </row>
    <row r="15" spans="1:46" ht="20.100000000000001" customHeight="1">
      <c r="A15" s="35" t="s">
        <v>175</v>
      </c>
      <c r="B15" s="170"/>
      <c r="C15" s="170"/>
      <c r="D15" s="170"/>
      <c r="E15" s="11"/>
      <c r="F15" s="87"/>
      <c r="G15" s="87"/>
      <c r="H15" s="87"/>
      <c r="I15" s="87"/>
      <c r="J15" s="87"/>
      <c r="K15" s="87"/>
      <c r="L15" s="87"/>
      <c r="M15" s="87"/>
      <c r="N15" s="87"/>
      <c r="O15" s="87"/>
      <c r="P15" s="87"/>
      <c r="Q15" s="87"/>
      <c r="R15" s="87"/>
      <c r="S15" s="87"/>
      <c r="T15" s="87"/>
      <c r="U15" s="87"/>
      <c r="V15" s="87"/>
      <c r="W15" s="87"/>
      <c r="X15" s="87"/>
      <c r="Y15" s="87"/>
    </row>
    <row r="16" spans="1:46" ht="20.100000000000001" customHeight="1">
      <c r="A16" s="35"/>
      <c r="B16" s="742" t="str">
        <f>IF(Z2=1,"Other Partner",IF(Z2="2 or More","Other Partner-1",""))</f>
        <v/>
      </c>
      <c r="C16" s="742"/>
      <c r="D16" s="742"/>
      <c r="E16" s="194" t="str">
        <f>IF(Z2="2 or More", "Other Partner-2", "")</f>
        <v/>
      </c>
      <c r="F16" s="87"/>
      <c r="G16" s="87"/>
      <c r="H16" s="87"/>
      <c r="I16" s="87"/>
      <c r="J16" s="87"/>
      <c r="K16" s="87"/>
      <c r="L16" s="87"/>
      <c r="M16" s="87"/>
      <c r="N16" s="87"/>
      <c r="O16" s="87"/>
      <c r="P16" s="87"/>
      <c r="Q16" s="87"/>
      <c r="R16" s="87"/>
      <c r="S16" s="87"/>
      <c r="T16" s="87"/>
      <c r="U16" s="87"/>
      <c r="V16" s="87"/>
      <c r="W16" s="87"/>
      <c r="X16" s="87"/>
      <c r="Y16" s="87"/>
    </row>
    <row r="17" spans="1:28" ht="20.100000000000001" customHeight="1">
      <c r="A17" s="13" t="s">
        <v>356</v>
      </c>
      <c r="B17" s="741" t="str">
        <f>IF('Names of Bidder'!D18=0, "", 'Names of Bidder'!D18)</f>
        <v/>
      </c>
      <c r="C17" s="741"/>
      <c r="D17" s="741"/>
      <c r="E17" s="335" t="str">
        <f>IF($Z$2="2 or More", IF('Names of Bidder'!D23=0, "", 'Names of Bidder'!D23), "")</f>
        <v/>
      </c>
      <c r="F17" s="87"/>
      <c r="G17" s="87"/>
      <c r="H17" s="87"/>
      <c r="I17" s="87"/>
      <c r="J17" s="87"/>
      <c r="K17" s="87"/>
      <c r="L17" s="87"/>
      <c r="M17" s="87"/>
      <c r="N17" s="87"/>
      <c r="O17" s="87"/>
      <c r="P17" s="87"/>
      <c r="Q17" s="87"/>
      <c r="R17" s="87"/>
      <c r="S17" s="87"/>
      <c r="T17" s="87"/>
      <c r="U17" s="87"/>
      <c r="V17" s="87"/>
      <c r="W17" s="87"/>
      <c r="X17" s="87"/>
      <c r="Y17" s="87"/>
    </row>
    <row r="18" spans="1:28" ht="20.100000000000001" customHeight="1">
      <c r="A18" s="13" t="s">
        <v>358</v>
      </c>
      <c r="B18" s="741" t="str">
        <f>IF('Names of Bidder'!D19=0, "", 'Names of Bidder'!D19)</f>
        <v/>
      </c>
      <c r="C18" s="741"/>
      <c r="D18" s="741"/>
      <c r="E18" s="335" t="str">
        <f>IF($Z$2="2 or More", IF('Names of Bidder'!D24=0, "", 'Names of Bidder'!D24), "")</f>
        <v/>
      </c>
      <c r="F18" s="87"/>
      <c r="G18" s="87"/>
      <c r="H18" s="87"/>
      <c r="I18" s="87"/>
      <c r="J18" s="87"/>
      <c r="K18" s="87"/>
      <c r="L18" s="87"/>
      <c r="M18" s="87"/>
      <c r="N18" s="87"/>
      <c r="O18" s="87"/>
      <c r="P18" s="87"/>
      <c r="Q18" s="87"/>
      <c r="R18" s="87"/>
      <c r="S18" s="87"/>
      <c r="T18" s="87"/>
      <c r="U18" s="87"/>
      <c r="V18" s="87"/>
      <c r="W18" s="87"/>
      <c r="X18" s="87"/>
      <c r="Y18" s="87"/>
    </row>
    <row r="19" spans="1:28" ht="20.100000000000001" customHeight="1">
      <c r="A19" s="34"/>
      <c r="B19" s="741" t="str">
        <f>IF('Names of Bidder'!D20=0, "", 'Names of Bidder'!D20)</f>
        <v/>
      </c>
      <c r="C19" s="741"/>
      <c r="D19" s="741"/>
      <c r="E19" s="335" t="str">
        <f>IF($Z$2="2 or More", IF('Names of Bidder'!D25=0, "", 'Names of Bidder'!D25), "")</f>
        <v/>
      </c>
      <c r="AA19" s="87"/>
    </row>
    <row r="20" spans="1:28" ht="20.100000000000001" customHeight="1">
      <c r="A20" s="34"/>
      <c r="B20" s="741" t="str">
        <f>IF('Names of Bidder'!D21=0, "", 'Names of Bidder'!D21)</f>
        <v/>
      </c>
      <c r="C20" s="741"/>
      <c r="D20" s="741"/>
      <c r="E20" s="335" t="str">
        <f>IF($Z$2="2 or More", IF('Names of Bidder'!D26=0, "", 'Names of Bidder'!D26), "")</f>
        <v/>
      </c>
      <c r="AA20" s="87"/>
    </row>
    <row r="21" spans="1:28" ht="20.100000000000001" customHeight="1">
      <c r="A21" s="31" t="s">
        <v>350</v>
      </c>
    </row>
    <row r="22" spans="1:28" ht="84" customHeight="1">
      <c r="A22" s="740" t="s">
        <v>351</v>
      </c>
      <c r="B22" s="740"/>
      <c r="C22" s="740"/>
      <c r="D22" s="740"/>
      <c r="E22" s="740"/>
      <c r="F22" s="88"/>
      <c r="G22" s="88"/>
      <c r="H22" s="88"/>
      <c r="I22" s="88"/>
      <c r="J22" s="88"/>
      <c r="K22" s="88"/>
      <c r="L22" s="88"/>
      <c r="M22" s="88"/>
      <c r="N22" s="88"/>
      <c r="O22" s="88"/>
      <c r="P22" s="88"/>
      <c r="Q22" s="88"/>
      <c r="R22" s="88"/>
      <c r="S22" s="88"/>
      <c r="T22" s="88"/>
      <c r="U22" s="88"/>
      <c r="V22" s="88"/>
      <c r="W22" s="88"/>
      <c r="X22" s="88"/>
      <c r="Y22" s="88"/>
      <c r="Z22" s="213"/>
      <c r="AA22" s="89"/>
      <c r="AB22" s="36"/>
    </row>
    <row r="23" spans="1:28" ht="33" customHeight="1">
      <c r="D23" s="176"/>
    </row>
    <row r="24" spans="1:28" ht="33" customHeight="1">
      <c r="A24" s="38" t="s">
        <v>6</v>
      </c>
      <c r="B24" s="138" t="str">
        <f>IF('Names of Bidder'!D35=0, "", 'Names of Bidder'!D35)</f>
        <v/>
      </c>
      <c r="C24" s="90"/>
      <c r="D24" s="176" t="s">
        <v>4</v>
      </c>
      <c r="E24" s="333" t="str">
        <f>IF('Names of Bidder'!D32=0, "", 'Names of Bidder'!D32)</f>
        <v/>
      </c>
      <c r="F24" s="90"/>
      <c r="G24" s="90"/>
      <c r="H24" s="90"/>
      <c r="I24" s="90"/>
      <c r="J24" s="90"/>
      <c r="K24" s="90"/>
      <c r="L24" s="90"/>
      <c r="M24" s="90"/>
      <c r="N24" s="90"/>
      <c r="O24" s="90"/>
      <c r="P24" s="90"/>
      <c r="Q24" s="90"/>
      <c r="R24" s="90"/>
      <c r="S24" s="90"/>
      <c r="T24" s="90"/>
      <c r="U24" s="90"/>
      <c r="V24" s="90"/>
      <c r="W24" s="90"/>
      <c r="X24" s="90"/>
      <c r="Y24" s="90"/>
      <c r="AA24" s="59">
        <f>Basic!B4</f>
        <v>0</v>
      </c>
    </row>
    <row r="25" spans="1:28" ht="33" customHeight="1">
      <c r="A25" s="38" t="s">
        <v>7</v>
      </c>
      <c r="B25" s="333" t="str">
        <f>IF('Names of Bidder'!D36=0, "", 'Names of Bidder'!D36)</f>
        <v/>
      </c>
      <c r="C25" s="90"/>
      <c r="D25" s="176" t="s">
        <v>5</v>
      </c>
      <c r="E25" s="333" t="str">
        <f>IF('Names of Bidder'!D33=0, "", 'Names of Bidder'!D33)</f>
        <v/>
      </c>
      <c r="F25" s="157"/>
      <c r="G25" s="157"/>
      <c r="H25" s="157"/>
      <c r="I25" s="157"/>
      <c r="J25" s="157"/>
      <c r="K25" s="157"/>
      <c r="L25" s="157"/>
      <c r="M25" s="157"/>
      <c r="N25" s="157"/>
      <c r="O25" s="157"/>
      <c r="P25" s="157"/>
      <c r="Q25" s="157"/>
      <c r="R25" s="157"/>
      <c r="S25" s="157"/>
      <c r="T25" s="157"/>
      <c r="U25" s="157"/>
      <c r="V25" s="157"/>
      <c r="W25" s="157"/>
      <c r="X25" s="157"/>
      <c r="Y25" s="157"/>
      <c r="AA25" s="59">
        <f>Basic!B5</f>
        <v>15</v>
      </c>
    </row>
    <row r="26" spans="1:28" ht="33" customHeight="1">
      <c r="C26" s="90"/>
      <c r="D26" s="176"/>
      <c r="F26" s="157"/>
      <c r="G26" s="157"/>
      <c r="H26" s="157"/>
      <c r="I26" s="157"/>
      <c r="J26" s="157"/>
      <c r="K26" s="157"/>
      <c r="L26" s="157"/>
      <c r="M26" s="157"/>
      <c r="N26" s="157"/>
      <c r="O26" s="157"/>
      <c r="P26" s="157"/>
      <c r="Q26" s="157"/>
      <c r="R26" s="157"/>
      <c r="S26" s="157"/>
      <c r="T26" s="157"/>
      <c r="U26" s="157"/>
      <c r="V26" s="157"/>
      <c r="W26" s="157"/>
      <c r="X26" s="157"/>
      <c r="Y26" s="157"/>
    </row>
    <row r="27" spans="1:28" ht="33" customHeight="1">
      <c r="A27" s="35"/>
      <c r="C27" s="35"/>
      <c r="E27" s="35"/>
      <c r="F27" s="90"/>
      <c r="G27" s="90"/>
      <c r="H27" s="90"/>
      <c r="I27" s="90"/>
      <c r="J27" s="90"/>
      <c r="K27" s="90"/>
      <c r="L27" s="90"/>
      <c r="M27" s="90"/>
      <c r="N27" s="90"/>
      <c r="O27" s="90"/>
      <c r="P27" s="90"/>
      <c r="Q27" s="90"/>
      <c r="R27" s="90"/>
      <c r="S27" s="90"/>
      <c r="T27" s="90"/>
      <c r="U27" s="90"/>
      <c r="V27" s="90"/>
      <c r="W27" s="90"/>
      <c r="X27" s="90"/>
      <c r="Y27" s="90"/>
    </row>
    <row r="28" spans="1:28" ht="20.100000000000001" customHeight="1"/>
    <row r="29" spans="1:28" ht="20.100000000000001" customHeight="1">
      <c r="A29" s="40"/>
    </row>
    <row r="30" spans="1:28" ht="20.100000000000001" customHeight="1"/>
    <row r="31" spans="1:28" ht="20.100000000000001" customHeight="1"/>
    <row r="32" spans="1:2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algorithmName="SHA-512" hashValue="jWpYh3R2CG4OSAXYiRnaYa6Z2k4hJPR/uXDWBZXwj6Eca+sZE2T4foUQj5wpk0VGjjXmZsLs3PseYgK8nd8DDA==" saltValue="fGrP6fEbpa/T6mBwAHp6vw==" spinCount="100000" sheet="1" formatColumns="0" formatRows="0" selectLockedCells="1"/>
  <customSheetViews>
    <customSheetView guid="{35C772BD-8F05-4A18-BEC8-6AF744E22539}" showPageBreaks="1" showGridLines="0" printArea="1" hiddenColumns="1" view="pageBreakPreview">
      <selection activeCell="E2" sqref="E2"/>
      <pageMargins left="0.75" right="0.63" top="0.57999999999999996" bottom="0.6" header="0.34" footer="0.35"/>
      <pageSetup scale="97" orientation="portrait" r:id="rId1"/>
      <headerFooter alignWithMargins="0">
        <oddFooter>&amp;R&amp;"Book Antiqua,Bold"&amp;8 Page &amp;P of &amp;N</oddFooter>
      </headerFooter>
    </customSheetView>
    <customSheetView guid="{012A8702-091E-4FD1-8E26-12B65B8B3B8C}" showPageBreaks="1" showGridLines="0" printArea="1" hiddenColumns="1" view="pageBreakPreview" topLeftCell="A7">
      <selection activeCell="E2" sqref="E2"/>
      <pageMargins left="0.75" right="0.63" top="0.57999999999999996" bottom="0.6" header="0.34" footer="0.35"/>
      <pageSetup scale="97" orientation="portrait" r:id="rId2"/>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E2" sqref="E2"/>
      <pageMargins left="0.75" right="0.63" top="0.57999999999999996" bottom="0.6" header="0.34" footer="0.35"/>
      <pageSetup scale="97" orientation="portrait" r:id="rId3"/>
      <headerFooter alignWithMargins="0">
        <oddFooter>&amp;R&amp;"Book Antiqua,Bold"&amp;8 Page &amp;P of &amp;N</oddFooter>
      </headerFooter>
    </customSheetView>
    <customSheetView guid="{4D67A8FB-66CE-4EFD-8932-C754BE25ED43}" showPageBreaks="1" showGridLines="0" printArea="1" hiddenColumns="1" view="pageBreakPreview">
      <selection activeCell="E2" sqref="E2"/>
      <pageMargins left="0.75" right="0.63" top="0.57999999999999996" bottom="0.6" header="0.34" footer="0.35"/>
      <pageSetup scale="97" orientation="portrait" r:id="rId4"/>
      <headerFooter alignWithMargins="0">
        <oddFooter>&amp;R&amp;"Book Antiqua,Bold"&amp;8 Page &amp;P of &amp;N</oddFooter>
      </headerFooter>
    </customSheetView>
    <customSheetView guid="{B07CB001-8FAF-40AD-8AD5-A65A64B33B35}" showPageBreaks="1" showGridLines="0" printArea="1" hiddenColumns="1" view="pageBreakPreview">
      <selection activeCell="L21" sqref="L21"/>
      <pageMargins left="0.75" right="0.63" top="0.57999999999999996" bottom="0.6" header="0.34" footer="0.35"/>
      <pageSetup scale="97" orientation="portrait" r:id="rId5"/>
      <headerFooter alignWithMargins="0">
        <oddFooter>&amp;R&amp;"Book Antiqua,Bold"&amp;8 Page &amp;P of &amp;N</oddFooter>
      </headerFooter>
    </customSheetView>
    <customSheetView guid="{8CF338B0-8CA3-4AF4-816D-CB7A6D8E33BC}" showPageBreaks="1" showGridLines="0" printArea="1" hiddenColumns="1" view="pageBreakPreview" topLeftCell="A19">
      <selection activeCell="B18" sqref="B18:D18"/>
      <pageMargins left="0.75" right="0.63" top="0.57999999999999996" bottom="0.6" header="0.34" footer="0.35"/>
      <pageSetup scale="97" orientation="portrait" r:id="rId6"/>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A3" sqref="A3:E3"/>
      <pageMargins left="0.75" right="0.63" top="0.57999999999999996" bottom="0.6" header="0.34" footer="0.35"/>
      <pageSetup scale="97" orientation="portrait" r:id="rId7"/>
      <headerFooter alignWithMargins="0">
        <oddFooter>&amp;R&amp;"Book Antiqua,Bold"&amp;8 Page &amp;P of &amp;N</oddFooter>
      </headerFooter>
    </customSheetView>
    <customSheetView guid="{BE615921-12B2-47E1-81BB-292B559B4C46}" showPageBreaks="1" showGridLines="0" printArea="1" hiddenColumns="1" view="pageBreakPreview" topLeftCell="A7">
      <selection activeCell="L13" sqref="L13"/>
      <pageMargins left="0.75" right="0.63" top="0.57999999999999996" bottom="0.6" header="0.34" footer="0.35"/>
      <pageSetup scale="97" orientation="portrait" r:id="rId8"/>
      <headerFooter alignWithMargins="0">
        <oddFooter>&amp;R&amp;"Book Antiqua,Bold"&amp;8 Page &amp;P of &amp;N</oddFooter>
      </headerFooter>
    </customSheetView>
    <customSheetView guid="{13A93EBF-985A-49FD-9FE0-DC75D238EC8C}" showPageBreaks="1" showGridLines="0" printArea="1" view="pageBreakPreview">
      <selection activeCell="A22" sqref="A22:E22"/>
      <pageMargins left="0.75" right="0.63" top="0.57999999999999996" bottom="0.6" header="0.34" footer="0.35"/>
      <pageSetup scale="97" orientation="portrait" r:id="rId9"/>
      <headerFooter alignWithMargins="0">
        <oddFooter>&amp;R&amp;"Book Antiqua,Bold"&amp;8 Page &amp;P of &amp;N</oddFooter>
      </headerFooter>
    </customSheetView>
    <customSheetView guid="{1E2D7167-D6B7-4690-9A83-BF768C4223A4}" showPageBreaks="1" showGridLines="0" printArea="1" view="pageBreakPreview" topLeftCell="A6">
      <selection activeCell="B75" sqref="B75:C75"/>
      <pageMargins left="0.75" right="0.63" top="0.57999999999999996" bottom="0.6" header="0.34" footer="0.35"/>
      <pageSetup scale="97" orientation="portrait" r:id="rId10"/>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7" orientation="portrait" r:id="rId11"/>
      <headerFooter alignWithMargins="0">
        <oddFooter>&amp;R&amp;"Book Antiqua,Bold"&amp;8 Page &amp;P of &amp;N</oddFooter>
      </headerFooter>
    </customSheetView>
    <customSheetView guid="{CB7CD015-9A92-451A-BEF4-2BC98E3768DD}" showPageBreaks="1" showGridLines="0" printArea="1" view="pageBreakPreview" topLeftCell="A4">
      <selection activeCell="G9" sqref="G9"/>
      <pageMargins left="0.75" right="0.63" top="0.57999999999999996" bottom="0.6" header="0.34" footer="0.35"/>
      <pageSetup scale="97" orientation="portrait" r:id="rId12"/>
      <headerFooter alignWithMargins="0">
        <oddFooter>&amp;R&amp;"Book Antiqua,Bold"&amp;8 Page &amp;P of &amp;N</oddFooter>
      </headerFooter>
    </customSheetView>
    <customSheetView guid="{44C1C443-3199-4288-884A-D16AF7B2CD69}" showPageBreaks="1" showGridLines="0" printArea="1" view="pageBreakPreview">
      <selection activeCell="G9" sqref="G9"/>
      <pageMargins left="0.75" right="0.63" top="0.57999999999999996" bottom="0.6" header="0.34" footer="0.35"/>
      <pageSetup scale="97" orientation="portrait" r:id="rId13"/>
      <headerFooter alignWithMargins="0">
        <oddFooter>&amp;R&amp;"Book Antiqua,Bold"&amp;8 Page &amp;P of &amp;N</oddFooter>
      </headerFooter>
    </customSheetView>
    <customSheetView guid="{82E8A0F5-0020-4355-95CF-28601763A783}" showPageBreaks="1" showGridLines="0" printArea="1" view="pageBreakPreview">
      <selection activeCell="G9" sqref="G9"/>
      <pageMargins left="0.75" right="0.63" top="0.57999999999999996" bottom="0.6" header="0.34" footer="0.35"/>
      <pageSetup scale="97" orientation="portrait" r:id="rId14"/>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5"/>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20"/>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5"/>
      <headerFooter alignWithMargins="0">
        <oddFooter>&amp;R&amp;"Book Antiqua,Bold"&amp;8 Page &amp;P of &amp;N</oddFooter>
      </headerFooter>
    </customSheetView>
    <customSheetView guid="{82C64B11-1F50-45B5-B7BB-9F1DC733C833}" showPageBreaks="1" showGridLines="0" printArea="1" view="pageBreakPreview" topLeftCell="A19">
      <selection activeCell="B75" sqref="B75:C75"/>
      <pageMargins left="0.75" right="0.63" top="0.57999999999999996" bottom="0.6" header="0.34" footer="0.35"/>
      <pageSetup scale="97" orientation="portrait" r:id="rId26"/>
      <headerFooter alignWithMargins="0">
        <oddFooter>&amp;R&amp;"Book Antiqua,Bold"&amp;8 Page &amp;P of &amp;N</oddFooter>
      </headerFooter>
    </customSheetView>
    <customSheetView guid="{CFBF18EC-8277-4311-991B-395AF21BB33B}" showPageBreaks="1" showGridLines="0" printArea="1" view="pageBreakPreview" topLeftCell="A6">
      <selection activeCell="B75" sqref="B75:C75"/>
      <pageMargins left="0.75" right="0.63" top="0.57999999999999996" bottom="0.6" header="0.34" footer="0.35"/>
      <pageSetup scale="97" orientation="portrait" r:id="rId27"/>
      <headerFooter alignWithMargins="0">
        <oddFooter>&amp;R&amp;"Book Antiqua,Bold"&amp;8 Page &amp;P of &amp;N</oddFooter>
      </headerFooter>
    </customSheetView>
    <customSheetView guid="{AA750348-930C-43DE-ADD0-8D60980F5013}" showPageBreaks="1" showGridLines="0" printArea="1" view="pageBreakPreview" topLeftCell="A6">
      <selection activeCell="B75" sqref="B75:C75"/>
      <pageMargins left="0.75" right="0.63" top="0.57999999999999996" bottom="0.6" header="0.34" footer="0.35"/>
      <pageSetup scale="97" orientation="portrait" r:id="rId28"/>
      <headerFooter alignWithMargins="0">
        <oddFooter>&amp;R&amp;"Book Antiqua,Bold"&amp;8 Page &amp;P of &amp;N</oddFooter>
      </headerFooter>
    </customSheetView>
    <customSheetView guid="{14C32814-5A59-4863-9FB1-822FBB75D7D1}" showPageBreaks="1" showGridLines="0" printArea="1" view="pageBreakPreview">
      <selection activeCell="A22" sqref="A22:E22"/>
      <pageMargins left="0.75" right="0.63" top="0.57999999999999996" bottom="0.6" header="0.34" footer="0.35"/>
      <pageSetup scale="97" orientation="portrait" r:id="rId29"/>
      <headerFooter alignWithMargins="0">
        <oddFooter>&amp;R&amp;"Book Antiqua,Bold"&amp;8 Page &amp;P of &amp;N</oddFooter>
      </headerFooter>
    </customSheetView>
    <customSheetView guid="{1F125E51-1799-42D0-B41E-DC039BB17D59}" showPageBreaks="1" showGridLines="0" printArea="1" hiddenColumns="1" view="pageBreakPreview">
      <selection activeCell="B18" sqref="B18:D18"/>
      <pageMargins left="0.75" right="0.63" top="0.57999999999999996" bottom="0.6" header="0.34" footer="0.35"/>
      <pageSetup scale="97" orientation="portrait" r:id="rId30"/>
      <headerFooter alignWithMargins="0">
        <oddFooter>&amp;R&amp;"Book Antiqua,Bold"&amp;8 Page &amp;P of &amp;N</oddFooter>
      </headerFooter>
    </customSheetView>
    <customSheetView guid="{77353208-2D17-4D2E-ADE3-4F168F350B73}" showPageBreaks="1" showGridLines="0" printArea="1" hiddenColumns="1" view="pageBreakPreview">
      <selection activeCell="L21" sqref="L21"/>
      <pageMargins left="0.75" right="0.63" top="0.57999999999999996" bottom="0.6" header="0.34" footer="0.35"/>
      <pageSetup scale="97" orientation="portrait" r:id="rId31"/>
      <headerFooter alignWithMargins="0">
        <oddFooter>&amp;R&amp;"Book Antiqua,Bold"&amp;8 Page &amp;P of &amp;N</oddFooter>
      </headerFooter>
    </customSheetView>
    <customSheetView guid="{010B040B-83D1-42E5-9354-A9BE9113BDAC}" showPageBreaks="1" showGridLines="0" printArea="1" hiddenColumns="1" view="pageBreakPreview">
      <selection activeCell="E2" sqref="E2"/>
      <pageMargins left="0.75" right="0.63" top="0.57999999999999996" bottom="0.6" header="0.34" footer="0.35"/>
      <pageSetup scale="97" orientation="portrait" r:id="rId32"/>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49" priority="2" stopIfTrue="1">
      <formula>$Z$2=0</formula>
    </cfRule>
  </conditionalFormatting>
  <conditionalFormatting sqref="A22:E22">
    <cfRule type="expression" dxfId="48" priority="3" stopIfTrue="1">
      <formula>$Z$1="Sole Bidder"</formula>
    </cfRule>
  </conditionalFormatting>
  <conditionalFormatting sqref="A15:XFD20">
    <cfRule type="expression" dxfId="47" priority="1" stopIfTrue="1">
      <formula>$F$8=1</formula>
    </cfRule>
  </conditionalFormatting>
  <pageMargins left="0.75" right="0.63" top="0.57999999999999996" bottom="0.6" header="0.34" footer="0.35"/>
  <pageSetup scale="97" orientation="portrait" r:id="rId33"/>
  <headerFooter alignWithMargins="0">
    <oddFooter>&amp;R&amp;"Book Antiqua,Bold"&amp;8 Page &amp;P of &amp;N</oddFooter>
  </headerFooter>
  <drawing r:id="rId3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X340"/>
  <sheetViews>
    <sheetView showGridLines="0" showZeros="0" view="pageBreakPreview" topLeftCell="A10" zoomScale="110" zoomScaleNormal="100" zoomScaleSheetLayoutView="110" workbookViewId="0">
      <selection activeCell="A15" sqref="A15:I15"/>
    </sheetView>
  </sheetViews>
  <sheetFormatPr defaultRowHeight="15.75"/>
  <cols>
    <col min="1" max="1" width="14.28515625" style="475" customWidth="1"/>
    <col min="2" max="2" width="13.85546875" style="475" customWidth="1"/>
    <col min="3" max="3" width="11.42578125" style="475" customWidth="1"/>
    <col min="4" max="4" width="12.85546875" style="475" customWidth="1"/>
    <col min="5" max="5" width="17" style="475" customWidth="1"/>
    <col min="6" max="6" width="16" style="475" customWidth="1"/>
    <col min="7" max="7" width="15.42578125" style="475" customWidth="1"/>
    <col min="8" max="8" width="16" style="475" customWidth="1"/>
    <col min="9" max="9" width="17.7109375" style="475" customWidth="1"/>
    <col min="10" max="10" width="11.85546875" style="475" customWidth="1"/>
    <col min="11" max="11" width="19.42578125" style="475" customWidth="1"/>
    <col min="12" max="12" width="16.42578125" style="475" customWidth="1"/>
    <col min="13" max="13" width="11.85546875" style="475" customWidth="1"/>
    <col min="14" max="14" width="10.42578125" style="475" customWidth="1"/>
    <col min="15" max="15" width="11.42578125" style="475" customWidth="1"/>
    <col min="16" max="16" width="10.7109375" style="475" customWidth="1"/>
    <col min="17" max="17" width="13.7109375" style="475" customWidth="1"/>
    <col min="18" max="20" width="9.140625" style="475"/>
    <col min="21" max="21" width="13.5703125" style="475" customWidth="1"/>
    <col min="22" max="16384" width="9.140625" style="475"/>
  </cols>
  <sheetData>
    <row r="1" spans="1:9" ht="24" customHeight="1">
      <c r="A1" s="472" t="str">
        <f>Basic!A3&amp;Basic!B3</f>
        <v>Specification No. :5002001861/TOWER/DOM/A02-CC CS -3</v>
      </c>
      <c r="B1" s="473"/>
      <c r="C1" s="473"/>
      <c r="D1" s="473"/>
      <c r="E1" s="473"/>
      <c r="F1" s="473"/>
      <c r="G1" s="473"/>
      <c r="H1" s="473"/>
      <c r="I1" s="474" t="s">
        <v>601</v>
      </c>
    </row>
    <row r="2" spans="1:9" ht="15.75" customHeight="1"/>
    <row r="3" spans="1:9" ht="54" customHeight="1">
      <c r="A3" s="738" t="str">
        <f>Basic!B1</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38"/>
      <c r="C3" s="738"/>
      <c r="D3" s="738"/>
      <c r="E3" s="738"/>
      <c r="F3" s="738"/>
      <c r="G3" s="738"/>
      <c r="H3" s="738"/>
      <c r="I3" s="738"/>
    </row>
    <row r="5" spans="1:9" ht="21.75" customHeight="1">
      <c r="A5" s="743" t="s">
        <v>361</v>
      </c>
      <c r="B5" s="743"/>
      <c r="C5" s="743"/>
      <c r="D5" s="743"/>
      <c r="E5" s="743"/>
      <c r="F5" s="743"/>
      <c r="G5" s="743"/>
      <c r="H5" s="743"/>
      <c r="I5" s="743"/>
    </row>
    <row r="7" spans="1:9" ht="16.5">
      <c r="A7" s="476" t="s">
        <v>602</v>
      </c>
      <c r="F7" s="477" t="s">
        <v>355</v>
      </c>
      <c r="G7" s="478"/>
    </row>
    <row r="8" spans="1:9" ht="33.75" customHeight="1">
      <c r="A8" s="744" t="str">
        <f>'Attach 3(JV)'!A8</f>
        <v xml:space="preserve">JOINT VENTURE (JV) OF  &amp; </v>
      </c>
      <c r="B8" s="744"/>
      <c r="C8" s="744"/>
      <c r="D8" s="744"/>
      <c r="E8" s="744"/>
      <c r="F8" s="479" t="s">
        <v>357</v>
      </c>
      <c r="G8" s="480"/>
    </row>
    <row r="9" spans="1:9" ht="18" customHeight="1">
      <c r="A9" s="476" t="s">
        <v>603</v>
      </c>
      <c r="B9" s="745" t="str">
        <f>'Attach 3(JV)'!B9</f>
        <v/>
      </c>
      <c r="C9" s="745"/>
      <c r="D9" s="745"/>
      <c r="F9" s="479" t="s">
        <v>359</v>
      </c>
      <c r="G9" s="480"/>
    </row>
    <row r="10" spans="1:9" ht="18" customHeight="1">
      <c r="A10" s="476" t="s">
        <v>604</v>
      </c>
      <c r="B10" s="746" t="str">
        <f>'Attach 3(JV)'!B10</f>
        <v/>
      </c>
      <c r="C10" s="746"/>
      <c r="D10" s="746"/>
      <c r="F10" s="479" t="s">
        <v>183</v>
      </c>
      <c r="G10" s="480"/>
    </row>
    <row r="11" spans="1:9" ht="17.25" customHeight="1">
      <c r="B11" s="746" t="str">
        <f>'Attach 3(JV)'!B11</f>
        <v/>
      </c>
      <c r="C11" s="746"/>
      <c r="D11" s="746"/>
      <c r="F11" s="479" t="s">
        <v>360</v>
      </c>
      <c r="G11" s="480"/>
    </row>
    <row r="12" spans="1:9">
      <c r="B12" s="922" t="str">
        <f>'Attach 3(JV)'!B12</f>
        <v/>
      </c>
      <c r="C12" s="922"/>
      <c r="D12" s="922"/>
    </row>
    <row r="13" spans="1:9">
      <c r="A13" s="475" t="s">
        <v>350</v>
      </c>
    </row>
    <row r="15" spans="1:9" ht="27" customHeight="1">
      <c r="A15" s="761" t="s">
        <v>724</v>
      </c>
      <c r="B15" s="761"/>
      <c r="C15" s="761"/>
      <c r="D15" s="761"/>
      <c r="E15" s="761"/>
      <c r="F15" s="761"/>
      <c r="G15" s="761"/>
      <c r="H15" s="761"/>
      <c r="I15" s="761"/>
    </row>
    <row r="16" spans="1:9" ht="9.75" hidden="1" customHeight="1"/>
    <row r="17" spans="1:10" ht="36.75" hidden="1" customHeight="1">
      <c r="A17" s="762"/>
      <c r="B17" s="762"/>
      <c r="C17" s="762"/>
      <c r="D17" s="762"/>
      <c r="E17" s="762"/>
      <c r="F17" s="762"/>
      <c r="G17" s="762"/>
      <c r="H17" s="762"/>
      <c r="I17" s="763"/>
      <c r="J17" s="627">
        <f>+'Names of Bidder'!G9</f>
        <v>2</v>
      </c>
    </row>
    <row r="18" spans="1:10" ht="17.25" hidden="1" customHeight="1">
      <c r="A18" s="481"/>
      <c r="B18" s="764"/>
      <c r="C18" s="764"/>
      <c r="D18" s="764"/>
      <c r="E18" s="764"/>
      <c r="F18" s="764"/>
      <c r="G18" s="764"/>
      <c r="H18" s="764"/>
      <c r="I18" s="764"/>
    </row>
    <row r="19" spans="1:10" ht="25.5" hidden="1" customHeight="1">
      <c r="A19" s="764"/>
      <c r="B19" s="764"/>
      <c r="C19" s="764"/>
      <c r="D19" s="764"/>
      <c r="E19" s="764"/>
      <c r="F19" s="764"/>
      <c r="G19" s="764"/>
      <c r="H19" s="764"/>
      <c r="I19" s="764"/>
    </row>
    <row r="20" spans="1:10" ht="12.75" hidden="1" customHeight="1">
      <c r="A20" s="482"/>
      <c r="B20" s="482"/>
      <c r="C20" s="482"/>
      <c r="D20" s="482"/>
      <c r="E20" s="482"/>
      <c r="F20" s="482"/>
      <c r="G20" s="482"/>
      <c r="H20" s="482"/>
      <c r="I20" s="482"/>
    </row>
    <row r="21" spans="1:10" ht="26.25" hidden="1" customHeight="1">
      <c r="A21" s="765"/>
      <c r="B21" s="765"/>
      <c r="C21" s="765"/>
      <c r="D21" s="765"/>
      <c r="E21" s="765"/>
      <c r="F21" s="765"/>
      <c r="G21" s="765"/>
      <c r="H21" s="765"/>
      <c r="I21" s="765"/>
      <c r="J21" s="483"/>
    </row>
    <row r="22" spans="1:10" ht="26.25" hidden="1" customHeight="1">
      <c r="A22" s="484"/>
      <c r="B22" s="760"/>
      <c r="C22" s="760"/>
      <c r="D22" s="760"/>
      <c r="E22" s="760"/>
      <c r="F22" s="760"/>
      <c r="G22" s="760"/>
      <c r="H22" s="760"/>
      <c r="I22" s="760"/>
      <c r="J22" s="483"/>
    </row>
    <row r="23" spans="1:10" ht="26.25" hidden="1" customHeight="1">
      <c r="A23" s="485"/>
      <c r="B23" s="758"/>
      <c r="C23" s="758"/>
      <c r="D23" s="758"/>
      <c r="E23" s="758"/>
      <c r="F23" s="758"/>
      <c r="G23" s="758"/>
      <c r="H23" s="758"/>
      <c r="I23" s="758"/>
    </row>
    <row r="24" spans="1:10" ht="26.25" hidden="1" customHeight="1">
      <c r="A24" s="485"/>
      <c r="B24" s="758"/>
      <c r="C24" s="758"/>
      <c r="D24" s="758"/>
      <c r="E24" s="758"/>
      <c r="F24" s="758"/>
      <c r="G24" s="758"/>
      <c r="H24" s="758"/>
      <c r="I24" s="758"/>
    </row>
    <row r="25" spans="1:10" ht="41.25" hidden="1" customHeight="1">
      <c r="A25" s="485"/>
      <c r="B25" s="758"/>
      <c r="C25" s="758"/>
      <c r="D25" s="758"/>
      <c r="E25" s="758"/>
      <c r="F25" s="758"/>
      <c r="G25" s="758"/>
      <c r="H25" s="758"/>
      <c r="I25" s="758"/>
    </row>
    <row r="26" spans="1:10" ht="9.75" hidden="1" customHeight="1">
      <c r="A26" s="485"/>
      <c r="B26" s="483"/>
      <c r="C26" s="483"/>
      <c r="D26" s="483"/>
      <c r="E26" s="483"/>
      <c r="F26" s="483"/>
      <c r="G26" s="483"/>
      <c r="H26" s="483"/>
      <c r="I26" s="483"/>
      <c r="J26" s="483"/>
    </row>
    <row r="27" spans="1:10" ht="25.5" hidden="1" customHeight="1">
      <c r="A27" s="484"/>
      <c r="B27" s="759"/>
      <c r="C27" s="759"/>
      <c r="D27" s="759"/>
      <c r="E27" s="759"/>
      <c r="F27" s="759"/>
      <c r="G27" s="759"/>
      <c r="H27" s="759"/>
      <c r="I27" s="759"/>
      <c r="J27" s="483"/>
    </row>
    <row r="28" spans="1:10" ht="24.75" hidden="1" customHeight="1">
      <c r="A28" s="485"/>
      <c r="B28" s="760"/>
      <c r="C28" s="760"/>
      <c r="D28" s="760"/>
      <c r="E28" s="760"/>
      <c r="F28" s="760"/>
      <c r="G28" s="760"/>
      <c r="H28" s="760"/>
      <c r="I28" s="760"/>
      <c r="J28" s="483"/>
    </row>
    <row r="29" spans="1:10" ht="24.75" hidden="1" customHeight="1">
      <c r="A29" s="485"/>
      <c r="B29" s="760"/>
      <c r="C29" s="760"/>
      <c r="D29" s="760"/>
      <c r="E29" s="760"/>
      <c r="F29" s="760"/>
      <c r="G29" s="760"/>
      <c r="H29" s="760"/>
      <c r="I29" s="760"/>
      <c r="J29" s="483"/>
    </row>
    <row r="30" spans="1:10" ht="20.25" hidden="1" customHeight="1">
      <c r="A30" s="483"/>
      <c r="B30" s="923"/>
      <c r="C30" s="923"/>
      <c r="D30" s="923"/>
      <c r="E30" s="923"/>
      <c r="F30" s="923"/>
      <c r="G30" s="923"/>
      <c r="H30" s="923"/>
      <c r="I30" s="923"/>
      <c r="J30" s="483"/>
    </row>
    <row r="31" spans="1:10" ht="14.25" hidden="1" customHeight="1">
      <c r="A31" s="483"/>
      <c r="B31" s="585"/>
      <c r="C31" s="585"/>
      <c r="D31" s="585"/>
      <c r="E31" s="585"/>
      <c r="F31" s="585"/>
      <c r="G31" s="585"/>
      <c r="H31" s="585"/>
      <c r="I31" s="585"/>
      <c r="J31" s="483"/>
    </row>
    <row r="32" spans="1:10" s="488" customFormat="1" ht="24.75" hidden="1" customHeight="1">
      <c r="A32" s="486"/>
      <c r="B32" s="766"/>
      <c r="C32" s="766"/>
      <c r="D32" s="766"/>
      <c r="E32" s="766"/>
      <c r="F32" s="766"/>
      <c r="G32" s="766"/>
      <c r="H32" s="766"/>
      <c r="I32" s="766"/>
      <c r="J32" s="487"/>
    </row>
    <row r="33" spans="1:12" ht="24" hidden="1" customHeight="1">
      <c r="A33" s="483"/>
      <c r="B33" s="767"/>
      <c r="C33" s="767"/>
      <c r="D33" s="767"/>
      <c r="E33" s="767"/>
      <c r="F33" s="767"/>
      <c r="G33" s="767"/>
      <c r="H33" s="767"/>
      <c r="I33" s="767"/>
      <c r="J33" s="483"/>
    </row>
    <row r="34" spans="1:12" ht="54" hidden="1" customHeight="1">
      <c r="A34" s="483"/>
      <c r="B34" s="765"/>
      <c r="C34" s="765"/>
      <c r="D34" s="765"/>
      <c r="E34" s="765"/>
      <c r="F34" s="765"/>
      <c r="G34" s="765"/>
      <c r="H34" s="765"/>
      <c r="I34" s="765"/>
      <c r="J34" s="483"/>
    </row>
    <row r="35" spans="1:12" hidden="1"/>
    <row r="36" spans="1:12" ht="19.5" hidden="1" customHeight="1">
      <c r="A36" s="772"/>
      <c r="B36" s="774"/>
      <c r="C36" s="775"/>
      <c r="D36" s="774"/>
      <c r="E36" s="778"/>
      <c r="F36" s="774"/>
      <c r="G36" s="778"/>
      <c r="H36" s="774"/>
      <c r="I36" s="778"/>
      <c r="J36" s="483"/>
      <c r="K36" s="475">
        <f>J17</f>
        <v>2</v>
      </c>
      <c r="L36" s="475">
        <f>+'Names of Bidder'!D10</f>
        <v>0</v>
      </c>
    </row>
    <row r="37" spans="1:12" ht="20.25" hidden="1" customHeight="1">
      <c r="A37" s="773"/>
      <c r="B37" s="776"/>
      <c r="C37" s="777"/>
      <c r="D37" s="776"/>
      <c r="E37" s="779"/>
      <c r="F37" s="776"/>
      <c r="G37" s="779"/>
      <c r="H37" s="776"/>
      <c r="I37" s="779"/>
      <c r="J37" s="483"/>
    </row>
    <row r="38" spans="1:12" ht="30.75" hidden="1" customHeight="1">
      <c r="A38" s="489"/>
      <c r="B38" s="768"/>
      <c r="C38" s="768"/>
      <c r="D38" s="769"/>
      <c r="E38" s="769"/>
      <c r="F38" s="770"/>
      <c r="G38" s="771"/>
      <c r="H38" s="770"/>
      <c r="I38" s="771"/>
      <c r="J38" s="483"/>
    </row>
    <row r="39" spans="1:12" ht="15.75" hidden="1" customHeight="1">
      <c r="A39" s="780"/>
      <c r="B39" s="783"/>
      <c r="C39" s="784"/>
      <c r="D39" s="789"/>
      <c r="E39" s="790"/>
      <c r="F39" s="791"/>
      <c r="G39" s="792"/>
      <c r="H39" s="790"/>
      <c r="I39" s="790"/>
      <c r="J39" s="483"/>
    </row>
    <row r="40" spans="1:12" ht="15.75" hidden="1" customHeight="1">
      <c r="A40" s="781"/>
      <c r="B40" s="785"/>
      <c r="C40" s="786"/>
      <c r="D40" s="789"/>
      <c r="E40" s="790"/>
      <c r="F40" s="790"/>
      <c r="G40" s="790"/>
      <c r="H40" s="790"/>
      <c r="I40" s="790"/>
      <c r="J40" s="483"/>
    </row>
    <row r="41" spans="1:12" ht="25.5" hidden="1" customHeight="1">
      <c r="A41" s="782"/>
      <c r="B41" s="787"/>
      <c r="C41" s="788"/>
      <c r="D41" s="789"/>
      <c r="E41" s="790"/>
      <c r="F41" s="790"/>
      <c r="G41" s="790"/>
      <c r="H41" s="790"/>
      <c r="I41" s="790"/>
      <c r="J41" s="483"/>
    </row>
    <row r="42" spans="1:12" ht="18.75" hidden="1" customHeight="1">
      <c r="A42" s="489"/>
      <c r="B42" s="768"/>
      <c r="C42" s="768"/>
      <c r="D42" s="789"/>
      <c r="E42" s="790"/>
      <c r="F42" s="789"/>
      <c r="G42" s="790"/>
      <c r="H42" s="789"/>
      <c r="I42" s="790"/>
      <c r="J42" s="483"/>
    </row>
    <row r="43" spans="1:12" ht="20.25" hidden="1" customHeight="1">
      <c r="A43" s="489"/>
      <c r="B43" s="768"/>
      <c r="C43" s="768"/>
      <c r="D43" s="789"/>
      <c r="E43" s="790"/>
      <c r="F43" s="790"/>
      <c r="G43" s="790"/>
      <c r="H43" s="790"/>
      <c r="I43" s="790"/>
      <c r="J43" s="483"/>
    </row>
    <row r="44" spans="1:12" ht="19.5" hidden="1" customHeight="1">
      <c r="A44" s="490"/>
      <c r="B44" s="768"/>
      <c r="C44" s="768"/>
      <c r="D44" s="789"/>
      <c r="E44" s="790"/>
      <c r="F44" s="790"/>
      <c r="G44" s="790"/>
      <c r="H44" s="790"/>
      <c r="I44" s="790"/>
    </row>
    <row r="45" spans="1:12" ht="51.75" hidden="1" customHeight="1">
      <c r="A45" s="489"/>
      <c r="B45" s="768"/>
      <c r="C45" s="768"/>
      <c r="D45" s="789"/>
      <c r="E45" s="790"/>
      <c r="F45" s="790"/>
      <c r="G45" s="790"/>
      <c r="H45" s="790"/>
      <c r="I45" s="790"/>
      <c r="J45" s="483"/>
    </row>
    <row r="46" spans="1:12" ht="49.5" hidden="1" customHeight="1">
      <c r="A46" s="489"/>
      <c r="B46" s="768"/>
      <c r="C46" s="768"/>
      <c r="D46" s="789"/>
      <c r="E46" s="790"/>
      <c r="F46" s="790"/>
      <c r="G46" s="790"/>
      <c r="H46" s="790"/>
      <c r="I46" s="790"/>
      <c r="J46" s="483"/>
    </row>
    <row r="47" spans="1:12" ht="18" hidden="1" customHeight="1">
      <c r="A47" s="489"/>
      <c r="B47" s="768"/>
      <c r="C47" s="768"/>
      <c r="D47" s="789"/>
      <c r="E47" s="790"/>
      <c r="F47" s="790"/>
      <c r="G47" s="790"/>
      <c r="H47" s="790"/>
      <c r="I47" s="790"/>
      <c r="J47" s="483"/>
    </row>
    <row r="48" spans="1:12" ht="18" hidden="1" customHeight="1">
      <c r="A48" s="491"/>
      <c r="B48" s="492"/>
      <c r="C48" s="493"/>
      <c r="D48" s="789"/>
      <c r="E48" s="790"/>
      <c r="F48" s="790"/>
      <c r="G48" s="790"/>
      <c r="H48" s="790"/>
      <c r="I48" s="790"/>
      <c r="J48" s="483"/>
    </row>
    <row r="49" spans="1:24" ht="18" hidden="1" customHeight="1">
      <c r="A49" s="491"/>
      <c r="B49" s="492"/>
      <c r="C49" s="493"/>
      <c r="D49" s="789"/>
      <c r="E49" s="790"/>
      <c r="F49" s="790"/>
      <c r="G49" s="790"/>
      <c r="H49" s="790"/>
      <c r="I49" s="790"/>
      <c r="J49" s="483"/>
    </row>
    <row r="50" spans="1:24" ht="18" hidden="1" customHeight="1">
      <c r="A50" s="494"/>
      <c r="B50" s="492"/>
      <c r="C50" s="495"/>
      <c r="D50" s="793"/>
      <c r="E50" s="794"/>
      <c r="F50" s="794"/>
      <c r="G50" s="794"/>
      <c r="H50" s="794"/>
      <c r="I50" s="794"/>
    </row>
    <row r="51" spans="1:24" ht="35.25" hidden="1" customHeight="1">
      <c r="A51" s="483"/>
      <c r="B51" s="924"/>
      <c r="C51" s="924"/>
      <c r="D51" s="924"/>
      <c r="E51" s="924"/>
      <c r="F51" s="924"/>
      <c r="G51" s="924"/>
      <c r="H51" s="924"/>
      <c r="I51" s="924"/>
      <c r="J51" s="483"/>
    </row>
    <row r="52" spans="1:24" ht="13.5" hidden="1" customHeight="1">
      <c r="A52" s="483"/>
      <c r="B52" s="586"/>
      <c r="C52" s="586"/>
      <c r="D52" s="586"/>
      <c r="E52" s="586"/>
      <c r="F52" s="586"/>
      <c r="G52" s="586"/>
      <c r="H52" s="586"/>
      <c r="I52" s="586"/>
      <c r="J52" s="483"/>
    </row>
    <row r="53" spans="1:24" ht="20.25" hidden="1" customHeight="1">
      <c r="A53" s="496"/>
      <c r="B53" s="799"/>
      <c r="C53" s="799"/>
      <c r="D53" s="799"/>
      <c r="E53" s="799"/>
      <c r="F53" s="799"/>
      <c r="G53" s="799"/>
      <c r="H53" s="799"/>
      <c r="I53" s="799"/>
      <c r="J53" s="483"/>
    </row>
    <row r="54" spans="1:24" ht="9.75" hidden="1" customHeight="1">
      <c r="A54" s="483"/>
      <c r="B54" s="483"/>
      <c r="C54" s="483"/>
      <c r="D54" s="483"/>
      <c r="E54" s="483"/>
      <c r="F54" s="483"/>
      <c r="G54" s="483"/>
      <c r="H54" s="483"/>
      <c r="I54" s="483"/>
      <c r="J54" s="483"/>
    </row>
    <row r="55" spans="1:24" ht="26.25" hidden="1" customHeight="1">
      <c r="A55" s="497"/>
      <c r="B55" s="766"/>
      <c r="C55" s="766"/>
      <c r="D55" s="766"/>
      <c r="E55" s="766"/>
      <c r="F55" s="766"/>
      <c r="G55" s="766"/>
      <c r="H55" s="766"/>
      <c r="I55" s="766"/>
      <c r="J55" s="483"/>
    </row>
    <row r="56" spans="1:24" ht="202.5" hidden="1" customHeight="1">
      <c r="A56" s="498"/>
      <c r="B56" s="800"/>
      <c r="C56" s="800"/>
      <c r="D56" s="800"/>
      <c r="E56" s="800"/>
      <c r="F56" s="800"/>
      <c r="G56" s="800"/>
      <c r="H56" s="800"/>
      <c r="I56" s="800"/>
      <c r="J56" s="483"/>
    </row>
    <row r="57" spans="1:24" ht="56.25" hidden="1" customHeight="1">
      <c r="A57" s="499"/>
      <c r="B57" s="925"/>
      <c r="C57" s="926"/>
      <c r="D57" s="926"/>
      <c r="E57" s="926"/>
      <c r="F57" s="926"/>
      <c r="G57" s="926"/>
      <c r="H57" s="926"/>
      <c r="I57" s="927"/>
      <c r="J57" s="483"/>
    </row>
    <row r="58" spans="1:24" ht="27.75" hidden="1" customHeight="1">
      <c r="A58" s="499"/>
      <c r="B58" s="587"/>
      <c r="C58" s="588"/>
      <c r="D58" s="588"/>
      <c r="E58" s="588"/>
      <c r="F58" s="588"/>
      <c r="G58" s="588"/>
      <c r="H58" s="588"/>
      <c r="I58" s="589"/>
      <c r="J58" s="483"/>
    </row>
    <row r="59" spans="1:24" ht="18.75" hidden="1" customHeight="1">
      <c r="A59" s="801"/>
      <c r="B59" s="802"/>
      <c r="C59" s="802"/>
      <c r="D59" s="802"/>
      <c r="E59" s="802"/>
      <c r="F59" s="802"/>
      <c r="G59" s="802"/>
      <c r="H59" s="802"/>
      <c r="I59" s="803"/>
    </row>
    <row r="60" spans="1:24" ht="24.75" hidden="1" customHeight="1">
      <c r="B60" s="804"/>
      <c r="C60" s="805"/>
      <c r="D60" s="805"/>
      <c r="E60" s="805"/>
      <c r="F60" s="805"/>
      <c r="G60" s="805"/>
      <c r="H60" s="805"/>
      <c r="I60" s="806"/>
    </row>
    <row r="61" spans="1:24" ht="27" hidden="1" customHeight="1">
      <c r="A61" s="483"/>
      <c r="B61" s="807"/>
      <c r="C61" s="807"/>
      <c r="D61" s="807"/>
      <c r="E61" s="807"/>
      <c r="F61" s="807"/>
      <c r="G61" s="807"/>
      <c r="H61" s="807"/>
      <c r="I61" s="807"/>
      <c r="J61" s="483"/>
    </row>
    <row r="62" spans="1:24" ht="38.25" hidden="1" customHeight="1">
      <c r="A62" s="501"/>
      <c r="B62" s="808"/>
      <c r="C62" s="808"/>
      <c r="D62" s="808"/>
      <c r="E62" s="808"/>
      <c r="F62" s="795"/>
      <c r="G62" s="795"/>
      <c r="H62" s="795"/>
      <c r="I62" s="795"/>
      <c r="J62" s="502">
        <f>K36</f>
        <v>2</v>
      </c>
      <c r="K62" s="502" t="str">
        <f>'Attach 3(JV)'!B9</f>
        <v/>
      </c>
      <c r="L62" s="502"/>
      <c r="M62" s="502"/>
      <c r="N62" s="502"/>
      <c r="O62" s="502"/>
      <c r="P62" s="502"/>
      <c r="Q62" s="502"/>
      <c r="R62" s="502"/>
      <c r="S62" s="502"/>
      <c r="T62" s="502"/>
      <c r="U62" s="502"/>
      <c r="V62" s="502"/>
      <c r="W62" s="502"/>
      <c r="X62" s="502"/>
    </row>
    <row r="63" spans="1:24" ht="21.75" hidden="1" customHeight="1">
      <c r="A63" s="503"/>
      <c r="B63" s="796"/>
      <c r="C63" s="796"/>
      <c r="D63" s="796"/>
      <c r="E63" s="796"/>
      <c r="F63" s="797"/>
      <c r="G63" s="797"/>
      <c r="H63" s="797"/>
      <c r="I63" s="797"/>
      <c r="J63" s="502"/>
      <c r="K63" s="502" t="str">
        <f>'Attach 3(JV)'!B17</f>
        <v/>
      </c>
      <c r="L63" s="502"/>
      <c r="M63" s="502"/>
      <c r="N63" s="502"/>
      <c r="O63" s="502"/>
      <c r="P63" s="502"/>
      <c r="Q63" s="502"/>
      <c r="R63" s="502"/>
      <c r="S63" s="502"/>
      <c r="T63" s="502"/>
      <c r="U63" s="502"/>
      <c r="V63" s="502"/>
      <c r="W63" s="502"/>
      <c r="X63" s="502"/>
    </row>
    <row r="64" spans="1:24" ht="44.25" hidden="1" customHeight="1">
      <c r="A64" s="504"/>
      <c r="B64" s="810"/>
      <c r="C64" s="810"/>
      <c r="D64" s="810"/>
      <c r="E64" s="810"/>
      <c r="F64" s="811"/>
      <c r="G64" s="811"/>
      <c r="H64" s="811"/>
      <c r="I64" s="811"/>
      <c r="J64" s="505"/>
      <c r="K64" s="505"/>
      <c r="L64" s="505"/>
      <c r="M64" s="505"/>
      <c r="N64" s="505"/>
      <c r="O64" s="505"/>
      <c r="P64" s="505"/>
      <c r="Q64" s="505"/>
      <c r="R64" s="505"/>
      <c r="S64" s="505"/>
      <c r="T64" s="505"/>
      <c r="U64" s="505"/>
      <c r="V64" s="505"/>
      <c r="W64" s="505"/>
      <c r="X64" s="505"/>
    </row>
    <row r="65" spans="1:24" ht="14.25" hidden="1" customHeight="1">
      <c r="A65" s="506"/>
      <c r="B65" s="932"/>
      <c r="C65" s="933"/>
      <c r="D65" s="933"/>
      <c r="E65" s="933"/>
      <c r="F65" s="933"/>
      <c r="G65" s="933"/>
      <c r="H65" s="933"/>
      <c r="I65" s="934"/>
      <c r="J65" s="505"/>
      <c r="K65" s="505"/>
      <c r="L65" s="505"/>
      <c r="M65" s="505"/>
      <c r="N65" s="505"/>
      <c r="O65" s="505"/>
      <c r="P65" s="505"/>
      <c r="Q65" s="505"/>
      <c r="R65" s="505"/>
      <c r="S65" s="505"/>
      <c r="T65" s="505"/>
      <c r="U65" s="505"/>
      <c r="V65" s="505"/>
      <c r="W65" s="505"/>
      <c r="X65" s="505"/>
    </row>
    <row r="66" spans="1:24" ht="42" hidden="1" customHeight="1">
      <c r="A66" s="504"/>
      <c r="B66" s="810"/>
      <c r="C66" s="810"/>
      <c r="D66" s="810"/>
      <c r="E66" s="810"/>
      <c r="F66" s="811"/>
      <c r="G66" s="811"/>
      <c r="H66" s="811"/>
      <c r="I66" s="811"/>
      <c r="J66" s="505"/>
      <c r="K66" s="505"/>
      <c r="L66" s="505"/>
      <c r="M66" s="505"/>
      <c r="N66" s="505"/>
      <c r="O66" s="505"/>
      <c r="P66" s="505"/>
      <c r="Q66" s="505"/>
      <c r="R66" s="505"/>
      <c r="S66" s="505"/>
      <c r="T66" s="505"/>
      <c r="U66" s="505"/>
      <c r="V66" s="505"/>
      <c r="W66" s="505"/>
      <c r="X66" s="505"/>
    </row>
    <row r="67" spans="1:24" ht="14.25" hidden="1" customHeight="1">
      <c r="A67" s="506"/>
      <c r="B67" s="935"/>
      <c r="C67" s="936"/>
      <c r="D67" s="936"/>
      <c r="E67" s="936"/>
      <c r="F67" s="936"/>
      <c r="G67" s="936"/>
      <c r="H67" s="936"/>
      <c r="I67" s="937"/>
      <c r="J67" s="505"/>
      <c r="K67" s="505"/>
      <c r="L67" s="505"/>
      <c r="M67" s="505"/>
      <c r="N67" s="505"/>
      <c r="O67" s="505"/>
      <c r="P67" s="505"/>
      <c r="Q67" s="505"/>
      <c r="R67" s="505"/>
      <c r="S67" s="505"/>
      <c r="T67" s="505"/>
      <c r="U67" s="505"/>
      <c r="V67" s="505"/>
      <c r="W67" s="505"/>
      <c r="X67" s="505"/>
    </row>
    <row r="68" spans="1:24" ht="23.25" hidden="1" customHeight="1">
      <c r="A68" s="809"/>
      <c r="B68" s="810"/>
      <c r="C68" s="810"/>
      <c r="D68" s="810"/>
      <c r="E68" s="810"/>
      <c r="F68" s="798"/>
      <c r="G68" s="798"/>
      <c r="H68" s="798"/>
      <c r="I68" s="798"/>
      <c r="J68" s="505"/>
      <c r="K68" s="505"/>
      <c r="L68" s="505"/>
      <c r="M68" s="505"/>
      <c r="N68" s="505"/>
      <c r="O68" s="505"/>
      <c r="P68" s="505"/>
      <c r="Q68" s="505"/>
      <c r="R68" s="505"/>
      <c r="S68" s="505"/>
      <c r="T68" s="505"/>
      <c r="U68" s="505"/>
      <c r="V68" s="505"/>
      <c r="W68" s="505"/>
      <c r="X68" s="505"/>
    </row>
    <row r="69" spans="1:24" ht="21" hidden="1" customHeight="1">
      <c r="A69" s="809"/>
      <c r="B69" s="810"/>
      <c r="C69" s="810"/>
      <c r="D69" s="810"/>
      <c r="E69" s="810"/>
      <c r="F69" s="798"/>
      <c r="G69" s="798"/>
      <c r="H69" s="798"/>
      <c r="I69" s="798"/>
      <c r="J69" s="505"/>
      <c r="K69" s="505"/>
      <c r="L69" s="505"/>
      <c r="M69" s="505"/>
      <c r="N69" s="505"/>
      <c r="O69" s="505"/>
      <c r="P69" s="505"/>
      <c r="Q69" s="505"/>
      <c r="R69" s="505"/>
      <c r="S69" s="505"/>
      <c r="T69" s="505"/>
      <c r="U69" s="505"/>
      <c r="V69" s="505"/>
      <c r="W69" s="505"/>
      <c r="X69" s="505"/>
    </row>
    <row r="70" spans="1:24" ht="20.25" hidden="1" customHeight="1">
      <c r="A70" s="809"/>
      <c r="B70" s="810"/>
      <c r="C70" s="810"/>
      <c r="D70" s="810"/>
      <c r="E70" s="810"/>
      <c r="F70" s="798"/>
      <c r="G70" s="798"/>
      <c r="H70" s="798"/>
      <c r="I70" s="798"/>
      <c r="J70" s="505"/>
      <c r="K70" s="505"/>
      <c r="L70" s="505"/>
      <c r="M70" s="505"/>
      <c r="N70" s="505"/>
      <c r="O70" s="505"/>
      <c r="P70" s="505"/>
      <c r="Q70" s="505"/>
      <c r="R70" s="505"/>
      <c r="S70" s="505"/>
      <c r="T70" s="505"/>
      <c r="U70" s="505"/>
      <c r="V70" s="505"/>
      <c r="W70" s="505"/>
      <c r="X70" s="505"/>
    </row>
    <row r="71" spans="1:24" ht="21" hidden="1" customHeight="1">
      <c r="A71" s="809"/>
      <c r="B71" s="810"/>
      <c r="C71" s="810"/>
      <c r="D71" s="810"/>
      <c r="E71" s="810"/>
      <c r="F71" s="798"/>
      <c r="G71" s="798"/>
      <c r="H71" s="798"/>
      <c r="I71" s="798"/>
      <c r="J71" s="505"/>
      <c r="K71" s="505"/>
      <c r="L71" s="505"/>
      <c r="M71" s="505"/>
      <c r="N71" s="505"/>
      <c r="O71" s="505"/>
      <c r="P71" s="505"/>
      <c r="Q71" s="505"/>
      <c r="R71" s="505"/>
      <c r="S71" s="505"/>
      <c r="T71" s="505"/>
      <c r="U71" s="505"/>
      <c r="V71" s="505"/>
      <c r="W71" s="505"/>
      <c r="X71" s="505"/>
    </row>
    <row r="72" spans="1:24" ht="24.95" hidden="1" customHeight="1">
      <c r="A72" s="938"/>
      <c r="B72" s="508"/>
      <c r="C72" s="508"/>
      <c r="D72" s="508"/>
      <c r="E72" s="509"/>
      <c r="F72" s="811"/>
      <c r="G72" s="811"/>
      <c r="H72" s="811"/>
      <c r="I72" s="811"/>
      <c r="J72" s="505"/>
      <c r="K72" s="505"/>
      <c r="L72" s="505"/>
      <c r="M72" s="505"/>
      <c r="N72" s="505"/>
      <c r="O72" s="505"/>
      <c r="P72" s="505"/>
      <c r="Q72" s="505"/>
      <c r="R72" s="505"/>
      <c r="S72" s="505"/>
      <c r="T72" s="505"/>
      <c r="U72" s="505"/>
      <c r="V72" s="505"/>
      <c r="W72" s="505"/>
      <c r="X72" s="505"/>
    </row>
    <row r="73" spans="1:24" ht="24.95" hidden="1" customHeight="1">
      <c r="A73" s="939"/>
      <c r="B73" s="508"/>
      <c r="C73" s="508"/>
      <c r="D73" s="508"/>
      <c r="E73" s="509"/>
      <c r="F73" s="811"/>
      <c r="G73" s="811"/>
      <c r="H73" s="811"/>
      <c r="I73" s="811"/>
      <c r="J73" s="505"/>
      <c r="K73" s="505"/>
      <c r="L73" s="505"/>
      <c r="M73" s="505"/>
      <c r="N73" s="505"/>
      <c r="O73" s="505"/>
      <c r="P73" s="505"/>
      <c r="Q73" s="505"/>
      <c r="R73" s="505"/>
      <c r="S73" s="505"/>
      <c r="T73" s="505"/>
      <c r="U73" s="505"/>
      <c r="V73" s="505"/>
      <c r="W73" s="505"/>
      <c r="X73" s="505"/>
    </row>
    <row r="74" spans="1:24" ht="24.95" hidden="1" customHeight="1">
      <c r="A74" s="940"/>
      <c r="B74" s="510"/>
      <c r="C74" s="511"/>
      <c r="D74" s="511"/>
      <c r="E74" s="512"/>
      <c r="F74" s="811"/>
      <c r="G74" s="811"/>
      <c r="H74" s="811"/>
      <c r="I74" s="811"/>
      <c r="J74" s="505"/>
      <c r="K74" s="505"/>
      <c r="L74" s="505"/>
      <c r="M74" s="505"/>
      <c r="N74" s="505"/>
      <c r="O74" s="505"/>
      <c r="P74" s="505"/>
      <c r="Q74" s="505"/>
      <c r="R74" s="505"/>
      <c r="S74" s="505"/>
      <c r="T74" s="505"/>
      <c r="U74" s="505"/>
      <c r="V74" s="505"/>
      <c r="W74" s="505"/>
      <c r="X74" s="505"/>
    </row>
    <row r="75" spans="1:24" ht="16.5" hidden="1" customHeight="1">
      <c r="A75" s="944"/>
      <c r="B75" s="945"/>
      <c r="C75" s="945"/>
      <c r="D75" s="945"/>
      <c r="E75" s="945"/>
      <c r="F75" s="945"/>
      <c r="G75" s="945"/>
      <c r="H75" s="945"/>
      <c r="I75" s="946"/>
      <c r="J75" s="505"/>
      <c r="K75" s="505"/>
      <c r="L75" s="505"/>
      <c r="M75" s="505"/>
      <c r="N75" s="505"/>
      <c r="O75" s="505"/>
      <c r="P75" s="505"/>
      <c r="Q75" s="505"/>
      <c r="R75" s="505"/>
      <c r="S75" s="505"/>
      <c r="T75" s="505"/>
      <c r="U75" s="505"/>
      <c r="V75" s="505"/>
      <c r="W75" s="505"/>
      <c r="X75" s="505"/>
    </row>
    <row r="76" spans="1:24" ht="24.95" hidden="1" customHeight="1">
      <c r="A76" s="526"/>
      <c r="B76" s="952"/>
      <c r="C76" s="953"/>
      <c r="D76" s="953"/>
      <c r="E76" s="954"/>
      <c r="F76" s="515"/>
      <c r="G76" s="516"/>
      <c r="H76" s="515"/>
      <c r="I76" s="517"/>
      <c r="J76" s="505"/>
      <c r="K76" s="505"/>
      <c r="L76" s="505"/>
      <c r="M76" s="505"/>
      <c r="N76" s="505"/>
      <c r="O76" s="505"/>
      <c r="P76" s="505"/>
      <c r="Q76" s="505"/>
      <c r="R76" s="505"/>
      <c r="S76" s="505"/>
      <c r="T76" s="505"/>
      <c r="U76" s="505"/>
      <c r="V76" s="505"/>
      <c r="W76" s="505"/>
      <c r="X76" s="505"/>
    </row>
    <row r="77" spans="1:24" ht="36" hidden="1" customHeight="1">
      <c r="A77" s="507"/>
      <c r="B77" s="952"/>
      <c r="C77" s="953"/>
      <c r="D77" s="953"/>
      <c r="E77" s="954"/>
      <c r="F77" s="518"/>
      <c r="G77" s="519"/>
      <c r="H77" s="518"/>
      <c r="I77" s="520"/>
      <c r="J77" s="505"/>
      <c r="K77" s="505"/>
      <c r="L77" s="505"/>
      <c r="M77" s="505"/>
      <c r="N77" s="505"/>
      <c r="O77" s="505"/>
      <c r="P77" s="505"/>
      <c r="Q77" s="505"/>
      <c r="R77" s="505"/>
      <c r="S77" s="505"/>
      <c r="T77" s="505"/>
      <c r="U77" s="505"/>
      <c r="V77" s="505"/>
      <c r="W77" s="505"/>
      <c r="X77" s="505"/>
    </row>
    <row r="78" spans="1:24" ht="11.25" hidden="1" customHeight="1">
      <c r="A78" s="507"/>
      <c r="B78" s="521"/>
      <c r="C78" s="521"/>
      <c r="D78" s="521"/>
      <c r="E78" s="521"/>
      <c r="F78" s="930"/>
      <c r="G78" s="931"/>
      <c r="H78" s="930"/>
      <c r="I78" s="931"/>
      <c r="J78" s="505"/>
      <c r="K78" s="505"/>
      <c r="L78" s="505"/>
      <c r="M78" s="505"/>
      <c r="N78" s="505"/>
      <c r="O78" s="505"/>
      <c r="P78" s="505"/>
      <c r="Q78" s="505"/>
      <c r="R78" s="505"/>
      <c r="S78" s="505"/>
      <c r="T78" s="505"/>
      <c r="U78" s="505"/>
      <c r="V78" s="505"/>
      <c r="W78" s="505"/>
      <c r="X78" s="505"/>
    </row>
    <row r="79" spans="1:24" ht="0.75" hidden="1" customHeight="1">
      <c r="A79" s="507"/>
      <c r="B79" s="522"/>
      <c r="C79" s="522"/>
      <c r="D79" s="522"/>
      <c r="E79" s="522"/>
      <c r="F79" s="947"/>
      <c r="G79" s="948"/>
      <c r="H79" s="518"/>
      <c r="I79" s="520"/>
      <c r="J79" s="505"/>
      <c r="K79" s="505"/>
      <c r="L79" s="505"/>
      <c r="M79" s="505"/>
      <c r="N79" s="505"/>
      <c r="O79" s="505"/>
      <c r="P79" s="505"/>
      <c r="Q79" s="505"/>
      <c r="R79" s="505"/>
      <c r="S79" s="505"/>
      <c r="T79" s="505"/>
      <c r="U79" s="505"/>
      <c r="V79" s="505"/>
      <c r="W79" s="505"/>
      <c r="X79" s="505"/>
    </row>
    <row r="80" spans="1:24" ht="3.75" hidden="1" customHeight="1">
      <c r="A80" s="507"/>
      <c r="B80" s="523"/>
      <c r="C80" s="523"/>
      <c r="D80" s="523"/>
      <c r="E80" s="523"/>
      <c r="F80" s="928"/>
      <c r="G80" s="929"/>
      <c r="H80" s="928"/>
      <c r="I80" s="929"/>
      <c r="J80" s="505"/>
      <c r="K80" s="505"/>
      <c r="L80" s="505"/>
      <c r="M80" s="505"/>
      <c r="N80" s="505"/>
      <c r="O80" s="505"/>
      <c r="P80" s="505"/>
      <c r="Q80" s="505"/>
      <c r="R80" s="505"/>
      <c r="S80" s="505"/>
      <c r="T80" s="505"/>
      <c r="U80" s="505"/>
      <c r="V80" s="505"/>
      <c r="W80" s="505"/>
      <c r="X80" s="505"/>
    </row>
    <row r="81" spans="1:24" ht="38.25" hidden="1" customHeight="1">
      <c r="A81" s="524"/>
      <c r="B81" s="910"/>
      <c r="C81" s="910"/>
      <c r="D81" s="910"/>
      <c r="E81" s="911"/>
      <c r="F81" s="943"/>
      <c r="G81" s="941"/>
      <c r="H81" s="941"/>
      <c r="I81" s="942"/>
      <c r="J81" s="505"/>
      <c r="K81" s="505"/>
      <c r="L81" s="505"/>
      <c r="M81" s="505"/>
      <c r="N81" s="505"/>
      <c r="O81" s="505"/>
      <c r="P81" s="505"/>
      <c r="Q81" s="505"/>
      <c r="R81" s="505"/>
      <c r="S81" s="505"/>
      <c r="T81" s="505"/>
      <c r="U81" s="505"/>
      <c r="V81" s="505"/>
      <c r="W81" s="505"/>
      <c r="X81" s="505"/>
    </row>
    <row r="82" spans="1:24" ht="23.25" hidden="1" customHeight="1">
      <c r="A82" s="514"/>
      <c r="B82" s="825"/>
      <c r="C82" s="825"/>
      <c r="D82" s="825"/>
      <c r="E82" s="825"/>
      <c r="F82" s="830"/>
      <c r="G82" s="830"/>
      <c r="H82" s="830"/>
      <c r="I82" s="830"/>
      <c r="J82" s="505"/>
      <c r="K82" s="505"/>
      <c r="L82" s="505"/>
      <c r="M82" s="623"/>
      <c r="N82" s="505"/>
      <c r="O82" s="505"/>
      <c r="P82" s="505"/>
      <c r="Q82" s="505"/>
      <c r="R82" s="505"/>
      <c r="S82" s="505"/>
      <c r="T82" s="505"/>
      <c r="U82" s="505"/>
      <c r="V82" s="505"/>
      <c r="W82" s="505"/>
      <c r="X82" s="505"/>
    </row>
    <row r="83" spans="1:24" ht="24" hidden="1" customHeight="1">
      <c r="A83" s="514"/>
      <c r="B83" s="825"/>
      <c r="C83" s="825"/>
      <c r="D83" s="825"/>
      <c r="E83" s="825"/>
      <c r="F83" s="830"/>
      <c r="G83" s="830"/>
      <c r="H83" s="830"/>
      <c r="I83" s="830"/>
      <c r="J83" s="505"/>
      <c r="K83" s="505"/>
      <c r="L83" s="505"/>
      <c r="M83" s="505"/>
      <c r="N83" s="505"/>
      <c r="O83" s="505"/>
      <c r="P83" s="505"/>
      <c r="Q83" s="505"/>
      <c r="R83" s="505"/>
      <c r="S83" s="505"/>
      <c r="T83" s="505"/>
      <c r="U83" s="505"/>
      <c r="V83" s="505"/>
      <c r="W83" s="505"/>
      <c r="X83" s="505"/>
    </row>
    <row r="84" spans="1:24" ht="20.25" hidden="1" customHeight="1">
      <c r="A84" s="514"/>
      <c r="B84" s="825"/>
      <c r="C84" s="825"/>
      <c r="D84" s="825"/>
      <c r="E84" s="825"/>
      <c r="F84" s="830"/>
      <c r="G84" s="830"/>
      <c r="H84" s="830"/>
      <c r="I84" s="830"/>
      <c r="J84" s="505"/>
      <c r="K84" s="505"/>
      <c r="L84" s="505"/>
      <c r="M84" s="505"/>
      <c r="N84" s="505"/>
      <c r="O84" s="505"/>
      <c r="P84" s="505"/>
      <c r="Q84" s="505"/>
      <c r="R84" s="505"/>
      <c r="S84" s="505"/>
      <c r="T84" s="505"/>
      <c r="U84" s="505"/>
      <c r="V84" s="505"/>
      <c r="W84" s="505"/>
      <c r="X84" s="505"/>
    </row>
    <row r="85" spans="1:24" ht="40.5" hidden="1" customHeight="1">
      <c r="A85" s="593"/>
      <c r="B85" s="825"/>
      <c r="C85" s="825"/>
      <c r="D85" s="825"/>
      <c r="E85" s="826"/>
      <c r="F85" s="830"/>
      <c r="G85" s="830"/>
      <c r="H85" s="955"/>
      <c r="I85" s="956"/>
      <c r="J85" s="505"/>
      <c r="K85" s="505"/>
      <c r="L85" s="505"/>
      <c r="M85" s="505"/>
      <c r="N85" s="505"/>
      <c r="O85" s="505"/>
      <c r="P85" s="505"/>
      <c r="Q85" s="505"/>
      <c r="R85" s="505"/>
      <c r="S85" s="505"/>
      <c r="T85" s="505"/>
      <c r="U85" s="505"/>
      <c r="V85" s="505"/>
      <c r="W85" s="505"/>
      <c r="X85" s="505"/>
    </row>
    <row r="86" spans="1:24" ht="18.75" hidden="1" customHeight="1">
      <c r="A86" s="491"/>
      <c r="B86" s="824"/>
      <c r="C86" s="825"/>
      <c r="D86" s="825"/>
      <c r="E86" s="826"/>
      <c r="F86" s="943"/>
      <c r="G86" s="941"/>
      <c r="H86" s="941"/>
      <c r="I86" s="942"/>
      <c r="J86" s="505"/>
      <c r="K86" s="505"/>
      <c r="L86" s="505"/>
      <c r="M86" s="505"/>
      <c r="N86" s="505"/>
      <c r="O86" s="505"/>
      <c r="P86" s="505"/>
      <c r="Q86" s="505"/>
      <c r="R86" s="505"/>
      <c r="S86" s="505"/>
      <c r="T86" s="505"/>
      <c r="U86" s="505"/>
      <c r="V86" s="505"/>
      <c r="W86" s="505"/>
      <c r="X86" s="505"/>
    </row>
    <row r="87" spans="1:24" ht="82.5" hidden="1" customHeight="1">
      <c r="A87" s="526"/>
      <c r="B87" s="824"/>
      <c r="C87" s="825"/>
      <c r="D87" s="825"/>
      <c r="E87" s="826"/>
      <c r="F87" s="848"/>
      <c r="G87" s="849"/>
      <c r="H87" s="848"/>
      <c r="I87" s="849"/>
      <c r="J87" s="505"/>
      <c r="K87" s="505"/>
      <c r="L87" s="505"/>
      <c r="M87" s="505"/>
      <c r="N87" s="505"/>
      <c r="O87" s="505"/>
      <c r="P87" s="505"/>
      <c r="Q87" s="505"/>
      <c r="R87" s="505"/>
      <c r="S87" s="505"/>
      <c r="T87" s="505"/>
      <c r="U87" s="505"/>
      <c r="V87" s="505"/>
      <c r="W87" s="505"/>
      <c r="X87" s="505"/>
    </row>
    <row r="88" spans="1:24" ht="26.25" hidden="1" customHeight="1">
      <c r="A88" s="489"/>
      <c r="B88" s="824"/>
      <c r="C88" s="825"/>
      <c r="D88" s="825"/>
      <c r="E88" s="825"/>
      <c r="F88" s="830"/>
      <c r="G88" s="830"/>
      <c r="H88" s="830"/>
      <c r="I88" s="830"/>
      <c r="J88" s="505"/>
      <c r="K88" s="505"/>
      <c r="L88" s="505"/>
      <c r="M88" s="505"/>
      <c r="N88" s="505"/>
      <c r="O88" s="505"/>
      <c r="P88" s="505"/>
      <c r="Q88" s="505"/>
      <c r="R88" s="505"/>
      <c r="S88" s="505"/>
      <c r="T88" s="505"/>
      <c r="U88" s="505"/>
      <c r="V88" s="505"/>
      <c r="W88" s="505"/>
      <c r="X88" s="505"/>
    </row>
    <row r="89" spans="1:24" ht="43.5" hidden="1" customHeight="1">
      <c r="A89" s="489"/>
      <c r="B89" s="824"/>
      <c r="C89" s="825"/>
      <c r="D89" s="825"/>
      <c r="E89" s="825"/>
      <c r="F89" s="830"/>
      <c r="G89" s="830"/>
      <c r="H89" s="830"/>
      <c r="I89" s="830"/>
      <c r="J89" s="505"/>
      <c r="K89" s="505"/>
      <c r="L89" s="505"/>
      <c r="M89" s="505"/>
      <c r="N89" s="505"/>
      <c r="O89" s="505"/>
      <c r="P89" s="505"/>
      <c r="Q89" s="505"/>
      <c r="R89" s="505"/>
      <c r="S89" s="505"/>
      <c r="T89" s="505"/>
      <c r="U89" s="505"/>
      <c r="V89" s="505"/>
      <c r="W89" s="505"/>
      <c r="X89" s="505"/>
    </row>
    <row r="90" spans="1:24" ht="16.899999999999999" hidden="1" customHeight="1">
      <c r="A90" s="689"/>
      <c r="B90" s="689"/>
      <c r="C90" s="590"/>
      <c r="D90" s="590"/>
      <c r="E90" s="590"/>
      <c r="F90" s="590"/>
      <c r="G90" s="590"/>
      <c r="H90" s="590"/>
      <c r="I90" s="590"/>
      <c r="J90" s="505"/>
      <c r="K90" s="505"/>
      <c r="L90" s="505"/>
      <c r="M90" s="505"/>
      <c r="N90" s="505"/>
      <c r="O90" s="505"/>
      <c r="P90" s="505"/>
      <c r="Q90" s="505"/>
      <c r="R90" s="505"/>
      <c r="S90" s="505"/>
      <c r="T90" s="505"/>
      <c r="U90" s="505"/>
      <c r="V90" s="505"/>
      <c r="W90" s="505"/>
      <c r="X90" s="505"/>
    </row>
    <row r="91" spans="1:24" ht="16.899999999999999" hidden="1" customHeight="1">
      <c r="A91" s="689"/>
      <c r="B91" s="689"/>
      <c r="C91" s="590"/>
      <c r="D91" s="590"/>
      <c r="E91" s="590"/>
      <c r="F91" s="590"/>
      <c r="G91" s="590"/>
      <c r="H91" s="590"/>
      <c r="I91" s="590"/>
      <c r="J91" s="505"/>
      <c r="K91" s="505"/>
      <c r="L91" s="505"/>
      <c r="M91" s="505"/>
      <c r="N91" s="505"/>
      <c r="O91" s="505"/>
      <c r="P91" s="505"/>
      <c r="Q91" s="505"/>
      <c r="R91" s="505"/>
      <c r="S91" s="505"/>
      <c r="T91" s="505"/>
      <c r="U91" s="505"/>
      <c r="V91" s="505"/>
      <c r="W91" s="505"/>
      <c r="X91" s="505"/>
    </row>
    <row r="92" spans="1:24" ht="17.25" hidden="1" customHeight="1">
      <c r="A92" s="596"/>
      <c r="B92" s="949"/>
      <c r="C92" s="950"/>
      <c r="D92" s="950"/>
      <c r="E92" s="950"/>
      <c r="F92" s="950"/>
      <c r="G92" s="950"/>
      <c r="H92" s="950"/>
      <c r="I92" s="951"/>
      <c r="J92" s="505"/>
      <c r="K92" s="505"/>
      <c r="L92" s="505"/>
      <c r="M92" s="505"/>
      <c r="N92" s="505"/>
      <c r="O92" s="505"/>
      <c r="P92" s="505"/>
      <c r="Q92" s="505"/>
      <c r="R92" s="505"/>
      <c r="S92" s="505"/>
      <c r="T92" s="505"/>
      <c r="U92" s="505"/>
      <c r="V92" s="505"/>
      <c r="W92" s="505"/>
      <c r="X92" s="505"/>
    </row>
    <row r="93" spans="1:24" ht="42.75" hidden="1" customHeight="1">
      <c r="A93" s="597"/>
      <c r="B93" s="827"/>
      <c r="C93" s="828"/>
      <c r="D93" s="828"/>
      <c r="E93" s="828"/>
      <c r="F93" s="828"/>
      <c r="G93" s="828"/>
      <c r="H93" s="828"/>
      <c r="I93" s="829"/>
      <c r="J93" s="505"/>
      <c r="K93" s="505"/>
      <c r="L93" s="505"/>
      <c r="M93" s="505"/>
      <c r="N93" s="505"/>
      <c r="O93" s="505"/>
      <c r="P93" s="505"/>
      <c r="Q93" s="505"/>
      <c r="R93" s="505"/>
      <c r="S93" s="505"/>
      <c r="T93" s="505"/>
      <c r="U93" s="505"/>
      <c r="V93" s="505"/>
      <c r="W93" s="505"/>
      <c r="X93" s="505"/>
    </row>
    <row r="94" spans="1:24" ht="17.25" hidden="1" customHeight="1">
      <c r="A94" s="598"/>
      <c r="B94" s="595"/>
      <c r="C94" s="595"/>
      <c r="D94" s="595"/>
      <c r="E94" s="595"/>
      <c r="F94" s="595"/>
      <c r="G94" s="595"/>
      <c r="H94" s="595"/>
      <c r="I94" s="595"/>
      <c r="J94" s="505"/>
      <c r="K94" s="505"/>
      <c r="L94" s="505"/>
      <c r="M94" s="505"/>
      <c r="N94" s="505"/>
      <c r="O94" s="505"/>
      <c r="P94" s="505"/>
      <c r="Q94" s="505"/>
      <c r="R94" s="505"/>
      <c r="S94" s="505"/>
      <c r="T94" s="505"/>
      <c r="U94" s="505"/>
      <c r="V94" s="505"/>
      <c r="W94" s="505"/>
      <c r="X94" s="505"/>
    </row>
    <row r="95" spans="1:24" ht="54" hidden="1" customHeight="1">
      <c r="A95" s="597"/>
      <c r="B95" s="827"/>
      <c r="C95" s="828"/>
      <c r="D95" s="828"/>
      <c r="E95" s="828"/>
      <c r="F95" s="828"/>
      <c r="G95" s="828"/>
      <c r="H95" s="828"/>
      <c r="I95" s="829"/>
      <c r="J95" s="505"/>
      <c r="K95" s="505"/>
      <c r="L95" s="505"/>
      <c r="M95" s="505"/>
      <c r="N95" s="505"/>
      <c r="O95" s="505"/>
      <c r="P95" s="505"/>
      <c r="Q95" s="505"/>
      <c r="R95" s="505"/>
      <c r="S95" s="505"/>
      <c r="T95" s="505"/>
      <c r="U95" s="505"/>
      <c r="V95" s="505"/>
      <c r="W95" s="505"/>
      <c r="X95" s="505"/>
    </row>
    <row r="96" spans="1:24" ht="17.25" hidden="1" customHeight="1">
      <c r="A96" s="598"/>
      <c r="B96" s="595"/>
      <c r="C96" s="595"/>
      <c r="D96" s="595"/>
      <c r="E96" s="595"/>
      <c r="F96" s="595"/>
      <c r="G96" s="595"/>
      <c r="H96" s="595"/>
      <c r="I96" s="595"/>
      <c r="J96" s="505"/>
      <c r="K96" s="505"/>
      <c r="L96" s="505"/>
      <c r="M96" s="505"/>
      <c r="N96" s="505"/>
      <c r="O96" s="505"/>
      <c r="P96" s="505"/>
      <c r="Q96" s="505"/>
      <c r="R96" s="505"/>
      <c r="S96" s="505"/>
      <c r="T96" s="505"/>
      <c r="U96" s="505"/>
      <c r="V96" s="505"/>
      <c r="W96" s="505"/>
      <c r="X96" s="505"/>
    </row>
    <row r="97" spans="1:24" ht="104.25" hidden="1" customHeight="1">
      <c r="A97" s="597"/>
      <c r="B97" s="827"/>
      <c r="C97" s="828"/>
      <c r="D97" s="828"/>
      <c r="E97" s="828"/>
      <c r="F97" s="828"/>
      <c r="G97" s="828"/>
      <c r="H97" s="828"/>
      <c r="I97" s="829"/>
      <c r="J97" s="505"/>
      <c r="K97" s="505"/>
      <c r="L97" s="505"/>
      <c r="M97" s="505"/>
      <c r="N97" s="505"/>
      <c r="O97" s="505"/>
      <c r="P97" s="505"/>
      <c r="Q97" s="505"/>
      <c r="R97" s="505"/>
      <c r="S97" s="505"/>
      <c r="T97" s="505"/>
      <c r="U97" s="505"/>
      <c r="V97" s="505"/>
      <c r="W97" s="505"/>
      <c r="X97" s="505"/>
    </row>
    <row r="98" spans="1:24" ht="17.25" hidden="1" customHeight="1">
      <c r="A98" s="491"/>
      <c r="B98" s="594"/>
      <c r="C98" s="594"/>
      <c r="D98" s="594"/>
      <c r="E98" s="594"/>
      <c r="F98" s="594"/>
      <c r="G98" s="594"/>
      <c r="H98" s="594"/>
      <c r="I98" s="594"/>
      <c r="J98" s="505"/>
      <c r="K98" s="505"/>
      <c r="L98" s="505"/>
      <c r="M98" s="505"/>
      <c r="N98" s="505"/>
      <c r="O98" s="505"/>
      <c r="P98" s="505"/>
      <c r="Q98" s="505"/>
      <c r="R98" s="505"/>
      <c r="S98" s="505"/>
      <c r="T98" s="505"/>
      <c r="U98" s="505"/>
      <c r="V98" s="505"/>
      <c r="W98" s="505"/>
      <c r="X98" s="505"/>
    </row>
    <row r="99" spans="1:24" ht="117.75" hidden="1" customHeight="1">
      <c r="A99" s="597"/>
      <c r="B99" s="827"/>
      <c r="C99" s="828"/>
      <c r="D99" s="828"/>
      <c r="E99" s="828"/>
      <c r="F99" s="828"/>
      <c r="G99" s="828"/>
      <c r="H99" s="828"/>
      <c r="I99" s="829"/>
      <c r="J99" s="505"/>
      <c r="K99" s="505"/>
      <c r="L99" s="505"/>
      <c r="M99" s="505"/>
      <c r="N99" s="505"/>
      <c r="O99" s="505"/>
      <c r="P99" s="505"/>
      <c r="Q99" s="505"/>
      <c r="R99" s="505"/>
      <c r="S99" s="505"/>
      <c r="T99" s="505"/>
      <c r="U99" s="505"/>
      <c r="V99" s="505"/>
      <c r="W99" s="505"/>
      <c r="X99" s="505"/>
    </row>
    <row r="100" spans="1:24" ht="39.75" hidden="1" customHeight="1">
      <c r="A100" s="597"/>
      <c r="B100" s="827"/>
      <c r="C100" s="828"/>
      <c r="D100" s="828"/>
      <c r="E100" s="828"/>
      <c r="F100" s="828"/>
      <c r="G100" s="828"/>
      <c r="H100" s="828"/>
      <c r="I100" s="829"/>
      <c r="J100" s="505"/>
      <c r="K100" s="505"/>
      <c r="L100" s="505"/>
      <c r="M100" s="505"/>
      <c r="N100" s="505"/>
      <c r="O100" s="505"/>
      <c r="P100" s="505"/>
      <c r="Q100" s="505"/>
      <c r="R100" s="505"/>
      <c r="S100" s="505"/>
      <c r="T100" s="505"/>
      <c r="U100" s="505"/>
      <c r="V100" s="505"/>
      <c r="W100" s="505"/>
      <c r="X100" s="505"/>
    </row>
    <row r="101" spans="1:24" ht="38.25" hidden="1" customHeight="1">
      <c r="A101" s="597"/>
      <c r="B101" s="827"/>
      <c r="C101" s="828"/>
      <c r="D101" s="828"/>
      <c r="E101" s="828"/>
      <c r="F101" s="828"/>
      <c r="G101" s="828"/>
      <c r="H101" s="828"/>
      <c r="I101" s="829"/>
      <c r="J101" s="505"/>
      <c r="K101" s="505"/>
      <c r="L101" s="505"/>
      <c r="M101" s="505"/>
      <c r="N101" s="505"/>
      <c r="O101" s="505"/>
      <c r="P101" s="505"/>
      <c r="Q101" s="505"/>
      <c r="R101" s="505"/>
      <c r="S101" s="505"/>
      <c r="T101" s="505"/>
      <c r="U101" s="505"/>
      <c r="V101" s="505"/>
      <c r="W101" s="505"/>
      <c r="X101" s="505"/>
    </row>
    <row r="102" spans="1:24" ht="56.25" hidden="1" customHeight="1">
      <c r="A102" s="597"/>
      <c r="B102" s="827"/>
      <c r="C102" s="828"/>
      <c r="D102" s="828"/>
      <c r="E102" s="828"/>
      <c r="F102" s="828"/>
      <c r="G102" s="828"/>
      <c r="H102" s="828"/>
      <c r="I102" s="829"/>
      <c r="J102" s="505"/>
      <c r="K102" s="505"/>
      <c r="L102" s="505"/>
      <c r="M102" s="505"/>
      <c r="N102" s="505"/>
      <c r="O102" s="505"/>
      <c r="P102" s="505"/>
      <c r="Q102" s="505"/>
      <c r="R102" s="505"/>
      <c r="S102" s="505"/>
      <c r="T102" s="505"/>
      <c r="U102" s="505"/>
      <c r="V102" s="505"/>
      <c r="W102" s="505"/>
      <c r="X102" s="505"/>
    </row>
    <row r="103" spans="1:24" ht="22.5" hidden="1" customHeight="1">
      <c r="A103" s="597"/>
      <c r="B103" s="599"/>
      <c r="C103" s="599"/>
      <c r="D103" s="599"/>
      <c r="E103" s="599"/>
      <c r="F103" s="599"/>
      <c r="G103" s="599"/>
      <c r="H103" s="599"/>
      <c r="I103" s="599"/>
      <c r="J103" s="505"/>
      <c r="K103" s="505"/>
      <c r="L103" s="505"/>
      <c r="M103" s="505"/>
      <c r="N103" s="505"/>
      <c r="O103" s="505"/>
      <c r="P103" s="505"/>
      <c r="Q103" s="505"/>
      <c r="R103" s="505"/>
      <c r="S103" s="505"/>
      <c r="T103" s="505"/>
      <c r="U103" s="505"/>
      <c r="V103" s="505"/>
      <c r="W103" s="505"/>
      <c r="X103" s="505"/>
    </row>
    <row r="104" spans="1:24" ht="24" hidden="1" customHeight="1">
      <c r="A104" s="544"/>
      <c r="B104" s="824"/>
      <c r="C104" s="825"/>
      <c r="D104" s="825"/>
      <c r="E104" s="825"/>
      <c r="F104" s="825"/>
      <c r="G104" s="825"/>
      <c r="H104" s="825"/>
      <c r="I104" s="826"/>
      <c r="J104" s="505"/>
      <c r="K104" s="505"/>
      <c r="L104" s="505"/>
      <c r="M104" s="505"/>
      <c r="N104" s="505"/>
      <c r="O104" s="505"/>
      <c r="P104" s="505"/>
      <c r="Q104" s="505"/>
      <c r="R104" s="505"/>
      <c r="S104" s="505"/>
      <c r="T104" s="505"/>
      <c r="U104" s="505"/>
      <c r="V104" s="505"/>
      <c r="W104" s="505"/>
      <c r="X104" s="505"/>
    </row>
    <row r="105" spans="1:24" ht="20.25" hidden="1" customHeight="1">
      <c r="A105" s="544"/>
      <c r="B105" s="824"/>
      <c r="C105" s="825"/>
      <c r="D105" s="825"/>
      <c r="E105" s="825"/>
      <c r="F105" s="825"/>
      <c r="G105" s="825"/>
      <c r="H105" s="912"/>
      <c r="I105" s="912"/>
      <c r="J105" s="505"/>
      <c r="K105" s="505"/>
      <c r="L105" s="505"/>
      <c r="M105" s="505"/>
      <c r="N105" s="505"/>
      <c r="O105" s="505"/>
      <c r="P105" s="505"/>
      <c r="Q105" s="505"/>
      <c r="R105" s="505"/>
      <c r="S105" s="505"/>
      <c r="T105" s="505"/>
      <c r="U105" s="505"/>
      <c r="V105" s="505"/>
      <c r="W105" s="505"/>
      <c r="X105" s="505"/>
    </row>
    <row r="106" spans="1:24" ht="20.25" hidden="1" customHeight="1">
      <c r="A106" s="544"/>
      <c r="B106" s="824"/>
      <c r="C106" s="825"/>
      <c r="D106" s="825"/>
      <c r="E106" s="825"/>
      <c r="F106" s="825"/>
      <c r="G106" s="825"/>
      <c r="H106" s="831"/>
      <c r="I106" s="831"/>
      <c r="J106" s="505"/>
      <c r="K106" s="505"/>
      <c r="L106" s="505"/>
      <c r="M106" s="505"/>
      <c r="N106" s="505"/>
      <c r="O106" s="505"/>
      <c r="P106" s="505"/>
      <c r="Q106" s="505"/>
      <c r="R106" s="505"/>
      <c r="S106" s="505"/>
      <c r="T106" s="505"/>
      <c r="U106" s="505"/>
      <c r="V106" s="505"/>
      <c r="W106" s="505"/>
      <c r="X106" s="505"/>
    </row>
    <row r="107" spans="1:24" ht="35.25" hidden="1" customHeight="1">
      <c r="A107" s="544"/>
      <c r="B107" s="824"/>
      <c r="C107" s="825"/>
      <c r="D107" s="825"/>
      <c r="E107" s="825"/>
      <c r="F107" s="825"/>
      <c r="G107" s="825"/>
      <c r="H107" s="831"/>
      <c r="I107" s="831"/>
      <c r="J107" s="505"/>
      <c r="K107" s="505"/>
      <c r="L107" s="505"/>
      <c r="M107" s="505"/>
      <c r="N107" s="505"/>
      <c r="O107" s="505"/>
      <c r="P107" s="505"/>
      <c r="Q107" s="505"/>
      <c r="R107" s="505"/>
      <c r="S107" s="505"/>
      <c r="T107" s="505"/>
      <c r="U107" s="505"/>
      <c r="V107" s="505"/>
      <c r="W107" s="505"/>
      <c r="X107" s="505"/>
    </row>
    <row r="108" spans="1:24" ht="51.75" hidden="1" customHeight="1">
      <c r="A108" s="544"/>
      <c r="B108" s="824"/>
      <c r="C108" s="825"/>
      <c r="D108" s="825"/>
      <c r="E108" s="825"/>
      <c r="F108" s="825"/>
      <c r="G108" s="825"/>
      <c r="H108" s="814"/>
      <c r="I108" s="815"/>
      <c r="J108" s="505"/>
      <c r="K108" s="505"/>
      <c r="L108" s="505"/>
      <c r="M108" s="505"/>
      <c r="N108" s="505"/>
      <c r="O108" s="505"/>
      <c r="P108" s="505"/>
      <c r="Q108" s="505"/>
      <c r="R108" s="505"/>
      <c r="S108" s="505"/>
      <c r="T108" s="505"/>
      <c r="U108" s="505"/>
      <c r="V108" s="505"/>
      <c r="W108" s="505"/>
      <c r="X108" s="505"/>
    </row>
    <row r="109" spans="1:24" ht="36.75" hidden="1" customHeight="1">
      <c r="A109" s="544"/>
      <c r="B109" s="824"/>
      <c r="C109" s="825"/>
      <c r="D109" s="825"/>
      <c r="E109" s="825"/>
      <c r="F109" s="825"/>
      <c r="G109" s="825"/>
      <c r="H109" s="825"/>
      <c r="I109" s="826"/>
      <c r="J109" s="505"/>
      <c r="K109" s="505"/>
      <c r="L109" s="505"/>
      <c r="M109" s="505"/>
      <c r="N109" s="505"/>
      <c r="O109" s="505"/>
      <c r="P109" s="505"/>
      <c r="Q109" s="505"/>
      <c r="R109" s="505"/>
      <c r="S109" s="505"/>
      <c r="T109" s="505"/>
      <c r="U109" s="505"/>
      <c r="V109" s="505"/>
      <c r="W109" s="505"/>
      <c r="X109" s="505"/>
    </row>
    <row r="110" spans="1:24" ht="27" hidden="1" customHeight="1">
      <c r="A110" s="544"/>
      <c r="B110" s="812"/>
      <c r="C110" s="813"/>
      <c r="D110" s="590"/>
      <c r="E110" s="590"/>
      <c r="F110" s="590"/>
      <c r="G110" s="590"/>
      <c r="H110" s="590"/>
      <c r="I110" s="591"/>
      <c r="J110" s="505"/>
      <c r="K110" s="505"/>
      <c r="L110" s="505"/>
      <c r="M110" s="505"/>
      <c r="N110" s="505"/>
      <c r="O110" s="505"/>
      <c r="P110" s="505"/>
      <c r="Q110" s="505"/>
      <c r="R110" s="505"/>
      <c r="S110" s="505"/>
      <c r="T110" s="505"/>
      <c r="U110" s="505"/>
      <c r="V110" s="505"/>
      <c r="W110" s="505"/>
      <c r="X110" s="505"/>
    </row>
    <row r="111" spans="1:24" ht="35.25" hidden="1" customHeight="1">
      <c r="A111" s="603"/>
      <c r="B111" s="823"/>
      <c r="C111" s="823"/>
      <c r="D111" s="823"/>
      <c r="E111" s="823"/>
      <c r="F111" s="823"/>
      <c r="G111" s="814"/>
      <c r="H111" s="815"/>
      <c r="I111" s="816"/>
      <c r="J111" s="505"/>
      <c r="K111" s="505"/>
      <c r="L111" s="505"/>
      <c r="M111" s="505"/>
      <c r="N111" s="505"/>
      <c r="O111" s="505"/>
      <c r="P111" s="505"/>
      <c r="Q111" s="505"/>
      <c r="R111" s="505"/>
      <c r="S111" s="505"/>
      <c r="T111" s="505"/>
      <c r="U111" s="505"/>
      <c r="V111" s="505"/>
      <c r="W111" s="505"/>
      <c r="X111" s="505"/>
    </row>
    <row r="112" spans="1:24" ht="37.5" hidden="1" customHeight="1">
      <c r="A112" s="603"/>
      <c r="B112" s="820"/>
      <c r="C112" s="821"/>
      <c r="D112" s="821"/>
      <c r="E112" s="821"/>
      <c r="F112" s="822"/>
      <c r="G112" s="814"/>
      <c r="H112" s="815"/>
      <c r="I112" s="816"/>
      <c r="J112" s="505"/>
      <c r="K112" s="505"/>
      <c r="L112" s="505"/>
      <c r="M112" s="505"/>
      <c r="N112" s="505"/>
      <c r="O112" s="505"/>
      <c r="P112" s="505"/>
      <c r="Q112" s="505"/>
      <c r="R112" s="505"/>
      <c r="S112" s="505"/>
      <c r="T112" s="505"/>
      <c r="U112" s="505"/>
      <c r="V112" s="505"/>
      <c r="W112" s="505"/>
      <c r="X112" s="505"/>
    </row>
    <row r="113" spans="1:24" ht="19.5" hidden="1" customHeight="1">
      <c r="A113" s="603"/>
      <c r="B113" s="957"/>
      <c r="C113" s="958"/>
      <c r="D113" s="958"/>
      <c r="E113" s="958"/>
      <c r="F113" s="959"/>
      <c r="G113" s="591"/>
      <c r="H113" s="592"/>
      <c r="I113" s="592"/>
      <c r="J113" s="505"/>
      <c r="K113" s="505"/>
      <c r="L113" s="505"/>
      <c r="M113" s="505"/>
      <c r="N113" s="505"/>
      <c r="O113" s="505"/>
      <c r="P113" s="505"/>
      <c r="Q113" s="505"/>
      <c r="R113" s="505"/>
      <c r="S113" s="505"/>
      <c r="T113" s="505"/>
      <c r="U113" s="505"/>
      <c r="V113" s="505"/>
      <c r="W113" s="505"/>
      <c r="X113" s="505"/>
    </row>
    <row r="114" spans="1:24" ht="17.25" hidden="1" customHeight="1">
      <c r="A114" s="964"/>
      <c r="B114" s="823"/>
      <c r="C114" s="823"/>
      <c r="D114" s="823"/>
      <c r="E114" s="823"/>
      <c r="F114" s="823"/>
      <c r="G114" s="604"/>
      <c r="H114" s="604"/>
      <c r="I114" s="604"/>
      <c r="J114" s="505"/>
      <c r="K114" s="505"/>
      <c r="L114" s="505"/>
      <c r="M114" s="505"/>
      <c r="N114" s="505"/>
      <c r="O114" s="505"/>
      <c r="P114" s="505"/>
      <c r="Q114" s="505"/>
      <c r="R114" s="505"/>
      <c r="S114" s="505"/>
      <c r="T114" s="505"/>
      <c r="U114" s="505"/>
      <c r="V114" s="505"/>
      <c r="W114" s="505"/>
      <c r="X114" s="505"/>
    </row>
    <row r="115" spans="1:24" ht="22.5" hidden="1" customHeight="1">
      <c r="A115" s="964"/>
      <c r="B115" s="823"/>
      <c r="C115" s="823"/>
      <c r="D115" s="823"/>
      <c r="E115" s="823"/>
      <c r="F115" s="823"/>
      <c r="G115" s="624"/>
      <c r="H115" s="624"/>
      <c r="I115" s="624"/>
      <c r="J115" s="505"/>
      <c r="K115" s="505"/>
      <c r="L115" s="505"/>
      <c r="M115" s="505"/>
      <c r="N115" s="505"/>
      <c r="O115" s="505"/>
      <c r="P115" s="505"/>
      <c r="Q115" s="505"/>
      <c r="R115" s="505"/>
      <c r="S115" s="505"/>
      <c r="T115" s="505"/>
      <c r="U115" s="505"/>
      <c r="V115" s="505"/>
      <c r="W115" s="505"/>
      <c r="X115" s="505"/>
    </row>
    <row r="116" spans="1:24" ht="24.75" hidden="1" customHeight="1">
      <c r="A116" s="605"/>
      <c r="B116" s="817"/>
      <c r="C116" s="818"/>
      <c r="D116" s="818"/>
      <c r="E116" s="818"/>
      <c r="F116" s="819"/>
      <c r="G116" s="604"/>
      <c r="H116" s="604"/>
      <c r="I116" s="604"/>
      <c r="J116" s="505"/>
      <c r="K116" s="505"/>
      <c r="L116" s="505"/>
      <c r="M116" s="505"/>
      <c r="N116" s="505"/>
      <c r="O116" s="505"/>
      <c r="P116" s="505"/>
      <c r="Q116" s="505"/>
      <c r="R116" s="505"/>
      <c r="S116" s="505"/>
      <c r="T116" s="505"/>
      <c r="U116" s="505"/>
      <c r="V116" s="505"/>
      <c r="W116" s="505"/>
      <c r="X116" s="505"/>
    </row>
    <row r="117" spans="1:24" ht="21.75" hidden="1" customHeight="1">
      <c r="A117" s="606"/>
      <c r="B117" s="820"/>
      <c r="C117" s="821"/>
      <c r="D117" s="821"/>
      <c r="E117" s="821"/>
      <c r="F117" s="822"/>
      <c r="G117" s="625"/>
      <c r="H117" s="626"/>
      <c r="I117" s="626"/>
      <c r="J117" s="505"/>
      <c r="K117" s="505"/>
      <c r="L117" s="505"/>
      <c r="M117" s="505"/>
      <c r="N117" s="505"/>
      <c r="O117" s="505"/>
      <c r="P117" s="505"/>
      <c r="Q117" s="505"/>
      <c r="R117" s="505"/>
      <c r="S117" s="505"/>
      <c r="T117" s="505"/>
      <c r="U117" s="505"/>
      <c r="V117" s="505"/>
      <c r="W117" s="505"/>
      <c r="X117" s="505"/>
    </row>
    <row r="118" spans="1:24" ht="30" hidden="1" customHeight="1">
      <c r="A118" s="607"/>
      <c r="B118" s="812"/>
      <c r="C118" s="813"/>
      <c r="D118" s="813"/>
      <c r="E118" s="813"/>
      <c r="F118" s="813"/>
      <c r="G118" s="813"/>
      <c r="H118" s="813"/>
      <c r="I118" s="965"/>
      <c r="J118" s="505"/>
      <c r="K118" s="505"/>
      <c r="L118" s="505"/>
      <c r="M118" s="505"/>
      <c r="N118" s="505"/>
      <c r="O118" s="505"/>
      <c r="P118" s="505"/>
      <c r="Q118" s="505"/>
      <c r="R118" s="505"/>
      <c r="S118" s="505"/>
      <c r="T118" s="505"/>
      <c r="U118" s="505"/>
      <c r="V118" s="505"/>
      <c r="W118" s="505"/>
      <c r="X118" s="505"/>
    </row>
    <row r="119" spans="1:24" ht="42.75" hidden="1" customHeight="1">
      <c r="A119" s="603"/>
      <c r="B119" s="823"/>
      <c r="C119" s="823"/>
      <c r="D119" s="823"/>
      <c r="E119" s="823"/>
      <c r="F119" s="823"/>
      <c r="G119" s="814"/>
      <c r="H119" s="815"/>
      <c r="I119" s="816"/>
      <c r="J119" s="505"/>
      <c r="K119" s="505"/>
      <c r="L119" s="505"/>
      <c r="M119" s="505"/>
      <c r="N119" s="505"/>
      <c r="O119" s="505"/>
      <c r="P119" s="505"/>
      <c r="Q119" s="505"/>
      <c r="R119" s="505"/>
      <c r="S119" s="505"/>
      <c r="T119" s="505"/>
      <c r="U119" s="505"/>
      <c r="V119" s="505"/>
      <c r="W119" s="505"/>
      <c r="X119" s="505"/>
    </row>
    <row r="120" spans="1:24" ht="40.5" hidden="1" customHeight="1">
      <c r="A120" s="603"/>
      <c r="B120" s="820"/>
      <c r="C120" s="821"/>
      <c r="D120" s="821"/>
      <c r="E120" s="821"/>
      <c r="F120" s="822"/>
      <c r="G120" s="814"/>
      <c r="H120" s="815"/>
      <c r="I120" s="816"/>
      <c r="J120" s="505"/>
      <c r="K120" s="505"/>
      <c r="L120" s="505"/>
      <c r="M120" s="505"/>
      <c r="N120" s="505"/>
      <c r="O120" s="505"/>
      <c r="P120" s="505"/>
      <c r="Q120" s="505"/>
      <c r="R120" s="505"/>
      <c r="S120" s="505"/>
      <c r="T120" s="505"/>
      <c r="U120" s="505"/>
      <c r="V120" s="505"/>
      <c r="W120" s="505"/>
      <c r="X120" s="505"/>
    </row>
    <row r="121" spans="1:24" ht="21.75" hidden="1" customHeight="1">
      <c r="A121" s="603"/>
      <c r="B121" s="957"/>
      <c r="C121" s="958"/>
      <c r="D121" s="958"/>
      <c r="E121" s="958"/>
      <c r="F121" s="959"/>
      <c r="G121" s="591"/>
      <c r="H121" s="592"/>
      <c r="I121" s="592"/>
      <c r="J121" s="505"/>
      <c r="K121" s="505"/>
      <c r="L121" s="505"/>
      <c r="M121" s="505"/>
      <c r="N121" s="505"/>
      <c r="O121" s="505"/>
      <c r="P121" s="505"/>
      <c r="Q121" s="505"/>
      <c r="R121" s="505"/>
      <c r="S121" s="505"/>
      <c r="T121" s="505"/>
      <c r="U121" s="505"/>
      <c r="V121" s="505"/>
      <c r="W121" s="505"/>
      <c r="X121" s="505"/>
    </row>
    <row r="122" spans="1:24" ht="21.75" hidden="1" customHeight="1">
      <c r="A122" s="964"/>
      <c r="B122" s="823"/>
      <c r="C122" s="823"/>
      <c r="D122" s="823"/>
      <c r="E122" s="823"/>
      <c r="F122" s="823"/>
      <c r="G122" s="604"/>
      <c r="H122" s="604"/>
      <c r="I122" s="604"/>
      <c r="J122" s="505"/>
      <c r="K122" s="505"/>
      <c r="L122" s="505"/>
      <c r="M122" s="505"/>
      <c r="N122" s="505"/>
      <c r="O122" s="505"/>
      <c r="P122" s="505"/>
      <c r="Q122" s="505"/>
      <c r="R122" s="505"/>
      <c r="S122" s="505"/>
      <c r="T122" s="505"/>
      <c r="U122" s="505"/>
      <c r="V122" s="505"/>
      <c r="W122" s="505"/>
      <c r="X122" s="505"/>
    </row>
    <row r="123" spans="1:24" ht="21.75" hidden="1" customHeight="1">
      <c r="A123" s="964"/>
      <c r="B123" s="823"/>
      <c r="C123" s="823"/>
      <c r="D123" s="823"/>
      <c r="E123" s="823"/>
      <c r="F123" s="823"/>
      <c r="G123" s="624"/>
      <c r="H123" s="624"/>
      <c r="I123" s="624"/>
      <c r="J123" s="505"/>
      <c r="K123" s="505"/>
      <c r="L123" s="505"/>
      <c r="M123" s="505"/>
      <c r="N123" s="505"/>
      <c r="O123" s="505"/>
      <c r="P123" s="505"/>
      <c r="Q123" s="505"/>
      <c r="R123" s="505"/>
      <c r="S123" s="505"/>
      <c r="T123" s="505"/>
      <c r="U123" s="505"/>
      <c r="V123" s="505"/>
      <c r="W123" s="505"/>
      <c r="X123" s="505"/>
    </row>
    <row r="124" spans="1:24" ht="21.75" hidden="1" customHeight="1">
      <c r="A124" s="605"/>
      <c r="B124" s="817"/>
      <c r="C124" s="818"/>
      <c r="D124" s="818"/>
      <c r="E124" s="818"/>
      <c r="F124" s="819"/>
      <c r="G124" s="604"/>
      <c r="H124" s="604"/>
      <c r="I124" s="604"/>
      <c r="J124" s="505"/>
      <c r="K124" s="505"/>
      <c r="L124" s="505"/>
      <c r="M124" s="505"/>
      <c r="N124" s="505"/>
      <c r="O124" s="505"/>
      <c r="P124" s="505"/>
      <c r="Q124" s="505"/>
      <c r="R124" s="505"/>
      <c r="S124" s="505"/>
      <c r="T124" s="505"/>
      <c r="U124" s="505"/>
      <c r="V124" s="505"/>
      <c r="W124" s="505"/>
      <c r="X124" s="505"/>
    </row>
    <row r="125" spans="1:24" ht="21.75" hidden="1" customHeight="1">
      <c r="A125" s="606"/>
      <c r="B125" s="820"/>
      <c r="C125" s="821"/>
      <c r="D125" s="821"/>
      <c r="E125" s="821"/>
      <c r="F125" s="822"/>
      <c r="G125" s="625"/>
      <c r="H125" s="626"/>
      <c r="I125" s="626"/>
      <c r="J125" s="505"/>
      <c r="K125" s="505"/>
      <c r="L125" s="505"/>
      <c r="M125" s="505"/>
      <c r="N125" s="505"/>
      <c r="O125" s="505"/>
      <c r="P125" s="505"/>
      <c r="Q125" s="505"/>
      <c r="R125" s="505"/>
      <c r="S125" s="505"/>
      <c r="T125" s="505"/>
      <c r="U125" s="505"/>
      <c r="V125" s="505"/>
      <c r="W125" s="505"/>
      <c r="X125" s="505"/>
    </row>
    <row r="126" spans="1:24" ht="21.75" hidden="1" customHeight="1">
      <c r="A126" s="600"/>
      <c r="B126" s="601"/>
      <c r="C126" s="601"/>
      <c r="D126" s="601"/>
      <c r="E126" s="601"/>
      <c r="F126" s="601"/>
      <c r="G126" s="602"/>
      <c r="H126" s="602"/>
      <c r="I126" s="602"/>
      <c r="J126" s="505"/>
      <c r="K126" s="505"/>
      <c r="L126" s="505"/>
      <c r="M126" s="505"/>
      <c r="N126" s="505"/>
      <c r="O126" s="505"/>
      <c r="P126" s="505"/>
      <c r="Q126" s="505"/>
      <c r="R126" s="505"/>
      <c r="S126" s="505"/>
      <c r="T126" s="505"/>
      <c r="U126" s="505"/>
      <c r="V126" s="505"/>
      <c r="W126" s="505"/>
      <c r="X126" s="505"/>
    </row>
    <row r="127" spans="1:24" ht="17.25" hidden="1" customHeight="1">
      <c r="A127" s="960"/>
      <c r="B127" s="960"/>
      <c r="C127" s="960"/>
      <c r="D127" s="960"/>
      <c r="E127" s="960"/>
      <c r="F127" s="960"/>
      <c r="G127" s="960"/>
      <c r="H127" s="960"/>
      <c r="I127" s="960"/>
      <c r="J127" s="505"/>
      <c r="K127" s="505"/>
      <c r="L127" s="505"/>
      <c r="M127" s="505"/>
      <c r="N127" s="505"/>
      <c r="O127" s="505"/>
      <c r="P127" s="505"/>
      <c r="Q127" s="505"/>
      <c r="R127" s="505"/>
      <c r="S127" s="505"/>
      <c r="T127" s="505"/>
      <c r="U127" s="505"/>
      <c r="V127" s="505"/>
      <c r="W127" s="505"/>
      <c r="X127" s="505"/>
    </row>
    <row r="128" spans="1:24" ht="17.25" hidden="1" customHeight="1">
      <c r="A128" s="596"/>
      <c r="B128" s="949"/>
      <c r="C128" s="950"/>
      <c r="D128" s="950"/>
      <c r="E128" s="950"/>
      <c r="F128" s="950"/>
      <c r="G128" s="950"/>
      <c r="H128" s="950"/>
      <c r="I128" s="951"/>
      <c r="J128" s="505"/>
      <c r="K128" s="505"/>
      <c r="L128" s="505"/>
      <c r="M128" s="505"/>
      <c r="N128" s="505"/>
      <c r="O128" s="505"/>
      <c r="P128" s="505"/>
      <c r="Q128" s="505"/>
      <c r="R128" s="505"/>
      <c r="S128" s="505"/>
      <c r="T128" s="505"/>
      <c r="U128" s="505"/>
      <c r="V128" s="505"/>
      <c r="W128" s="505"/>
      <c r="X128" s="505"/>
    </row>
    <row r="129" spans="1:24" ht="17.25" hidden="1" customHeight="1">
      <c r="A129" s="489"/>
      <c r="B129" s="827"/>
      <c r="C129" s="828"/>
      <c r="D129" s="828"/>
      <c r="E129" s="828"/>
      <c r="F129" s="828"/>
      <c r="G129" s="828"/>
      <c r="H129" s="828"/>
      <c r="I129" s="829"/>
      <c r="J129" s="505"/>
      <c r="K129" s="505"/>
      <c r="L129" s="505"/>
      <c r="M129" s="505"/>
      <c r="N129" s="505"/>
      <c r="O129" s="505"/>
      <c r="P129" s="505"/>
      <c r="Q129" s="505"/>
      <c r="R129" s="505"/>
      <c r="S129" s="505"/>
      <c r="T129" s="505"/>
      <c r="U129" s="505"/>
      <c r="V129" s="505"/>
      <c r="W129" s="505"/>
      <c r="X129" s="505"/>
    </row>
    <row r="130" spans="1:24" ht="17.25" hidden="1" customHeight="1">
      <c r="A130" s="489"/>
      <c r="B130" s="489"/>
      <c r="C130" s="489"/>
      <c r="D130" s="489"/>
      <c r="E130" s="489"/>
      <c r="F130" s="489"/>
      <c r="G130" s="489"/>
      <c r="H130" s="489"/>
      <c r="I130" s="489"/>
      <c r="J130" s="505"/>
      <c r="K130" s="505"/>
      <c r="L130" s="505"/>
      <c r="M130" s="505"/>
      <c r="N130" s="505"/>
      <c r="O130" s="505"/>
      <c r="P130" s="505"/>
      <c r="Q130" s="505"/>
      <c r="R130" s="505"/>
      <c r="S130" s="505"/>
      <c r="T130" s="505"/>
      <c r="U130" s="505"/>
      <c r="V130" s="505"/>
      <c r="W130" s="505"/>
      <c r="X130" s="505"/>
    </row>
    <row r="131" spans="1:24" ht="99" hidden="1" customHeight="1">
      <c r="A131" s="544"/>
      <c r="B131" s="827"/>
      <c r="C131" s="828"/>
      <c r="D131" s="828"/>
      <c r="E131" s="828"/>
      <c r="F131" s="828"/>
      <c r="G131" s="828"/>
      <c r="H131" s="828"/>
      <c r="I131" s="829"/>
      <c r="J131" s="505"/>
      <c r="K131" s="505"/>
      <c r="L131" s="505"/>
      <c r="M131" s="505"/>
      <c r="N131" s="505"/>
      <c r="O131" s="505"/>
      <c r="P131" s="505"/>
      <c r="Q131" s="505"/>
      <c r="R131" s="505"/>
      <c r="S131" s="505"/>
      <c r="T131" s="505"/>
      <c r="U131" s="505"/>
      <c r="V131" s="505"/>
      <c r="W131" s="505"/>
      <c r="X131" s="505"/>
    </row>
    <row r="132" spans="1:24" ht="17.25" hidden="1" customHeight="1">
      <c r="A132" s="489"/>
      <c r="B132" s="489"/>
      <c r="C132" s="489"/>
      <c r="D132" s="489"/>
      <c r="E132" s="489"/>
      <c r="F132" s="489"/>
      <c r="G132" s="489"/>
      <c r="H132" s="489"/>
      <c r="I132" s="489"/>
      <c r="J132" s="505"/>
      <c r="K132" s="505"/>
      <c r="L132" s="505"/>
      <c r="M132" s="505"/>
      <c r="N132" s="505"/>
      <c r="O132" s="505"/>
      <c r="P132" s="505"/>
      <c r="Q132" s="505"/>
      <c r="R132" s="505"/>
      <c r="S132" s="505"/>
      <c r="T132" s="505"/>
      <c r="U132" s="505"/>
      <c r="V132" s="505"/>
      <c r="W132" s="505"/>
      <c r="X132" s="505"/>
    </row>
    <row r="133" spans="1:24" ht="17.25" hidden="1" customHeight="1">
      <c r="A133" s="489"/>
      <c r="B133" s="961"/>
      <c r="C133" s="962"/>
      <c r="D133" s="962"/>
      <c r="E133" s="962"/>
      <c r="F133" s="962"/>
      <c r="G133" s="962"/>
      <c r="H133" s="962"/>
      <c r="I133" s="963"/>
      <c r="J133" s="505"/>
      <c r="K133" s="505"/>
      <c r="L133" s="505"/>
      <c r="M133" s="505"/>
      <c r="N133" s="505"/>
      <c r="O133" s="505"/>
      <c r="P133" s="505"/>
      <c r="Q133" s="505"/>
      <c r="R133" s="505"/>
      <c r="S133" s="505"/>
      <c r="T133" s="505"/>
      <c r="U133" s="505"/>
      <c r="V133" s="505"/>
      <c r="W133" s="505"/>
      <c r="X133" s="505"/>
    </row>
    <row r="134" spans="1:24" ht="37.5" hidden="1" customHeight="1">
      <c r="A134" s="489"/>
      <c r="B134" s="823"/>
      <c r="C134" s="823"/>
      <c r="D134" s="823"/>
      <c r="E134" s="823"/>
      <c r="F134" s="823"/>
      <c r="G134" s="814"/>
      <c r="H134" s="815"/>
      <c r="I134" s="816"/>
      <c r="J134" s="505"/>
      <c r="K134" s="505"/>
      <c r="L134" s="505"/>
      <c r="M134" s="505"/>
      <c r="N134" s="505"/>
      <c r="O134" s="505"/>
      <c r="P134" s="505"/>
      <c r="Q134" s="505"/>
      <c r="R134" s="505"/>
      <c r="S134" s="505"/>
      <c r="T134" s="505"/>
      <c r="U134" s="505"/>
      <c r="V134" s="505"/>
      <c r="W134" s="505"/>
      <c r="X134" s="505"/>
    </row>
    <row r="135" spans="1:24" ht="39.75" hidden="1" customHeight="1">
      <c r="A135" s="489"/>
      <c r="B135" s="823"/>
      <c r="C135" s="823"/>
      <c r="D135" s="823"/>
      <c r="E135" s="823"/>
      <c r="F135" s="823"/>
      <c r="G135" s="814"/>
      <c r="H135" s="815"/>
      <c r="I135" s="816"/>
      <c r="J135" s="505"/>
      <c r="K135" s="505"/>
      <c r="L135" s="505"/>
      <c r="M135" s="505"/>
      <c r="N135" s="505"/>
      <c r="O135" s="505"/>
      <c r="P135" s="505"/>
      <c r="Q135" s="505"/>
      <c r="R135" s="505"/>
      <c r="S135" s="505"/>
      <c r="T135" s="505"/>
      <c r="U135" s="505"/>
      <c r="V135" s="505"/>
      <c r="W135" s="505"/>
      <c r="X135" s="505"/>
    </row>
    <row r="136" spans="1:24" hidden="1">
      <c r="A136" s="524"/>
      <c r="B136" s="824"/>
      <c r="C136" s="825"/>
      <c r="D136" s="825"/>
      <c r="E136" s="825"/>
      <c r="F136" s="825"/>
      <c r="G136" s="825"/>
      <c r="H136" s="825"/>
      <c r="I136" s="826"/>
      <c r="J136" s="505"/>
      <c r="K136" s="505"/>
      <c r="L136" s="505"/>
      <c r="M136" s="505"/>
      <c r="N136" s="505"/>
      <c r="O136" s="505"/>
      <c r="P136" s="505"/>
      <c r="Q136" s="505"/>
      <c r="R136" s="505"/>
      <c r="S136" s="505"/>
      <c r="T136" s="505"/>
      <c r="U136" s="505"/>
      <c r="V136" s="505"/>
      <c r="W136" s="505"/>
      <c r="X136" s="505"/>
    </row>
    <row r="137" spans="1:24" ht="23.25" hidden="1" customHeight="1">
      <c r="A137" s="514"/>
      <c r="B137" s="825"/>
      <c r="C137" s="825"/>
      <c r="D137" s="825"/>
      <c r="E137" s="825"/>
      <c r="F137" s="830"/>
      <c r="G137" s="830"/>
      <c r="H137" s="830"/>
      <c r="I137" s="830"/>
      <c r="J137" s="505"/>
      <c r="K137" s="505"/>
      <c r="L137" s="505"/>
      <c r="M137" s="623"/>
      <c r="N137" s="505"/>
      <c r="O137" s="505"/>
      <c r="P137" s="505"/>
      <c r="Q137" s="505"/>
      <c r="R137" s="505"/>
      <c r="S137" s="505"/>
      <c r="T137" s="505"/>
      <c r="U137" s="505"/>
      <c r="V137" s="505"/>
      <c r="W137" s="505"/>
      <c r="X137" s="505"/>
    </row>
    <row r="138" spans="1:24" ht="24" hidden="1" customHeight="1">
      <c r="A138" s="514"/>
      <c r="B138" s="825"/>
      <c r="C138" s="825"/>
      <c r="D138" s="825"/>
      <c r="E138" s="825"/>
      <c r="F138" s="830"/>
      <c r="G138" s="830"/>
      <c r="H138" s="830"/>
      <c r="I138" s="830"/>
      <c r="J138" s="505"/>
      <c r="K138" s="505"/>
      <c r="L138" s="505"/>
      <c r="M138" s="505"/>
      <c r="N138" s="505"/>
      <c r="O138" s="505"/>
      <c r="P138" s="505"/>
      <c r="Q138" s="505"/>
      <c r="R138" s="505"/>
      <c r="S138" s="505"/>
      <c r="T138" s="505"/>
      <c r="U138" s="505"/>
      <c r="V138" s="505"/>
      <c r="W138" s="505"/>
      <c r="X138" s="505"/>
    </row>
    <row r="139" spans="1:24" ht="20.25" hidden="1" customHeight="1">
      <c r="A139" s="514"/>
      <c r="B139" s="825"/>
      <c r="C139" s="825"/>
      <c r="D139" s="825"/>
      <c r="E139" s="825"/>
      <c r="F139" s="830"/>
      <c r="G139" s="830"/>
      <c r="H139" s="830"/>
      <c r="I139" s="830"/>
      <c r="J139" s="505"/>
      <c r="K139" s="505"/>
      <c r="L139" s="505"/>
      <c r="M139" s="505"/>
      <c r="N139" s="505"/>
      <c r="O139" s="505"/>
      <c r="P139" s="505"/>
      <c r="Q139" s="505"/>
      <c r="R139" s="505"/>
      <c r="S139" s="505"/>
      <c r="T139" s="505"/>
      <c r="U139" s="505"/>
      <c r="V139" s="505"/>
      <c r="W139" s="505"/>
      <c r="X139" s="505"/>
    </row>
    <row r="140" spans="1:24" ht="20.25" hidden="1" customHeight="1">
      <c r="A140" s="514"/>
      <c r="B140" s="825"/>
      <c r="C140" s="825"/>
      <c r="D140" s="825"/>
      <c r="E140" s="825"/>
      <c r="F140" s="830"/>
      <c r="G140" s="830"/>
      <c r="H140" s="830"/>
      <c r="I140" s="830"/>
      <c r="J140" s="505"/>
      <c r="K140" s="505"/>
      <c r="L140" s="505"/>
      <c r="M140" s="505"/>
      <c r="N140" s="505"/>
      <c r="O140" s="505"/>
      <c r="P140" s="505"/>
      <c r="Q140" s="505"/>
      <c r="R140" s="505"/>
      <c r="S140" s="505"/>
      <c r="T140" s="505"/>
      <c r="U140" s="505"/>
      <c r="V140" s="505"/>
      <c r="W140" s="505"/>
      <c r="X140" s="505"/>
    </row>
    <row r="141" spans="1:24" ht="40.5" hidden="1" customHeight="1">
      <c r="A141" s="593"/>
      <c r="B141" s="825"/>
      <c r="C141" s="825"/>
      <c r="D141" s="825"/>
      <c r="E141" s="826"/>
      <c r="F141" s="830"/>
      <c r="G141" s="830"/>
      <c r="H141" s="955"/>
      <c r="I141" s="956"/>
      <c r="J141" s="505"/>
      <c r="K141" s="505"/>
      <c r="L141" s="505"/>
      <c r="M141" s="505"/>
      <c r="N141" s="505"/>
      <c r="O141" s="505"/>
      <c r="P141" s="505"/>
      <c r="Q141" s="505"/>
      <c r="R141" s="505"/>
      <c r="S141" s="505"/>
      <c r="T141" s="505"/>
      <c r="U141" s="505"/>
      <c r="V141" s="505"/>
      <c r="W141" s="505"/>
      <c r="X141" s="505"/>
    </row>
    <row r="142" spans="1:24" ht="112.5" hidden="1" customHeight="1">
      <c r="A142" s="526"/>
      <c r="B142" s="824"/>
      <c r="C142" s="825"/>
      <c r="D142" s="825"/>
      <c r="E142" s="826"/>
      <c r="F142" s="848"/>
      <c r="G142" s="849"/>
      <c r="H142" s="848"/>
      <c r="I142" s="849"/>
      <c r="J142" s="505"/>
      <c r="K142" s="505"/>
      <c r="L142" s="505"/>
      <c r="M142" s="505"/>
      <c r="N142" s="505"/>
      <c r="O142" s="505"/>
      <c r="P142" s="505"/>
      <c r="Q142" s="505"/>
      <c r="R142" s="505"/>
      <c r="S142" s="505"/>
      <c r="T142" s="505"/>
      <c r="U142" s="505"/>
      <c r="V142" s="505"/>
      <c r="W142" s="505"/>
      <c r="X142" s="505"/>
    </row>
    <row r="143" spans="1:24" ht="43.5" hidden="1" customHeight="1">
      <c r="A143" s="489"/>
      <c r="B143" s="824"/>
      <c r="C143" s="825"/>
      <c r="D143" s="825"/>
      <c r="E143" s="825"/>
      <c r="F143" s="830"/>
      <c r="G143" s="830"/>
      <c r="H143" s="830"/>
      <c r="I143" s="830"/>
      <c r="J143" s="505"/>
      <c r="K143" s="505"/>
      <c r="L143" s="505"/>
      <c r="M143" s="505"/>
      <c r="N143" s="505"/>
      <c r="O143" s="505"/>
      <c r="P143" s="505"/>
      <c r="Q143" s="505"/>
      <c r="R143" s="505"/>
      <c r="S143" s="505"/>
      <c r="T143" s="505"/>
      <c r="U143" s="505"/>
      <c r="V143" s="505"/>
      <c r="W143" s="505"/>
      <c r="X143" s="505"/>
    </row>
    <row r="144" spans="1:24" hidden="1">
      <c r="A144" s="665"/>
      <c r="B144" s="832"/>
      <c r="C144" s="832"/>
      <c r="D144" s="832"/>
      <c r="E144" s="832"/>
      <c r="F144" s="832"/>
      <c r="G144" s="832"/>
      <c r="H144" s="832"/>
      <c r="I144" s="832"/>
      <c r="J144" s="505"/>
      <c r="K144" s="505"/>
      <c r="L144" s="505"/>
      <c r="M144" s="505"/>
      <c r="N144" s="505"/>
      <c r="O144" s="505"/>
      <c r="P144" s="505"/>
      <c r="Q144" s="505"/>
      <c r="R144" s="505"/>
      <c r="S144" s="505"/>
      <c r="T144" s="505"/>
      <c r="U144" s="505"/>
      <c r="V144" s="505"/>
      <c r="W144" s="505"/>
      <c r="X144" s="505"/>
    </row>
    <row r="145" spans="1:24" ht="17.25" hidden="1" customHeight="1">
      <c r="A145" s="665"/>
      <c r="B145" s="751"/>
      <c r="C145" s="751"/>
      <c r="D145" s="751"/>
      <c r="E145" s="751"/>
      <c r="F145" s="751"/>
      <c r="G145" s="751"/>
      <c r="H145" s="751"/>
      <c r="I145" s="751"/>
      <c r="J145" s="505"/>
      <c r="K145" s="505"/>
      <c r="L145" s="505"/>
      <c r="M145" s="505"/>
      <c r="N145" s="505"/>
      <c r="O145" s="505"/>
      <c r="P145" s="505"/>
      <c r="Q145" s="505"/>
      <c r="R145" s="505"/>
      <c r="S145" s="505"/>
      <c r="T145" s="505"/>
      <c r="U145" s="505"/>
      <c r="V145" s="505"/>
      <c r="W145" s="505"/>
      <c r="X145" s="505"/>
    </row>
    <row r="146" spans="1:24" ht="17.25" hidden="1" customHeight="1">
      <c r="A146" s="665"/>
      <c r="B146" s="666"/>
      <c r="C146" s="586"/>
      <c r="D146" s="586"/>
      <c r="E146" s="586"/>
      <c r="F146" s="586"/>
      <c r="G146" s="586"/>
      <c r="H146" s="586"/>
      <c r="I146" s="586"/>
      <c r="J146" s="505"/>
      <c r="K146" s="505"/>
      <c r="L146" s="505"/>
      <c r="M146" s="505"/>
      <c r="N146" s="505"/>
      <c r="O146" s="505"/>
      <c r="P146" s="505"/>
      <c r="Q146" s="505"/>
      <c r="R146" s="505"/>
      <c r="S146" s="505"/>
      <c r="T146" s="505"/>
      <c r="U146" s="505"/>
      <c r="V146" s="505"/>
      <c r="W146" s="505"/>
      <c r="X146" s="505"/>
    </row>
    <row r="147" spans="1:24" ht="17.25" hidden="1" customHeight="1">
      <c r="A147" s="665"/>
      <c r="B147" s="751"/>
      <c r="C147" s="751"/>
      <c r="D147" s="751"/>
      <c r="E147" s="751"/>
      <c r="F147" s="751"/>
      <c r="G147" s="751"/>
      <c r="H147" s="751"/>
      <c r="I147" s="751"/>
      <c r="J147" s="505"/>
      <c r="K147" s="505"/>
      <c r="L147" s="505"/>
      <c r="M147" s="505"/>
      <c r="N147" s="505"/>
      <c r="O147" s="505"/>
      <c r="P147" s="505"/>
      <c r="Q147" s="505"/>
      <c r="R147" s="505"/>
      <c r="S147" s="505"/>
      <c r="T147" s="505"/>
      <c r="U147" s="505"/>
      <c r="V147" s="505"/>
      <c r="W147" s="505"/>
      <c r="X147" s="505"/>
    </row>
    <row r="148" spans="1:24" ht="17.25" hidden="1" customHeight="1">
      <c r="A148" s="665"/>
      <c r="B148" s="751"/>
      <c r="C148" s="751"/>
      <c r="D148" s="751"/>
      <c r="E148" s="751"/>
      <c r="F148" s="751"/>
      <c r="G148" s="751"/>
      <c r="H148" s="751"/>
      <c r="I148" s="751"/>
      <c r="J148" s="505"/>
      <c r="K148" s="505"/>
      <c r="L148" s="505"/>
      <c r="M148" s="505"/>
      <c r="N148" s="505"/>
      <c r="O148" s="505"/>
      <c r="P148" s="505"/>
      <c r="Q148" s="505"/>
      <c r="R148" s="505"/>
      <c r="S148" s="505"/>
      <c r="T148" s="505"/>
      <c r="U148" s="505"/>
      <c r="V148" s="505"/>
      <c r="W148" s="505"/>
      <c r="X148" s="505"/>
    </row>
    <row r="149" spans="1:24" ht="17.25" hidden="1" customHeight="1">
      <c r="A149" s="641"/>
      <c r="B149" s="641"/>
      <c r="C149" s="641"/>
      <c r="D149" s="641"/>
      <c r="E149" s="641"/>
      <c r="F149" s="641"/>
      <c r="G149" s="641"/>
      <c r="H149" s="641"/>
      <c r="I149" s="641"/>
      <c r="J149" s="505"/>
      <c r="K149" s="505"/>
      <c r="L149" s="505"/>
      <c r="M149" s="505"/>
      <c r="N149" s="505"/>
      <c r="O149" s="505"/>
      <c r="P149" s="505"/>
      <c r="Q149" s="505"/>
      <c r="R149" s="505"/>
      <c r="S149" s="505"/>
      <c r="T149" s="505"/>
      <c r="U149" s="505"/>
      <c r="V149" s="505"/>
      <c r="W149" s="505"/>
      <c r="X149" s="505"/>
    </row>
    <row r="150" spans="1:24" ht="17.25" hidden="1" customHeight="1">
      <c r="A150" s="489"/>
      <c r="B150" s="857"/>
      <c r="C150" s="858"/>
      <c r="D150" s="858"/>
      <c r="E150" s="858"/>
      <c r="F150" s="858"/>
      <c r="G150" s="859"/>
      <c r="H150" s="624"/>
      <c r="I150" s="489"/>
      <c r="J150" s="505"/>
      <c r="K150" s="505"/>
      <c r="L150" s="505"/>
      <c r="M150" s="505"/>
      <c r="N150" s="505"/>
      <c r="O150" s="505"/>
      <c r="P150" s="505"/>
      <c r="Q150" s="505"/>
      <c r="R150" s="505"/>
      <c r="S150" s="505"/>
      <c r="T150" s="505"/>
      <c r="U150" s="505"/>
      <c r="V150" s="505"/>
      <c r="W150" s="505"/>
      <c r="X150" s="505"/>
    </row>
    <row r="151" spans="1:24" ht="17.25" hidden="1" customHeight="1">
      <c r="A151" s="489"/>
      <c r="B151" s="857"/>
      <c r="C151" s="858"/>
      <c r="D151" s="858"/>
      <c r="E151" s="858"/>
      <c r="F151" s="858"/>
      <c r="G151" s="859"/>
      <c r="H151" s="625"/>
      <c r="I151" s="489"/>
      <c r="J151" s="505"/>
      <c r="K151" s="505"/>
      <c r="L151" s="505"/>
      <c r="M151" s="505"/>
      <c r="N151" s="505"/>
      <c r="O151" s="505"/>
      <c r="P151" s="505"/>
      <c r="Q151" s="505"/>
      <c r="R151" s="505"/>
      <c r="S151" s="505"/>
      <c r="T151" s="505"/>
      <c r="U151" s="505"/>
      <c r="V151" s="505"/>
      <c r="W151" s="505"/>
      <c r="X151" s="505"/>
    </row>
    <row r="152" spans="1:24" ht="17.25" hidden="1" customHeight="1">
      <c r="A152" s="618"/>
      <c r="B152" s="642"/>
      <c r="C152" s="664"/>
      <c r="D152" s="664"/>
      <c r="E152" s="664"/>
      <c r="F152" s="664"/>
      <c r="G152" s="664"/>
      <c r="H152" s="618"/>
      <c r="I152" s="618"/>
      <c r="J152" s="505"/>
      <c r="K152" s="505"/>
      <c r="L152" s="505"/>
      <c r="M152" s="505"/>
      <c r="N152" s="505"/>
      <c r="O152" s="505"/>
      <c r="P152" s="505"/>
      <c r="Q152" s="505"/>
      <c r="R152" s="505"/>
      <c r="S152" s="505"/>
      <c r="T152" s="505"/>
      <c r="U152" s="505"/>
      <c r="V152" s="505"/>
      <c r="W152" s="505"/>
      <c r="X152" s="505"/>
    </row>
    <row r="153" spans="1:24" ht="17.25" hidden="1" customHeight="1">
      <c r="A153" s="618"/>
      <c r="B153" s="618"/>
      <c r="C153" s="618"/>
      <c r="D153" s="618"/>
      <c r="E153" s="618"/>
      <c r="F153" s="618"/>
      <c r="G153" s="618"/>
      <c r="H153" s="618"/>
      <c r="I153" s="618"/>
      <c r="J153" s="505"/>
      <c r="K153" s="505"/>
      <c r="L153" s="505"/>
      <c r="M153" s="505"/>
      <c r="N153" s="505"/>
      <c r="O153" s="505"/>
      <c r="P153" s="505"/>
      <c r="Q153" s="505"/>
      <c r="R153" s="505"/>
      <c r="S153" s="505"/>
      <c r="T153" s="505"/>
      <c r="U153" s="505"/>
      <c r="V153" s="505"/>
      <c r="W153" s="505"/>
      <c r="X153" s="505"/>
    </row>
    <row r="154" spans="1:24" ht="16.5" hidden="1" customHeight="1">
      <c r="A154" s="497"/>
      <c r="B154" s="766"/>
      <c r="C154" s="766"/>
      <c r="D154" s="766"/>
      <c r="E154" s="766"/>
      <c r="F154" s="766"/>
      <c r="G154" s="766"/>
      <c r="H154" s="766"/>
      <c r="I154" s="766"/>
      <c r="J154" s="483"/>
    </row>
    <row r="155" spans="1:24" ht="9" hidden="1" customHeight="1">
      <c r="A155" s="483"/>
      <c r="B155" s="527"/>
      <c r="C155" s="527"/>
      <c r="D155" s="527"/>
      <c r="E155" s="527"/>
      <c r="F155" s="527"/>
      <c r="G155" s="527"/>
      <c r="H155" s="527"/>
      <c r="I155" s="483"/>
      <c r="J155" s="483"/>
    </row>
    <row r="156" spans="1:24" ht="18" hidden="1" customHeight="1">
      <c r="A156" s="528"/>
      <c r="B156" s="850"/>
      <c r="C156" s="850"/>
      <c r="D156" s="850"/>
      <c r="E156" s="850"/>
      <c r="F156" s="850"/>
      <c r="G156" s="850"/>
      <c r="H156" s="850"/>
      <c r="I156" s="850"/>
    </row>
    <row r="157" spans="1:24" ht="9" hidden="1" customHeight="1">
      <c r="A157" s="483"/>
      <c r="B157" s="527"/>
      <c r="C157" s="527"/>
      <c r="D157" s="527"/>
      <c r="E157" s="527"/>
      <c r="F157" s="527"/>
      <c r="G157" s="527"/>
      <c r="H157" s="527"/>
      <c r="I157" s="483"/>
      <c r="J157" s="483"/>
    </row>
    <row r="158" spans="1:24" ht="18.75" hidden="1" customHeight="1">
      <c r="A158" s="499"/>
      <c r="B158" s="752"/>
      <c r="C158" s="752"/>
      <c r="D158" s="752"/>
      <c r="E158" s="752"/>
      <c r="F158" s="752"/>
      <c r="G158" s="752"/>
      <c r="H158" s="752"/>
      <c r="I158" s="752"/>
      <c r="J158" s="483"/>
    </row>
    <row r="159" spans="1:24" ht="51.75" hidden="1" customHeight="1">
      <c r="A159" s="499"/>
      <c r="B159" s="753"/>
      <c r="C159" s="753"/>
      <c r="D159" s="753"/>
      <c r="E159" s="753"/>
      <c r="F159" s="753"/>
      <c r="G159" s="753"/>
      <c r="H159" s="753"/>
      <c r="I159" s="753"/>
      <c r="J159" s="483"/>
    </row>
    <row r="160" spans="1:24" hidden="1">
      <c r="A160" s="499"/>
      <c r="B160" s="529"/>
      <c r="C160" s="529"/>
      <c r="D160" s="529"/>
      <c r="E160" s="529"/>
      <c r="F160" s="529"/>
      <c r="G160" s="529"/>
      <c r="H160" s="529"/>
      <c r="I160" s="529"/>
      <c r="J160" s="483"/>
    </row>
    <row r="161" spans="1:15" ht="39.75" hidden="1" customHeight="1">
      <c r="A161" s="530"/>
      <c r="B161" s="833"/>
      <c r="C161" s="833"/>
      <c r="D161" s="833"/>
      <c r="E161" s="833"/>
      <c r="F161" s="833"/>
      <c r="G161" s="833"/>
      <c r="H161" s="833"/>
      <c r="I161" s="833"/>
      <c r="J161" s="531"/>
      <c r="K161" s="532"/>
      <c r="L161" s="532"/>
      <c r="M161" s="532"/>
      <c r="N161" s="532"/>
      <c r="O161" s="532"/>
    </row>
    <row r="162" spans="1:15" ht="12.75" hidden="1" customHeight="1">
      <c r="A162" s="530"/>
      <c r="B162" s="527"/>
      <c r="C162" s="527"/>
      <c r="D162" s="527"/>
      <c r="E162" s="527"/>
      <c r="F162" s="527"/>
      <c r="G162" s="527"/>
      <c r="H162" s="527"/>
      <c r="I162" s="483"/>
      <c r="J162" s="483"/>
    </row>
    <row r="163" spans="1:15" ht="65.25" hidden="1" customHeight="1">
      <c r="A163" s="499"/>
      <c r="B163" s="834"/>
      <c r="C163" s="835"/>
      <c r="D163" s="835"/>
      <c r="E163" s="835"/>
      <c r="F163" s="835"/>
      <c r="G163" s="835"/>
      <c r="H163" s="835"/>
      <c r="I163" s="835"/>
      <c r="J163" s="483"/>
    </row>
    <row r="164" spans="1:15" ht="10.5" hidden="1" customHeight="1">
      <c r="A164" s="533"/>
      <c r="B164" s="534"/>
      <c r="C164" s="534"/>
      <c r="D164" s="534"/>
      <c r="E164" s="534"/>
      <c r="F164" s="534"/>
      <c r="G164" s="534"/>
      <c r="H164" s="534"/>
      <c r="I164" s="534"/>
      <c r="J164" s="483"/>
    </row>
    <row r="165" spans="1:15" ht="77.25" hidden="1" customHeight="1">
      <c r="A165" s="535"/>
      <c r="B165" s="853"/>
      <c r="C165" s="854"/>
      <c r="D165" s="854"/>
      <c r="E165" s="854"/>
      <c r="F165" s="854"/>
      <c r="G165" s="854"/>
      <c r="H165" s="854"/>
      <c r="I165" s="854"/>
    </row>
    <row r="166" spans="1:15" ht="12.75" hidden="1" customHeight="1">
      <c r="B166" s="536"/>
      <c r="C166" s="536"/>
      <c r="D166" s="536"/>
      <c r="E166" s="536"/>
      <c r="F166" s="536"/>
      <c r="G166" s="536"/>
      <c r="H166" s="536"/>
      <c r="I166" s="536"/>
    </row>
    <row r="167" spans="1:15" ht="114" hidden="1" customHeight="1">
      <c r="B167" s="855"/>
      <c r="C167" s="855"/>
      <c r="D167" s="855"/>
      <c r="E167" s="855"/>
      <c r="F167" s="855"/>
      <c r="G167" s="855"/>
      <c r="H167" s="855"/>
      <c r="I167" s="855"/>
    </row>
    <row r="168" spans="1:15" ht="15" hidden="1" customHeight="1">
      <c r="A168" s="483"/>
      <c r="B168" s="537"/>
      <c r="C168" s="537"/>
      <c r="D168" s="537"/>
      <c r="E168" s="537"/>
      <c r="F168" s="537"/>
      <c r="G168" s="537"/>
      <c r="H168" s="537"/>
      <c r="I168" s="537"/>
      <c r="J168" s="483"/>
    </row>
    <row r="169" spans="1:15" ht="54" hidden="1" customHeight="1">
      <c r="A169" s="500"/>
      <c r="B169" s="856"/>
      <c r="C169" s="856"/>
      <c r="D169" s="856"/>
      <c r="E169" s="856"/>
      <c r="F169" s="856"/>
      <c r="G169" s="856"/>
      <c r="H169" s="856"/>
      <c r="I169" s="856"/>
      <c r="J169" s="483"/>
    </row>
    <row r="170" spans="1:15" ht="20.25" hidden="1" customHeight="1">
      <c r="A170" s="538"/>
      <c r="B170" s="754"/>
      <c r="C170" s="754"/>
      <c r="D170" s="754"/>
      <c r="E170" s="754"/>
      <c r="F170" s="754"/>
      <c r="G170" s="754"/>
      <c r="H170" s="754"/>
      <c r="I170" s="754"/>
      <c r="J170" s="483"/>
    </row>
    <row r="171" spans="1:15" ht="22.5" hidden="1" customHeight="1">
      <c r="A171" s="489"/>
      <c r="B171" s="755"/>
      <c r="C171" s="756"/>
      <c r="D171" s="756"/>
      <c r="E171" s="756"/>
      <c r="F171" s="755"/>
      <c r="G171" s="756"/>
      <c r="H171" s="756"/>
      <c r="I171" s="757"/>
      <c r="J171" s="483">
        <f>J17</f>
        <v>2</v>
      </c>
    </row>
    <row r="172" spans="1:15" ht="25.5" hidden="1" customHeight="1">
      <c r="A172" s="489"/>
      <c r="B172" s="749"/>
      <c r="C172" s="836"/>
      <c r="D172" s="836"/>
      <c r="E172" s="836"/>
      <c r="F172" s="836"/>
      <c r="G172" s="836"/>
      <c r="H172" s="836"/>
      <c r="I172" s="836"/>
      <c r="J172" s="483"/>
    </row>
    <row r="173" spans="1:15" ht="19.5" hidden="1" customHeight="1">
      <c r="A173" s="539"/>
      <c r="B173" s="540"/>
      <c r="C173" s="541"/>
      <c r="D173" s="837"/>
      <c r="E173" s="838"/>
      <c r="F173" s="774"/>
      <c r="G173" s="775"/>
      <c r="H173" s="775"/>
      <c r="I173" s="778"/>
      <c r="J173" s="483"/>
    </row>
    <row r="174" spans="1:15" ht="39.75" hidden="1" customHeight="1">
      <c r="A174" s="539"/>
      <c r="B174" s="540"/>
      <c r="C174" s="541"/>
      <c r="D174" s="842"/>
      <c r="E174" s="843"/>
      <c r="F174" s="839"/>
      <c r="G174" s="840"/>
      <c r="H174" s="840"/>
      <c r="I174" s="841"/>
      <c r="J174" s="483"/>
    </row>
    <row r="175" spans="1:15" ht="17.25" hidden="1" customHeight="1">
      <c r="A175" s="544"/>
      <c r="B175" s="844"/>
      <c r="C175" s="845"/>
      <c r="D175" s="851"/>
      <c r="E175" s="852"/>
      <c r="F175" s="851"/>
      <c r="G175" s="852"/>
      <c r="H175" s="851"/>
      <c r="I175" s="852"/>
      <c r="J175" s="483"/>
    </row>
    <row r="176" spans="1:15" ht="17.25" hidden="1" customHeight="1">
      <c r="A176" s="544"/>
      <c r="B176" s="844"/>
      <c r="C176" s="860"/>
      <c r="D176" s="860"/>
      <c r="E176" s="845"/>
      <c r="F176" s="545"/>
      <c r="G176" s="546"/>
      <c r="H176" s="546"/>
      <c r="I176" s="547"/>
      <c r="J176" s="483"/>
    </row>
    <row r="177" spans="1:10" ht="17.25" hidden="1" customHeight="1">
      <c r="A177" s="548"/>
      <c r="B177" s="470"/>
      <c r="C177" s="471"/>
      <c r="D177" s="846"/>
      <c r="E177" s="847"/>
      <c r="F177" s="846"/>
      <c r="G177" s="847"/>
      <c r="H177" s="846"/>
      <c r="I177" s="847"/>
      <c r="J177" s="483"/>
    </row>
    <row r="178" spans="1:10" ht="15.75" hidden="1" customHeight="1">
      <c r="A178" s="544"/>
      <c r="B178" s="619"/>
      <c r="C178" s="620"/>
      <c r="D178" s="846"/>
      <c r="E178" s="847"/>
      <c r="F178" s="846"/>
      <c r="G178" s="847"/>
      <c r="H178" s="846"/>
      <c r="I178" s="847"/>
      <c r="J178" s="483"/>
    </row>
    <row r="179" spans="1:10" ht="15.75" hidden="1" customHeight="1">
      <c r="A179" s="544"/>
      <c r="B179" s="861"/>
      <c r="C179" s="862"/>
      <c r="D179" s="846"/>
      <c r="E179" s="847"/>
      <c r="F179" s="551"/>
      <c r="G179" s="552"/>
      <c r="H179" s="846"/>
      <c r="I179" s="847"/>
    </row>
    <row r="180" spans="1:10" ht="15.75" hidden="1" customHeight="1">
      <c r="A180" s="544"/>
      <c r="B180" s="863"/>
      <c r="C180" s="864"/>
      <c r="D180" s="846"/>
      <c r="E180" s="847"/>
      <c r="F180" s="551"/>
      <c r="G180" s="552"/>
      <c r="H180" s="846"/>
      <c r="I180" s="847"/>
      <c r="J180" s="483"/>
    </row>
    <row r="181" spans="1:10" ht="16.5" hidden="1" customHeight="1">
      <c r="A181" s="544"/>
      <c r="B181" s="553"/>
      <c r="C181" s="554"/>
      <c r="D181" s="846"/>
      <c r="E181" s="847"/>
      <c r="F181" s="551"/>
      <c r="G181" s="552"/>
      <c r="H181" s="846"/>
      <c r="I181" s="847"/>
      <c r="J181" s="483"/>
    </row>
    <row r="182" spans="1:10" hidden="1">
      <c r="A182" s="544"/>
      <c r="B182" s="609"/>
      <c r="C182" s="610"/>
      <c r="D182" s="874"/>
      <c r="E182" s="875"/>
      <c r="F182" s="560"/>
      <c r="G182" s="561"/>
      <c r="H182" s="874"/>
      <c r="I182" s="875"/>
      <c r="J182" s="483"/>
    </row>
    <row r="183" spans="1:10" ht="15.75" hidden="1" customHeight="1">
      <c r="A183" s="555"/>
      <c r="B183" s="871"/>
      <c r="C183" s="871"/>
      <c r="D183" s="872"/>
      <c r="E183" s="872"/>
      <c r="F183" s="872"/>
      <c r="G183" s="872"/>
      <c r="H183" s="872"/>
      <c r="I183" s="873"/>
      <c r="J183" s="483"/>
    </row>
    <row r="184" spans="1:10" ht="20.25" hidden="1" customHeight="1">
      <c r="A184" s="489"/>
      <c r="B184" s="556"/>
      <c r="C184" s="557"/>
      <c r="D184" s="557"/>
      <c r="E184" s="557"/>
      <c r="F184" s="557"/>
      <c r="G184" s="557"/>
      <c r="H184" s="557"/>
      <c r="I184" s="557"/>
      <c r="J184" s="483"/>
    </row>
    <row r="185" spans="1:10" ht="20.25" hidden="1" customHeight="1">
      <c r="A185" s="539"/>
      <c r="B185" s="749"/>
      <c r="C185" s="836"/>
      <c r="D185" s="836"/>
      <c r="E185" s="836"/>
      <c r="F185" s="836"/>
      <c r="G185" s="836"/>
      <c r="H185" s="836"/>
      <c r="I185" s="836"/>
      <c r="J185" s="483"/>
    </row>
    <row r="186" spans="1:10" ht="19.5" hidden="1" customHeight="1">
      <c r="A186" s="539"/>
      <c r="B186" s="540"/>
      <c r="C186" s="541"/>
      <c r="D186" s="837"/>
      <c r="E186" s="838"/>
      <c r="F186" s="774"/>
      <c r="G186" s="775"/>
      <c r="H186" s="775"/>
      <c r="I186" s="778"/>
      <c r="J186" s="483"/>
    </row>
    <row r="187" spans="1:10" ht="47.25" hidden="1" customHeight="1">
      <c r="A187" s="539"/>
      <c r="B187" s="540"/>
      <c r="C187" s="541"/>
      <c r="D187" s="842"/>
      <c r="E187" s="843"/>
      <c r="F187" s="839"/>
      <c r="G187" s="840"/>
      <c r="H187" s="840"/>
      <c r="I187" s="841"/>
      <c r="J187" s="483"/>
    </row>
    <row r="188" spans="1:10" ht="17.25" hidden="1" customHeight="1">
      <c r="A188" s="544"/>
      <c r="B188" s="844"/>
      <c r="C188" s="845"/>
      <c r="D188" s="867"/>
      <c r="E188" s="868"/>
      <c r="F188" s="867"/>
      <c r="G188" s="868"/>
      <c r="H188" s="867"/>
      <c r="I188" s="868"/>
      <c r="J188" s="483"/>
    </row>
    <row r="189" spans="1:10" ht="17.25" hidden="1" customHeight="1">
      <c r="A189" s="544"/>
      <c r="B189" s="844"/>
      <c r="C189" s="860"/>
      <c r="D189" s="860"/>
      <c r="E189" s="845"/>
      <c r="F189" s="545"/>
      <c r="G189" s="546"/>
      <c r="H189" s="546"/>
      <c r="I189" s="547"/>
      <c r="J189" s="483"/>
    </row>
    <row r="190" spans="1:10" ht="15.75" hidden="1" customHeight="1">
      <c r="A190" s="548"/>
      <c r="B190" s="683"/>
      <c r="C190" s="471"/>
      <c r="D190" s="869"/>
      <c r="E190" s="870"/>
      <c r="F190" s="549"/>
      <c r="G190" s="550"/>
      <c r="H190" s="869"/>
      <c r="I190" s="870"/>
      <c r="J190" s="483"/>
    </row>
    <row r="191" spans="1:10" ht="15.75" hidden="1" customHeight="1">
      <c r="A191" s="544"/>
      <c r="B191" s="619"/>
      <c r="C191" s="620"/>
      <c r="D191" s="865"/>
      <c r="E191" s="866"/>
      <c r="F191" s="551"/>
      <c r="G191" s="552"/>
      <c r="H191" s="865"/>
      <c r="I191" s="866"/>
    </row>
    <row r="192" spans="1:10" ht="15.75" hidden="1" customHeight="1">
      <c r="A192" s="544"/>
      <c r="B192" s="861"/>
      <c r="C192" s="862"/>
      <c r="D192" s="865"/>
      <c r="E192" s="866"/>
      <c r="F192" s="551"/>
      <c r="G192" s="552"/>
      <c r="H192" s="865"/>
      <c r="I192" s="866"/>
      <c r="J192" s="483"/>
    </row>
    <row r="193" spans="1:10" ht="20.25" hidden="1" customHeight="1">
      <c r="A193" s="544"/>
      <c r="B193" s="863"/>
      <c r="C193" s="864"/>
      <c r="D193" s="865"/>
      <c r="E193" s="866"/>
      <c r="F193" s="551"/>
      <c r="G193" s="552"/>
      <c r="H193" s="865"/>
      <c r="I193" s="866"/>
      <c r="J193" s="483"/>
    </row>
    <row r="194" spans="1:10" ht="16.5" hidden="1" customHeight="1">
      <c r="A194" s="544"/>
      <c r="B194" s="553"/>
      <c r="C194" s="554"/>
      <c r="D194" s="865"/>
      <c r="E194" s="866"/>
      <c r="F194" s="551"/>
      <c r="G194" s="552"/>
      <c r="H194" s="865"/>
      <c r="I194" s="866"/>
      <c r="J194" s="483"/>
    </row>
    <row r="195" spans="1:10" ht="16.5" hidden="1" customHeight="1">
      <c r="A195" s="544"/>
      <c r="B195" s="609"/>
      <c r="C195" s="610"/>
      <c r="D195" s="885"/>
      <c r="E195" s="886"/>
      <c r="F195" s="558"/>
      <c r="G195" s="559"/>
      <c r="H195" s="885"/>
      <c r="I195" s="886"/>
      <c r="J195" s="483"/>
    </row>
    <row r="196" spans="1:10" ht="51" hidden="1" customHeight="1">
      <c r="A196" s="544"/>
      <c r="B196" s="876"/>
      <c r="C196" s="877"/>
      <c r="D196" s="793"/>
      <c r="E196" s="878"/>
      <c r="F196" s="560"/>
      <c r="G196" s="561"/>
      <c r="H196" s="793"/>
      <c r="I196" s="878"/>
      <c r="J196" s="483"/>
    </row>
    <row r="197" spans="1:10" ht="7.5" hidden="1" customHeight="1">
      <c r="A197" s="555"/>
      <c r="B197" s="879"/>
      <c r="C197" s="879"/>
      <c r="D197" s="880"/>
      <c r="E197" s="880"/>
      <c r="F197" s="880"/>
      <c r="G197" s="880"/>
      <c r="H197" s="880"/>
      <c r="I197" s="881"/>
      <c r="J197" s="483"/>
    </row>
    <row r="198" spans="1:10" ht="10.5" hidden="1" customHeight="1">
      <c r="A198" s="562"/>
      <c r="B198" s="563"/>
      <c r="C198" s="563"/>
      <c r="D198" s="525"/>
      <c r="E198" s="525"/>
      <c r="F198" s="525"/>
      <c r="G198" s="525"/>
      <c r="H198" s="525"/>
      <c r="I198" s="525"/>
      <c r="J198" s="483"/>
    </row>
    <row r="199" spans="1:10" ht="16.5" hidden="1" customHeight="1">
      <c r="A199" s="539"/>
      <c r="B199" s="750"/>
      <c r="C199" s="882"/>
      <c r="D199" s="883"/>
      <c r="E199" s="884"/>
      <c r="F199" s="883"/>
      <c r="G199" s="884"/>
      <c r="H199" s="883"/>
      <c r="I199" s="884"/>
      <c r="J199" s="483"/>
    </row>
    <row r="200" spans="1:10" ht="28.5" hidden="1" customHeight="1">
      <c r="A200" s="539"/>
      <c r="B200" s="836"/>
      <c r="C200" s="750"/>
      <c r="D200" s="893"/>
      <c r="E200" s="894"/>
      <c r="F200" s="893"/>
      <c r="G200" s="894"/>
      <c r="H200" s="893"/>
      <c r="I200" s="894"/>
      <c r="J200" s="483"/>
    </row>
    <row r="201" spans="1:10" ht="56.25" hidden="1" customHeight="1">
      <c r="A201" s="544"/>
      <c r="B201" s="844"/>
      <c r="C201" s="860"/>
      <c r="D201" s="860"/>
      <c r="E201" s="845"/>
      <c r="F201" s="890"/>
      <c r="G201" s="891"/>
      <c r="H201" s="891"/>
      <c r="I201" s="892"/>
    </row>
    <row r="202" spans="1:10" ht="15.75" hidden="1" customHeight="1">
      <c r="A202" s="544"/>
      <c r="B202" s="786"/>
      <c r="C202" s="887"/>
      <c r="D202" s="888"/>
      <c r="E202" s="889"/>
      <c r="F202" s="888"/>
      <c r="G202" s="889"/>
      <c r="H202" s="888"/>
      <c r="I202" s="889"/>
      <c r="J202" s="483"/>
    </row>
    <row r="203" spans="1:10" ht="48.75" hidden="1" customHeight="1">
      <c r="A203" s="544"/>
      <c r="B203" s="844"/>
      <c r="C203" s="860"/>
      <c r="D203" s="860"/>
      <c r="E203" s="845"/>
      <c r="F203" s="890"/>
      <c r="G203" s="891"/>
      <c r="H203" s="891"/>
      <c r="I203" s="892"/>
      <c r="J203" s="483"/>
    </row>
    <row r="204" spans="1:10" ht="18" hidden="1" customHeight="1">
      <c r="A204" s="494"/>
      <c r="B204" s="527"/>
      <c r="C204" s="527"/>
      <c r="D204" s="527"/>
      <c r="E204" s="527"/>
      <c r="H204" s="527"/>
    </row>
    <row r="205" spans="1:10" ht="26.25" hidden="1" customHeight="1">
      <c r="A205" s="489"/>
      <c r="B205" s="756"/>
      <c r="C205" s="756"/>
      <c r="D205" s="756"/>
      <c r="E205" s="756"/>
      <c r="F205" s="755"/>
      <c r="G205" s="756"/>
      <c r="H205" s="756"/>
      <c r="I205" s="757"/>
      <c r="J205" s="483"/>
    </row>
    <row r="206" spans="1:10" ht="29.25" hidden="1" customHeight="1">
      <c r="A206" s="489"/>
      <c r="B206" s="749"/>
      <c r="C206" s="836"/>
      <c r="D206" s="836"/>
      <c r="E206" s="836"/>
      <c r="F206" s="836"/>
      <c r="G206" s="836"/>
      <c r="H206" s="836"/>
      <c r="I206" s="836"/>
      <c r="J206" s="483"/>
    </row>
    <row r="207" spans="1:10" ht="19.5" hidden="1" customHeight="1">
      <c r="A207" s="539"/>
      <c r="B207" s="540"/>
      <c r="C207" s="541"/>
      <c r="D207" s="837"/>
      <c r="E207" s="838"/>
      <c r="F207" s="774"/>
      <c r="G207" s="775"/>
      <c r="H207" s="775"/>
      <c r="I207" s="778"/>
      <c r="J207" s="483"/>
    </row>
    <row r="208" spans="1:10" ht="47.25" hidden="1" customHeight="1">
      <c r="A208" s="539"/>
      <c r="B208" s="540"/>
      <c r="C208" s="541"/>
      <c r="D208" s="842"/>
      <c r="E208" s="843"/>
      <c r="F208" s="839"/>
      <c r="G208" s="840"/>
      <c r="H208" s="840"/>
      <c r="I208" s="841"/>
      <c r="J208" s="483"/>
    </row>
    <row r="209" spans="1:10" ht="17.25" hidden="1" customHeight="1">
      <c r="A209" s="544"/>
      <c r="B209" s="844"/>
      <c r="C209" s="845"/>
      <c r="D209" s="851"/>
      <c r="E209" s="852"/>
      <c r="F209" s="851"/>
      <c r="G209" s="852"/>
      <c r="H209" s="851"/>
      <c r="I209" s="852"/>
      <c r="J209" s="483"/>
    </row>
    <row r="210" spans="1:10" ht="17.25" hidden="1" customHeight="1">
      <c r="A210" s="544"/>
      <c r="B210" s="844"/>
      <c r="C210" s="860"/>
      <c r="D210" s="860"/>
      <c r="E210" s="845"/>
      <c r="F210" s="545"/>
      <c r="G210" s="546"/>
      <c r="H210" s="546"/>
      <c r="I210" s="547"/>
      <c r="J210" s="483"/>
    </row>
    <row r="211" spans="1:10" ht="15.75" hidden="1" customHeight="1">
      <c r="A211" s="548"/>
      <c r="B211" s="470"/>
      <c r="C211" s="471"/>
      <c r="D211" s="846"/>
      <c r="E211" s="847"/>
      <c r="F211" s="846"/>
      <c r="G211" s="847"/>
      <c r="H211" s="846"/>
      <c r="I211" s="847"/>
      <c r="J211" s="483"/>
    </row>
    <row r="212" spans="1:10" ht="15.75" hidden="1" customHeight="1">
      <c r="A212" s="544"/>
      <c r="B212" s="619"/>
      <c r="C212" s="620"/>
      <c r="D212" s="846"/>
      <c r="E212" s="847"/>
      <c r="F212" s="551"/>
      <c r="G212" s="552"/>
      <c r="H212" s="846"/>
      <c r="I212" s="847"/>
    </row>
    <row r="213" spans="1:10" ht="15.75" hidden="1" customHeight="1">
      <c r="A213" s="544"/>
      <c r="B213" s="861"/>
      <c r="C213" s="862"/>
      <c r="D213" s="846"/>
      <c r="E213" s="847"/>
      <c r="F213" s="551"/>
      <c r="G213" s="552"/>
      <c r="H213" s="846"/>
      <c r="I213" s="847"/>
      <c r="J213" s="483"/>
    </row>
    <row r="214" spans="1:10" ht="16.5" hidden="1" customHeight="1">
      <c r="A214" s="544"/>
      <c r="B214" s="863"/>
      <c r="C214" s="864"/>
      <c r="D214" s="846"/>
      <c r="E214" s="847"/>
      <c r="F214" s="551"/>
      <c r="G214" s="552"/>
      <c r="H214" s="846"/>
      <c r="I214" s="847"/>
      <c r="J214" s="483"/>
    </row>
    <row r="215" spans="1:10" hidden="1">
      <c r="A215" s="544"/>
      <c r="B215" s="553"/>
      <c r="C215" s="554"/>
      <c r="D215" s="846"/>
      <c r="E215" s="847"/>
      <c r="F215" s="551"/>
      <c r="G215" s="552"/>
      <c r="H215" s="846"/>
      <c r="I215" s="847"/>
      <c r="J215" s="483"/>
    </row>
    <row r="216" spans="1:10" ht="19.5" hidden="1" customHeight="1">
      <c r="A216" s="544"/>
      <c r="B216" s="609"/>
      <c r="C216" s="610"/>
      <c r="D216" s="874"/>
      <c r="E216" s="875"/>
      <c r="F216" s="560"/>
      <c r="G216" s="561"/>
      <c r="H216" s="874"/>
      <c r="I216" s="875"/>
      <c r="J216" s="483"/>
    </row>
    <row r="217" spans="1:10" ht="32.25" hidden="1" customHeight="1">
      <c r="A217" s="555"/>
      <c r="B217" s="872"/>
      <c r="C217" s="872"/>
      <c r="D217" s="872"/>
      <c r="E217" s="872"/>
      <c r="F217" s="872"/>
      <c r="G217" s="872"/>
      <c r="H217" s="872"/>
      <c r="I217" s="873"/>
      <c r="J217" s="483"/>
    </row>
    <row r="218" spans="1:10" ht="32.25" hidden="1" customHeight="1">
      <c r="A218" s="489"/>
      <c r="B218" s="564"/>
      <c r="C218" s="564"/>
      <c r="D218" s="564"/>
      <c r="E218" s="564"/>
      <c r="F218" s="565"/>
      <c r="G218" s="565"/>
      <c r="H218" s="565"/>
      <c r="I218" s="565"/>
      <c r="J218" s="483"/>
    </row>
    <row r="219" spans="1:10" ht="32.25" hidden="1" customHeight="1">
      <c r="A219" s="489"/>
      <c r="B219" s="564"/>
      <c r="C219" s="564"/>
      <c r="D219" s="564"/>
      <c r="E219" s="564"/>
      <c r="F219" s="565"/>
      <c r="G219" s="565"/>
      <c r="H219" s="565"/>
      <c r="I219" s="565"/>
      <c r="J219" s="483"/>
    </row>
    <row r="220" spans="1:10" ht="32.25" hidden="1" customHeight="1">
      <c r="A220" s="489"/>
      <c r="B220" s="564"/>
      <c r="C220" s="564"/>
      <c r="D220" s="564"/>
      <c r="E220" s="564"/>
      <c r="F220" s="565"/>
      <c r="G220" s="565"/>
      <c r="H220" s="565"/>
      <c r="I220" s="565"/>
      <c r="J220" s="483"/>
    </row>
    <row r="221" spans="1:10" ht="32.25" hidden="1" customHeight="1">
      <c r="A221" s="489"/>
      <c r="B221" s="564"/>
      <c r="C221" s="564"/>
      <c r="D221" s="564"/>
      <c r="E221" s="564"/>
      <c r="F221" s="565"/>
      <c r="G221" s="565"/>
      <c r="H221" s="565"/>
      <c r="I221" s="565"/>
      <c r="J221" s="483"/>
    </row>
    <row r="222" spans="1:10" ht="20.25" hidden="1" customHeight="1">
      <c r="A222" s="539"/>
      <c r="B222" s="895"/>
      <c r="C222" s="895"/>
      <c r="D222" s="895"/>
      <c r="E222" s="895"/>
      <c r="F222" s="895"/>
      <c r="G222" s="895"/>
      <c r="H222" s="895"/>
      <c r="I222" s="895"/>
      <c r="J222" s="483"/>
    </row>
    <row r="223" spans="1:10" ht="19.5" hidden="1" customHeight="1">
      <c r="A223" s="539"/>
      <c r="B223" s="566"/>
      <c r="C223" s="541"/>
      <c r="D223" s="837"/>
      <c r="E223" s="838"/>
      <c r="F223" s="774"/>
      <c r="G223" s="775"/>
      <c r="H223" s="775"/>
      <c r="I223" s="778"/>
      <c r="J223" s="483"/>
    </row>
    <row r="224" spans="1:10" ht="47.25" hidden="1" customHeight="1">
      <c r="A224" s="539"/>
      <c r="B224" s="566"/>
      <c r="C224" s="541"/>
      <c r="D224" s="842"/>
      <c r="E224" s="843"/>
      <c r="F224" s="839"/>
      <c r="G224" s="840"/>
      <c r="H224" s="840"/>
      <c r="I224" s="841"/>
      <c r="J224" s="483"/>
    </row>
    <row r="225" spans="1:10" ht="17.25" hidden="1" customHeight="1">
      <c r="A225" s="544"/>
      <c r="B225" s="784"/>
      <c r="C225" s="896"/>
      <c r="D225" s="867"/>
      <c r="E225" s="868"/>
      <c r="F225" s="867"/>
      <c r="G225" s="868"/>
      <c r="H225" s="867"/>
      <c r="I225" s="868"/>
      <c r="J225" s="483"/>
    </row>
    <row r="226" spans="1:10" ht="17.25" hidden="1" customHeight="1">
      <c r="A226" s="544"/>
      <c r="B226" s="844"/>
      <c r="C226" s="860"/>
      <c r="D226" s="860"/>
      <c r="E226" s="845"/>
      <c r="F226" s="545"/>
      <c r="G226" s="546"/>
      <c r="H226" s="546"/>
      <c r="I226" s="547"/>
      <c r="J226" s="483"/>
    </row>
    <row r="227" spans="1:10" ht="15.75" hidden="1" customHeight="1">
      <c r="A227" s="548"/>
      <c r="B227" s="470"/>
      <c r="C227" s="471"/>
      <c r="D227" s="869"/>
      <c r="E227" s="870"/>
      <c r="F227" s="549"/>
      <c r="G227" s="550"/>
      <c r="H227" s="869"/>
      <c r="I227" s="870"/>
      <c r="J227" s="483"/>
    </row>
    <row r="228" spans="1:10" ht="15.75" hidden="1" customHeight="1">
      <c r="A228" s="544"/>
      <c r="B228" s="619"/>
      <c r="C228" s="620"/>
      <c r="D228" s="865"/>
      <c r="E228" s="866"/>
      <c r="F228" s="551"/>
      <c r="G228" s="552"/>
      <c r="H228" s="865"/>
      <c r="I228" s="866"/>
    </row>
    <row r="229" spans="1:10" ht="15.75" hidden="1" customHeight="1">
      <c r="A229" s="544"/>
      <c r="B229" s="861"/>
      <c r="C229" s="862"/>
      <c r="D229" s="865"/>
      <c r="E229" s="866"/>
      <c r="F229" s="551"/>
      <c r="G229" s="552"/>
      <c r="H229" s="865"/>
      <c r="I229" s="866"/>
      <c r="J229" s="483"/>
    </row>
    <row r="230" spans="1:10" ht="16.5" hidden="1" customHeight="1">
      <c r="A230" s="544"/>
      <c r="B230" s="863"/>
      <c r="C230" s="864"/>
      <c r="D230" s="865"/>
      <c r="E230" s="866"/>
      <c r="F230" s="551"/>
      <c r="G230" s="552"/>
      <c r="H230" s="865"/>
      <c r="I230" s="866"/>
      <c r="J230" s="483"/>
    </row>
    <row r="231" spans="1:10" ht="15.75" hidden="1" customHeight="1">
      <c r="A231" s="544"/>
      <c r="B231" s="553"/>
      <c r="C231" s="554"/>
      <c r="D231" s="865"/>
      <c r="E231" s="866"/>
      <c r="F231" s="551"/>
      <c r="G231" s="552"/>
      <c r="H231" s="865"/>
      <c r="I231" s="866"/>
      <c r="J231" s="483"/>
    </row>
    <row r="232" spans="1:10" ht="18" hidden="1" customHeight="1">
      <c r="A232" s="544"/>
      <c r="B232" s="609"/>
      <c r="C232" s="610"/>
      <c r="D232" s="793"/>
      <c r="E232" s="878"/>
      <c r="F232" s="560"/>
      <c r="G232" s="561"/>
      <c r="H232" s="793"/>
      <c r="I232" s="878"/>
      <c r="J232" s="483"/>
    </row>
    <row r="233" spans="1:10" ht="16.5" hidden="1" customHeight="1">
      <c r="A233" s="539"/>
      <c r="B233" s="750"/>
      <c r="C233" s="882"/>
      <c r="D233" s="883"/>
      <c r="E233" s="884"/>
      <c r="F233" s="883"/>
      <c r="G233" s="884"/>
      <c r="H233" s="883"/>
      <c r="I233" s="884"/>
      <c r="J233" s="483"/>
    </row>
    <row r="234" spans="1:10" ht="28.5" hidden="1" customHeight="1">
      <c r="A234" s="539"/>
      <c r="B234" s="836"/>
      <c r="C234" s="750"/>
      <c r="D234" s="893"/>
      <c r="E234" s="894"/>
      <c r="F234" s="893"/>
      <c r="G234" s="894"/>
      <c r="H234" s="893"/>
      <c r="I234" s="894"/>
      <c r="J234" s="483"/>
    </row>
    <row r="235" spans="1:10" ht="33" hidden="1" customHeight="1">
      <c r="A235" s="544"/>
      <c r="B235" s="844"/>
      <c r="C235" s="860"/>
      <c r="D235" s="860"/>
      <c r="E235" s="845"/>
      <c r="F235" s="798"/>
      <c r="G235" s="798"/>
      <c r="H235" s="798"/>
      <c r="I235" s="798"/>
    </row>
    <row r="236" spans="1:10" ht="15.75" hidden="1" customHeight="1">
      <c r="A236" s="544"/>
      <c r="B236" s="786"/>
      <c r="C236" s="887"/>
      <c r="D236" s="888"/>
      <c r="E236" s="889"/>
      <c r="F236" s="888"/>
      <c r="G236" s="889"/>
      <c r="H236" s="888"/>
      <c r="I236" s="889"/>
      <c r="J236" s="483"/>
    </row>
    <row r="237" spans="1:10" ht="37.5" hidden="1" customHeight="1">
      <c r="A237" s="544"/>
      <c r="B237" s="844"/>
      <c r="C237" s="860"/>
      <c r="D237" s="860"/>
      <c r="E237" s="845"/>
      <c r="F237" s="798"/>
      <c r="G237" s="798"/>
      <c r="H237" s="798"/>
      <c r="I237" s="798"/>
      <c r="J237" s="483"/>
    </row>
    <row r="238" spans="1:10" ht="36" hidden="1" customHeight="1">
      <c r="A238" s="544"/>
      <c r="B238" s="897"/>
      <c r="C238" s="872"/>
      <c r="D238" s="872"/>
      <c r="E238" s="872"/>
      <c r="F238" s="872"/>
      <c r="G238" s="872"/>
      <c r="H238" s="872"/>
      <c r="I238" s="873"/>
      <c r="J238" s="483"/>
    </row>
    <row r="239" spans="1:10" ht="16.5" hidden="1" customHeight="1">
      <c r="A239" s="548"/>
      <c r="B239" s="563"/>
      <c r="C239" s="563"/>
      <c r="D239" s="525"/>
      <c r="E239" s="525"/>
      <c r="F239" s="525"/>
      <c r="G239" s="525"/>
      <c r="H239" s="525"/>
      <c r="I239" s="525"/>
      <c r="J239" s="483"/>
    </row>
    <row r="240" spans="1:10" ht="16.5" hidden="1" customHeight="1">
      <c r="A240" s="539"/>
      <c r="B240" s="749"/>
      <c r="C240" s="750"/>
      <c r="D240" s="747"/>
      <c r="E240" s="748"/>
      <c r="F240" s="747"/>
      <c r="G240" s="748"/>
      <c r="H240" s="747"/>
      <c r="I240" s="748"/>
      <c r="J240" s="483"/>
    </row>
    <row r="241" spans="1:10" ht="28.5" hidden="1" customHeight="1">
      <c r="A241" s="539"/>
      <c r="B241" s="749"/>
      <c r="C241" s="750"/>
      <c r="D241" s="898"/>
      <c r="E241" s="899"/>
      <c r="F241" s="898"/>
      <c r="G241" s="899"/>
      <c r="H241" s="898"/>
      <c r="I241" s="899"/>
      <c r="J241" s="483"/>
    </row>
    <row r="242" spans="1:10" ht="56.25" hidden="1" customHeight="1">
      <c r="A242" s="544"/>
      <c r="B242" s="900"/>
      <c r="C242" s="901"/>
      <c r="D242" s="902"/>
      <c r="E242" s="903"/>
      <c r="F242" s="902"/>
      <c r="G242" s="903"/>
      <c r="H242" s="902"/>
      <c r="I242" s="903"/>
    </row>
    <row r="243" spans="1:10" ht="15.75" hidden="1" customHeight="1">
      <c r="A243" s="544"/>
      <c r="B243" s="844"/>
      <c r="C243" s="845"/>
      <c r="D243" s="863"/>
      <c r="E243" s="864"/>
      <c r="F243" s="863"/>
      <c r="G243" s="864"/>
      <c r="H243" s="863"/>
      <c r="I243" s="864"/>
      <c r="J243" s="483"/>
    </row>
    <row r="244" spans="1:10" ht="66.75" hidden="1" customHeight="1">
      <c r="A244" s="544"/>
      <c r="B244" s="900"/>
      <c r="C244" s="901"/>
      <c r="D244" s="902"/>
      <c r="E244" s="903"/>
      <c r="F244" s="902"/>
      <c r="G244" s="903"/>
      <c r="H244" s="902"/>
      <c r="I244" s="903"/>
      <c r="J244" s="483"/>
    </row>
    <row r="245" spans="1:10" ht="20.25" hidden="1" customHeight="1">
      <c r="A245" s="548"/>
      <c r="B245" s="567"/>
      <c r="C245" s="567"/>
      <c r="D245" s="568"/>
      <c r="E245" s="568"/>
      <c r="F245" s="568"/>
      <c r="G245" s="568"/>
      <c r="H245" s="568"/>
      <c r="I245" s="568"/>
      <c r="J245" s="483"/>
    </row>
    <row r="246" spans="1:10" ht="32.25" hidden="1" customHeight="1">
      <c r="A246" s="489"/>
      <c r="B246" s="749"/>
      <c r="C246" s="836"/>
      <c r="D246" s="836"/>
      <c r="E246" s="750"/>
      <c r="F246" s="755"/>
      <c r="G246" s="756"/>
      <c r="H246" s="756"/>
      <c r="I246" s="757"/>
      <c r="J246" s="483"/>
    </row>
    <row r="247" spans="1:10" ht="29.25" hidden="1" customHeight="1">
      <c r="A247" s="489"/>
      <c r="B247" s="749"/>
      <c r="C247" s="836"/>
      <c r="D247" s="836"/>
      <c r="E247" s="836"/>
      <c r="F247" s="836"/>
      <c r="G247" s="836"/>
      <c r="H247" s="836"/>
      <c r="I247" s="836"/>
      <c r="J247" s="483"/>
    </row>
    <row r="248" spans="1:10" ht="19.5" hidden="1" customHeight="1">
      <c r="A248" s="539"/>
      <c r="B248" s="540"/>
      <c r="C248" s="541"/>
      <c r="D248" s="837"/>
      <c r="E248" s="838"/>
      <c r="F248" s="774"/>
      <c r="G248" s="778"/>
      <c r="H248" s="774"/>
      <c r="I248" s="778"/>
      <c r="J248" s="483"/>
    </row>
    <row r="249" spans="1:10" ht="47.25" hidden="1" customHeight="1">
      <c r="A249" s="539"/>
      <c r="B249" s="540"/>
      <c r="C249" s="541"/>
      <c r="D249" s="542"/>
      <c r="E249" s="543"/>
      <c r="F249" s="839"/>
      <c r="G249" s="841"/>
      <c r="H249" s="839"/>
      <c r="I249" s="841"/>
      <c r="J249" s="483"/>
    </row>
    <row r="250" spans="1:10" ht="17.25" hidden="1" customHeight="1">
      <c r="A250" s="544"/>
      <c r="B250" s="844"/>
      <c r="C250" s="845"/>
      <c r="D250" s="851"/>
      <c r="E250" s="852"/>
      <c r="F250" s="851"/>
      <c r="G250" s="852"/>
      <c r="H250" s="851"/>
      <c r="I250" s="852"/>
      <c r="J250" s="483"/>
    </row>
    <row r="251" spans="1:10" ht="17.25" hidden="1" customHeight="1">
      <c r="A251" s="544"/>
      <c r="B251" s="844"/>
      <c r="C251" s="860"/>
      <c r="D251" s="860"/>
      <c r="E251" s="845"/>
      <c r="F251" s="545"/>
      <c r="G251" s="546"/>
      <c r="H251" s="546"/>
      <c r="I251" s="547"/>
      <c r="J251" s="483"/>
    </row>
    <row r="252" spans="1:10" ht="15.75" hidden="1" customHeight="1">
      <c r="A252" s="548"/>
      <c r="B252" s="861"/>
      <c r="C252" s="862"/>
      <c r="D252" s="906"/>
      <c r="E252" s="907"/>
      <c r="F252" s="549"/>
      <c r="G252" s="550"/>
      <c r="H252" s="906"/>
      <c r="I252" s="907"/>
      <c r="J252" s="483"/>
    </row>
    <row r="253" spans="1:10" ht="15.75" hidden="1" customHeight="1">
      <c r="A253" s="544"/>
      <c r="B253" s="904"/>
      <c r="C253" s="905"/>
      <c r="D253" s="846"/>
      <c r="E253" s="847"/>
      <c r="F253" s="551"/>
      <c r="G253" s="552"/>
      <c r="H253" s="846"/>
      <c r="I253" s="847"/>
    </row>
    <row r="254" spans="1:10" ht="15.75" hidden="1" customHeight="1">
      <c r="A254" s="544"/>
      <c r="B254" s="904"/>
      <c r="C254" s="905"/>
      <c r="D254" s="846"/>
      <c r="E254" s="847"/>
      <c r="F254" s="551"/>
      <c r="G254" s="552"/>
      <c r="H254" s="846"/>
      <c r="I254" s="847"/>
      <c r="J254" s="483"/>
    </row>
    <row r="255" spans="1:10" ht="16.5" hidden="1" customHeight="1">
      <c r="A255" s="544"/>
      <c r="B255" s="904"/>
      <c r="C255" s="905"/>
      <c r="D255" s="846"/>
      <c r="E255" s="847"/>
      <c r="F255" s="551"/>
      <c r="G255" s="552"/>
      <c r="H255" s="846"/>
      <c r="I255" s="847"/>
      <c r="J255" s="483"/>
    </row>
    <row r="256" spans="1:10" hidden="1">
      <c r="A256" s="544"/>
      <c r="B256" s="904"/>
      <c r="C256" s="905"/>
      <c r="D256" s="846"/>
      <c r="E256" s="847"/>
      <c r="F256" s="551"/>
      <c r="G256" s="552"/>
      <c r="H256" s="846"/>
      <c r="I256" s="847"/>
      <c r="J256" s="483"/>
    </row>
    <row r="257" spans="1:10" ht="32.25" hidden="1" customHeight="1">
      <c r="A257" s="544"/>
      <c r="B257" s="876"/>
      <c r="C257" s="972"/>
      <c r="D257" s="874"/>
      <c r="E257" s="875"/>
      <c r="F257" s="560"/>
      <c r="G257" s="561"/>
      <c r="H257" s="874"/>
      <c r="I257" s="875"/>
      <c r="J257" s="483"/>
    </row>
    <row r="258" spans="1:10" ht="32.25" hidden="1" customHeight="1">
      <c r="A258" s="555"/>
      <c r="B258" s="872"/>
      <c r="C258" s="872"/>
      <c r="D258" s="872"/>
      <c r="E258" s="872"/>
      <c r="F258" s="872"/>
      <c r="G258" s="872"/>
      <c r="H258" s="872"/>
      <c r="I258" s="873"/>
      <c r="J258" s="483"/>
    </row>
    <row r="259" spans="1:10" ht="32.25" hidden="1" customHeight="1">
      <c r="A259" s="489"/>
      <c r="B259" s="564"/>
      <c r="C259" s="564"/>
      <c r="D259" s="564"/>
      <c r="E259" s="564"/>
      <c r="F259" s="565"/>
      <c r="G259" s="565"/>
      <c r="H259" s="565"/>
      <c r="I259" s="565"/>
      <c r="J259" s="483"/>
    </row>
    <row r="260" spans="1:10" ht="20.25" hidden="1" customHeight="1">
      <c r="A260" s="539"/>
      <c r="B260" s="749"/>
      <c r="C260" s="836"/>
      <c r="D260" s="836"/>
      <c r="E260" s="836"/>
      <c r="F260" s="836"/>
      <c r="G260" s="836"/>
      <c r="H260" s="836"/>
      <c r="I260" s="836"/>
      <c r="J260" s="483"/>
    </row>
    <row r="261" spans="1:10" ht="19.5" hidden="1" customHeight="1">
      <c r="A261" s="539"/>
      <c r="B261" s="566"/>
      <c r="C261" s="541"/>
      <c r="D261" s="837"/>
      <c r="E261" s="838"/>
      <c r="F261" s="774"/>
      <c r="G261" s="778"/>
      <c r="H261" s="774"/>
      <c r="I261" s="778"/>
      <c r="J261" s="483"/>
    </row>
    <row r="262" spans="1:10" ht="47.25" hidden="1" customHeight="1">
      <c r="A262" s="539"/>
      <c r="B262" s="566"/>
      <c r="C262" s="541"/>
      <c r="D262" s="542"/>
      <c r="E262" s="543"/>
      <c r="F262" s="839"/>
      <c r="G262" s="841"/>
      <c r="H262" s="839"/>
      <c r="I262" s="841"/>
      <c r="J262" s="483"/>
    </row>
    <row r="263" spans="1:10" ht="17.25" hidden="1" customHeight="1">
      <c r="A263" s="544"/>
      <c r="B263" s="844"/>
      <c r="C263" s="845"/>
      <c r="D263" s="851"/>
      <c r="E263" s="852"/>
      <c r="F263" s="851"/>
      <c r="G263" s="852"/>
      <c r="H263" s="851"/>
      <c r="I263" s="852"/>
      <c r="J263" s="483"/>
    </row>
    <row r="264" spans="1:10" ht="17.25" hidden="1" customHeight="1">
      <c r="A264" s="544"/>
      <c r="B264" s="844"/>
      <c r="C264" s="860"/>
      <c r="D264" s="860"/>
      <c r="E264" s="845"/>
      <c r="F264" s="545"/>
      <c r="G264" s="546"/>
      <c r="H264" s="546"/>
      <c r="I264" s="547"/>
      <c r="J264" s="483"/>
    </row>
    <row r="265" spans="1:10" ht="15.75" hidden="1" customHeight="1">
      <c r="A265" s="548"/>
      <c r="B265" s="861"/>
      <c r="C265" s="862"/>
      <c r="D265" s="906"/>
      <c r="E265" s="907"/>
      <c r="F265" s="549"/>
      <c r="G265" s="550"/>
      <c r="H265" s="906"/>
      <c r="I265" s="907"/>
      <c r="J265" s="483"/>
    </row>
    <row r="266" spans="1:10" ht="15.75" hidden="1" customHeight="1">
      <c r="A266" s="544"/>
      <c r="B266" s="904"/>
      <c r="C266" s="905"/>
      <c r="D266" s="846"/>
      <c r="E266" s="847"/>
      <c r="F266" s="551"/>
      <c r="G266" s="552"/>
      <c r="H266" s="846"/>
      <c r="I266" s="847"/>
    </row>
    <row r="267" spans="1:10" ht="15.75" hidden="1" customHeight="1">
      <c r="A267" s="544"/>
      <c r="B267" s="904"/>
      <c r="C267" s="905"/>
      <c r="D267" s="846"/>
      <c r="E267" s="847"/>
      <c r="F267" s="551"/>
      <c r="G267" s="552"/>
      <c r="H267" s="846"/>
      <c r="I267" s="847"/>
      <c r="J267" s="483"/>
    </row>
    <row r="268" spans="1:10" ht="16.5" hidden="1" customHeight="1">
      <c r="A268" s="544"/>
      <c r="B268" s="904"/>
      <c r="C268" s="905"/>
      <c r="D268" s="846"/>
      <c r="E268" s="847"/>
      <c r="F268" s="551"/>
      <c r="G268" s="552"/>
      <c r="H268" s="846"/>
      <c r="I268" s="847"/>
      <c r="J268" s="483"/>
    </row>
    <row r="269" spans="1:10" hidden="1">
      <c r="A269" s="544"/>
      <c r="B269" s="904"/>
      <c r="C269" s="905"/>
      <c r="D269" s="846"/>
      <c r="E269" s="847"/>
      <c r="F269" s="551"/>
      <c r="G269" s="552"/>
      <c r="H269" s="846"/>
      <c r="I269" s="847"/>
      <c r="J269" s="483"/>
    </row>
    <row r="270" spans="1:10" ht="32.25" hidden="1" customHeight="1">
      <c r="A270" s="544"/>
      <c r="B270" s="876"/>
      <c r="C270" s="972"/>
      <c r="D270" s="874"/>
      <c r="E270" s="875"/>
      <c r="F270" s="560"/>
      <c r="G270" s="561"/>
      <c r="H270" s="874"/>
      <c r="I270" s="875"/>
      <c r="J270" s="483"/>
    </row>
    <row r="271" spans="1:10" ht="32.25" hidden="1" customHeight="1">
      <c r="A271" s="555"/>
      <c r="B271" s="879"/>
      <c r="C271" s="879"/>
      <c r="D271" s="879"/>
      <c r="E271" s="879"/>
      <c r="F271" s="879"/>
      <c r="G271" s="879"/>
      <c r="H271" s="879"/>
      <c r="I271" s="973"/>
      <c r="J271" s="483"/>
    </row>
    <row r="272" spans="1:10" ht="16.5" hidden="1" customHeight="1">
      <c r="A272" s="562"/>
      <c r="B272" s="563"/>
      <c r="C272" s="563"/>
      <c r="D272" s="525"/>
      <c r="E272" s="525"/>
      <c r="F272" s="525"/>
      <c r="G272" s="525"/>
      <c r="H272" s="525"/>
      <c r="I272" s="525"/>
      <c r="J272" s="483"/>
    </row>
    <row r="273" spans="1:10" ht="16.5" hidden="1" customHeight="1">
      <c r="A273" s="539"/>
      <c r="B273" s="749"/>
      <c r="C273" s="750"/>
      <c r="D273" s="747"/>
      <c r="E273" s="748"/>
      <c r="F273" s="747"/>
      <c r="G273" s="748"/>
      <c r="H273" s="747"/>
      <c r="I273" s="748"/>
      <c r="J273" s="483"/>
    </row>
    <row r="274" spans="1:10" ht="28.5" hidden="1" customHeight="1">
      <c r="A274" s="539"/>
      <c r="B274" s="749"/>
      <c r="C274" s="750"/>
      <c r="D274" s="898"/>
      <c r="E274" s="899"/>
      <c r="F274" s="898"/>
      <c r="G274" s="899"/>
      <c r="H274" s="898"/>
      <c r="I274" s="899"/>
      <c r="J274" s="483"/>
    </row>
    <row r="275" spans="1:10" ht="56.25" hidden="1" customHeight="1">
      <c r="A275" s="544"/>
      <c r="B275" s="900"/>
      <c r="C275" s="901"/>
      <c r="D275" s="902"/>
      <c r="E275" s="903"/>
      <c r="F275" s="902"/>
      <c r="G275" s="903"/>
      <c r="H275" s="902"/>
      <c r="I275" s="903"/>
    </row>
    <row r="276" spans="1:10" ht="15.75" hidden="1" customHeight="1">
      <c r="A276" s="544"/>
      <c r="B276" s="844"/>
      <c r="C276" s="845"/>
      <c r="D276" s="863"/>
      <c r="E276" s="864"/>
      <c r="F276" s="863"/>
      <c r="G276" s="864"/>
      <c r="H276" s="863"/>
      <c r="I276" s="864"/>
      <c r="J276" s="483"/>
    </row>
    <row r="277" spans="1:10" ht="49.5" hidden="1" customHeight="1">
      <c r="A277" s="544"/>
      <c r="B277" s="900"/>
      <c r="C277" s="901"/>
      <c r="D277" s="902"/>
      <c r="E277" s="903"/>
      <c r="F277" s="902"/>
      <c r="G277" s="903"/>
      <c r="H277" s="902"/>
      <c r="I277" s="903"/>
      <c r="J277" s="483"/>
    </row>
    <row r="278" spans="1:10" ht="20.25" hidden="1" customHeight="1">
      <c r="A278" s="562"/>
      <c r="B278" s="567"/>
      <c r="C278" s="567"/>
      <c r="D278" s="568"/>
      <c r="E278" s="568"/>
      <c r="F278" s="568"/>
      <c r="G278" s="568"/>
      <c r="H278" s="568"/>
      <c r="I278" s="568"/>
      <c r="J278" s="483"/>
    </row>
    <row r="279" spans="1:10" ht="22.5" hidden="1" customHeight="1">
      <c r="A279" s="569"/>
      <c r="B279" s="850"/>
      <c r="C279" s="850"/>
      <c r="D279" s="850"/>
      <c r="E279" s="850"/>
      <c r="F279" s="850"/>
      <c r="G279" s="850"/>
      <c r="H279" s="850"/>
      <c r="I279" s="850"/>
      <c r="J279" s="483"/>
    </row>
    <row r="280" spans="1:10" ht="15.75" hidden="1" customHeight="1">
      <c r="A280" s="483"/>
      <c r="B280" s="570"/>
      <c r="C280" s="570"/>
      <c r="D280" s="570"/>
      <c r="E280" s="570"/>
      <c r="F280" s="570"/>
      <c r="G280" s="570"/>
      <c r="H280" s="570"/>
      <c r="I280" s="404"/>
    </row>
    <row r="281" spans="1:10" ht="59.25" hidden="1" customHeight="1">
      <c r="A281" s="571"/>
      <c r="B281" s="854"/>
      <c r="C281" s="919"/>
      <c r="D281" s="919"/>
      <c r="E281" s="919"/>
      <c r="F281" s="919"/>
      <c r="G281" s="919"/>
      <c r="H281" s="919"/>
      <c r="I281" s="919"/>
    </row>
    <row r="282" spans="1:10" ht="32.25" hidden="1" customHeight="1">
      <c r="A282" s="608"/>
      <c r="B282" s="919"/>
      <c r="C282" s="919"/>
      <c r="D282" s="919"/>
      <c r="E282" s="919"/>
      <c r="F282" s="919"/>
      <c r="G282" s="919"/>
      <c r="H282" s="919"/>
      <c r="I282" s="919"/>
      <c r="J282" s="483"/>
    </row>
    <row r="283" spans="1:10" ht="9" hidden="1" customHeight="1">
      <c r="A283" s="608"/>
      <c r="B283" s="483"/>
      <c r="C283" s="483"/>
      <c r="D283" s="483"/>
      <c r="E283" s="483"/>
      <c r="F283" s="483"/>
      <c r="G283" s="483"/>
      <c r="H283" s="483"/>
      <c r="I283" s="483"/>
      <c r="J283" s="483"/>
    </row>
    <row r="284" spans="1:10" ht="59.25" hidden="1" customHeight="1">
      <c r="A284" s="608"/>
      <c r="B284" s="854"/>
      <c r="C284" s="919"/>
      <c r="D284" s="919"/>
      <c r="E284" s="919"/>
      <c r="F284" s="919"/>
      <c r="G284" s="919"/>
      <c r="H284" s="919"/>
      <c r="I284" s="919"/>
      <c r="J284" s="483"/>
    </row>
    <row r="285" spans="1:10" ht="63" hidden="1" customHeight="1">
      <c r="A285" s="608"/>
      <c r="B285" s="919"/>
      <c r="C285" s="919"/>
      <c r="D285" s="919"/>
      <c r="E285" s="919"/>
      <c r="F285" s="919"/>
      <c r="G285" s="919"/>
      <c r="H285" s="919"/>
      <c r="I285" s="919"/>
    </row>
    <row r="286" spans="1:10" ht="24.75" hidden="1" customHeight="1">
      <c r="A286" s="608"/>
      <c r="B286" s="640"/>
      <c r="C286" s="640"/>
      <c r="D286" s="640"/>
      <c r="E286" s="640"/>
      <c r="F286" s="640"/>
      <c r="G286" s="640"/>
      <c r="H286" s="640"/>
      <c r="I286" s="640"/>
    </row>
    <row r="287" spans="1:10" ht="36" hidden="1" customHeight="1">
      <c r="A287" s="571"/>
      <c r="B287" s="919"/>
      <c r="C287" s="919"/>
      <c r="D287" s="919"/>
      <c r="E287" s="919"/>
      <c r="F287" s="919"/>
      <c r="G287" s="919"/>
      <c r="H287" s="919"/>
      <c r="I287" s="919"/>
      <c r="J287" s="483"/>
    </row>
    <row r="288" spans="1:10" ht="11.25" hidden="1" customHeight="1">
      <c r="A288" s="527"/>
      <c r="B288" s="483"/>
      <c r="C288" s="483"/>
      <c r="D288" s="483"/>
      <c r="E288" s="483"/>
      <c r="F288" s="483"/>
      <c r="G288" s="483"/>
      <c r="H288" s="483"/>
      <c r="I288" s="483"/>
      <c r="J288" s="483"/>
    </row>
    <row r="289" spans="1:10" ht="54.75" hidden="1" customHeight="1">
      <c r="A289" s="571"/>
      <c r="B289" s="919"/>
      <c r="C289" s="919"/>
      <c r="D289" s="919"/>
      <c r="E289" s="919"/>
      <c r="F289" s="919"/>
      <c r="G289" s="919"/>
      <c r="H289" s="919"/>
      <c r="I289" s="919"/>
      <c r="J289" s="483"/>
    </row>
    <row r="290" spans="1:10" hidden="1">
      <c r="A290" s="483"/>
      <c r="B290" s="527"/>
      <c r="C290" s="527"/>
      <c r="D290" s="527"/>
      <c r="E290" s="527"/>
      <c r="F290" s="527"/>
      <c r="G290" s="527"/>
      <c r="H290" s="527"/>
      <c r="I290" s="483"/>
      <c r="J290" s="483"/>
    </row>
    <row r="291" spans="1:10" ht="72" hidden="1" customHeight="1">
      <c r="A291" s="571"/>
      <c r="B291" s="765"/>
      <c r="C291" s="765"/>
      <c r="D291" s="765"/>
      <c r="E291" s="765"/>
      <c r="F291" s="765"/>
      <c r="G291" s="765"/>
      <c r="H291" s="765"/>
      <c r="I291" s="765"/>
    </row>
    <row r="292" spans="1:10" ht="21.75" hidden="1" customHeight="1">
      <c r="A292" s="572"/>
      <c r="B292" s="967"/>
      <c r="C292" s="967"/>
      <c r="D292" s="967"/>
      <c r="E292" s="967"/>
      <c r="F292" s="967"/>
      <c r="G292" s="967"/>
      <c r="H292" s="483"/>
      <c r="I292" s="483"/>
      <c r="J292" s="483"/>
    </row>
    <row r="293" spans="1:10" hidden="1">
      <c r="A293" s="483"/>
      <c r="B293" s="573"/>
      <c r="C293" s="918"/>
      <c r="D293" s="918"/>
      <c r="E293" s="918"/>
      <c r="F293" s="918"/>
      <c r="G293" s="918"/>
      <c r="H293" s="918"/>
      <c r="I293" s="918"/>
      <c r="J293" s="483"/>
    </row>
    <row r="294" spans="1:10" hidden="1">
      <c r="A294" s="483"/>
      <c r="B294" s="573"/>
      <c r="C294" s="918"/>
      <c r="D294" s="918"/>
      <c r="E294" s="918"/>
      <c r="F294" s="918"/>
      <c r="G294" s="918"/>
      <c r="H294" s="918"/>
      <c r="I294" s="918"/>
      <c r="J294" s="483"/>
    </row>
    <row r="295" spans="1:10" hidden="1">
      <c r="A295" s="483"/>
      <c r="B295" s="573"/>
      <c r="C295" s="915"/>
      <c r="D295" s="916"/>
      <c r="E295" s="916"/>
      <c r="F295" s="916"/>
      <c r="G295" s="916"/>
      <c r="H295" s="916"/>
      <c r="I295" s="917"/>
      <c r="J295" s="483"/>
    </row>
    <row r="296" spans="1:10" hidden="1">
      <c r="A296" s="483"/>
      <c r="B296" s="573"/>
      <c r="C296" s="918"/>
      <c r="D296" s="918"/>
      <c r="E296" s="918"/>
      <c r="F296" s="918"/>
      <c r="G296" s="918"/>
      <c r="H296" s="918"/>
      <c r="I296" s="918"/>
      <c r="J296" s="483"/>
    </row>
    <row r="297" spans="1:10" hidden="1">
      <c r="A297" s="483"/>
      <c r="B297" s="573"/>
      <c r="C297" s="918"/>
      <c r="D297" s="918"/>
      <c r="E297" s="918"/>
      <c r="F297" s="918"/>
      <c r="G297" s="918"/>
      <c r="H297" s="918"/>
      <c r="I297" s="918"/>
      <c r="J297" s="483"/>
    </row>
    <row r="298" spans="1:10" hidden="1">
      <c r="A298" s="483"/>
      <c r="B298" s="573"/>
      <c r="C298" s="918"/>
      <c r="D298" s="918"/>
      <c r="E298" s="918"/>
      <c r="F298" s="918"/>
      <c r="G298" s="918"/>
      <c r="H298" s="918"/>
      <c r="I298" s="918"/>
      <c r="J298" s="483"/>
    </row>
    <row r="299" spans="1:10" hidden="1">
      <c r="A299" s="483"/>
      <c r="B299" s="573"/>
      <c r="C299" s="918"/>
      <c r="D299" s="918"/>
      <c r="E299" s="918"/>
      <c r="F299" s="918"/>
      <c r="G299" s="918"/>
      <c r="H299" s="918"/>
      <c r="I299" s="918"/>
      <c r="J299" s="483"/>
    </row>
    <row r="300" spans="1:10" hidden="1">
      <c r="A300" s="483"/>
      <c r="B300" s="573"/>
      <c r="C300" s="918"/>
      <c r="D300" s="918"/>
      <c r="E300" s="918"/>
      <c r="F300" s="918"/>
      <c r="G300" s="918"/>
      <c r="H300" s="918"/>
      <c r="I300" s="918"/>
      <c r="J300" s="483"/>
    </row>
    <row r="301" spans="1:10" hidden="1">
      <c r="A301" s="483"/>
      <c r="B301" s="573"/>
      <c r="C301" s="918"/>
      <c r="D301" s="918"/>
      <c r="E301" s="918"/>
      <c r="F301" s="918"/>
      <c r="G301" s="918"/>
      <c r="H301" s="918"/>
      <c r="I301" s="918"/>
      <c r="J301" s="483"/>
    </row>
    <row r="302" spans="1:10" hidden="1">
      <c r="A302" s="483"/>
      <c r="B302" s="573"/>
      <c r="C302" s="918"/>
      <c r="D302" s="918"/>
      <c r="E302" s="918"/>
      <c r="F302" s="918"/>
      <c r="G302" s="918"/>
      <c r="H302" s="918"/>
      <c r="I302" s="918"/>
      <c r="J302" s="483"/>
    </row>
    <row r="303" spans="1:10" hidden="1">
      <c r="A303" s="483"/>
      <c r="B303" s="483"/>
      <c r="C303" s="483"/>
      <c r="D303" s="483"/>
      <c r="E303" s="483"/>
      <c r="F303" s="483"/>
      <c r="G303" s="483"/>
      <c r="H303" s="483"/>
      <c r="I303" s="483"/>
      <c r="J303" s="483"/>
    </row>
    <row r="304" spans="1:10" ht="20.25" hidden="1" customHeight="1">
      <c r="A304" s="572"/>
      <c r="B304" s="967"/>
      <c r="C304" s="967"/>
      <c r="D304" s="967"/>
      <c r="E304" s="967"/>
      <c r="F304" s="967"/>
      <c r="G304" s="967"/>
      <c r="H304" s="483"/>
      <c r="I304" s="483"/>
      <c r="J304" s="483"/>
    </row>
    <row r="305" spans="1:10" hidden="1">
      <c r="A305" s="483"/>
      <c r="B305" s="573"/>
      <c r="C305" s="918"/>
      <c r="D305" s="918"/>
      <c r="E305" s="918"/>
      <c r="F305" s="918"/>
      <c r="G305" s="918"/>
      <c r="H305" s="918"/>
      <c r="I305" s="918"/>
      <c r="J305" s="483"/>
    </row>
    <row r="306" spans="1:10" hidden="1">
      <c r="A306" s="483"/>
      <c r="B306" s="573"/>
      <c r="C306" s="918"/>
      <c r="D306" s="918"/>
      <c r="E306" s="918"/>
      <c r="F306" s="918"/>
      <c r="G306" s="918"/>
      <c r="H306" s="918"/>
      <c r="I306" s="918"/>
      <c r="J306" s="483"/>
    </row>
    <row r="307" spans="1:10" hidden="1">
      <c r="A307" s="483"/>
      <c r="B307" s="573"/>
      <c r="C307" s="915"/>
      <c r="D307" s="916"/>
      <c r="E307" s="916"/>
      <c r="F307" s="916"/>
      <c r="G307" s="916"/>
      <c r="H307" s="916"/>
      <c r="I307" s="917"/>
      <c r="J307" s="483"/>
    </row>
    <row r="308" spans="1:10" hidden="1">
      <c r="A308" s="483"/>
      <c r="B308" s="573"/>
      <c r="C308" s="918"/>
      <c r="D308" s="918"/>
      <c r="E308" s="918"/>
      <c r="F308" s="918"/>
      <c r="G308" s="918"/>
      <c r="H308" s="918"/>
      <c r="I308" s="918"/>
      <c r="J308" s="483"/>
    </row>
    <row r="309" spans="1:10" hidden="1">
      <c r="A309" s="483"/>
      <c r="B309" s="573"/>
      <c r="C309" s="918"/>
      <c r="D309" s="918"/>
      <c r="E309" s="918"/>
      <c r="F309" s="918"/>
      <c r="G309" s="918"/>
      <c r="H309" s="918"/>
      <c r="I309" s="918"/>
      <c r="J309" s="483"/>
    </row>
    <row r="310" spans="1:10" hidden="1">
      <c r="A310" s="483"/>
      <c r="B310" s="573"/>
      <c r="C310" s="918"/>
      <c r="D310" s="918"/>
      <c r="E310" s="918"/>
      <c r="F310" s="918"/>
      <c r="G310" s="918"/>
      <c r="H310" s="918"/>
      <c r="I310" s="918"/>
      <c r="J310" s="483"/>
    </row>
    <row r="311" spans="1:10" hidden="1">
      <c r="A311" s="483"/>
      <c r="B311" s="573"/>
      <c r="C311" s="918"/>
      <c r="D311" s="918"/>
      <c r="E311" s="918"/>
      <c r="F311" s="918"/>
      <c r="G311" s="918"/>
      <c r="H311" s="918"/>
      <c r="I311" s="918"/>
      <c r="J311" s="483"/>
    </row>
    <row r="312" spans="1:10" hidden="1">
      <c r="A312" s="483"/>
      <c r="B312" s="573"/>
      <c r="C312" s="918"/>
      <c r="D312" s="918"/>
      <c r="E312" s="918"/>
      <c r="F312" s="918"/>
      <c r="G312" s="918"/>
      <c r="H312" s="918"/>
      <c r="I312" s="918"/>
      <c r="J312" s="483"/>
    </row>
    <row r="313" spans="1:10" hidden="1">
      <c r="A313" s="483"/>
      <c r="B313" s="573"/>
      <c r="C313" s="918"/>
      <c r="D313" s="918"/>
      <c r="E313" s="918"/>
      <c r="F313" s="918"/>
      <c r="G313" s="918"/>
      <c r="H313" s="918"/>
      <c r="I313" s="918"/>
      <c r="J313" s="483"/>
    </row>
    <row r="314" spans="1:10" hidden="1">
      <c r="A314" s="483"/>
      <c r="B314" s="573"/>
      <c r="C314" s="918"/>
      <c r="D314" s="918"/>
      <c r="E314" s="918"/>
      <c r="F314" s="918"/>
      <c r="G314" s="918"/>
      <c r="H314" s="918"/>
      <c r="I314" s="918"/>
      <c r="J314" s="483"/>
    </row>
    <row r="315" spans="1:10" hidden="1">
      <c r="A315" s="483"/>
      <c r="B315" s="574"/>
      <c r="C315" s="631"/>
      <c r="D315" s="631"/>
      <c r="E315" s="631"/>
      <c r="F315" s="631"/>
      <c r="G315" s="631"/>
      <c r="H315" s="631"/>
      <c r="I315" s="631"/>
      <c r="J315" s="483"/>
    </row>
    <row r="316" spans="1:10" ht="42.75" hidden="1" customHeight="1">
      <c r="A316" s="571"/>
      <c r="B316" s="919"/>
      <c r="C316" s="919"/>
      <c r="D316" s="919"/>
      <c r="E316" s="919"/>
      <c r="F316" s="919"/>
      <c r="G316" s="919"/>
      <c r="H316" s="919"/>
      <c r="I316" s="919"/>
      <c r="J316" s="483"/>
    </row>
    <row r="317" spans="1:10" hidden="1">
      <c r="A317" s="483"/>
      <c r="B317" s="574"/>
      <c r="C317" s="631"/>
      <c r="D317" s="631"/>
      <c r="E317" s="631"/>
      <c r="F317" s="631"/>
      <c r="G317" s="631"/>
      <c r="H317" s="631"/>
      <c r="I317" s="631"/>
      <c r="J317" s="483"/>
    </row>
    <row r="318" spans="1:10" hidden="1">
      <c r="A318" s="483"/>
      <c r="B318" s="574"/>
      <c r="C318" s="631"/>
      <c r="D318" s="631"/>
      <c r="E318" s="631"/>
      <c r="F318" s="631"/>
      <c r="G318" s="631"/>
      <c r="H318" s="631"/>
      <c r="I318" s="631"/>
      <c r="J318" s="483"/>
    </row>
    <row r="319" spans="1:10" ht="24" hidden="1" customHeight="1">
      <c r="A319" s="569"/>
      <c r="B319" s="764"/>
      <c r="C319" s="764"/>
      <c r="D319" s="764"/>
      <c r="E319" s="764"/>
      <c r="F319" s="764"/>
      <c r="G319" s="764"/>
      <c r="H319" s="764"/>
      <c r="I319" s="764"/>
      <c r="J319" s="483"/>
    </row>
    <row r="320" spans="1:10" ht="36" hidden="1" customHeight="1">
      <c r="A320" s="500"/>
      <c r="B320" s="971"/>
      <c r="C320" s="971"/>
      <c r="D320" s="971"/>
      <c r="E320" s="971"/>
      <c r="F320" s="971"/>
      <c r="G320" s="971"/>
      <c r="H320" s="971"/>
      <c r="I320" s="971"/>
    </row>
    <row r="321" spans="1:13" ht="106.5" hidden="1" customHeight="1">
      <c r="A321" s="483"/>
      <c r="B321" s="499"/>
      <c r="C321" s="854"/>
      <c r="D321" s="854"/>
      <c r="E321" s="854"/>
      <c r="F321" s="854"/>
      <c r="G321" s="854"/>
      <c r="H321" s="854"/>
      <c r="I321" s="854"/>
      <c r="J321" s="575"/>
    </row>
    <row r="322" spans="1:13" ht="12.75" hidden="1" customHeight="1">
      <c r="A322" s="483"/>
      <c r="B322" s="530"/>
      <c r="C322" s="483"/>
      <c r="D322" s="483"/>
      <c r="E322" s="483"/>
      <c r="F322" s="483"/>
      <c r="G322" s="483"/>
      <c r="H322" s="483"/>
      <c r="I322" s="483"/>
      <c r="J322" s="483"/>
    </row>
    <row r="323" spans="1:13" ht="71.25" hidden="1" customHeight="1">
      <c r="A323" s="483"/>
      <c r="B323" s="499"/>
      <c r="C323" s="854"/>
      <c r="D323" s="854"/>
      <c r="E323" s="854"/>
      <c r="F323" s="854"/>
      <c r="G323" s="854"/>
      <c r="H323" s="854"/>
      <c r="I323" s="854"/>
      <c r="J323" s="483"/>
    </row>
    <row r="324" spans="1:13" ht="9" hidden="1" customHeight="1">
      <c r="A324" s="483"/>
      <c r="B324" s="483"/>
      <c r="C324" s="483"/>
      <c r="D324" s="483"/>
      <c r="E324" s="483"/>
      <c r="F324" s="483"/>
      <c r="G324" s="483"/>
      <c r="H324" s="483"/>
      <c r="I324" s="483"/>
      <c r="J324" s="483"/>
    </row>
    <row r="325" spans="1:13" ht="36.75" hidden="1" customHeight="1">
      <c r="A325" s="500"/>
      <c r="B325" s="765"/>
      <c r="C325" s="765"/>
      <c r="D325" s="765"/>
      <c r="E325" s="765"/>
      <c r="F325" s="765"/>
      <c r="G325" s="765"/>
      <c r="H325" s="765"/>
      <c r="I325" s="765"/>
    </row>
    <row r="326" spans="1:13" ht="10.5" hidden="1" customHeight="1">
      <c r="A326" s="483"/>
      <c r="B326" s="483"/>
      <c r="C326" s="483"/>
      <c r="D326" s="483"/>
      <c r="E326" s="483"/>
      <c r="F326" s="483"/>
      <c r="G326" s="483"/>
      <c r="H326" s="483"/>
      <c r="I326" s="483"/>
      <c r="J326" s="483"/>
    </row>
    <row r="327" spans="1:13" ht="23.25" hidden="1" customHeight="1">
      <c r="A327" s="513"/>
      <c r="B327" s="856"/>
      <c r="C327" s="856"/>
      <c r="D327" s="856"/>
      <c r="E327" s="856"/>
      <c r="F327" s="856"/>
      <c r="G327" s="856"/>
      <c r="H327" s="856"/>
      <c r="I327" s="856"/>
      <c r="J327" s="483"/>
    </row>
    <row r="328" spans="1:13" ht="55.5" hidden="1" customHeight="1">
      <c r="A328" s="555"/>
      <c r="B328" s="920"/>
      <c r="C328" s="920"/>
      <c r="D328" s="921"/>
      <c r="E328" s="921"/>
      <c r="F328" s="921"/>
      <c r="G328" s="921"/>
      <c r="H328" s="921"/>
      <c r="I328" s="921"/>
      <c r="J328" s="483"/>
    </row>
    <row r="329" spans="1:13" ht="44.25" hidden="1" customHeight="1">
      <c r="A329" s="539"/>
      <c r="B329" s="968"/>
      <c r="C329" s="969"/>
      <c r="D329" s="969"/>
      <c r="E329" s="970"/>
      <c r="F329" s="914"/>
      <c r="G329" s="914"/>
      <c r="H329" s="914"/>
      <c r="I329" s="914"/>
      <c r="J329" s="483"/>
    </row>
    <row r="330" spans="1:13" ht="21" hidden="1" customHeight="1">
      <c r="A330" s="544"/>
      <c r="B330" s="844"/>
      <c r="C330" s="860"/>
      <c r="D330" s="860"/>
      <c r="E330" s="845"/>
      <c r="F330" s="830"/>
      <c r="G330" s="913"/>
      <c r="H330" s="830"/>
      <c r="I330" s="913"/>
      <c r="J330" s="576"/>
      <c r="K330" s="577"/>
      <c r="L330" s="576"/>
    </row>
    <row r="331" spans="1:13" ht="23.25" hidden="1" customHeight="1">
      <c r="A331" s="544"/>
      <c r="B331" s="844"/>
      <c r="C331" s="860"/>
      <c r="D331" s="860"/>
      <c r="E331" s="845"/>
      <c r="F331" s="830"/>
      <c r="G331" s="913"/>
      <c r="H331" s="830"/>
      <c r="I331" s="913"/>
      <c r="J331" s="578"/>
      <c r="K331" s="579"/>
      <c r="L331" s="578"/>
    </row>
    <row r="332" spans="1:13" ht="21.75" hidden="1" customHeight="1">
      <c r="A332" s="544"/>
      <c r="B332" s="844"/>
      <c r="C332" s="860"/>
      <c r="D332" s="860"/>
      <c r="E332" s="845"/>
      <c r="F332" s="830"/>
      <c r="G332" s="913"/>
      <c r="H332" s="830"/>
      <c r="I332" s="913"/>
      <c r="J332" s="576"/>
      <c r="K332" s="577"/>
      <c r="L332" s="576"/>
      <c r="M332" s="479"/>
    </row>
    <row r="333" spans="1:13" ht="20.25" hidden="1" customHeight="1">
      <c r="A333" s="544"/>
      <c r="B333" s="844"/>
      <c r="C333" s="860"/>
      <c r="D333" s="860"/>
      <c r="E333" s="845"/>
      <c r="F333" s="830"/>
      <c r="G333" s="913"/>
      <c r="H333" s="830"/>
      <c r="I333" s="913"/>
      <c r="J333" s="576"/>
      <c r="K333" s="577"/>
      <c r="L333" s="576"/>
      <c r="M333" s="479"/>
    </row>
    <row r="334" spans="1:13" ht="21.75" hidden="1" customHeight="1">
      <c r="A334" s="544"/>
      <c r="B334" s="844"/>
      <c r="C334" s="860"/>
      <c r="D334" s="860"/>
      <c r="E334" s="845"/>
      <c r="F334" s="830"/>
      <c r="G334" s="913"/>
      <c r="H334" s="830"/>
      <c r="I334" s="913"/>
      <c r="J334" s="576"/>
      <c r="K334" s="577"/>
      <c r="L334" s="576"/>
      <c r="M334" s="479"/>
    </row>
    <row r="335" spans="1:13" ht="21.75" hidden="1" customHeight="1">
      <c r="A335" s="966"/>
      <c r="B335" s="966"/>
      <c r="C335" s="966"/>
      <c r="D335" s="966"/>
      <c r="E335" s="966"/>
      <c r="F335" s="966"/>
      <c r="G335" s="966"/>
      <c r="H335" s="966"/>
      <c r="I335" s="966"/>
      <c r="J335" s="576"/>
      <c r="K335" s="577"/>
      <c r="L335" s="576"/>
      <c r="M335" s="479"/>
    </row>
    <row r="336" spans="1:13" ht="16.5" hidden="1" customHeight="1">
      <c r="A336" s="483"/>
      <c r="B336" s="483"/>
      <c r="C336" s="483"/>
      <c r="D336" s="483"/>
      <c r="E336" s="483"/>
      <c r="F336" s="483"/>
      <c r="G336" s="483"/>
      <c r="H336" s="483"/>
      <c r="I336" s="483"/>
      <c r="J336" s="483"/>
    </row>
    <row r="337" spans="1:10" hidden="1">
      <c r="A337" s="483"/>
      <c r="B337" s="483"/>
      <c r="C337" s="483"/>
      <c r="D337" s="483"/>
      <c r="E337" s="483"/>
      <c r="F337" s="483"/>
      <c r="G337" s="483"/>
      <c r="H337" s="483"/>
      <c r="I337" s="483"/>
      <c r="J337" s="483"/>
    </row>
    <row r="339" spans="1:10" ht="16.5">
      <c r="B339" s="477" t="s">
        <v>6</v>
      </c>
      <c r="C339" s="908" t="str">
        <f>'Attach 3(JV)'!B24</f>
        <v/>
      </c>
      <c r="D339" s="908"/>
      <c r="F339" s="580" t="s">
        <v>4</v>
      </c>
      <c r="G339" s="909" t="str">
        <f>'Attach 3(JV)'!E24</f>
        <v/>
      </c>
      <c r="H339" s="909"/>
      <c r="I339" s="909"/>
    </row>
    <row r="340" spans="1:10" ht="16.5">
      <c r="B340" s="477" t="s">
        <v>7</v>
      </c>
      <c r="C340" s="908" t="str">
        <f>'Attach 3(JV)'!B25</f>
        <v/>
      </c>
      <c r="D340" s="908"/>
      <c r="F340" s="580" t="s">
        <v>5</v>
      </c>
      <c r="G340" s="909" t="str">
        <f>'Attach 3(JV)'!E25</f>
        <v/>
      </c>
      <c r="H340" s="909"/>
      <c r="I340" s="909"/>
    </row>
  </sheetData>
  <sheetProtection algorithmName="SHA-512" hashValue="iYqnY+fvqC02Aoh2N0qm4EA/NqzEIE9f0ud7Sn3DngRXczHxkgq+ef+XGxzB/8zH6EiK1zQFfwCdAsELtj96aQ==" saltValue="ICIFbcBPj9jU9D2xoR0GQg==" spinCount="100000" sheet="1" formatColumns="0" formatRows="0" selectLockedCells="1"/>
  <customSheetViews>
    <customSheetView guid="{35C772BD-8F05-4A18-BEC8-6AF744E22539}" scale="110" showPageBreaks="1" showGridLines="0" zeroValues="0" fitToPage="1" printArea="1" hiddenRows="1" view="pageBreakPreview" topLeftCell="A10">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0" orientation="portrait" horizontalDpi="4294967295" verticalDpi="4294967295" r:id="rId1"/>
      <headerFooter alignWithMargins="0"/>
    </customSheetView>
    <customSheetView guid="{012A8702-091E-4FD1-8E26-12B65B8B3B8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2"/>
      <headerFooter alignWithMargins="0"/>
    </customSheetView>
    <customSheetView guid="{0D490C87-B003-4943-9825-ACE0B8E7CC06}" scale="110" showPageBreaks="1" showGridLines="0" zeroValues="0" printArea="1" hiddenRows="1" view="pageBreakPreview" topLeftCell="A95">
      <selection activeCell="H105" sqref="H105:I105"/>
      <rowBreaks count="8" manualBreakCount="8">
        <brk id="34" max="8" man="1"/>
        <brk id="68" max="8" man="1"/>
        <brk id="101" max="8" man="1"/>
        <brk id="137" max="8" man="1"/>
        <brk id="169" max="8" man="1"/>
        <brk id="216" max="8" man="1"/>
        <brk id="290" max="8" man="1"/>
        <brk id="302" max="8" man="1"/>
      </rowBreaks>
      <pageMargins left="0.42" right="0.28999999999999998" top="0.4" bottom="0.31" header="0.32" footer="0.24"/>
      <printOptions horizontalCentered="1"/>
      <pageSetup paperSize="9" scale="77" fitToHeight="0" orientation="portrait" horizontalDpi="4294967295" verticalDpi="4294967295" r:id="rId3"/>
      <headerFooter alignWithMargins="0"/>
    </customSheetView>
    <customSheetView guid="{4D67A8FB-66CE-4EFD-8932-C754BE25ED43}" scale="110" showPageBreaks="1" showGridLines="0" zeroValues="0" printArea="1" hiddenRows="1" view="pageBreakPreview" topLeftCell="A2">
      <selection activeCell="J17" sqref="J17"/>
      <rowBreaks count="9" manualBreakCount="9">
        <brk id="34" max="8" man="1"/>
        <brk id="71" max="8" man="1"/>
        <brk id="108" max="8" man="1"/>
        <brk id="141" max="8" man="1"/>
        <brk id="203" max="8" man="1"/>
        <brk id="206" max="8" man="1"/>
        <brk id="253" max="8" man="1"/>
        <brk id="328" max="8" man="1"/>
        <brk id="339" max="8" man="1"/>
      </rowBreaks>
      <pageMargins left="0.42" right="0.28999999999999998" top="0.4" bottom="0.31" header="0.32" footer="0.24"/>
      <printOptions horizontalCentered="1"/>
      <pageSetup paperSize="9" scale="77" fitToHeight="0" orientation="portrait" horizontalDpi="4294967295" verticalDpi="4294967295" r:id="rId4"/>
      <headerFooter alignWithMargins="0"/>
    </customSheetView>
    <customSheetView guid="{B07CB001-8FAF-40AD-8AD5-A65A64B33B35}" scale="110" showPageBreaks="1" showGridLines="0" zeroValues="0" printArea="1" hiddenRows="1" view="pageBreakPreview" topLeftCell="A53">
      <selection activeCell="F64" sqref="F64:G64"/>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5"/>
      <headerFooter alignWithMargins="0"/>
    </customSheetView>
    <customSheetView guid="{8CF338B0-8CA3-4AF4-816D-CB7A6D8E33BC}" scale="85" showPageBreaks="1" showGridLines="0" zeroValues="0" printArea="1" hiddenRows="1" view="pageBreakPreview" topLeftCell="A177">
      <selection activeCell="F177" sqref="F177"/>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6"/>
      <headerFooter alignWithMargins="0"/>
    </customSheetView>
    <customSheetView guid="{D05C69EC-C4A6-4AED-AFBA-A3044FD4B3FB}" scale="85" showPageBreaks="1" showGridLines="0" zeroValues="0" printArea="1" hiddenRows="1" view="pageBreakPreview" topLeftCell="A242">
      <selection activeCell="C298" sqref="C298:I298"/>
      <rowBreaks count="9" manualBreakCount="9">
        <brk id="34" max="8" man="1"/>
        <brk id="67" max="8" man="1"/>
        <brk id="99" max="8" man="1"/>
        <brk id="155" max="8" man="1"/>
        <brk id="162" max="8" man="1"/>
        <brk id="209" max="8" man="1"/>
        <brk id="250" max="8" man="1"/>
        <brk id="283" max="8" man="1"/>
        <brk id="294" max="8" man="1"/>
      </rowBreaks>
      <pageMargins left="0.42" right="0.28999999999999998" top="0.4" bottom="0.31" header="0.32" footer="0.24"/>
      <printOptions horizontalCentered="1"/>
      <pageSetup paperSize="9" scale="77" fitToHeight="0" orientation="portrait" horizontalDpi="4294967295" verticalDpi="4294967295" r:id="rId7"/>
      <headerFooter alignWithMargins="0"/>
    </customSheetView>
    <customSheetView guid="{BE615921-12B2-47E1-81BB-292B559B4C46}" showPageBreaks="1" showGridLines="0" zeroValues="0" printArea="1" hiddenColumns="1" view="pageBreakPreview" topLeftCell="A135">
      <selection activeCell="F152" sqref="F152:G152"/>
      <rowBreaks count="10" manualBreakCount="10">
        <brk id="34" max="8" man="1"/>
        <brk id="65" max="8" man="1"/>
        <brk id="98" max="8" man="1"/>
        <brk id="133" max="8" man="1"/>
        <brk id="146" max="8" man="1"/>
        <brk id="178" max="8" man="1"/>
        <brk id="225" max="8" man="1"/>
        <brk id="266" max="8" man="1"/>
        <brk id="305" max="8" man="1"/>
        <brk id="310" max="8" man="1"/>
      </rowBreaks>
      <pageMargins left="0.42" right="0.28999999999999998" top="0.4" bottom="0.31" header="0.32" footer="0.24"/>
      <printOptions horizontalCentered="1"/>
      <pageSetup paperSize="9" scale="77" fitToHeight="0" orientation="portrait" horizontalDpi="4294967295" verticalDpi="4294967295" r:id="rId8"/>
      <headerFooter alignWithMargins="0"/>
    </customSheetView>
    <customSheetView guid="{13A93EBF-985A-49FD-9FE0-DC75D238EC8C}" scale="110" showPageBreaks="1" showGridLines="0" zeroValues="0" printArea="1" hiddenRows="1" hiddenColumns="1" view="pageBreakPreview">
      <selection activeCell="F208" sqref="F208"/>
      <rowBreaks count="7" manualBreakCount="7">
        <brk id="34" max="8" man="1"/>
        <brk id="62" max="8" man="1"/>
        <brk id="96" max="8" man="1"/>
        <brk id="125" max="8" man="1"/>
        <brk id="167" max="8" man="1"/>
        <brk id="214" max="8" man="1"/>
        <brk id="299" max="8" man="1"/>
      </rowBreaks>
      <pageMargins left="0.42" right="0.28999999999999998" top="0.4" bottom="0.31" header="0.32" footer="0.24"/>
      <printOptions horizontalCentered="1"/>
      <pageSetup paperSize="9" scale="77" fitToHeight="0" orientation="portrait" horizontalDpi="4294967295" verticalDpi="4294967295" r:id="rId9"/>
      <headerFooter alignWithMargins="0"/>
    </customSheetView>
    <customSheetView guid="{1F125E51-1799-42D0-B41E-DC039BB17D59}" scale="85" showPageBreaks="1" showGridLines="0" zeroValues="0" printArea="1" hiddenRows="1" view="pageBreakPreview" topLeftCell="A283">
      <selection activeCell="C308" sqref="C308:I308"/>
      <rowBreaks count="8" manualBreakCount="8">
        <brk id="34" max="8" man="1"/>
        <brk id="67" max="8" man="1"/>
        <brk id="100" max="8" man="1"/>
        <brk id="165"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0"/>
      <headerFooter alignWithMargins="0"/>
    </customSheetView>
    <customSheetView guid="{77353208-2D17-4D2E-ADE3-4F168F350B73}" scale="110" showPageBreaks="1" showGridLines="0" zeroValues="0" printArea="1" hiddenRows="1" view="pageBreakPreview" topLeftCell="A53">
      <selection activeCell="F64" sqref="F64:G64"/>
      <rowBreaks count="8" manualBreakCount="8">
        <brk id="34" max="8" man="1"/>
        <brk id="69"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1"/>
      <headerFooter alignWithMargins="0"/>
    </customSheetView>
    <customSheetView guid="{010B040B-83D1-42E5-9354-A9BE9113BDA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12"/>
      <headerFooter alignWithMargins="0"/>
    </customSheetView>
  </customSheetViews>
  <mergeCells count="535">
    <mergeCell ref="B269:C269"/>
    <mergeCell ref="B274:C274"/>
    <mergeCell ref="D274:E274"/>
    <mergeCell ref="F274:G274"/>
    <mergeCell ref="H274:I274"/>
    <mergeCell ref="B260:I260"/>
    <mergeCell ref="D261:E261"/>
    <mergeCell ref="F261:F262"/>
    <mergeCell ref="G261:G262"/>
    <mergeCell ref="H261:I262"/>
    <mergeCell ref="B213:C213"/>
    <mergeCell ref="C321:I321"/>
    <mergeCell ref="C323:I323"/>
    <mergeCell ref="B304:G304"/>
    <mergeCell ref="C305:I305"/>
    <mergeCell ref="C306:I306"/>
    <mergeCell ref="F275:G275"/>
    <mergeCell ref="H275:I275"/>
    <mergeCell ref="B270:C270"/>
    <mergeCell ref="D270:E270"/>
    <mergeCell ref="H270:I270"/>
    <mergeCell ref="B271:I271"/>
    <mergeCell ref="B273:C273"/>
    <mergeCell ref="D273:E273"/>
    <mergeCell ref="F273:G273"/>
    <mergeCell ref="H273:I273"/>
    <mergeCell ref="B268:C268"/>
    <mergeCell ref="D268:E268"/>
    <mergeCell ref="B287:I287"/>
    <mergeCell ref="B289:I289"/>
    <mergeCell ref="B285:I285"/>
    <mergeCell ref="H256:I256"/>
    <mergeCell ref="B257:C257"/>
    <mergeCell ref="H268:I268"/>
    <mergeCell ref="H330:I330"/>
    <mergeCell ref="B330:E330"/>
    <mergeCell ref="B329:E329"/>
    <mergeCell ref="C310:I310"/>
    <mergeCell ref="C311:I311"/>
    <mergeCell ref="B275:C275"/>
    <mergeCell ref="D275:E275"/>
    <mergeCell ref="B327:I327"/>
    <mergeCell ref="B320:I320"/>
    <mergeCell ref="B325:I325"/>
    <mergeCell ref="C312:I312"/>
    <mergeCell ref="C313:I313"/>
    <mergeCell ref="C314:I314"/>
    <mergeCell ref="B276:C276"/>
    <mergeCell ref="D276:E276"/>
    <mergeCell ref="F276:G276"/>
    <mergeCell ref="H276:I276"/>
    <mergeCell ref="B277:C277"/>
    <mergeCell ref="D277:E277"/>
    <mergeCell ref="F277:G277"/>
    <mergeCell ref="H277:I277"/>
    <mergeCell ref="C300:I300"/>
    <mergeCell ref="C301:I301"/>
    <mergeCell ref="H141:I141"/>
    <mergeCell ref="B142:E142"/>
    <mergeCell ref="H142:I142"/>
    <mergeCell ref="H331:I331"/>
    <mergeCell ref="B209:C209"/>
    <mergeCell ref="B229:C229"/>
    <mergeCell ref="A335:I335"/>
    <mergeCell ref="B193:C193"/>
    <mergeCell ref="B214:C214"/>
    <mergeCell ref="B230:C230"/>
    <mergeCell ref="F330:G330"/>
    <mergeCell ref="C302:I302"/>
    <mergeCell ref="B291:I291"/>
    <mergeCell ref="B292:G292"/>
    <mergeCell ref="C293:I293"/>
    <mergeCell ref="C294:I294"/>
    <mergeCell ref="C295:I295"/>
    <mergeCell ref="C296:I296"/>
    <mergeCell ref="B279:I279"/>
    <mergeCell ref="B281:I281"/>
    <mergeCell ref="B282:I282"/>
    <mergeCell ref="B284:I284"/>
    <mergeCell ref="B258:I258"/>
    <mergeCell ref="D256:E256"/>
    <mergeCell ref="B124:F125"/>
    <mergeCell ref="B119:F119"/>
    <mergeCell ref="G134:I134"/>
    <mergeCell ref="G119:I119"/>
    <mergeCell ref="B120:F120"/>
    <mergeCell ref="B121:F121"/>
    <mergeCell ref="B108:G108"/>
    <mergeCell ref="H108:I108"/>
    <mergeCell ref="B104:I104"/>
    <mergeCell ref="B105:G105"/>
    <mergeCell ref="B112:F112"/>
    <mergeCell ref="A127:I127"/>
    <mergeCell ref="B133:I133"/>
    <mergeCell ref="B134:F134"/>
    <mergeCell ref="A122:A123"/>
    <mergeCell ref="B122:F123"/>
    <mergeCell ref="B128:I128"/>
    <mergeCell ref="B129:I129"/>
    <mergeCell ref="B131:I131"/>
    <mergeCell ref="G111:I111"/>
    <mergeCell ref="G112:I112"/>
    <mergeCell ref="A114:A115"/>
    <mergeCell ref="B113:F113"/>
    <mergeCell ref="B118:I118"/>
    <mergeCell ref="A72:A74"/>
    <mergeCell ref="H81:I81"/>
    <mergeCell ref="F81:G81"/>
    <mergeCell ref="A75:I75"/>
    <mergeCell ref="F79:G79"/>
    <mergeCell ref="B92:I92"/>
    <mergeCell ref="H72:I72"/>
    <mergeCell ref="F73:G73"/>
    <mergeCell ref="H73:I73"/>
    <mergeCell ref="F74:G74"/>
    <mergeCell ref="B76:E77"/>
    <mergeCell ref="B86:E86"/>
    <mergeCell ref="F86:I86"/>
    <mergeCell ref="B87:E87"/>
    <mergeCell ref="F83:G83"/>
    <mergeCell ref="H82:I82"/>
    <mergeCell ref="B88:E88"/>
    <mergeCell ref="B82:E82"/>
    <mergeCell ref="B83:E83"/>
    <mergeCell ref="B84:E84"/>
    <mergeCell ref="B85:E85"/>
    <mergeCell ref="H83:I83"/>
    <mergeCell ref="F82:G82"/>
    <mergeCell ref="H85:I85"/>
    <mergeCell ref="H88:I88"/>
    <mergeCell ref="F88:G88"/>
    <mergeCell ref="H84:I84"/>
    <mergeCell ref="F84:G84"/>
    <mergeCell ref="F85:G85"/>
    <mergeCell ref="F87:G87"/>
    <mergeCell ref="H87:I87"/>
    <mergeCell ref="B12:D12"/>
    <mergeCell ref="B30:I30"/>
    <mergeCell ref="B51:I51"/>
    <mergeCell ref="B57:I57"/>
    <mergeCell ref="H80:I80"/>
    <mergeCell ref="F78:G78"/>
    <mergeCell ref="H78:I78"/>
    <mergeCell ref="F72:G72"/>
    <mergeCell ref="H74:I74"/>
    <mergeCell ref="F80:G80"/>
    <mergeCell ref="B65:I65"/>
    <mergeCell ref="B66:E66"/>
    <mergeCell ref="F66:G66"/>
    <mergeCell ref="H66:I66"/>
    <mergeCell ref="B67:I67"/>
    <mergeCell ref="F70:G70"/>
    <mergeCell ref="H63:I63"/>
    <mergeCell ref="C339:D339"/>
    <mergeCell ref="G339:I339"/>
    <mergeCell ref="B266:C266"/>
    <mergeCell ref="D266:E266"/>
    <mergeCell ref="H266:I266"/>
    <mergeCell ref="B267:C267"/>
    <mergeCell ref="D267:E267"/>
    <mergeCell ref="H267:I267"/>
    <mergeCell ref="B263:C263"/>
    <mergeCell ref="D263:E263"/>
    <mergeCell ref="F263:G263"/>
    <mergeCell ref="H263:I263"/>
    <mergeCell ref="B264:E264"/>
    <mergeCell ref="B265:C265"/>
    <mergeCell ref="D265:E265"/>
    <mergeCell ref="H265:I265"/>
    <mergeCell ref="F334:G334"/>
    <mergeCell ref="B331:E331"/>
    <mergeCell ref="F331:G331"/>
    <mergeCell ref="B328:C328"/>
    <mergeCell ref="D328:E328"/>
    <mergeCell ref="F328:G328"/>
    <mergeCell ref="H328:I328"/>
    <mergeCell ref="B319:I319"/>
    <mergeCell ref="C340:D340"/>
    <mergeCell ref="G340:I340"/>
    <mergeCell ref="B81:E81"/>
    <mergeCell ref="H106:I106"/>
    <mergeCell ref="H105:I105"/>
    <mergeCell ref="F333:G333"/>
    <mergeCell ref="F329:G329"/>
    <mergeCell ref="H329:I329"/>
    <mergeCell ref="H334:I334"/>
    <mergeCell ref="B334:E334"/>
    <mergeCell ref="B333:E333"/>
    <mergeCell ref="H332:I332"/>
    <mergeCell ref="B332:E332"/>
    <mergeCell ref="F332:G332"/>
    <mergeCell ref="H333:I333"/>
    <mergeCell ref="C307:I307"/>
    <mergeCell ref="C308:I308"/>
    <mergeCell ref="C309:I309"/>
    <mergeCell ref="B316:I316"/>
    <mergeCell ref="C297:I297"/>
    <mergeCell ref="C298:I298"/>
    <mergeCell ref="C299:I299"/>
    <mergeCell ref="D269:E269"/>
    <mergeCell ref="H269:I269"/>
    <mergeCell ref="D257:E257"/>
    <mergeCell ref="H257:I257"/>
    <mergeCell ref="B254:C254"/>
    <mergeCell ref="D254:E254"/>
    <mergeCell ref="H254:I254"/>
    <mergeCell ref="B255:C255"/>
    <mergeCell ref="D255:E255"/>
    <mergeCell ref="H255:I255"/>
    <mergeCell ref="B251:E251"/>
    <mergeCell ref="B252:C252"/>
    <mergeCell ref="D252:E252"/>
    <mergeCell ref="H252:I252"/>
    <mergeCell ref="B253:C253"/>
    <mergeCell ref="D253:E253"/>
    <mergeCell ref="H253:I253"/>
    <mergeCell ref="B256:C256"/>
    <mergeCell ref="B247:I247"/>
    <mergeCell ref="D248:E248"/>
    <mergeCell ref="F248:F249"/>
    <mergeCell ref="G248:G249"/>
    <mergeCell ref="H248:I249"/>
    <mergeCell ref="B250:C250"/>
    <mergeCell ref="D250:E250"/>
    <mergeCell ref="F250:G250"/>
    <mergeCell ref="H250:I250"/>
    <mergeCell ref="B244:C244"/>
    <mergeCell ref="D244:E244"/>
    <mergeCell ref="F244:G244"/>
    <mergeCell ref="H244:I244"/>
    <mergeCell ref="B246:E246"/>
    <mergeCell ref="F246:I246"/>
    <mergeCell ref="B242:C242"/>
    <mergeCell ref="D242:E242"/>
    <mergeCell ref="F242:G242"/>
    <mergeCell ref="H242:I242"/>
    <mergeCell ref="B243:C243"/>
    <mergeCell ref="D243:E243"/>
    <mergeCell ref="F243:G243"/>
    <mergeCell ref="H243:I243"/>
    <mergeCell ref="F237:G237"/>
    <mergeCell ref="H237:I237"/>
    <mergeCell ref="B238:I238"/>
    <mergeCell ref="B237:E237"/>
    <mergeCell ref="B241:C241"/>
    <mergeCell ref="D241:E241"/>
    <mergeCell ref="F241:G241"/>
    <mergeCell ref="H241:I241"/>
    <mergeCell ref="H240:I240"/>
    <mergeCell ref="F240:G240"/>
    <mergeCell ref="F235:G235"/>
    <mergeCell ref="H235:I235"/>
    <mergeCell ref="B236:C236"/>
    <mergeCell ref="D236:E236"/>
    <mergeCell ref="F236:G236"/>
    <mergeCell ref="H236:I236"/>
    <mergeCell ref="B235:E235"/>
    <mergeCell ref="B233:C233"/>
    <mergeCell ref="D233:E233"/>
    <mergeCell ref="F233:G233"/>
    <mergeCell ref="H233:I233"/>
    <mergeCell ref="B234:C234"/>
    <mergeCell ref="D234:E234"/>
    <mergeCell ref="F234:G234"/>
    <mergeCell ref="H234:I234"/>
    <mergeCell ref="H230:I230"/>
    <mergeCell ref="D231:E231"/>
    <mergeCell ref="H231:I231"/>
    <mergeCell ref="D232:E232"/>
    <mergeCell ref="H232:I232"/>
    <mergeCell ref="D228:E228"/>
    <mergeCell ref="H228:I228"/>
    <mergeCell ref="D229:E229"/>
    <mergeCell ref="H229:I229"/>
    <mergeCell ref="D230:E230"/>
    <mergeCell ref="H227:I227"/>
    <mergeCell ref="B217:I217"/>
    <mergeCell ref="B222:I222"/>
    <mergeCell ref="D223:E223"/>
    <mergeCell ref="F223:I224"/>
    <mergeCell ref="D224:E224"/>
    <mergeCell ref="D225:E225"/>
    <mergeCell ref="F225:G225"/>
    <mergeCell ref="H225:I225"/>
    <mergeCell ref="B225:C225"/>
    <mergeCell ref="B226:E226"/>
    <mergeCell ref="D227:E227"/>
    <mergeCell ref="H214:I214"/>
    <mergeCell ref="D215:E215"/>
    <mergeCell ref="H215:I215"/>
    <mergeCell ref="D216:E216"/>
    <mergeCell ref="H216:I216"/>
    <mergeCell ref="D212:E212"/>
    <mergeCell ref="H212:I212"/>
    <mergeCell ref="D213:E213"/>
    <mergeCell ref="H213:I213"/>
    <mergeCell ref="D214:E214"/>
    <mergeCell ref="D209:E209"/>
    <mergeCell ref="F209:G209"/>
    <mergeCell ref="H209:I209"/>
    <mergeCell ref="B210:E210"/>
    <mergeCell ref="D211:E211"/>
    <mergeCell ref="H211:I211"/>
    <mergeCell ref="F211:G211"/>
    <mergeCell ref="B205:E205"/>
    <mergeCell ref="F205:I205"/>
    <mergeCell ref="B206:I206"/>
    <mergeCell ref="D207:E207"/>
    <mergeCell ref="F207:I208"/>
    <mergeCell ref="D208:E208"/>
    <mergeCell ref="B202:C202"/>
    <mergeCell ref="D202:E202"/>
    <mergeCell ref="F202:G202"/>
    <mergeCell ref="H202:I202"/>
    <mergeCell ref="B203:E203"/>
    <mergeCell ref="F203:I203"/>
    <mergeCell ref="B200:C200"/>
    <mergeCell ref="D200:E200"/>
    <mergeCell ref="F200:G200"/>
    <mergeCell ref="H200:I200"/>
    <mergeCell ref="B201:E201"/>
    <mergeCell ref="F201:I201"/>
    <mergeCell ref="H182:I182"/>
    <mergeCell ref="B196:C196"/>
    <mergeCell ref="D196:E196"/>
    <mergeCell ref="H196:I196"/>
    <mergeCell ref="B197:I197"/>
    <mergeCell ref="B199:C199"/>
    <mergeCell ref="D199:E199"/>
    <mergeCell ref="F199:G199"/>
    <mergeCell ref="H199:I199"/>
    <mergeCell ref="D193:E193"/>
    <mergeCell ref="H193:I193"/>
    <mergeCell ref="D194:E194"/>
    <mergeCell ref="H194:I194"/>
    <mergeCell ref="D195:E195"/>
    <mergeCell ref="H195:I195"/>
    <mergeCell ref="D179:E179"/>
    <mergeCell ref="H179:I179"/>
    <mergeCell ref="B180:C180"/>
    <mergeCell ref="D180:E180"/>
    <mergeCell ref="D181:E181"/>
    <mergeCell ref="D191:E191"/>
    <mergeCell ref="H191:I191"/>
    <mergeCell ref="B192:C192"/>
    <mergeCell ref="D192:E192"/>
    <mergeCell ref="H192:I192"/>
    <mergeCell ref="B188:C188"/>
    <mergeCell ref="D188:E188"/>
    <mergeCell ref="F188:G188"/>
    <mergeCell ref="D190:E190"/>
    <mergeCell ref="H190:I190"/>
    <mergeCell ref="B183:I183"/>
    <mergeCell ref="B185:I185"/>
    <mergeCell ref="D186:E186"/>
    <mergeCell ref="F186:I187"/>
    <mergeCell ref="D187:E187"/>
    <mergeCell ref="H188:I188"/>
    <mergeCell ref="B189:E189"/>
    <mergeCell ref="H181:I181"/>
    <mergeCell ref="D182:E182"/>
    <mergeCell ref="B172:I172"/>
    <mergeCell ref="D173:E173"/>
    <mergeCell ref="F173:I174"/>
    <mergeCell ref="D174:E174"/>
    <mergeCell ref="B175:C175"/>
    <mergeCell ref="H180:I180"/>
    <mergeCell ref="F178:G178"/>
    <mergeCell ref="F142:G142"/>
    <mergeCell ref="B156:I156"/>
    <mergeCell ref="D175:E175"/>
    <mergeCell ref="F175:G175"/>
    <mergeCell ref="H175:I175"/>
    <mergeCell ref="B165:I165"/>
    <mergeCell ref="B167:I167"/>
    <mergeCell ref="B169:I169"/>
    <mergeCell ref="B150:G150"/>
    <mergeCell ref="B151:G151"/>
    <mergeCell ref="B176:E176"/>
    <mergeCell ref="D177:E177"/>
    <mergeCell ref="H177:I177"/>
    <mergeCell ref="D178:E178"/>
    <mergeCell ref="H178:I178"/>
    <mergeCell ref="F177:G177"/>
    <mergeCell ref="B179:C179"/>
    <mergeCell ref="B135:F135"/>
    <mergeCell ref="B144:I144"/>
    <mergeCell ref="G135:I135"/>
    <mergeCell ref="B161:I161"/>
    <mergeCell ref="B163:I163"/>
    <mergeCell ref="B137:E137"/>
    <mergeCell ref="F137:G137"/>
    <mergeCell ref="H137:I137"/>
    <mergeCell ref="B136:I136"/>
    <mergeCell ref="B154:I154"/>
    <mergeCell ref="H138:I138"/>
    <mergeCell ref="B139:E139"/>
    <mergeCell ref="F139:G139"/>
    <mergeCell ref="H139:I139"/>
    <mergeCell ref="B138:E138"/>
    <mergeCell ref="F138:G138"/>
    <mergeCell ref="B143:E143"/>
    <mergeCell ref="F143:G143"/>
    <mergeCell ref="H143:I143"/>
    <mergeCell ref="B141:E141"/>
    <mergeCell ref="F141:G141"/>
    <mergeCell ref="F140:G140"/>
    <mergeCell ref="H140:I140"/>
    <mergeCell ref="B140:E140"/>
    <mergeCell ref="B110:C110"/>
    <mergeCell ref="G120:I120"/>
    <mergeCell ref="B116:F117"/>
    <mergeCell ref="B111:F111"/>
    <mergeCell ref="B109:I109"/>
    <mergeCell ref="B114:F115"/>
    <mergeCell ref="B106:G106"/>
    <mergeCell ref="B101:I101"/>
    <mergeCell ref="H89:I89"/>
    <mergeCell ref="F89:G89"/>
    <mergeCell ref="B99:I99"/>
    <mergeCell ref="B100:I100"/>
    <mergeCell ref="B102:I102"/>
    <mergeCell ref="B107:G107"/>
    <mergeCell ref="H107:I107"/>
    <mergeCell ref="B93:I93"/>
    <mergeCell ref="B95:I95"/>
    <mergeCell ref="B97:I97"/>
    <mergeCell ref="B89:E89"/>
    <mergeCell ref="B63:E63"/>
    <mergeCell ref="F63:G63"/>
    <mergeCell ref="H70:I70"/>
    <mergeCell ref="B53:I53"/>
    <mergeCell ref="B55:I55"/>
    <mergeCell ref="B56:I56"/>
    <mergeCell ref="A59:I59"/>
    <mergeCell ref="B60:I60"/>
    <mergeCell ref="B61:I61"/>
    <mergeCell ref="B62:E62"/>
    <mergeCell ref="A68:A71"/>
    <mergeCell ref="B68:E71"/>
    <mergeCell ref="F68:G68"/>
    <mergeCell ref="H68:I68"/>
    <mergeCell ref="F69:G69"/>
    <mergeCell ref="B64:E64"/>
    <mergeCell ref="F64:G64"/>
    <mergeCell ref="H64:I64"/>
    <mergeCell ref="H69:I69"/>
    <mergeCell ref="F71:G71"/>
    <mergeCell ref="H71:I71"/>
    <mergeCell ref="D49:E49"/>
    <mergeCell ref="F49:G49"/>
    <mergeCell ref="H49:I49"/>
    <mergeCell ref="D50:E50"/>
    <mergeCell ref="F50:G50"/>
    <mergeCell ref="H50:I50"/>
    <mergeCell ref="F62:G62"/>
    <mergeCell ref="H62:I62"/>
    <mergeCell ref="B47:C47"/>
    <mergeCell ref="D47:E47"/>
    <mergeCell ref="F47:G47"/>
    <mergeCell ref="H47:I47"/>
    <mergeCell ref="D48:E48"/>
    <mergeCell ref="F48:G48"/>
    <mergeCell ref="H48:I48"/>
    <mergeCell ref="B42:C42"/>
    <mergeCell ref="D42:E42"/>
    <mergeCell ref="F42:G42"/>
    <mergeCell ref="H42:I42"/>
    <mergeCell ref="B45:C45"/>
    <mergeCell ref="D45:E45"/>
    <mergeCell ref="F45:G45"/>
    <mergeCell ref="H45:I45"/>
    <mergeCell ref="F44:G44"/>
    <mergeCell ref="H44:I44"/>
    <mergeCell ref="B46:C46"/>
    <mergeCell ref="D46:E46"/>
    <mergeCell ref="F46:G46"/>
    <mergeCell ref="H46:I46"/>
    <mergeCell ref="B43:C43"/>
    <mergeCell ref="D43:E43"/>
    <mergeCell ref="F43:G43"/>
    <mergeCell ref="H43:I43"/>
    <mergeCell ref="B44:C44"/>
    <mergeCell ref="D44:E44"/>
    <mergeCell ref="A39:A41"/>
    <mergeCell ref="B39:C41"/>
    <mergeCell ref="D39:E39"/>
    <mergeCell ref="F39:G39"/>
    <mergeCell ref="H39:I39"/>
    <mergeCell ref="D40:E40"/>
    <mergeCell ref="F40:G40"/>
    <mergeCell ref="H40:I40"/>
    <mergeCell ref="D41:E41"/>
    <mergeCell ref="F41:G41"/>
    <mergeCell ref="H41:I41"/>
    <mergeCell ref="B18:I18"/>
    <mergeCell ref="A19:I19"/>
    <mergeCell ref="A21:I21"/>
    <mergeCell ref="B22:I22"/>
    <mergeCell ref="B32:I32"/>
    <mergeCell ref="B33:I33"/>
    <mergeCell ref="B34:I34"/>
    <mergeCell ref="B38:C38"/>
    <mergeCell ref="D38:E38"/>
    <mergeCell ref="F38:G38"/>
    <mergeCell ref="H38:I38"/>
    <mergeCell ref="A36:A37"/>
    <mergeCell ref="B36:C37"/>
    <mergeCell ref="D36:E37"/>
    <mergeCell ref="F36:G37"/>
    <mergeCell ref="H36:I37"/>
    <mergeCell ref="A3:I3"/>
    <mergeCell ref="A5:I5"/>
    <mergeCell ref="A8:E8"/>
    <mergeCell ref="B9:D9"/>
    <mergeCell ref="B10:D10"/>
    <mergeCell ref="B11:D11"/>
    <mergeCell ref="D240:E240"/>
    <mergeCell ref="B240:C240"/>
    <mergeCell ref="B145:I145"/>
    <mergeCell ref="B147:I147"/>
    <mergeCell ref="B148:I148"/>
    <mergeCell ref="B158:I158"/>
    <mergeCell ref="B159:I159"/>
    <mergeCell ref="B170:I170"/>
    <mergeCell ref="B171:E171"/>
    <mergeCell ref="F171:I171"/>
    <mergeCell ref="B23:I23"/>
    <mergeCell ref="B24:I24"/>
    <mergeCell ref="B25:I25"/>
    <mergeCell ref="B27:I27"/>
    <mergeCell ref="B28:I28"/>
    <mergeCell ref="B29:I29"/>
    <mergeCell ref="A15:I15"/>
    <mergeCell ref="A17:I17"/>
  </mergeCells>
  <conditionalFormatting sqref="D190:I190 A252:I252">
    <cfRule type="expression" dxfId="46" priority="15" stopIfTrue="1">
      <formula>$F$189="No"</formula>
    </cfRule>
  </conditionalFormatting>
  <conditionalFormatting sqref="F38:I38">
    <cfRule type="expression" dxfId="45" priority="19" stopIfTrue="1">
      <formula>#REF!=2</formula>
    </cfRule>
  </conditionalFormatting>
  <conditionalFormatting sqref="F43:G50">
    <cfRule type="expression" dxfId="44" priority="21" stopIfTrue="1">
      <formula>$K$36=1</formula>
    </cfRule>
  </conditionalFormatting>
  <conditionalFormatting sqref="A29:I29">
    <cfRule type="expression" dxfId="43" priority="18" stopIfTrue="1">
      <formula>#REF!&lt;2</formula>
    </cfRule>
  </conditionalFormatting>
  <conditionalFormatting sqref="B18:I18">
    <cfRule type="expression" dxfId="42" priority="29" stopIfTrue="1">
      <formula>#REF!&lt;2</formula>
    </cfRule>
  </conditionalFormatting>
  <conditionalFormatting sqref="A17">
    <cfRule type="expression" dxfId="41" priority="30" stopIfTrue="1">
      <formula>#REF!=2</formula>
    </cfRule>
  </conditionalFormatting>
  <conditionalFormatting sqref="F39:G41">
    <cfRule type="expression" dxfId="40" priority="9" stopIfTrue="1">
      <formula>$K$36=1</formula>
    </cfRule>
  </conditionalFormatting>
  <conditionalFormatting sqref="H39:I50">
    <cfRule type="expression" dxfId="39" priority="10" stopIfTrue="1">
      <formula>OR($K$36=1,$L$36=1)</formula>
    </cfRule>
  </conditionalFormatting>
  <conditionalFormatting sqref="D328:E328 F278:I278 F202:I202 F188:I188 D186:F186 F198:I198 F245:I245 F190:I194 F252:I257 F175:I175 D173:F173 F209:I209 D207:F207 D248:E249 F250:I250 F248 H248 F212:I216 A19:I19 A27:I28 F179:I182 F196:I196 F195:H195 F203 F201 D174 D187 D208 F235:I237">
    <cfRule type="expression" dxfId="38" priority="41" stopIfTrue="1">
      <formula>#REF!="Sole Bidder"</formula>
    </cfRule>
  </conditionalFormatting>
  <conditionalFormatting sqref="A319 A315:I315 A316 A317:I318 A279:I291">
    <cfRule type="expression" dxfId="37" priority="69" stopIfTrue="1">
      <formula>#REF!="Sole Bidder"</formula>
    </cfRule>
  </conditionalFormatting>
  <conditionalFormatting sqref="A18">
    <cfRule type="expression" dxfId="36" priority="72" stopIfTrue="1">
      <formula>#REF!="Sole Bidder"</formula>
    </cfRule>
    <cfRule type="expression" dxfId="35" priority="73" stopIfTrue="1">
      <formula>#REF!=1</formula>
    </cfRule>
  </conditionalFormatting>
  <conditionalFormatting sqref="A246:I246 A259:I265 A270:I277 A266:A269 D266:I269">
    <cfRule type="expression" dxfId="34" priority="83" stopIfTrue="1">
      <formula>#REF!&lt;2</formula>
    </cfRule>
    <cfRule type="expression" dxfId="33" priority="84" stopIfTrue="1">
      <formula>#REF!=1</formula>
    </cfRule>
  </conditionalFormatting>
  <conditionalFormatting sqref="A304:I314 F328:G334">
    <cfRule type="expression" dxfId="32" priority="93" stopIfTrue="1">
      <formula>#REF!&lt;2</formula>
    </cfRule>
  </conditionalFormatting>
  <conditionalFormatting sqref="H328:I334">
    <cfRule type="expression" dxfId="31" priority="95" stopIfTrue="1">
      <formula>#REF!&lt;2</formula>
    </cfRule>
    <cfRule type="expression" dxfId="30" priority="96" stopIfTrue="1">
      <formula>#REF!=1</formula>
    </cfRule>
  </conditionalFormatting>
  <conditionalFormatting sqref="F42:G42">
    <cfRule type="expression" dxfId="29" priority="2" stopIfTrue="1">
      <formula>$K$36=1</formula>
    </cfRule>
  </conditionalFormatting>
  <conditionalFormatting sqref="B316:I316">
    <cfRule type="expression" dxfId="28" priority="1" stopIfTrue="1">
      <formula>#REF!="Sole Bidder"</formula>
    </cfRule>
  </conditionalFormatting>
  <dataValidations count="5">
    <dataValidation type="list" allowBlank="1" showInputMessage="1" showErrorMessage="1" sqref="F65380:I65380" xr:uid="{00000000-0002-0000-0400-000000000000}">
      <formula1>"SUPPLIED, TYPE TESTED, BOTH SUPPLIED AND TYPE TESTED"</formula1>
    </dataValidation>
    <dataValidation type="list" allowBlank="1" showInputMessage="1" showErrorMessage="1" sqref="F65368:I65368" xr:uid="{00000000-0002-0000-0400-000001000000}">
      <formula1>"SUBSIDIARY COMPANY, GROUP COMPANY, JOINT VENTURE COMPANY (JVC)"</formula1>
    </dataValidation>
    <dataValidation type="list" allowBlank="1" showInputMessage="1" showErrorMessage="1" sqref="F176 F226 F210" xr:uid="{00000000-0002-0000-0400-000002000000}">
      <formula1>"Yes, NO"</formula1>
    </dataValidation>
    <dataValidation type="list" allowBlank="1" showInputMessage="1" showErrorMessage="1" sqref="F189" xr:uid="{00000000-0002-0000-0400-000003000000}">
      <formula1>"Yes, No"</formula1>
    </dataValidation>
    <dataValidation type="list" allowBlank="1" showInputMessage="1" showErrorMessage="1" sqref="H150" xr:uid="{00000000-0002-0000-0400-000004000000}">
      <formula1>"Own, Access"</formula1>
    </dataValidation>
  </dataValidations>
  <printOptions horizontalCentered="1"/>
  <pageMargins left="0.42" right="0.28999999999999998" top="0.4" bottom="0.31" header="0.32" footer="0.24"/>
  <pageSetup paperSize="9" scale="80" orientation="portrait" horizontalDpi="4294967295" verticalDpi="4294967295" r:id="rId13"/>
  <headerFooter alignWithMargins="0"/>
  <rowBreaks count="4" manualBreakCount="4">
    <brk id="34" max="8" man="1"/>
    <brk id="169" max="8" man="1"/>
    <brk id="216" max="8" man="1"/>
    <brk id="302" max="8" man="1"/>
  </rowBreaks>
  <drawing r:id="rId14"/>
  <legacyDrawing r:id="rId15"/>
  <mc:AlternateContent xmlns:mc="http://schemas.openxmlformats.org/markup-compatibility/2006">
    <mc:Choice Requires="x14">
      <controls>
        <mc:AlternateContent xmlns:mc="http://schemas.openxmlformats.org/markup-compatibility/2006">
          <mc:Choice Requires="x14">
            <control shapeId="50344" r:id="rId16" name="Check Box 168">
              <controlPr defaultSize="0" autoFill="0" autoLine="0" autoPict="0">
                <anchor moveWithCells="1" sizeWithCells="1">
                  <from>
                    <xdr:col>7</xdr:col>
                    <xdr:colOff>114300</xdr:colOff>
                    <xdr:row>141</xdr:row>
                    <xdr:rowOff>171450</xdr:rowOff>
                  </from>
                  <to>
                    <xdr:col>8</xdr:col>
                    <xdr:colOff>1104900</xdr:colOff>
                    <xdr:row>141</xdr:row>
                    <xdr:rowOff>485775</xdr:rowOff>
                  </to>
                </anchor>
              </controlPr>
            </control>
          </mc:Choice>
        </mc:AlternateContent>
        <mc:AlternateContent xmlns:mc="http://schemas.openxmlformats.org/markup-compatibility/2006">
          <mc:Choice Requires="x14">
            <control shapeId="50345" r:id="rId17" name="Check Box 169">
              <controlPr defaultSize="0" autoFill="0" autoLine="0" autoPict="0">
                <anchor moveWithCells="1" sizeWithCells="1">
                  <from>
                    <xdr:col>7</xdr:col>
                    <xdr:colOff>133350</xdr:colOff>
                    <xdr:row>141</xdr:row>
                    <xdr:rowOff>571500</xdr:rowOff>
                  </from>
                  <to>
                    <xdr:col>8</xdr:col>
                    <xdr:colOff>1000125</xdr:colOff>
                    <xdr:row>141</xdr:row>
                    <xdr:rowOff>904875</xdr:rowOff>
                  </to>
                </anchor>
              </controlPr>
            </control>
          </mc:Choice>
        </mc:AlternateContent>
        <mc:AlternateContent xmlns:mc="http://schemas.openxmlformats.org/markup-compatibility/2006">
          <mc:Choice Requires="x14">
            <control shapeId="50346" r:id="rId18" name="Check Box 170">
              <controlPr defaultSize="0" autoFill="0" autoLine="0" autoPict="0">
                <anchor moveWithCells="1" sizeWithCells="1">
                  <from>
                    <xdr:col>7</xdr:col>
                    <xdr:colOff>180975</xdr:colOff>
                    <xdr:row>141</xdr:row>
                    <xdr:rowOff>1038225</xdr:rowOff>
                  </from>
                  <to>
                    <xdr:col>8</xdr:col>
                    <xdr:colOff>790575</xdr:colOff>
                    <xdr:row>141</xdr:row>
                    <xdr:rowOff>1323975</xdr:rowOff>
                  </to>
                </anchor>
              </controlPr>
            </control>
          </mc:Choice>
        </mc:AlternateContent>
        <mc:AlternateContent xmlns:mc="http://schemas.openxmlformats.org/markup-compatibility/2006">
          <mc:Choice Requires="x14">
            <control shapeId="50335" r:id="rId19" name="Check Box 159">
              <controlPr defaultSize="0" autoFill="0" autoLine="0" autoPict="0">
                <anchor moveWithCells="1" sizeWithCells="1">
                  <from>
                    <xdr:col>5</xdr:col>
                    <xdr:colOff>104775</xdr:colOff>
                    <xdr:row>141</xdr:row>
                    <xdr:rowOff>114300</xdr:rowOff>
                  </from>
                  <to>
                    <xdr:col>6</xdr:col>
                    <xdr:colOff>819150</xdr:colOff>
                    <xdr:row>141</xdr:row>
                    <xdr:rowOff>447675</xdr:rowOff>
                  </to>
                </anchor>
              </controlPr>
            </control>
          </mc:Choice>
        </mc:AlternateContent>
        <mc:AlternateContent xmlns:mc="http://schemas.openxmlformats.org/markup-compatibility/2006">
          <mc:Choice Requires="x14">
            <control shapeId="50336" r:id="rId20" name="Check Box 160">
              <controlPr defaultSize="0" autoFill="0" autoLine="0" autoPict="0">
                <anchor moveWithCells="1" sizeWithCells="1">
                  <from>
                    <xdr:col>5</xdr:col>
                    <xdr:colOff>123825</xdr:colOff>
                    <xdr:row>141</xdr:row>
                    <xdr:rowOff>533400</xdr:rowOff>
                  </from>
                  <to>
                    <xdr:col>6</xdr:col>
                    <xdr:colOff>723900</xdr:colOff>
                    <xdr:row>141</xdr:row>
                    <xdr:rowOff>876300</xdr:rowOff>
                  </to>
                </anchor>
              </controlPr>
            </control>
          </mc:Choice>
        </mc:AlternateContent>
        <mc:AlternateContent xmlns:mc="http://schemas.openxmlformats.org/markup-compatibility/2006">
          <mc:Choice Requires="x14">
            <control shapeId="50337" r:id="rId21" name="Check Box 161">
              <controlPr defaultSize="0" autoFill="0" autoLine="0" autoPict="0">
                <anchor moveWithCells="1" sizeWithCells="1">
                  <from>
                    <xdr:col>5</xdr:col>
                    <xdr:colOff>161925</xdr:colOff>
                    <xdr:row>141</xdr:row>
                    <xdr:rowOff>1019175</xdr:rowOff>
                  </from>
                  <to>
                    <xdr:col>6</xdr:col>
                    <xdr:colOff>542925</xdr:colOff>
                    <xdr:row>141</xdr:row>
                    <xdr:rowOff>1323975</xdr:rowOff>
                  </to>
                </anchor>
              </controlPr>
            </control>
          </mc:Choice>
        </mc:AlternateContent>
        <mc:AlternateContent xmlns:mc="http://schemas.openxmlformats.org/markup-compatibility/2006">
          <mc:Choice Requires="x14">
            <control shapeId="50220" r:id="rId22" name="Check Box 44">
              <controlPr defaultSize="0" autoFill="0" autoLine="0" autoPict="0">
                <anchor moveWithCells="1" sizeWithCells="1">
                  <from>
                    <xdr:col>7</xdr:col>
                    <xdr:colOff>95250</xdr:colOff>
                    <xdr:row>86</xdr:row>
                    <xdr:rowOff>28575</xdr:rowOff>
                  </from>
                  <to>
                    <xdr:col>8</xdr:col>
                    <xdr:colOff>323850</xdr:colOff>
                    <xdr:row>86</xdr:row>
                    <xdr:rowOff>285750</xdr:rowOff>
                  </to>
                </anchor>
              </controlPr>
            </control>
          </mc:Choice>
        </mc:AlternateContent>
        <mc:AlternateContent xmlns:mc="http://schemas.openxmlformats.org/markup-compatibility/2006">
          <mc:Choice Requires="x14">
            <control shapeId="50221" r:id="rId23" name="Check Box 45">
              <controlPr defaultSize="0" autoFill="0" autoLine="0" autoPict="0">
                <anchor moveWithCells="1" sizeWithCells="1">
                  <from>
                    <xdr:col>7</xdr:col>
                    <xdr:colOff>104775</xdr:colOff>
                    <xdr:row>86</xdr:row>
                    <xdr:rowOff>352425</xdr:rowOff>
                  </from>
                  <to>
                    <xdr:col>8</xdr:col>
                    <xdr:colOff>257175</xdr:colOff>
                    <xdr:row>86</xdr:row>
                    <xdr:rowOff>619125</xdr:rowOff>
                  </to>
                </anchor>
              </controlPr>
            </control>
          </mc:Choice>
        </mc:AlternateContent>
        <mc:AlternateContent xmlns:mc="http://schemas.openxmlformats.org/markup-compatibility/2006">
          <mc:Choice Requires="x14">
            <control shapeId="50222" r:id="rId24" name="Check Box 46">
              <controlPr defaultSize="0" autoFill="0" autoLine="0" autoPict="0">
                <anchor moveWithCells="1" sizeWithCells="1">
                  <from>
                    <xdr:col>7</xdr:col>
                    <xdr:colOff>133350</xdr:colOff>
                    <xdr:row>86</xdr:row>
                    <xdr:rowOff>723900</xdr:rowOff>
                  </from>
                  <to>
                    <xdr:col>8</xdr:col>
                    <xdr:colOff>123825</xdr:colOff>
                    <xdr:row>86</xdr:row>
                    <xdr:rowOff>962025</xdr:rowOff>
                  </to>
                </anchor>
              </controlPr>
            </control>
          </mc:Choice>
        </mc:AlternateContent>
        <mc:AlternateContent xmlns:mc="http://schemas.openxmlformats.org/markup-compatibility/2006">
          <mc:Choice Requires="x14">
            <control shapeId="50215" r:id="rId25" name="Check Box 39">
              <controlPr defaultSize="0" autoFill="0" autoLine="0" autoPict="0">
                <anchor moveWithCells="1" sizeWithCells="1">
                  <from>
                    <xdr:col>5</xdr:col>
                    <xdr:colOff>104775</xdr:colOff>
                    <xdr:row>86</xdr:row>
                    <xdr:rowOff>114300</xdr:rowOff>
                  </from>
                  <to>
                    <xdr:col>6</xdr:col>
                    <xdr:colOff>323850</xdr:colOff>
                    <xdr:row>86</xdr:row>
                    <xdr:rowOff>361950</xdr:rowOff>
                  </to>
                </anchor>
              </controlPr>
            </control>
          </mc:Choice>
        </mc:AlternateContent>
        <mc:AlternateContent xmlns:mc="http://schemas.openxmlformats.org/markup-compatibility/2006">
          <mc:Choice Requires="x14">
            <control shapeId="50216" r:id="rId26" name="Check Box 40">
              <controlPr defaultSize="0" autoFill="0" autoLine="0" autoPict="0">
                <anchor moveWithCells="1" sizeWithCells="1">
                  <from>
                    <xdr:col>5</xdr:col>
                    <xdr:colOff>114300</xdr:colOff>
                    <xdr:row>86</xdr:row>
                    <xdr:rowOff>428625</xdr:rowOff>
                  </from>
                  <to>
                    <xdr:col>6</xdr:col>
                    <xdr:colOff>257175</xdr:colOff>
                    <xdr:row>86</xdr:row>
                    <xdr:rowOff>685800</xdr:rowOff>
                  </to>
                </anchor>
              </controlPr>
            </control>
          </mc:Choice>
        </mc:AlternateContent>
        <mc:AlternateContent xmlns:mc="http://schemas.openxmlformats.org/markup-compatibility/2006">
          <mc:Choice Requires="x14">
            <control shapeId="50217" r:id="rId27" name="Check Box 41">
              <controlPr defaultSize="0" autoFill="0" autoLine="0" autoPict="0">
                <anchor moveWithCells="1" sizeWithCells="1">
                  <from>
                    <xdr:col>5</xdr:col>
                    <xdr:colOff>142875</xdr:colOff>
                    <xdr:row>86</xdr:row>
                    <xdr:rowOff>790575</xdr:rowOff>
                  </from>
                  <to>
                    <xdr:col>6</xdr:col>
                    <xdr:colOff>123825</xdr:colOff>
                    <xdr:row>86</xdr:row>
                    <xdr:rowOff>1019175</xdr:rowOff>
                  </to>
                </anchor>
              </controlPr>
            </control>
          </mc:Choice>
        </mc:AlternateContent>
        <mc:AlternateContent xmlns:mc="http://schemas.openxmlformats.org/markup-compatibility/2006">
          <mc:Choice Requires="x14">
            <control shapeId="50210" r:id="rId28" name="Check Box 34">
              <controlPr defaultSize="0" autoFill="0" autoLine="0" autoPict="0">
                <anchor moveWithCells="1" sizeWithCells="1">
                  <from>
                    <xdr:col>7</xdr:col>
                    <xdr:colOff>104775</xdr:colOff>
                    <xdr:row>75</xdr:row>
                    <xdr:rowOff>47625</xdr:rowOff>
                  </from>
                  <to>
                    <xdr:col>8</xdr:col>
                    <xdr:colOff>771525</xdr:colOff>
                    <xdr:row>76</xdr:row>
                    <xdr:rowOff>57150</xdr:rowOff>
                  </to>
                </anchor>
              </controlPr>
            </control>
          </mc:Choice>
        </mc:AlternateContent>
        <mc:AlternateContent xmlns:mc="http://schemas.openxmlformats.org/markup-compatibility/2006">
          <mc:Choice Requires="x14">
            <control shapeId="50211" r:id="rId29" name="Check Box 35">
              <controlPr defaultSize="0" autoFill="0" autoLine="0" autoPict="0">
                <anchor moveWithCells="1" sizeWithCells="1">
                  <from>
                    <xdr:col>7</xdr:col>
                    <xdr:colOff>95250</xdr:colOff>
                    <xdr:row>76</xdr:row>
                    <xdr:rowOff>0</xdr:rowOff>
                  </from>
                  <to>
                    <xdr:col>7</xdr:col>
                    <xdr:colOff>1057275</xdr:colOff>
                    <xdr:row>76</xdr:row>
                    <xdr:rowOff>314325</xdr:rowOff>
                  </to>
                </anchor>
              </controlPr>
            </control>
          </mc:Choice>
        </mc:AlternateContent>
        <mc:AlternateContent xmlns:mc="http://schemas.openxmlformats.org/markup-compatibility/2006">
          <mc:Choice Requires="x14">
            <control shapeId="50212" r:id="rId30" name="Check Box 36">
              <controlPr defaultSize="0" autoFill="0" autoLine="0" autoPict="0">
                <anchor moveWithCells="1" sizeWithCells="1">
                  <from>
                    <xdr:col>7</xdr:col>
                    <xdr:colOff>95250</xdr:colOff>
                    <xdr:row>76</xdr:row>
                    <xdr:rowOff>295275</xdr:rowOff>
                  </from>
                  <to>
                    <xdr:col>8</xdr:col>
                    <xdr:colOff>1085850</xdr:colOff>
                    <xdr:row>77</xdr:row>
                    <xdr:rowOff>114300</xdr:rowOff>
                  </to>
                </anchor>
              </controlPr>
            </control>
          </mc:Choice>
        </mc:AlternateContent>
        <mc:AlternateContent xmlns:mc="http://schemas.openxmlformats.org/markup-compatibility/2006">
          <mc:Choice Requires="x14">
            <control shapeId="50187" r:id="rId31" name="Check Box 11">
              <controlPr defaultSize="0" autoFill="0" autoLine="0" autoPict="0">
                <anchor moveWithCells="1" sizeWithCells="1">
                  <from>
                    <xdr:col>5</xdr:col>
                    <xdr:colOff>28575</xdr:colOff>
                    <xdr:row>75</xdr:row>
                    <xdr:rowOff>57150</xdr:rowOff>
                  </from>
                  <to>
                    <xdr:col>6</xdr:col>
                    <xdr:colOff>657225</xdr:colOff>
                    <xdr:row>76</xdr:row>
                    <xdr:rowOff>66675</xdr:rowOff>
                  </to>
                </anchor>
              </controlPr>
            </control>
          </mc:Choice>
        </mc:AlternateContent>
        <mc:AlternateContent xmlns:mc="http://schemas.openxmlformats.org/markup-compatibility/2006">
          <mc:Choice Requires="x14">
            <control shapeId="50189" r:id="rId32" name="Check Box 13">
              <controlPr defaultSize="0" autoFill="0" autoLine="0" autoPict="0">
                <anchor moveWithCells="1" sizeWithCells="1">
                  <from>
                    <xdr:col>5</xdr:col>
                    <xdr:colOff>19050</xdr:colOff>
                    <xdr:row>76</xdr:row>
                    <xdr:rowOff>9525</xdr:rowOff>
                  </from>
                  <to>
                    <xdr:col>5</xdr:col>
                    <xdr:colOff>952500</xdr:colOff>
                    <xdr:row>76</xdr:row>
                    <xdr:rowOff>323850</xdr:rowOff>
                  </to>
                </anchor>
              </controlPr>
            </control>
          </mc:Choice>
        </mc:AlternateContent>
        <mc:AlternateContent xmlns:mc="http://schemas.openxmlformats.org/markup-compatibility/2006">
          <mc:Choice Requires="x14">
            <control shapeId="50190" r:id="rId33" name="Check Box 14">
              <controlPr defaultSize="0" autoFill="0" autoLine="0" autoPict="0">
                <anchor moveWithCells="1" sizeWithCells="1">
                  <from>
                    <xdr:col>5</xdr:col>
                    <xdr:colOff>19050</xdr:colOff>
                    <xdr:row>76</xdr:row>
                    <xdr:rowOff>304800</xdr:rowOff>
                  </from>
                  <to>
                    <xdr:col>6</xdr:col>
                    <xdr:colOff>962025</xdr:colOff>
                    <xdr:row>77</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zoomScaleNormal="100" zoomScaleSheetLayoutView="100" workbookViewId="0">
      <selection activeCell="F18" sqref="F18"/>
    </sheetView>
  </sheetViews>
  <sheetFormatPr defaultRowHeight="16.5"/>
  <cols>
    <col min="1" max="1" width="12.140625" style="31" customWidth="1"/>
    <col min="2" max="2" width="20.5703125" style="31" customWidth="1"/>
    <col min="3" max="3" width="11.42578125" style="31" customWidth="1"/>
    <col min="4" max="4" width="15.42578125" style="31" customWidth="1"/>
    <col min="5" max="5" width="39.28515625" style="31" customWidth="1"/>
    <col min="6" max="7" width="24.28515625" style="214" customWidth="1"/>
    <col min="8" max="9" width="9.140625" style="208"/>
    <col min="10" max="16384" width="9.140625" style="27"/>
  </cols>
  <sheetData>
    <row r="1" spans="1:8">
      <c r="A1" s="23" t="str">
        <f>Basic!A3&amp;Basic!B3</f>
        <v>Specification No. :5002001861/TOWER/DOM/A02-CC CS -3</v>
      </c>
      <c r="B1" s="24"/>
      <c r="C1" s="24"/>
      <c r="D1" s="24"/>
      <c r="E1" s="25" t="str">
        <f>"Attachment-4 "</f>
        <v xml:space="preserve">Attachment-4 </v>
      </c>
    </row>
    <row r="3" spans="1:8" ht="101.25" customHeight="1">
      <c r="A3" s="738"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38"/>
      <c r="C3" s="738"/>
      <c r="D3" s="738"/>
      <c r="E3" s="738"/>
      <c r="F3" s="215"/>
      <c r="G3" s="215"/>
    </row>
    <row r="4" spans="1:8" ht="20.100000000000001" customHeight="1">
      <c r="A4" s="30"/>
      <c r="H4" s="219"/>
    </row>
    <row r="5" spans="1:8" ht="20.100000000000001" customHeight="1">
      <c r="A5" s="739" t="s">
        <v>362</v>
      </c>
      <c r="B5" s="739"/>
      <c r="C5" s="739"/>
      <c r="D5" s="739"/>
      <c r="E5" s="739"/>
      <c r="F5" s="216"/>
      <c r="G5" s="216"/>
      <c r="H5" s="220"/>
    </row>
    <row r="6" spans="1:8" ht="20.100000000000001" customHeight="1">
      <c r="A6" s="34"/>
      <c r="H6" s="220"/>
    </row>
    <row r="7" spans="1:8" ht="20.100000000000001" customHeight="1">
      <c r="A7" s="35" t="str">
        <f>'Attach 3(JV)'!A7</f>
        <v>Bidder’s Name and Address :</v>
      </c>
      <c r="E7" s="15" t="str">
        <f>'Attach 3(JV)'!E7</f>
        <v>To:</v>
      </c>
      <c r="H7" s="220"/>
    </row>
    <row r="8" spans="1:8" ht="36" customHeight="1">
      <c r="A8" s="737" t="str">
        <f>'Attach 3(JV)'!A8</f>
        <v xml:space="preserve">JOINT VENTURE (JV) OF  &amp; </v>
      </c>
      <c r="B8" s="737"/>
      <c r="C8" s="737"/>
      <c r="D8" s="737"/>
      <c r="E8" s="197" t="str">
        <f>'Attach 3(JV)'!E8</f>
        <v>Contract Services</v>
      </c>
      <c r="H8" s="220"/>
    </row>
    <row r="9" spans="1:8" ht="20.100000000000001" customHeight="1">
      <c r="A9" s="13" t="s">
        <v>356</v>
      </c>
      <c r="B9" s="975" t="str">
        <f>'Attach 3(JV)'!B9</f>
        <v/>
      </c>
      <c r="C9" s="975"/>
      <c r="D9" s="975"/>
      <c r="E9" s="197" t="str">
        <f>'Attach 3(JV)'!E9</f>
        <v>Power Grid Corporation of India Ltd.,</v>
      </c>
      <c r="H9" s="220"/>
    </row>
    <row r="10" spans="1:8" ht="20.100000000000001" customHeight="1">
      <c r="A10" s="13" t="s">
        <v>358</v>
      </c>
      <c r="B10" s="975" t="str">
        <f>'Attach 3(JV)'!B10</f>
        <v/>
      </c>
      <c r="C10" s="975"/>
      <c r="D10" s="975"/>
      <c r="E10" s="197" t="str">
        <f>'Attach 3(JV)'!E10</f>
        <v>"Saudamini", Plot No. 2, Sector 29</v>
      </c>
      <c r="H10" s="220"/>
    </row>
    <row r="11" spans="1:8" ht="20.100000000000001" customHeight="1">
      <c r="B11" s="975" t="str">
        <f>'Attach 3(JV)'!B11</f>
        <v/>
      </c>
      <c r="C11" s="975"/>
      <c r="D11" s="975"/>
      <c r="E11" s="197" t="str">
        <f>'Attach 3(JV)'!E11</f>
        <v>Gurgaon (Haryana) - 122001</v>
      </c>
    </row>
    <row r="12" spans="1:8" ht="20.100000000000001" customHeight="1">
      <c r="A12" s="34"/>
      <c r="B12" s="975" t="str">
        <f>'Attach 3(JV)'!B12</f>
        <v/>
      </c>
      <c r="C12" s="975"/>
      <c r="D12" s="975"/>
      <c r="E12" s="15"/>
    </row>
    <row r="13" spans="1:8" ht="20.100000000000001" customHeight="1">
      <c r="A13" s="34"/>
      <c r="B13" s="171"/>
      <c r="C13" s="171"/>
      <c r="D13" s="171"/>
      <c r="E13" s="27"/>
      <c r="F13" s="217"/>
      <c r="G13" s="217"/>
    </row>
    <row r="14" spans="1:8" ht="20.100000000000001" customHeight="1">
      <c r="A14" s="34"/>
      <c r="B14" s="171"/>
      <c r="C14" s="171"/>
      <c r="D14" s="171"/>
    </row>
    <row r="15" spans="1:8" ht="20.100000000000001" customHeight="1">
      <c r="A15" s="31" t="s">
        <v>350</v>
      </c>
    </row>
    <row r="16" spans="1:8" ht="20.100000000000001" customHeight="1">
      <c r="A16" s="34"/>
    </row>
    <row r="17" spans="1:9" ht="50.1" customHeight="1">
      <c r="A17" s="976" t="str">
        <f>"We hereby certify that equipment and materials to be supplied are produced in " &amp;H26 &amp; " eligible source " &amp; F26</f>
        <v>We hereby certify that equipment and materials to be supplied are produced in [Name of Countries],  eligible source country.</v>
      </c>
      <c r="B17" s="976"/>
      <c r="C17" s="976"/>
      <c r="D17" s="976"/>
      <c r="E17" s="976"/>
      <c r="F17" s="218" t="s">
        <v>185</v>
      </c>
      <c r="G17" s="218" t="s">
        <v>186</v>
      </c>
    </row>
    <row r="18" spans="1:9" ht="45" customHeight="1">
      <c r="A18" s="974" t="str">
        <f>"We hereby certify that our company is incorporated and registered in " &amp;I26 &amp; " eligible source " &amp;G26</f>
        <v>We hereby certify that our company is incorporated and registered in [Name of Countries],  eligible source country.</v>
      </c>
      <c r="B18" s="974"/>
      <c r="C18" s="974"/>
      <c r="D18" s="974"/>
      <c r="E18" s="974"/>
      <c r="F18" s="224" t="s">
        <v>155</v>
      </c>
      <c r="G18" s="224" t="s">
        <v>155</v>
      </c>
      <c r="H18" s="203" t="str">
        <f t="shared" ref="H18:I25" si="0">IF(F18 = "", "", F18&amp; ", ")</f>
        <v xml:space="preserve">[Name of Countries], </v>
      </c>
      <c r="I18" s="203" t="str">
        <f t="shared" si="0"/>
        <v xml:space="preserve">[Name of Countries], </v>
      </c>
    </row>
    <row r="19" spans="1:9" ht="33" customHeight="1">
      <c r="A19" s="222"/>
      <c r="B19" s="222"/>
      <c r="C19" s="222"/>
      <c r="D19" s="222"/>
      <c r="E19" s="222"/>
      <c r="F19" s="224"/>
      <c r="G19" s="224"/>
      <c r="H19" s="203" t="str">
        <f t="shared" si="0"/>
        <v/>
      </c>
      <c r="I19" s="203" t="str">
        <f t="shared" si="0"/>
        <v/>
      </c>
    </row>
    <row r="20" spans="1:9" ht="33" customHeight="1">
      <c r="A20" s="222"/>
      <c r="B20" s="222"/>
      <c r="C20" s="222"/>
      <c r="D20" s="39"/>
      <c r="E20" s="222"/>
      <c r="F20" s="224"/>
      <c r="G20" s="224"/>
      <c r="H20" s="203" t="str">
        <f t="shared" si="0"/>
        <v/>
      </c>
      <c r="I20" s="203" t="str">
        <f t="shared" si="0"/>
        <v/>
      </c>
    </row>
    <row r="21" spans="1:9" ht="33" customHeight="1">
      <c r="A21" s="38" t="s">
        <v>6</v>
      </c>
      <c r="B21" s="82" t="str">
        <f>'Attach 3(JV)'!B24</f>
        <v/>
      </c>
      <c r="D21" s="39" t="s">
        <v>4</v>
      </c>
      <c r="E21" s="334" t="str">
        <f>'Attach 3(JV)'!E24</f>
        <v/>
      </c>
      <c r="F21" s="224"/>
      <c r="G21" s="224"/>
      <c r="H21" s="203" t="str">
        <f t="shared" si="0"/>
        <v/>
      </c>
      <c r="I21" s="203" t="str">
        <f t="shared" si="0"/>
        <v/>
      </c>
    </row>
    <row r="22" spans="1:9" ht="33" customHeight="1">
      <c r="A22" s="38" t="s">
        <v>7</v>
      </c>
      <c r="B22" s="334" t="str">
        <f>'Attach 3(JV)'!B25</f>
        <v/>
      </c>
      <c r="D22" s="39" t="s">
        <v>5</v>
      </c>
      <c r="E22" s="334" t="str">
        <f>'Attach 3(JV)'!E25</f>
        <v/>
      </c>
      <c r="F22" s="224"/>
      <c r="G22" s="224"/>
      <c r="H22" s="203" t="str">
        <f t="shared" si="0"/>
        <v/>
      </c>
      <c r="I22" s="203" t="str">
        <f t="shared" si="0"/>
        <v/>
      </c>
    </row>
    <row r="23" spans="1:9" ht="33" customHeight="1">
      <c r="D23" s="39"/>
      <c r="F23" s="224"/>
      <c r="G23" s="224"/>
      <c r="H23" s="203" t="str">
        <f t="shared" si="0"/>
        <v/>
      </c>
      <c r="I23" s="203" t="str">
        <f t="shared" si="0"/>
        <v/>
      </c>
    </row>
    <row r="24" spans="1:9" ht="33" customHeight="1">
      <c r="D24" s="39"/>
      <c r="F24" s="224"/>
      <c r="G24" s="224"/>
      <c r="H24" s="203" t="str">
        <f t="shared" si="0"/>
        <v/>
      </c>
      <c r="I24" s="203" t="str">
        <f t="shared" si="0"/>
        <v/>
      </c>
    </row>
    <row r="25" spans="1:9" ht="33" customHeight="1">
      <c r="A25" s="27"/>
      <c r="B25" s="27"/>
      <c r="C25" s="27"/>
      <c r="D25" s="27"/>
      <c r="E25" s="27"/>
      <c r="F25" s="224"/>
      <c r="G25" s="224"/>
      <c r="H25" s="203" t="str">
        <f t="shared" si="0"/>
        <v/>
      </c>
      <c r="I25" s="203" t="str">
        <f t="shared" si="0"/>
        <v/>
      </c>
    </row>
    <row r="26" spans="1:9" ht="33" customHeight="1">
      <c r="A26" s="27"/>
      <c r="B26" s="27"/>
      <c r="C26" s="27"/>
      <c r="D26" s="27"/>
      <c r="E26" s="27"/>
      <c r="F26" s="221" t="str">
        <f>IF((8-COUNTBLANK(F18:F25)) &lt;2, "country.", "countries.")</f>
        <v>country.</v>
      </c>
      <c r="G26" s="221" t="str">
        <f>IF((8-COUNTBLANK(G18:G25)) &lt;2, "country.", "countries.")</f>
        <v>country.</v>
      </c>
      <c r="H26" s="203" t="str">
        <f>IF(COUNTBLANK(F18:F25) =8, "[Enter the name of country where from equipments &amp; material shall be supplied]",CONCATENATE(H18,H19,H20,H21,H22,H23,H24,H25))</f>
        <v xml:space="preserve">[Name of Countries], </v>
      </c>
      <c r="I26" s="203" t="str">
        <f>IF(COUNTBLANK(G18:G25) =8, "[Enter the name of country where from equipments &amp; material shall be supplied]",CONCATENATE(I18,I19,I20,I21,I22,I23,I24,I25))</f>
        <v xml:space="preserve">[Name of Countries], </v>
      </c>
    </row>
    <row r="27" spans="1:9" ht="33" customHeight="1">
      <c r="A27" s="27"/>
      <c r="B27" s="27"/>
      <c r="C27" s="27"/>
      <c r="D27" s="27"/>
      <c r="E27" s="27"/>
    </row>
    <row r="28" spans="1:9" ht="33" customHeight="1">
      <c r="A28" s="27"/>
      <c r="B28" s="27"/>
      <c r="C28" s="27"/>
      <c r="D28" s="27"/>
      <c r="E28" s="27"/>
    </row>
    <row r="29" spans="1:9" ht="33" customHeight="1">
      <c r="A29" s="27"/>
      <c r="B29" s="27"/>
      <c r="C29" s="27"/>
      <c r="D29" s="27"/>
      <c r="E29" s="27"/>
    </row>
    <row r="30" spans="1:9" ht="20.100000000000001" customHeight="1"/>
    <row r="31" spans="1:9" ht="20.100000000000001" customHeight="1">
      <c r="A31" s="40"/>
    </row>
    <row r="32" spans="1:9" ht="20.100000000000001" customHeight="1"/>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row r="41" spans="1:1" ht="20.100000000000001" customHeight="1"/>
    <row r="42" spans="1:1" ht="20.100000000000001" customHeight="1"/>
  </sheetData>
  <sheetProtection algorithmName="SHA-512" hashValue="tiMo9tvMLUfq/dUAFUXAgYXbI59420AxJNarZ8JQ3fM4BrHR/S8kRfy1rHRJmP3TKrgnUxO0mz+QbOKFjOXOYw==" saltValue="yN+wL/8XxSkdjqeXN2zM3w==" spinCount="100000" sheet="1" formatColumns="0" formatRows="0" selectLockedCells="1"/>
  <customSheetViews>
    <customSheetView guid="{35C772BD-8F05-4A18-BEC8-6AF744E22539}" showPageBreaks="1" showGridLines="0" zeroValues="0" printArea="1" view="pageBreakPreview">
      <selection activeCell="F18" sqref="F18"/>
      <pageMargins left="0.75" right="0.63" top="0.57999999999999996" bottom="0.6" header="0.34" footer="0.35"/>
      <pageSetup orientation="portrait" r:id="rId1"/>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F18" sqref="F18"/>
      <pageMargins left="0.75" right="0.63" top="0.57999999999999996" bottom="0.6" header="0.34" footer="0.35"/>
      <pageSetup orientation="portrait" r:id="rId2"/>
      <headerFooter alignWithMargins="0">
        <oddFooter>&amp;R&amp;"Book Antiqua,Bold"&amp;8 Page &amp;P of &amp;N</oddFooter>
      </headerFooter>
    </customSheetView>
    <customSheetView guid="{0D490C87-B003-4943-9825-ACE0B8E7CC06}" showPageBreaks="1" showGridLines="0" zeroValues="0" printArea="1" view="pageBreakPreview" topLeftCell="A4">
      <selection activeCell="F18" sqref="F18"/>
      <pageMargins left="0.75" right="0.63" top="0.57999999999999996" bottom="0.6" header="0.34" footer="0.35"/>
      <pageSetup orientation="portrait" r:id="rId3"/>
      <headerFooter alignWithMargins="0">
        <oddFooter>&amp;R&amp;"Book Antiqua,Bold"&amp;8 Page &amp;P of &amp;N</oddFooter>
      </headerFooter>
    </customSheetView>
    <customSheetView guid="{4D67A8FB-66CE-4EFD-8932-C754BE25ED43}" showPageBreaks="1" showGridLines="0" zeroValues="0" printArea="1" view="pageBreakPreview" topLeftCell="A4">
      <selection activeCell="F18" sqref="F18"/>
      <pageMargins left="0.75" right="0.63" top="0.57999999999999996" bottom="0.6" header="0.34" footer="0.35"/>
      <pageSetup orientation="portrait" r:id="rId4"/>
      <headerFooter alignWithMargins="0">
        <oddFooter>&amp;R&amp;"Book Antiqua,Bold"&amp;8 Page &amp;P of &amp;N</oddFooter>
      </headerFooter>
    </customSheetView>
    <customSheetView guid="{B07CB001-8FAF-40AD-8AD5-A65A64B33B35}" showPageBreaks="1" showGridLines="0" zeroValues="0" printArea="1" view="pageBreakPreview">
      <selection activeCell="F18" sqref="F18"/>
      <pageMargins left="0.75" right="0.63" top="0.57999999999999996" bottom="0.6" header="0.34" footer="0.35"/>
      <pageSetup orientation="portrait" r:id="rId5"/>
      <headerFooter alignWithMargins="0">
        <oddFooter>&amp;R&amp;"Book Antiqua,Bold"&amp;8 Page &amp;P of &amp;N</oddFooter>
      </headerFooter>
    </customSheetView>
    <customSheetView guid="{8CF338B0-8CA3-4AF4-816D-CB7A6D8E33BC}" showPageBreaks="1" showGridLines="0" zeroValues="0" printArea="1" view="pageBreakPreview" topLeftCell="A19">
      <selection activeCell="F19" sqref="F19"/>
      <pageMargins left="0.75" right="0.63" top="0.57999999999999996" bottom="0.6" header="0.34" footer="0.35"/>
      <pageSetup orientation="portrait" r:id="rId6"/>
      <headerFooter alignWithMargins="0">
        <oddFooter>&amp;R&amp;"Book Antiqua,Bold"&amp;8 Page &amp;P of &amp;N</oddFooter>
      </headerFooter>
    </customSheetView>
    <customSheetView guid="{D05C69EC-C4A6-4AED-AFBA-A3044FD4B3FB}" showPageBreaks="1" showGridLines="0" zeroValues="0" printArea="1" view="pageBreakPreview" topLeftCell="A10">
      <selection activeCell="G18" sqref="G18"/>
      <pageMargins left="0.75" right="0.63" top="0.57999999999999996" bottom="0.6" header="0.34" footer="0.35"/>
      <pageSetup orientation="portrait" r:id="rId7"/>
      <headerFooter alignWithMargins="0">
        <oddFooter>&amp;R&amp;"Book Antiqua,Bold"&amp;8 Page &amp;P of &amp;N</oddFooter>
      </headerFooter>
    </customSheetView>
    <customSheetView guid="{BE615921-12B2-47E1-81BB-292B559B4C46}" showPageBreaks="1" showGridLines="0" zeroValues="0" printArea="1" view="pageBreakPreview" topLeftCell="A10">
      <selection activeCell="G21" sqref="G21"/>
      <pageMargins left="0.75" right="0.63" top="0.57999999999999996" bottom="0.6" header="0.34" footer="0.35"/>
      <pageSetup orientation="portrait" r:id="rId8"/>
      <headerFooter alignWithMargins="0">
        <oddFooter>&amp;R&amp;"Book Antiqua,Bold"&amp;8 Page &amp;P of &amp;N</oddFooter>
      </headerFooter>
    </customSheetView>
    <customSheetView guid="{13A93EBF-985A-49FD-9FE0-DC75D238EC8C}" showPageBreaks="1" showGridLines="0" zeroValues="0" printArea="1" view="pageBreakPreview" topLeftCell="A4">
      <selection activeCell="F18" sqref="F18"/>
      <pageMargins left="0.75" right="0.63" top="0.57999999999999996" bottom="0.6" header="0.34" footer="0.35"/>
      <pageSetup orientation="portrait" r:id="rId9"/>
      <headerFooter alignWithMargins="0">
        <oddFooter>&amp;R&amp;"Book Antiqua,Bold"&amp;8 Page &amp;P of &amp;N</oddFooter>
      </headerFooter>
    </customSheetView>
    <customSheetView guid="{1E2D7167-D6B7-4690-9A83-BF768C4223A4}" showPageBreaks="1" showGridLines="0" zeroValues="0" printArea="1" view="pageBreakPreview">
      <selection activeCell="F19" sqref="F19"/>
      <pageMargins left="0.75" right="0.63" top="0.57999999999999996" bottom="0.6" header="0.34" footer="0.35"/>
      <pageSetup orientation="portrait" r:id="rId10"/>
      <headerFooter alignWithMargins="0">
        <oddFooter>&amp;R&amp;"Book Antiqua,Bold"&amp;8 Page &amp;P of &amp;N</oddFooter>
      </headerFooter>
    </customSheetView>
    <customSheetView guid="{7A88FC7A-7690-48AB-B789-172043AFADC8}" showPageBreaks="1" showGridLines="0" zeroValues="0" printArea="1" view="pageBreakPreview">
      <selection activeCell="F20" sqref="F20"/>
      <pageMargins left="0.75" right="0.63" top="0.57999999999999996" bottom="0.6" header="0.34" footer="0.35"/>
      <pageSetup orientation="portrait" r:id="rId11"/>
      <headerFooter alignWithMargins="0">
        <oddFooter>&amp;R&amp;"Book Antiqua,Bold"&amp;8 Page &amp;P of &amp;N</oddFooter>
      </headerFooter>
    </customSheetView>
    <customSheetView guid="{CB7CD015-9A92-451A-BEF4-2BC98E3768DD}" showPageBreaks="1" showGridLines="0" zeroValues="0" printArea="1" view="pageBreakPreview">
      <selection activeCell="G19" sqref="G19"/>
      <pageMargins left="0.75" right="0.63" top="0.57999999999999996" bottom="0.6" header="0.34" footer="0.35"/>
      <pageSetup orientation="portrait" r:id="rId12"/>
      <headerFooter alignWithMargins="0">
        <oddFooter>&amp;R&amp;"Book Antiqua,Bold"&amp;8 Page &amp;P of &amp;N</oddFooter>
      </headerFooter>
    </customSheetView>
    <customSheetView guid="{44C1C443-3199-4288-884A-D16AF7B2CD69}" showPageBreaks="1" showGridLines="0" zeroValues="0" printArea="1" view="pageBreakPreview">
      <selection activeCell="G19" sqref="G19"/>
      <pageMargins left="0.75" right="0.63" top="0.57999999999999996" bottom="0.6" header="0.34" footer="0.35"/>
      <pageSetup orientation="portrait" r:id="rId13"/>
      <headerFooter alignWithMargins="0">
        <oddFooter>&amp;R&amp;"Book Antiqua,Bold"&amp;8 Page &amp;P of &amp;N</oddFooter>
      </headerFooter>
    </customSheetView>
    <customSheetView guid="{82E8A0F5-0020-4355-95CF-28601763A783}" showPageBreaks="1" showGridLines="0" zeroValues="0" printArea="1" view="pageBreakPreview" topLeftCell="A10">
      <selection activeCell="G19" sqref="G19"/>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0"/>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5"/>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CFBF18EC-8277-4311-991B-395AF21BB33B}" showPageBreaks="1" showGridLines="0" zeroValues="0" printArea="1" view="pageBreakPreview">
      <selection activeCell="F19" sqref="F19"/>
      <pageMargins left="0.75" right="0.63" top="0.57999999999999996" bottom="0.6" header="0.34" footer="0.35"/>
      <pageSetup orientation="portrait" r:id="rId27"/>
      <headerFooter alignWithMargins="0">
        <oddFooter>&amp;R&amp;"Book Antiqua,Bold"&amp;8 Page &amp;P of &amp;N</oddFooter>
      </headerFooter>
    </customSheetView>
    <customSheetView guid="{AA750348-930C-43DE-ADD0-8D60980F5013}" showPageBreaks="1" showGridLines="0" zeroValues="0" printArea="1" view="pageBreakPreview">
      <selection activeCell="F19" sqref="F19"/>
      <pageMargins left="0.75" right="0.63" top="0.57999999999999996" bottom="0.6" header="0.34" footer="0.35"/>
      <pageSetup orientation="portrait" r:id="rId28"/>
      <headerFooter alignWithMargins="0">
        <oddFooter>&amp;R&amp;"Book Antiqua,Bold"&amp;8 Page &amp;P of &amp;N</oddFooter>
      </headerFooter>
    </customSheetView>
    <customSheetView guid="{14C32814-5A59-4863-9FB1-822FBB75D7D1}" showPageBreaks="1" showGridLines="0" zeroValues="0" printArea="1" view="pageBreakPreview">
      <selection activeCell="F18" sqref="F18"/>
      <pageMargins left="0.75" right="0.63" top="0.57999999999999996" bottom="0.6" header="0.34" footer="0.35"/>
      <pageSetup orientation="portrait" r:id="rId29"/>
      <headerFooter alignWithMargins="0">
        <oddFooter>&amp;R&amp;"Book Antiqua,Bold"&amp;8 Page &amp;P of &amp;N</oddFooter>
      </headerFooter>
    </customSheetView>
    <customSheetView guid="{1F125E51-1799-42D0-B41E-DC039BB17D59}" showPageBreaks="1" showGridLines="0" zeroValues="0" printArea="1" view="pageBreakPreview">
      <selection activeCell="F19" sqref="F19"/>
      <pageMargins left="0.75" right="0.63" top="0.57999999999999996" bottom="0.6" header="0.34" footer="0.35"/>
      <pageSetup orientation="portrait" r:id="rId30"/>
      <headerFooter alignWithMargins="0">
        <oddFooter>&amp;R&amp;"Book Antiqua,Bold"&amp;8 Page &amp;P of &amp;N</oddFooter>
      </headerFooter>
    </customSheetView>
    <customSheetView guid="{77353208-2D17-4D2E-ADE3-4F168F350B73}" showPageBreaks="1" showGridLines="0" zeroValues="0" printArea="1" view="pageBreakPreview">
      <selection activeCell="F18" sqref="F18"/>
      <pageMargins left="0.75" right="0.63" top="0.57999999999999996" bottom="0.6" header="0.34" footer="0.35"/>
      <pageSetup orientation="portrait" r:id="rId31"/>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F18" sqref="F18"/>
      <pageMargins left="0.75" right="0.63" top="0.57999999999999996" bottom="0.6" header="0.34" footer="0.35"/>
      <pageSetup orientation="portrait" r:id="rId32"/>
      <headerFooter alignWithMargins="0">
        <oddFooter>&amp;R&amp;"Book Antiqua,Bold"&amp;8 Page &amp;P of &amp;N</oddFooter>
      </headerFooter>
    </customSheetView>
  </customSheetViews>
  <mergeCells count="9">
    <mergeCell ref="A8:D8"/>
    <mergeCell ref="A18:E18"/>
    <mergeCell ref="B9:D9"/>
    <mergeCell ref="A3:E3"/>
    <mergeCell ref="A5:E5"/>
    <mergeCell ref="A17:E17"/>
    <mergeCell ref="B10:D10"/>
    <mergeCell ref="B11:D11"/>
    <mergeCell ref="B12:D12"/>
  </mergeCells>
  <phoneticPr fontId="6" type="noConversion"/>
  <pageMargins left="0.75" right="0.63" top="0.57999999999999996" bottom="0.6" header="0.34" footer="0.35"/>
  <pageSetup orientation="portrait" r:id="rId33"/>
  <headerFooter alignWithMargins="0">
    <oddFooter>&amp;R&amp;"Book Antiqua,Bold"&amp;8 Page &amp;P of &amp;N</oddFooter>
  </headerFooter>
  <drawing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AL40"/>
  <sheetViews>
    <sheetView showGridLines="0" showZeros="0" view="pageBreakPreview" zoomScaleNormal="100" zoomScaleSheetLayoutView="100" workbookViewId="0">
      <selection activeCell="C17" sqref="C17"/>
    </sheetView>
  </sheetViews>
  <sheetFormatPr defaultRowHeight="16.5"/>
  <cols>
    <col min="1" max="1" width="12.140625" style="31" customWidth="1"/>
    <col min="2" max="2" width="23.7109375" style="31" customWidth="1"/>
    <col min="3" max="3" width="26.42578125" style="31" customWidth="1"/>
    <col min="4" max="4" width="12.28515625" style="31" customWidth="1"/>
    <col min="5" max="5" width="26.7109375" style="31" customWidth="1"/>
    <col min="6" max="8" width="9.140625" style="283"/>
    <col min="9" max="38" width="9.140625" style="284"/>
    <col min="39" max="16384" width="9.140625" style="27"/>
  </cols>
  <sheetData>
    <row r="1" spans="1:38">
      <c r="A1" s="23" t="str">
        <f>Basic!A3&amp;Basic!B3</f>
        <v>Specification No. :5002001861/TOWER/DOM/A02-CC CS -3</v>
      </c>
      <c r="B1" s="24"/>
      <c r="C1" s="24"/>
      <c r="D1" s="24"/>
      <c r="E1" s="42" t="str">
        <f>"Attachment-4(A) "</f>
        <v xml:space="preserve">Attachment-4(A) </v>
      </c>
    </row>
    <row r="2" spans="1:38" ht="11.1" customHeight="1"/>
    <row r="3" spans="1:38" ht="75.75" customHeight="1">
      <c r="A3" s="738"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38"/>
      <c r="C3" s="738"/>
      <c r="D3" s="738"/>
      <c r="E3" s="738"/>
      <c r="F3" s="285"/>
      <c r="G3" s="286"/>
      <c r="H3" s="285"/>
    </row>
    <row r="4" spans="1:38" ht="11.1" customHeight="1">
      <c r="A4" s="30"/>
      <c r="H4" s="287"/>
      <c r="I4" s="288"/>
    </row>
    <row r="5" spans="1:38" ht="20.100000000000001" customHeight="1">
      <c r="A5" s="739" t="s">
        <v>363</v>
      </c>
      <c r="B5" s="739"/>
      <c r="C5" s="739"/>
      <c r="D5" s="739"/>
      <c r="E5" s="739"/>
      <c r="F5" s="285"/>
      <c r="H5" s="287"/>
      <c r="I5" s="289"/>
    </row>
    <row r="6" spans="1:38" ht="11.1" customHeight="1">
      <c r="A6" s="34"/>
      <c r="H6" s="287"/>
      <c r="I6" s="289"/>
    </row>
    <row r="7" spans="1:38" ht="20.100000000000001" customHeight="1">
      <c r="A7" s="35" t="str">
        <f>'Attach 3(JV)'!A7</f>
        <v>Bidder’s Name and Address :</v>
      </c>
      <c r="D7" s="15" t="str">
        <f>'Attach 3(JV)'!E7</f>
        <v>To:</v>
      </c>
      <c r="H7" s="287"/>
      <c r="I7" s="289"/>
    </row>
    <row r="8" spans="1:38" s="223" customFormat="1" ht="36" customHeight="1">
      <c r="A8" s="737" t="str">
        <f>'Attach 3(JV)'!A8</f>
        <v xml:space="preserve">JOINT VENTURE (JV) OF  &amp; </v>
      </c>
      <c r="B8" s="737"/>
      <c r="C8" s="737"/>
      <c r="D8" s="11" t="str">
        <f>'Attach 3(JV)'!E8</f>
        <v>Contract Services</v>
      </c>
      <c r="E8" s="34"/>
      <c r="F8" s="290"/>
      <c r="G8" s="290"/>
      <c r="H8" s="291"/>
      <c r="I8" s="292"/>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row>
    <row r="9" spans="1:38" ht="20.100000000000001" customHeight="1">
      <c r="A9" s="13" t="s">
        <v>356</v>
      </c>
      <c r="B9" s="975" t="str">
        <f>'Attach 3(JV)'!B9</f>
        <v/>
      </c>
      <c r="C9" s="975"/>
      <c r="D9" s="11" t="str">
        <f>'Attach 3(JV)'!E9</f>
        <v>Power Grid Corporation of India Ltd.,</v>
      </c>
      <c r="H9" s="287"/>
      <c r="I9" s="289"/>
    </row>
    <row r="10" spans="1:38" ht="20.100000000000001" customHeight="1">
      <c r="A10" s="13" t="s">
        <v>358</v>
      </c>
      <c r="B10" s="975" t="str">
        <f>'Attach 3(JV)'!B10</f>
        <v/>
      </c>
      <c r="C10" s="975"/>
      <c r="D10" s="11" t="str">
        <f>'Attach 3(JV)'!E10</f>
        <v>"Saudamini", Plot No. 2, Sector 29</v>
      </c>
      <c r="H10" s="287"/>
      <c r="I10" s="289"/>
    </row>
    <row r="11" spans="1:38" ht="20.100000000000001" customHeight="1">
      <c r="B11" s="975" t="str">
        <f>'Attach 3(JV)'!B11</f>
        <v/>
      </c>
      <c r="C11" s="975"/>
      <c r="D11" s="11" t="str">
        <f>'Attach 3(JV)'!E11</f>
        <v>Gurgaon (Haryana) - 122001</v>
      </c>
    </row>
    <row r="12" spans="1:38" ht="15" customHeight="1">
      <c r="A12" s="34"/>
      <c r="B12" s="975" t="str">
        <f>'Attach 3(JV)'!B12</f>
        <v/>
      </c>
      <c r="C12" s="975"/>
      <c r="D12" s="11"/>
    </row>
    <row r="13" spans="1:38" ht="20.100000000000001" customHeight="1">
      <c r="A13" s="31" t="s">
        <v>350</v>
      </c>
      <c r="D13" s="43"/>
    </row>
    <row r="14" spans="1:38" ht="72" customHeight="1">
      <c r="A14" s="977" t="s">
        <v>364</v>
      </c>
      <c r="B14" s="977"/>
      <c r="C14" s="977"/>
      <c r="D14" s="977"/>
      <c r="E14" s="977"/>
    </row>
    <row r="15" spans="1:38" ht="20.100000000000001" customHeight="1">
      <c r="A15" s="199" t="s">
        <v>370</v>
      </c>
      <c r="B15" s="199" t="s">
        <v>371</v>
      </c>
      <c r="C15" s="199" t="s">
        <v>372</v>
      </c>
      <c r="D15" s="199" t="s">
        <v>352</v>
      </c>
      <c r="E15" s="199" t="s">
        <v>353</v>
      </c>
    </row>
    <row r="16" spans="1:38" ht="30" customHeight="1">
      <c r="A16" s="200">
        <v>1</v>
      </c>
      <c r="B16" s="336"/>
      <c r="C16" s="336"/>
      <c r="D16" s="336"/>
      <c r="E16" s="336"/>
    </row>
    <row r="17" spans="1:38" ht="30" customHeight="1">
      <c r="A17" s="201">
        <v>2</v>
      </c>
      <c r="B17" s="336"/>
      <c r="C17" s="336"/>
      <c r="D17" s="336"/>
      <c r="E17" s="691"/>
    </row>
    <row r="18" spans="1:38" ht="30" customHeight="1">
      <c r="A18" s="201">
        <v>3</v>
      </c>
      <c r="B18" s="336"/>
      <c r="C18" s="336"/>
      <c r="D18" s="336"/>
      <c r="E18" s="337"/>
    </row>
    <row r="19" spans="1:38" ht="30" customHeight="1">
      <c r="A19" s="201">
        <v>4</v>
      </c>
      <c r="B19" s="336"/>
      <c r="C19" s="336"/>
      <c r="D19" s="336"/>
      <c r="E19" s="337"/>
    </row>
    <row r="20" spans="1:38" ht="30" customHeight="1">
      <c r="A20" s="202">
        <v>5</v>
      </c>
      <c r="B20" s="336"/>
      <c r="C20" s="336"/>
      <c r="D20" s="336"/>
      <c r="E20" s="338"/>
    </row>
    <row r="21" spans="1:38" ht="62.25" customHeight="1">
      <c r="A21" s="27"/>
      <c r="B21" s="27"/>
      <c r="C21" s="27"/>
      <c r="D21" s="27"/>
      <c r="E21" s="27"/>
    </row>
    <row r="22" spans="1:38" ht="62.25" customHeight="1">
      <c r="A22" s="977" t="s">
        <v>365</v>
      </c>
      <c r="B22" s="977"/>
      <c r="C22" s="977"/>
      <c r="D22" s="977"/>
      <c r="E22" s="977"/>
    </row>
    <row r="23" spans="1:38" s="192" customFormat="1" ht="15.95" customHeight="1">
      <c r="A23" s="119"/>
      <c r="B23" s="119"/>
      <c r="C23" s="119"/>
      <c r="D23" s="119"/>
      <c r="E23" s="119"/>
      <c r="F23" s="367"/>
      <c r="G23" s="367"/>
      <c r="H23" s="367"/>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row>
    <row r="24" spans="1:38" ht="23.1" customHeight="1">
      <c r="C24" s="39"/>
    </row>
    <row r="25" spans="1:38" ht="23.1" customHeight="1">
      <c r="A25" s="38" t="s">
        <v>6</v>
      </c>
      <c r="B25" s="82" t="str">
        <f>'Attach 3(JV)'!B24</f>
        <v/>
      </c>
      <c r="C25" s="39" t="s">
        <v>4</v>
      </c>
      <c r="D25" s="334" t="str">
        <f>'Attach 3(JV)'!E24</f>
        <v/>
      </c>
    </row>
    <row r="26" spans="1:38" ht="23.1" customHeight="1">
      <c r="A26" s="38" t="s">
        <v>7</v>
      </c>
      <c r="B26" s="334" t="str">
        <f>'Attach 3(JV)'!B25</f>
        <v/>
      </c>
      <c r="C26" s="39" t="s">
        <v>5</v>
      </c>
      <c r="D26" s="334" t="str">
        <f>'Attach 3(JV)'!E25</f>
        <v/>
      </c>
    </row>
    <row r="27" spans="1:38" ht="23.1" customHeight="1">
      <c r="C27" s="39"/>
      <c r="D27" s="39"/>
    </row>
    <row r="28" spans="1:38" ht="20.100000000000001" customHeight="1"/>
    <row r="29" spans="1:38" ht="20.100000000000001" customHeight="1">
      <c r="A29" s="40"/>
    </row>
    <row r="30" spans="1:38" ht="20.100000000000001" customHeight="1"/>
    <row r="31" spans="1:38" ht="20.100000000000001" customHeight="1"/>
    <row r="32" spans="1:3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algorithmName="SHA-512" hashValue="3k1+PwNhWSmn4hoE7Aag8IXP+96SUFBTFi60ehAU/3Jcravx1OEhpcWnlKyaMYJx+fNrpuyNq8yPkpGSxezqag==" saltValue="skqkhyKPHr3YSbtWmLfvYQ==" spinCount="100000" sheet="1" formatColumns="0" formatRows="0" selectLockedCells="1"/>
  <customSheetViews>
    <customSheetView guid="{35C772BD-8F05-4A18-BEC8-6AF744E22539}" showPageBreaks="1" showGridLines="0" zeroValues="0" printArea="1" view="pageBreakPreview">
      <selection activeCell="C17" sqref="C17"/>
      <pageMargins left="0.75" right="0.63" top="0.57999999999999996" bottom="0.4" header="0.34" footer="0.2"/>
      <pageSetup scale="96" orientation="portrait" r:id="rId1"/>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C17" sqref="C17"/>
      <pageMargins left="0.75" right="0.63" top="0.57999999999999996" bottom="0.4" header="0.34" footer="0.2"/>
      <pageSetup scale="96" orientation="portrait" r:id="rId2"/>
      <headerFooter alignWithMargins="0">
        <oddFooter>&amp;R&amp;"Book Antiqua,Bold"&amp;8 Page &amp;P of &amp;N</oddFooter>
      </headerFooter>
    </customSheetView>
    <customSheetView guid="{0D490C87-B003-4943-9825-ACE0B8E7CC06}" showPageBreaks="1" showGridLines="0" zeroValues="0" printArea="1" view="pageBreakPreview" topLeftCell="A10">
      <selection activeCell="B16" sqref="B16"/>
      <pageMargins left="0.75" right="0.63" top="0.57999999999999996" bottom="0.4" header="0.34" footer="0.2"/>
      <pageSetup scale="96" orientation="portrait" r:id="rId3"/>
      <headerFooter alignWithMargins="0">
        <oddFooter>&amp;R&amp;"Book Antiqua,Bold"&amp;8 Page &amp;P of &amp;N</oddFooter>
      </headerFooter>
    </customSheetView>
    <customSheetView guid="{4D67A8FB-66CE-4EFD-8932-C754BE25ED43}" showPageBreaks="1" showGridLines="0" zeroValues="0" printArea="1" view="pageBreakPreview" topLeftCell="A10">
      <selection activeCell="B16" sqref="B16"/>
      <pageMargins left="0.75" right="0.63" top="0.57999999999999996" bottom="0.4" header="0.34" footer="0.2"/>
      <pageSetup scale="96" orientation="portrait" r:id="rId4"/>
      <headerFooter alignWithMargins="0">
        <oddFooter>&amp;R&amp;"Book Antiqua,Bold"&amp;8 Page &amp;P of &amp;N</oddFooter>
      </headerFooter>
    </customSheetView>
    <customSheetView guid="{B07CB001-8FAF-40AD-8AD5-A65A64B33B35}" showPageBreaks="1" showGridLines="0" zeroValues="0" printArea="1" view="pageBreakPreview">
      <selection activeCell="B16" sqref="B16"/>
      <pageMargins left="0.75" right="0.63" top="0.57999999999999996" bottom="0.4" header="0.34" footer="0.2"/>
      <pageSetup scale="96" orientation="portrait" r:id="rId5"/>
      <headerFooter alignWithMargins="0">
        <oddFooter>&amp;R&amp;"Book Antiqua,Bold"&amp;8 Page &amp;P of &amp;N</oddFooter>
      </headerFooter>
    </customSheetView>
    <customSheetView guid="{8CF338B0-8CA3-4AF4-816D-CB7A6D8E33BC}" showPageBreaks="1" showGridLines="0" zeroValues="0" printArea="1" view="pageBreakPreview" topLeftCell="A7">
      <selection activeCell="D18" sqref="D18"/>
      <pageMargins left="0.75" right="0.63" top="0.57999999999999996" bottom="0.4" header="0.34" footer="0.2"/>
      <pageSetup scale="96" orientation="portrait" r:id="rId6"/>
      <headerFooter alignWithMargins="0">
        <oddFooter>&amp;R&amp;"Book Antiqua,Bold"&amp;8 Page &amp;P of &amp;N</oddFooter>
      </headerFooter>
    </customSheetView>
    <customSheetView guid="{D05C69EC-C4A6-4AED-AFBA-A3044FD4B3FB}" showPageBreaks="1" showGridLines="0" zeroValues="0" printArea="1" view="pageBreakPreview">
      <selection activeCell="E16" sqref="E16"/>
      <pageMargins left="0.75" right="0.63" top="0.57999999999999996" bottom="0.4" header="0.34" footer="0.2"/>
      <pageSetup scale="96" orientation="portrait" r:id="rId7"/>
      <headerFooter alignWithMargins="0">
        <oddFooter>&amp;R&amp;"Book Antiqua,Bold"&amp;8 Page &amp;P of &amp;N</oddFooter>
      </headerFooter>
    </customSheetView>
    <customSheetView guid="{BE615921-12B2-47E1-81BB-292B559B4C46}" showPageBreaks="1" showGridLines="0" zeroValues="0" printArea="1" view="pageBreakPreview">
      <selection activeCell="D17" sqref="D17"/>
      <pageMargins left="0.75" right="0.63" top="0.57999999999999996" bottom="0.4" header="0.34" footer="0.2"/>
      <pageSetup scale="96" orientation="portrait" r:id="rId8"/>
      <headerFooter alignWithMargins="0">
        <oddFooter>&amp;R&amp;"Book Antiqua,Bold"&amp;8 Page &amp;P of &amp;N</oddFooter>
      </headerFooter>
    </customSheetView>
    <customSheetView guid="{13A93EBF-985A-49FD-9FE0-DC75D238EC8C}" showPageBreaks="1" showGridLines="0" zeroValues="0" printArea="1" view="pageBreakPreview" topLeftCell="A13">
      <selection activeCell="B16" sqref="B16:E20"/>
      <pageMargins left="0.75" right="0.63" top="0.57999999999999996" bottom="0.4" header="0.34" footer="0.2"/>
      <pageSetup scale="96" orientation="portrait" r:id="rId9"/>
      <headerFooter alignWithMargins="0">
        <oddFooter>&amp;R&amp;"Book Antiqua,Bold"&amp;8 Page &amp;P of &amp;N</oddFooter>
      </headerFooter>
    </customSheetView>
    <customSheetView guid="{1E2D7167-D6B7-4690-9A83-BF768C4223A4}" showPageBreaks="1" showGridLines="0" zeroValues="0" printArea="1" view="pageBreakPreview">
      <selection activeCell="C17" sqref="C17"/>
      <pageMargins left="0.75" right="0.63" top="0.57999999999999996" bottom="0.4" header="0.34" footer="0.2"/>
      <pageSetup orientation="portrait" r:id="rId10"/>
      <headerFooter alignWithMargins="0">
        <oddFooter>&amp;R&amp;"Book Antiqua,Bold"&amp;8 Page &amp;P of &amp;N</oddFooter>
      </headerFooter>
    </customSheetView>
    <customSheetView guid="{7A88FC7A-7690-48AB-B789-172043AFADC8}" showPageBreaks="1" showGridLines="0" zeroValues="0" printArea="1" view="pageBreakPreview" topLeftCell="A7">
      <selection activeCell="B75" sqref="B75:C75"/>
      <pageMargins left="0.75" right="0.63" top="0.57999999999999996" bottom="0.4" header="0.34" footer="0.2"/>
      <pageSetup orientation="portrait" r:id="rId11"/>
      <headerFooter alignWithMargins="0">
        <oddFooter>&amp;R&amp;"Book Antiqua,Bold"&amp;8 Page &amp;P of &amp;N</oddFooter>
      </headerFooter>
    </customSheetView>
    <customSheetView guid="{CB7CD015-9A92-451A-BEF4-2BC98E3768DD}" showPageBreaks="1" showGridLines="0" zeroValues="0" printArea="1" view="pageBreakPreview" topLeftCell="A4">
      <selection activeCell="B16" sqref="B16"/>
      <pageMargins left="0.75" right="0.63" top="0.57999999999999996" bottom="0.4" header="0.34" footer="0.2"/>
      <pageSetup orientation="portrait" r:id="rId12"/>
      <headerFooter alignWithMargins="0">
        <oddFooter>&amp;R&amp;"Book Antiqua,Bold"&amp;8 Page &amp;P of &amp;N</oddFooter>
      </headerFooter>
    </customSheetView>
    <customSheetView guid="{44C1C443-3199-4288-884A-D16AF7B2CD69}" showPageBreaks="1" showGridLines="0" zeroValues="0" printArea="1" view="pageBreakPreview" topLeftCell="A4">
      <selection activeCell="B16" sqref="B16"/>
      <pageMargins left="0.75" right="0.63" top="0.57999999999999996" bottom="0.4" header="0.34" footer="0.2"/>
      <pageSetup orientation="portrait" r:id="rId13"/>
      <headerFooter alignWithMargins="0">
        <oddFooter>&amp;R&amp;"Book Antiqua,Bold"&amp;8 Page &amp;P of &amp;N</oddFooter>
      </headerFooter>
    </customSheetView>
    <customSheetView guid="{82E8A0F5-0020-4355-95CF-28601763A783}" showPageBreaks="1" showGridLines="0" zeroValues="0" printArea="1" view="pageBreakPreview" topLeftCell="A16">
      <selection activeCell="B16" sqref="B16"/>
      <pageMargins left="0.75" right="0.63" top="0.57999999999999996" bottom="0.4" header="0.34" footer="0.2"/>
      <pageSetup orientation="portrait" r:id="rId14"/>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5"/>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6"/>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7"/>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0"/>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22"/>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23"/>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5"/>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4" header="0.34" footer="0.2"/>
      <pageSetup orientation="portrait" r:id="rId26"/>
      <headerFooter alignWithMargins="0">
        <oddFooter>&amp;R&amp;"Book Antiqua,Bold"&amp;8 Page &amp;P of &amp;N</oddFooter>
      </headerFooter>
    </customSheetView>
    <customSheetView guid="{CFBF18EC-8277-4311-991B-395AF21BB33B}" showPageBreaks="1" showGridLines="0" zeroValues="0" printArea="1" view="pageBreakPreview">
      <selection activeCell="C17" sqref="C17"/>
      <pageMargins left="0.75" right="0.63" top="0.57999999999999996" bottom="0.4" header="0.34" footer="0.2"/>
      <pageSetup orientation="portrait" r:id="rId27"/>
      <headerFooter alignWithMargins="0">
        <oddFooter>&amp;R&amp;"Book Antiqua,Bold"&amp;8 Page &amp;P of &amp;N</oddFooter>
      </headerFooter>
    </customSheetView>
    <customSheetView guid="{AA750348-930C-43DE-ADD0-8D60980F5013}" showPageBreaks="1" showGridLines="0" zeroValues="0" printArea="1" view="pageBreakPreview">
      <selection activeCell="C17" sqref="C17"/>
      <pageMargins left="0.75" right="0.63" top="0.57999999999999996" bottom="0.4" header="0.34" footer="0.2"/>
      <pageSetup orientation="portrait" r:id="rId28"/>
      <headerFooter alignWithMargins="0">
        <oddFooter>&amp;R&amp;"Book Antiqua,Bold"&amp;8 Page &amp;P of &amp;N</oddFooter>
      </headerFooter>
    </customSheetView>
    <customSheetView guid="{14C32814-5A59-4863-9FB1-822FBB75D7D1}" showPageBreaks="1" showGridLines="0" zeroValues="0" printArea="1" view="pageBreakPreview">
      <selection activeCell="B16" sqref="B16"/>
      <pageMargins left="0.75" right="0.63" top="0.57999999999999996" bottom="0.4" header="0.34" footer="0.2"/>
      <pageSetup orientation="portrait" r:id="rId29"/>
      <headerFooter alignWithMargins="0">
        <oddFooter>&amp;R&amp;"Book Antiqua,Bold"&amp;8 Page &amp;P of &amp;N</oddFooter>
      </headerFooter>
    </customSheetView>
    <customSheetView guid="{1F125E51-1799-42D0-B41E-DC039BB17D59}" showPageBreaks="1" showGridLines="0" zeroValues="0" printArea="1" view="pageBreakPreview" topLeftCell="A7">
      <selection activeCell="D18" sqref="D18"/>
      <pageMargins left="0.75" right="0.63" top="0.57999999999999996" bottom="0.4" header="0.34" footer="0.2"/>
      <pageSetup scale="96" orientation="portrait" r:id="rId30"/>
      <headerFooter alignWithMargins="0">
        <oddFooter>&amp;R&amp;"Book Antiqua,Bold"&amp;8 Page &amp;P of &amp;N</oddFooter>
      </headerFooter>
    </customSheetView>
    <customSheetView guid="{77353208-2D17-4D2E-ADE3-4F168F350B73}" showPageBreaks="1" showGridLines="0" zeroValues="0" printArea="1" view="pageBreakPreview">
      <selection activeCell="B16" sqref="B16"/>
      <pageMargins left="0.75" right="0.63" top="0.57999999999999996" bottom="0.4" header="0.34" footer="0.2"/>
      <pageSetup scale="96" orientation="portrait" r:id="rId31"/>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C17" sqref="C17"/>
      <pageMargins left="0.75" right="0.63" top="0.57999999999999996" bottom="0.4" header="0.34" footer="0.2"/>
      <pageSetup scale="96" orientation="portrait" r:id="rId32"/>
      <headerFooter alignWithMargins="0">
        <oddFooter>&amp;R&amp;"Book Antiqua,Bold"&amp;8 Page &amp;P of &amp;N</oddFooter>
      </headerFooter>
    </customSheetView>
  </customSheetViews>
  <mergeCells count="9">
    <mergeCell ref="A3:E3"/>
    <mergeCell ref="A5:E5"/>
    <mergeCell ref="A14:E14"/>
    <mergeCell ref="A8:C8"/>
    <mergeCell ref="A22:E22"/>
    <mergeCell ref="B9:C9"/>
    <mergeCell ref="B10:C10"/>
    <mergeCell ref="B11:C11"/>
    <mergeCell ref="B12:C12"/>
  </mergeCells>
  <phoneticPr fontId="6" type="noConversion"/>
  <pageMargins left="0.75" right="0.63" top="0.57999999999999996" bottom="0.4" header="0.34" footer="0.2"/>
  <pageSetup scale="96" orientation="portrait" r:id="rId33"/>
  <headerFooter alignWithMargins="0">
    <oddFooter>&amp;R&amp;"Book Antiqua,Bold"&amp;8 Page &amp;P of &amp;N</oddFooter>
  </headerFooter>
  <drawing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view="pageBreakPreview" zoomScaleNormal="100" zoomScaleSheetLayoutView="100" workbookViewId="0">
      <selection activeCell="B16" sqref="B16:E16"/>
    </sheetView>
  </sheetViews>
  <sheetFormatPr defaultRowHeight="16.5"/>
  <cols>
    <col min="1" max="1" width="12.140625" style="31" customWidth="1"/>
    <col min="2" max="2" width="20.5703125" style="31" customWidth="1"/>
    <col min="3" max="3" width="11.42578125" style="31" customWidth="1"/>
    <col min="4" max="4" width="15.42578125" style="31" customWidth="1"/>
    <col min="5" max="5" width="39.28515625" style="31" customWidth="1"/>
    <col min="6" max="8" width="9.140625" style="26"/>
    <col min="9" max="16384" width="9.140625" style="27"/>
  </cols>
  <sheetData>
    <row r="1" spans="1:9">
      <c r="A1" s="23" t="str">
        <f>Basic!A3&amp;Basic!B3</f>
        <v>Specification No. :5002001861/TOWER/DOM/A02-CC CS -3</v>
      </c>
      <c r="B1" s="24"/>
      <c r="C1" s="24"/>
      <c r="D1" s="24"/>
      <c r="E1" s="25" t="str">
        <f>"Attachment-4(B) "</f>
        <v xml:space="preserve">Attachment-4(B) </v>
      </c>
    </row>
    <row r="3" spans="1:9" ht="70.5" customHeight="1">
      <c r="A3" s="738"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38"/>
      <c r="C3" s="738"/>
      <c r="D3" s="738"/>
      <c r="E3" s="738"/>
      <c r="F3" s="28"/>
      <c r="G3" s="29"/>
      <c r="H3" s="28"/>
    </row>
    <row r="4" spans="1:9" ht="20.100000000000001" customHeight="1">
      <c r="A4" s="30"/>
      <c r="H4" s="32"/>
      <c r="I4" s="10"/>
    </row>
    <row r="5" spans="1:9" ht="20.100000000000001" customHeight="1">
      <c r="A5" s="739" t="s">
        <v>363</v>
      </c>
      <c r="B5" s="739"/>
      <c r="C5" s="739"/>
      <c r="D5" s="739"/>
      <c r="E5" s="739"/>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37" t="str">
        <f>'Attach 3(JV)'!A8</f>
        <v xml:space="preserve">JOINT VENTURE (JV) OF  &amp; </v>
      </c>
      <c r="B8" s="737"/>
      <c r="C8" s="737"/>
      <c r="D8" s="737"/>
      <c r="E8" s="11" t="str">
        <f>'Attach 3(JV)'!E8</f>
        <v>Contract Services</v>
      </c>
      <c r="H8" s="32"/>
      <c r="I8" s="12"/>
    </row>
    <row r="9" spans="1:9" ht="20.100000000000001" customHeight="1">
      <c r="A9" s="13" t="s">
        <v>356</v>
      </c>
      <c r="B9" s="975" t="str">
        <f>'Attach 3(JV)'!B9</f>
        <v/>
      </c>
      <c r="C9" s="975"/>
      <c r="D9" s="975"/>
      <c r="E9" s="11" t="str">
        <f>'Attach 3(JV)'!E9</f>
        <v>Power Grid Corporation of India Ltd.,</v>
      </c>
      <c r="H9" s="32"/>
      <c r="I9" s="12"/>
    </row>
    <row r="10" spans="1:9" ht="20.100000000000001" customHeight="1">
      <c r="A10" s="13" t="s">
        <v>358</v>
      </c>
      <c r="B10" s="975" t="str">
        <f>'Attach 3(JV)'!B10</f>
        <v/>
      </c>
      <c r="C10" s="975"/>
      <c r="D10" s="975"/>
      <c r="E10" s="11" t="str">
        <f>'Attach 3(JV)'!E10</f>
        <v>"Saudamini", Plot No. 2, Sector 29</v>
      </c>
      <c r="H10" s="32"/>
      <c r="I10" s="12"/>
    </row>
    <row r="11" spans="1:9" ht="20.100000000000001" customHeight="1">
      <c r="B11" s="975" t="str">
        <f>'Attach 3(JV)'!B11</f>
        <v/>
      </c>
      <c r="C11" s="975"/>
      <c r="D11" s="975"/>
      <c r="E11" s="11" t="str">
        <f>'Attach 3(JV)'!E11</f>
        <v>Gurgaon (Haryana) - 122001</v>
      </c>
    </row>
    <row r="12" spans="1:9" ht="20.100000000000001" customHeight="1">
      <c r="A12" s="34"/>
      <c r="B12" s="975" t="str">
        <f>'Attach 3(JV)'!B12</f>
        <v/>
      </c>
      <c r="C12" s="975"/>
      <c r="D12" s="975"/>
      <c r="E12" s="11"/>
    </row>
    <row r="13" spans="1:9" ht="20.100000000000001" customHeight="1">
      <c r="A13" s="31" t="s">
        <v>350</v>
      </c>
    </row>
    <row r="14" spans="1:9" ht="20.100000000000001" customHeight="1">
      <c r="A14" s="34"/>
    </row>
    <row r="15" spans="1:9" ht="87.75" customHeight="1">
      <c r="A15" s="704" t="s">
        <v>373</v>
      </c>
      <c r="B15" s="704"/>
      <c r="C15" s="704"/>
      <c r="D15" s="704"/>
      <c r="E15" s="704"/>
    </row>
    <row r="16" spans="1:9" ht="30" customHeight="1">
      <c r="A16" s="111" t="s">
        <v>366</v>
      </c>
      <c r="B16" s="978"/>
      <c r="C16" s="978"/>
      <c r="D16" s="978"/>
      <c r="E16" s="978"/>
    </row>
    <row r="17" spans="1:5" ht="30" customHeight="1">
      <c r="A17" s="111" t="s">
        <v>367</v>
      </c>
      <c r="B17" s="978"/>
      <c r="C17" s="978"/>
      <c r="D17" s="978"/>
      <c r="E17" s="978"/>
    </row>
    <row r="18" spans="1:5" ht="30" customHeight="1">
      <c r="A18" s="111" t="s">
        <v>368</v>
      </c>
      <c r="B18" s="978"/>
      <c r="C18" s="978"/>
      <c r="D18" s="978"/>
      <c r="E18" s="978"/>
    </row>
    <row r="19" spans="1:5" ht="30" customHeight="1">
      <c r="A19" s="44" t="s">
        <v>369</v>
      </c>
      <c r="B19" s="978"/>
      <c r="C19" s="978"/>
      <c r="D19" s="978"/>
      <c r="E19" s="978"/>
    </row>
    <row r="20" spans="1:5" ht="30" customHeight="1">
      <c r="A20" s="44" t="s">
        <v>78</v>
      </c>
      <c r="B20" s="978"/>
      <c r="C20" s="978"/>
      <c r="D20" s="978"/>
      <c r="E20" s="978"/>
    </row>
    <row r="21" spans="1:5" ht="30" customHeight="1">
      <c r="A21" s="44" t="s">
        <v>81</v>
      </c>
      <c r="B21" s="978"/>
      <c r="C21" s="978"/>
      <c r="D21" s="978"/>
      <c r="E21" s="978"/>
    </row>
    <row r="22" spans="1:5" ht="16.5" customHeight="1">
      <c r="A22" s="173"/>
      <c r="B22" s="174"/>
      <c r="C22" s="174"/>
      <c r="D22" s="174"/>
      <c r="E22" s="174"/>
    </row>
    <row r="23" spans="1:5" ht="27.95" customHeight="1">
      <c r="D23" s="39"/>
    </row>
    <row r="24" spans="1:5" ht="27.95" customHeight="1">
      <c r="A24" s="38" t="s">
        <v>6</v>
      </c>
      <c r="B24" s="82" t="str">
        <f>'Attach 3(JV)'!B24</f>
        <v/>
      </c>
      <c r="D24" s="39" t="s">
        <v>4</v>
      </c>
      <c r="E24" s="334" t="str">
        <f>'Attach 3(JV)'!E24</f>
        <v/>
      </c>
    </row>
    <row r="25" spans="1:5" ht="27.95" customHeight="1">
      <c r="A25" s="38" t="s">
        <v>7</v>
      </c>
      <c r="B25" s="334" t="str">
        <f>'Attach 3(JV)'!B25</f>
        <v/>
      </c>
      <c r="D25" s="39" t="s">
        <v>5</v>
      </c>
      <c r="E25" s="334" t="str">
        <f>'Attach 3(JV)'!E25</f>
        <v/>
      </c>
    </row>
    <row r="26" spans="1:5" ht="27.95" customHeight="1">
      <c r="D26" s="39"/>
    </row>
    <row r="27" spans="1:5" ht="33" customHeight="1"/>
    <row r="28" spans="1:5" ht="33"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c r="A35" s="40"/>
    </row>
  </sheetData>
  <sheetProtection algorithmName="SHA-512" hashValue="9zNp4lcymdnXiuwVJ9woIIPRiOvEpEMBmv4UnAVPHLv1CLK8/hyL0pFWyxKk0Ri8snN3c7YrBmRWZcpd9cBEpA==" saltValue="D5InVTKq8NBs9SVcjoqpzQ==" spinCount="100000" sheet="1" formatColumns="0" formatRows="0" selectLockedCells="1"/>
  <customSheetViews>
    <customSheetView guid="{35C772BD-8F05-4A18-BEC8-6AF744E22539}" showPageBreaks="1" showGridLines="0" printArea="1" view="pageBreakPreview">
      <selection activeCell="B16" sqref="B16:E16"/>
      <pageMargins left="0.75" right="0.63" top="0.57999999999999996" bottom="0.6" header="0.34" footer="0.35"/>
      <pageSetup scale="95" orientation="portrait" r:id="rId1"/>
      <headerFooter alignWithMargins="0">
        <oddFooter>&amp;R&amp;"Book Antiqua,Bold"&amp;8 Page &amp;P of &amp;N</oddFooter>
      </headerFooter>
    </customSheetView>
    <customSheetView guid="{012A8702-091E-4FD1-8E26-12B65B8B3B8C}" showPageBreaks="1" showGridLines="0" printArea="1" view="pageBreakPreview" topLeftCell="A7">
      <selection activeCell="B16" sqref="B16:E16"/>
      <pageMargins left="0.75" right="0.63" top="0.57999999999999996" bottom="0.6" header="0.34" footer="0.35"/>
      <pageSetup scale="95" orientation="portrait" r:id="rId2"/>
      <headerFooter alignWithMargins="0">
        <oddFooter>&amp;R&amp;"Book Antiqua,Bold"&amp;8 Page &amp;P of &amp;N</oddFooter>
      </headerFooter>
    </customSheetView>
    <customSheetView guid="{0D490C87-B003-4943-9825-ACE0B8E7CC06}" showPageBreaks="1" showGridLines="0" printArea="1" view="pageBreakPreview">
      <selection activeCell="B16" sqref="B16:E16"/>
      <pageMargins left="0.75" right="0.63" top="0.57999999999999996" bottom="0.6" header="0.34" footer="0.35"/>
      <pageSetup scale="95" orientation="portrait" r:id="rId3"/>
      <headerFooter alignWithMargins="0">
        <oddFooter>&amp;R&amp;"Book Antiqua,Bold"&amp;8 Page &amp;P of &amp;N</oddFooter>
      </headerFooter>
    </customSheetView>
    <customSheetView guid="{4D67A8FB-66CE-4EFD-8932-C754BE25ED43}" showPageBreaks="1" showGridLines="0" printArea="1" view="pageBreakPreview">
      <selection activeCell="B16" sqref="B16:E16"/>
      <pageMargins left="0.75" right="0.63" top="0.57999999999999996" bottom="0.6" header="0.34" footer="0.35"/>
      <pageSetup scale="95" orientation="portrait" r:id="rId4"/>
      <headerFooter alignWithMargins="0">
        <oddFooter>&amp;R&amp;"Book Antiqua,Bold"&amp;8 Page &amp;P of &amp;N</oddFooter>
      </headerFooter>
    </customSheetView>
    <customSheetView guid="{B07CB001-8FAF-40AD-8AD5-A65A64B33B35}" showPageBreaks="1" showGridLines="0" printArea="1" view="pageBreakPreview">
      <selection activeCell="B16" sqref="B16:E16"/>
      <pageMargins left="0.75" right="0.63" top="0.57999999999999996" bottom="0.6" header="0.34" footer="0.35"/>
      <pageSetup scale="95" orientation="portrait" r:id="rId5"/>
      <headerFooter alignWithMargins="0">
        <oddFooter>&amp;R&amp;"Book Antiqua,Bold"&amp;8 Page &amp;P of &amp;N</oddFooter>
      </headerFooter>
    </customSheetView>
    <customSheetView guid="{8CF338B0-8CA3-4AF4-816D-CB7A6D8E33BC}" showPageBreaks="1" showGridLines="0" printArea="1" view="pageBreakPreview">
      <selection activeCell="B16" sqref="B16:E21"/>
      <pageMargins left="0.75" right="0.63" top="0.57999999999999996" bottom="0.6" header="0.34" footer="0.35"/>
      <pageSetup scale="95" orientation="portrait" r:id="rId6"/>
      <headerFooter alignWithMargins="0">
        <oddFooter>&amp;R&amp;"Book Antiqua,Bold"&amp;8 Page &amp;P of &amp;N</oddFooter>
      </headerFooter>
    </customSheetView>
    <customSheetView guid="{D05C69EC-C4A6-4AED-AFBA-A3044FD4B3FB}" showPageBreaks="1" showGridLines="0" printArea="1" view="pageBreakPreview">
      <selection activeCell="B16" sqref="B16:E21"/>
      <pageMargins left="0.75" right="0.63" top="0.57999999999999996" bottom="0.6" header="0.34" footer="0.35"/>
      <pageSetup scale="95" orientation="portrait" r:id="rId7"/>
      <headerFooter alignWithMargins="0">
        <oddFooter>&amp;R&amp;"Book Antiqua,Bold"&amp;8 Page &amp;P of &amp;N</oddFooter>
      </headerFooter>
    </customSheetView>
    <customSheetView guid="{BE615921-12B2-47E1-81BB-292B559B4C46}" showPageBreaks="1" showGridLines="0" printArea="1" view="pageBreakPreview" topLeftCell="A3">
      <selection activeCell="B20" sqref="B20:E20"/>
      <pageMargins left="0.75" right="0.63" top="0.57999999999999996" bottom="0.6" header="0.34" footer="0.35"/>
      <pageSetup scale="95" orientation="portrait" r:id="rId8"/>
      <headerFooter alignWithMargins="0">
        <oddFooter>&amp;R&amp;"Book Antiqua,Bold"&amp;8 Page &amp;P of &amp;N</oddFooter>
      </headerFooter>
    </customSheetView>
    <customSheetView guid="{13A93EBF-985A-49FD-9FE0-DC75D238EC8C}" showPageBreaks="1" showGridLines="0" printArea="1" view="pageBreakPreview">
      <selection activeCell="B16" sqref="B16:E16"/>
      <pageMargins left="0.75" right="0.63" top="0.57999999999999996" bottom="0.6" header="0.34" footer="0.35"/>
      <pageSetup scale="95" orientation="portrait" r:id="rId9"/>
      <headerFooter alignWithMargins="0">
        <oddFooter>&amp;R&amp;"Book Antiqua,Bold"&amp;8 Page &amp;P of &amp;N</oddFooter>
      </headerFooter>
    </customSheetView>
    <customSheetView guid="{1E2D7167-D6B7-4690-9A83-BF768C4223A4}" showPageBreaks="1" showGridLines="0" printArea="1" view="pageBreakPreview" topLeftCell="A10">
      <selection activeCell="B75" sqref="B75:C75"/>
      <pageMargins left="0.75" right="0.63" top="0.57999999999999996" bottom="0.6" header="0.34" footer="0.35"/>
      <pageSetup scale="95" orientation="portrait" r:id="rId10"/>
      <headerFooter alignWithMargins="0">
        <oddFooter>&amp;R&amp;"Book Antiqua,Bold"&amp;8 Page &amp;P of &amp;N</oddFooter>
      </headerFooter>
    </customSheetView>
    <customSheetView guid="{7A88FC7A-7690-48AB-B789-172043AFADC8}" showPageBreaks="1" showGridLines="0" printArea="1" view="pageBreakPreview" topLeftCell="A19">
      <selection activeCell="B75" sqref="B75:C75"/>
      <pageMargins left="0.75" right="0.63" top="0.57999999999999996" bottom="0.6" header="0.34" footer="0.35"/>
      <pageSetup scale="95" orientation="portrait" r:id="rId11"/>
      <headerFooter alignWithMargins="0">
        <oddFooter>&amp;R&amp;"Book Antiqua,Bold"&amp;8 Page &amp;P of &amp;N</oddFooter>
      </headerFooter>
    </customSheetView>
    <customSheetView guid="{CB7CD015-9A92-451A-BEF4-2BC98E3768DD}" showPageBreaks="1" showGridLines="0" printArea="1" view="pageBreakPreview" topLeftCell="A7">
      <selection activeCell="B16" sqref="B16:E16"/>
      <pageMargins left="0.75" right="0.63" top="0.57999999999999996" bottom="0.6" header="0.34" footer="0.35"/>
      <pageSetup scale="95" orientation="portrait" r:id="rId12"/>
      <headerFooter alignWithMargins="0">
        <oddFooter>&amp;R&amp;"Book Antiqua,Bold"&amp;8 Page &amp;P of &amp;N</oddFooter>
      </headerFooter>
    </customSheetView>
    <customSheetView guid="{44C1C443-3199-4288-884A-D16AF7B2CD69}" showPageBreaks="1" showGridLines="0" printArea="1" view="pageBreakPreview" topLeftCell="A7">
      <selection activeCell="B16" sqref="B16:E16"/>
      <pageMargins left="0.75" right="0.63" top="0.57999999999999996" bottom="0.6" header="0.34" footer="0.35"/>
      <pageSetup scale="95" orientation="portrait" r:id="rId13"/>
      <headerFooter alignWithMargins="0">
        <oddFooter>&amp;R&amp;"Book Antiqua,Bold"&amp;8 Page &amp;P of &amp;N</oddFooter>
      </headerFooter>
    </customSheetView>
    <customSheetView guid="{82E8A0F5-0020-4355-95CF-28601763A783}" showPageBreaks="1" showGridLines="0" printArea="1" view="pageBreakPreview" topLeftCell="A7">
      <selection activeCell="B16" sqref="B16:E16"/>
      <pageMargins left="0.75" right="0.63" top="0.57999999999999996" bottom="0.6" header="0.34" footer="0.35"/>
      <pageSetup scale="95" orientation="portrait" r:id="rId14"/>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5"/>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20"/>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5"/>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scale="95" orientation="portrait" r:id="rId26"/>
      <headerFooter alignWithMargins="0">
        <oddFooter>&amp;R&amp;"Book Antiqua,Bold"&amp;8 Page &amp;P of &amp;N</oddFooter>
      </headerFooter>
    </customSheetView>
    <customSheetView guid="{CFBF18EC-8277-4311-991B-395AF21BB33B}" showPageBreaks="1" showGridLines="0" printArea="1" view="pageBreakPreview" topLeftCell="A10">
      <selection activeCell="B75" sqref="B75:C75"/>
      <pageMargins left="0.75" right="0.63" top="0.57999999999999996" bottom="0.6" header="0.34" footer="0.35"/>
      <pageSetup scale="95" orientation="portrait" r:id="rId27"/>
      <headerFooter alignWithMargins="0">
        <oddFooter>&amp;R&amp;"Book Antiqua,Bold"&amp;8 Page &amp;P of &amp;N</oddFooter>
      </headerFooter>
    </customSheetView>
    <customSheetView guid="{AA750348-930C-43DE-ADD0-8D60980F5013}" showPageBreaks="1" showGridLines="0" printArea="1" view="pageBreakPreview" topLeftCell="A10">
      <selection activeCell="B75" sqref="B75:C75"/>
      <pageMargins left="0.75" right="0.63" top="0.57999999999999996" bottom="0.6" header="0.34" footer="0.35"/>
      <pageSetup scale="95" orientation="portrait" r:id="rId28"/>
      <headerFooter alignWithMargins="0">
        <oddFooter>&amp;R&amp;"Book Antiqua,Bold"&amp;8 Page &amp;P of &amp;N</oddFooter>
      </headerFooter>
    </customSheetView>
    <customSheetView guid="{14C32814-5A59-4863-9FB1-822FBB75D7D1}" showPageBreaks="1" showGridLines="0" printArea="1" view="pageBreakPreview">
      <selection activeCell="B16" sqref="B16:E16"/>
      <pageMargins left="0.75" right="0.63" top="0.57999999999999996" bottom="0.6" header="0.34" footer="0.35"/>
      <pageSetup scale="95" orientation="portrait" r:id="rId29"/>
      <headerFooter alignWithMargins="0">
        <oddFooter>&amp;R&amp;"Book Antiqua,Bold"&amp;8 Page &amp;P of &amp;N</oddFooter>
      </headerFooter>
    </customSheetView>
    <customSheetView guid="{1F125E51-1799-42D0-B41E-DC039BB17D59}" showPageBreaks="1" showGridLines="0" printArea="1" view="pageBreakPreview" topLeftCell="A19">
      <selection activeCell="B16" sqref="B16:E21"/>
      <pageMargins left="0.75" right="0.63" top="0.57999999999999996" bottom="0.6" header="0.34" footer="0.35"/>
      <pageSetup scale="95" orientation="portrait" r:id="rId30"/>
      <headerFooter alignWithMargins="0">
        <oddFooter>&amp;R&amp;"Book Antiqua,Bold"&amp;8 Page &amp;P of &amp;N</oddFooter>
      </headerFooter>
    </customSheetView>
    <customSheetView guid="{77353208-2D17-4D2E-ADE3-4F168F350B73}" showPageBreaks="1" showGridLines="0" printArea="1" view="pageBreakPreview">
      <selection activeCell="B16" sqref="B16:E16"/>
      <pageMargins left="0.75" right="0.63" top="0.57999999999999996" bottom="0.6" header="0.34" footer="0.35"/>
      <pageSetup scale="95" orientation="portrait" r:id="rId31"/>
      <headerFooter alignWithMargins="0">
        <oddFooter>&amp;R&amp;"Book Antiqua,Bold"&amp;8 Page &amp;P of &amp;N</oddFooter>
      </headerFooter>
    </customSheetView>
    <customSheetView guid="{010B040B-83D1-42E5-9354-A9BE9113BDAC}" showPageBreaks="1" showGridLines="0" printArea="1" view="pageBreakPreview" topLeftCell="A7">
      <selection activeCell="B16" sqref="B16:E16"/>
      <pageMargins left="0.75" right="0.63" top="0.57999999999999996" bottom="0.6" header="0.34" footer="0.35"/>
      <pageSetup scale="95" orientation="portrait" r:id="rId32"/>
      <headerFooter alignWithMargins="0">
        <oddFooter>&amp;R&amp;"Book Antiqua,Bold"&amp;8 Page &amp;P of &amp;N</oddFooter>
      </headerFooter>
    </customSheetView>
  </customSheetViews>
  <mergeCells count="14">
    <mergeCell ref="B9:D9"/>
    <mergeCell ref="B20:E20"/>
    <mergeCell ref="A3:E3"/>
    <mergeCell ref="A5:E5"/>
    <mergeCell ref="B10:D10"/>
    <mergeCell ref="B11:D11"/>
    <mergeCell ref="A8:D8"/>
    <mergeCell ref="B21:E21"/>
    <mergeCell ref="A15:E15"/>
    <mergeCell ref="B16:E16"/>
    <mergeCell ref="B12:D12"/>
    <mergeCell ref="B17:E17"/>
    <mergeCell ref="B18:E18"/>
    <mergeCell ref="B19:E19"/>
  </mergeCells>
  <phoneticPr fontId="6" type="noConversion"/>
  <pageMargins left="0.75" right="0.63" top="0.57999999999999996" bottom="0.6" header="0.34" footer="0.35"/>
  <pageSetup scale="95" orientation="portrait" r:id="rId33"/>
  <headerFooter alignWithMargins="0">
    <oddFooter>&amp;R&amp;"Book Antiqua,Bold"&amp;8 Page &amp;P of &amp;N</oddFooter>
  </headerFooter>
  <drawing r:id="rId3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29"/>
  <sheetViews>
    <sheetView showGridLines="0" view="pageBreakPreview" topLeftCell="A4" zoomScaleNormal="100" zoomScaleSheetLayoutView="100" workbookViewId="0">
      <selection activeCell="B18" sqref="B18"/>
    </sheetView>
  </sheetViews>
  <sheetFormatPr defaultRowHeight="16.5"/>
  <cols>
    <col min="1" max="1" width="12.140625" style="31" customWidth="1"/>
    <col min="2" max="2" width="30.7109375" style="31" customWidth="1"/>
    <col min="3" max="3" width="20.42578125" style="31" customWidth="1"/>
    <col min="4" max="4" width="18.85546875" style="31" customWidth="1"/>
    <col min="5" max="5" width="20" style="31" customWidth="1"/>
    <col min="6" max="7" width="9.140625" style="26"/>
    <col min="8" max="8" width="0" style="26" hidden="1" customWidth="1"/>
    <col min="9" max="16384" width="9.140625" style="27"/>
  </cols>
  <sheetData>
    <row r="1" spans="1:9">
      <c r="A1" s="23" t="str">
        <f>Basic!A3&amp;Basic!B3</f>
        <v>Specification No. :5002001861/TOWER/DOM/A02-CC CS -3</v>
      </c>
      <c r="B1" s="24"/>
      <c r="C1" s="24"/>
      <c r="D1" s="24"/>
      <c r="E1" s="25" t="str">
        <f>"Attachment-5 "</f>
        <v xml:space="preserve">Attachment-5 </v>
      </c>
    </row>
    <row r="2" spans="1:9" ht="8.1" customHeight="1"/>
    <row r="3" spans="1:9" ht="86.25" customHeight="1">
      <c r="A3" s="738"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38"/>
      <c r="C3" s="738"/>
      <c r="D3" s="738"/>
      <c r="E3" s="738"/>
      <c r="F3" s="28"/>
      <c r="G3" s="29"/>
      <c r="H3" s="28"/>
    </row>
    <row r="4" spans="1:9" ht="3" customHeight="1">
      <c r="A4" s="30"/>
      <c r="H4" s="32"/>
      <c r="I4" s="10"/>
    </row>
    <row r="5" spans="1:9" ht="20.100000000000001" customHeight="1">
      <c r="A5" s="739" t="s">
        <v>374</v>
      </c>
      <c r="B5" s="739"/>
      <c r="C5" s="739"/>
      <c r="D5" s="739"/>
      <c r="E5" s="739"/>
      <c r="F5" s="33"/>
      <c r="H5" s="32"/>
      <c r="I5" s="12"/>
    </row>
    <row r="6" spans="1:9" ht="8.1" customHeight="1">
      <c r="A6" s="34"/>
      <c r="H6" s="32"/>
      <c r="I6" s="12"/>
    </row>
    <row r="7" spans="1:9" ht="20.100000000000001" customHeight="1">
      <c r="A7" s="35" t="str">
        <f>'Attach 3(JV)'!A7</f>
        <v>Bidder’s Name and Address :</v>
      </c>
      <c r="B7" s="34"/>
      <c r="C7" s="34"/>
      <c r="D7" s="15" t="str">
        <f>'Attach 3(JV)'!E7</f>
        <v>To:</v>
      </c>
      <c r="H7" s="32"/>
      <c r="I7" s="12"/>
    </row>
    <row r="8" spans="1:9" ht="36" customHeight="1">
      <c r="A8" s="737" t="str">
        <f>'Attach 3(JV)'!A8</f>
        <v xml:space="preserve">JOINT VENTURE (JV) OF  &amp; </v>
      </c>
      <c r="B8" s="737"/>
      <c r="C8" s="737"/>
      <c r="D8" s="11" t="str">
        <f>'Attach 3(JV)'!E8</f>
        <v>Contract Services</v>
      </c>
      <c r="H8" s="32"/>
      <c r="I8" s="12"/>
    </row>
    <row r="9" spans="1:9" ht="20.100000000000001" customHeight="1">
      <c r="A9" s="13" t="s">
        <v>356</v>
      </c>
      <c r="B9" s="975" t="str">
        <f>'Attach 3(JV)'!B9</f>
        <v/>
      </c>
      <c r="C9" s="975"/>
      <c r="D9" s="11" t="str">
        <f>'Attach 3(JV)'!E9</f>
        <v>Power Grid Corporation of India Ltd.,</v>
      </c>
      <c r="H9" s="32"/>
      <c r="I9" s="12"/>
    </row>
    <row r="10" spans="1:9" ht="20.100000000000001" customHeight="1">
      <c r="A10" s="13" t="s">
        <v>358</v>
      </c>
      <c r="B10" s="975" t="str">
        <f>'Attach 3(JV)'!B10</f>
        <v/>
      </c>
      <c r="C10" s="975"/>
      <c r="D10" s="11" t="str">
        <f>'Attach 3(JV)'!E10</f>
        <v>"Saudamini", Plot No. 2, Sector 29</v>
      </c>
      <c r="H10" s="32"/>
      <c r="I10" s="12"/>
    </row>
    <row r="11" spans="1:9" ht="20.100000000000001" customHeight="1">
      <c r="B11" s="975" t="str">
        <f>'Attach 3(JV)'!B11</f>
        <v/>
      </c>
      <c r="C11" s="975"/>
      <c r="D11" s="11" t="str">
        <f>'Attach 3(JV)'!E11</f>
        <v>Gurgaon (Haryana) - 122001</v>
      </c>
    </row>
    <row r="12" spans="1:9" ht="9.75" customHeight="1">
      <c r="A12" s="34"/>
      <c r="B12" s="975" t="str">
        <f>'Attach 3(JV)'!B12</f>
        <v/>
      </c>
      <c r="C12" s="975"/>
      <c r="D12" s="11"/>
    </row>
    <row r="13" spans="1:9" ht="21" customHeight="1">
      <c r="A13" s="34"/>
      <c r="B13" s="411"/>
      <c r="C13" s="411"/>
      <c r="D13" s="11"/>
    </row>
    <row r="14" spans="1:9" ht="17.25" customHeight="1">
      <c r="A14" s="374" t="s">
        <v>350</v>
      </c>
      <c r="B14" s="374"/>
      <c r="C14" s="374"/>
      <c r="D14" s="382"/>
      <c r="E14" s="374"/>
    </row>
    <row r="15" spans="1:9" ht="54" customHeight="1">
      <c r="A15" s="985" t="s">
        <v>515</v>
      </c>
      <c r="B15" s="985"/>
      <c r="C15" s="985"/>
      <c r="D15" s="985"/>
      <c r="E15" s="985"/>
    </row>
    <row r="16" spans="1:9" ht="37.5" customHeight="1">
      <c r="A16" s="986" t="s">
        <v>354</v>
      </c>
      <c r="B16" s="986" t="s">
        <v>372</v>
      </c>
      <c r="C16" s="986" t="s">
        <v>375</v>
      </c>
      <c r="D16" s="988" t="s">
        <v>376</v>
      </c>
      <c r="E16" s="989"/>
    </row>
    <row r="17" spans="1:8" ht="38.25" customHeight="1">
      <c r="A17" s="987"/>
      <c r="B17" s="987"/>
      <c r="C17" s="987"/>
      <c r="D17" s="412" t="s">
        <v>377</v>
      </c>
      <c r="E17" s="412" t="s">
        <v>105</v>
      </c>
    </row>
    <row r="18" spans="1:8" ht="26.25" customHeight="1">
      <c r="A18" s="413">
        <v>1</v>
      </c>
      <c r="B18" s="414"/>
      <c r="C18" s="414"/>
      <c r="D18" s="414"/>
      <c r="E18" s="414"/>
    </row>
    <row r="19" spans="1:8" ht="25.5" customHeight="1">
      <c r="A19" s="415">
        <v>2</v>
      </c>
      <c r="B19" s="416"/>
      <c r="C19" s="416"/>
      <c r="D19" s="416"/>
      <c r="E19" s="416"/>
    </row>
    <row r="20" spans="1:8" ht="26.25" customHeight="1">
      <c r="A20" s="415">
        <v>3</v>
      </c>
      <c r="B20" s="416"/>
      <c r="C20" s="416"/>
      <c r="D20" s="416"/>
      <c r="E20" s="416"/>
      <c r="H20" s="26" t="b">
        <v>1</v>
      </c>
    </row>
    <row r="21" spans="1:8" ht="27" customHeight="1">
      <c r="A21" s="415">
        <v>4</v>
      </c>
      <c r="B21" s="416"/>
      <c r="C21" s="416"/>
      <c r="D21" s="416"/>
      <c r="E21" s="416"/>
    </row>
    <row r="22" spans="1:8" ht="32.25" customHeight="1">
      <c r="A22" s="417">
        <v>5</v>
      </c>
      <c r="B22" s="418"/>
      <c r="C22" s="418"/>
      <c r="D22" s="418"/>
      <c r="E22" s="418"/>
    </row>
    <row r="23" spans="1:8" ht="27.75" customHeight="1">
      <c r="A23" s="979" t="s">
        <v>596</v>
      </c>
      <c r="B23" s="980"/>
      <c r="C23" s="980"/>
      <c r="D23" s="980"/>
      <c r="E23" s="981"/>
    </row>
    <row r="24" spans="1:8" ht="9.75" customHeight="1">
      <c r="A24" s="982"/>
      <c r="B24" s="983"/>
      <c r="C24" s="983"/>
      <c r="D24" s="983"/>
      <c r="E24" s="984"/>
    </row>
    <row r="25" spans="1:8">
      <c r="A25" s="226"/>
      <c r="B25" s="226"/>
      <c r="C25" s="226"/>
      <c r="D25" s="226"/>
      <c r="E25" s="226"/>
      <c r="F25" s="36"/>
      <c r="G25" s="36"/>
      <c r="H25" s="36"/>
    </row>
    <row r="26" spans="1:8" ht="11.25" customHeight="1">
      <c r="A26" s="119"/>
      <c r="B26" s="119"/>
      <c r="C26" s="39"/>
      <c r="D26" s="119"/>
      <c r="E26" s="119"/>
      <c r="F26" s="36"/>
      <c r="G26" s="36"/>
      <c r="H26" s="36"/>
    </row>
    <row r="27" spans="1:8" ht="15.95" customHeight="1">
      <c r="A27" s="38" t="s">
        <v>6</v>
      </c>
      <c r="B27" s="82" t="str">
        <f>'Attach 3(JV)'!B24</f>
        <v/>
      </c>
      <c r="C27" s="39" t="s">
        <v>4</v>
      </c>
      <c r="D27" s="334" t="str">
        <f>'Attach 3(JV)'!E24</f>
        <v/>
      </c>
    </row>
    <row r="28" spans="1:8" ht="15.95" customHeight="1">
      <c r="A28" s="38" t="s">
        <v>7</v>
      </c>
      <c r="B28" s="334" t="str">
        <f>'Attach 3(JV)'!B25</f>
        <v/>
      </c>
      <c r="C28" s="39" t="s">
        <v>5</v>
      </c>
      <c r="D28" s="334" t="str">
        <f>'Attach 3(JV)'!E25</f>
        <v/>
      </c>
    </row>
    <row r="29" spans="1:8" ht="15.95" customHeight="1">
      <c r="A29" s="27"/>
      <c r="B29" s="27"/>
      <c r="C29" s="39"/>
      <c r="D29" s="27"/>
      <c r="E29" s="27"/>
    </row>
  </sheetData>
  <sheetProtection algorithmName="SHA-512" hashValue="V00X9hC6ur6CsZeokZCTg8kqdCqP4ahNHFlYqrkTO24+mVyer5diTuE2m7EnnSgTOa2NvLmmqbOGICamtL2Eow==" saltValue="hr6O51+xx0XXbXRO6xuo3w==" spinCount="100000" sheet="1" formatColumns="0" formatRows="0" selectLockedCells="1"/>
  <customSheetViews>
    <customSheetView guid="{35C772BD-8F05-4A18-BEC8-6AF744E22539}" showPageBreaks="1" showGridLines="0" printArea="1" hiddenColumns="1" view="pageBreakPreview" topLeftCell="A4">
      <selection activeCell="B18" sqref="B18"/>
      <pageMargins left="0.75" right="0.46" top="0.4" bottom="0.47" header="0.26" footer="0.28999999999999998"/>
      <pageSetup scale="89" orientation="portrait" r:id="rId1"/>
      <headerFooter alignWithMargins="0">
        <oddFooter>&amp;R&amp;"Book Antiqua,Bold"&amp;8 Page &amp;P of &amp;N</oddFooter>
      </headerFooter>
    </customSheetView>
    <customSheetView guid="{012A8702-091E-4FD1-8E26-12B65B8B3B8C}" showPageBreaks="1" showGridLines="0" printArea="1" hiddenColumns="1" view="pageBreakPreview" topLeftCell="A4">
      <selection activeCell="D21" sqref="D21"/>
      <pageMargins left="0.75" right="0.46" top="0.4" bottom="0.47" header="0.26" footer="0.28999999999999998"/>
      <pageSetup scale="89" orientation="portrait" r:id="rId2"/>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B18" sqref="B18"/>
      <pageMargins left="0.75" right="0.46" top="0.4" bottom="0.47" header="0.26" footer="0.28999999999999998"/>
      <pageSetup scale="89" orientation="portrait" r:id="rId3"/>
      <headerFooter alignWithMargins="0">
        <oddFooter>&amp;R&amp;"Book Antiqua,Bold"&amp;8 Page &amp;P of &amp;N</oddFooter>
      </headerFooter>
    </customSheetView>
    <customSheetView guid="{4D67A8FB-66CE-4EFD-8932-C754BE25ED43}" showPageBreaks="1" showGridLines="0" printArea="1" hiddenColumns="1" view="pageBreakPreview">
      <selection activeCell="B18" sqref="B18"/>
      <pageMargins left="0.75" right="0.46" top="0.4" bottom="0.47" header="0.26" footer="0.28999999999999998"/>
      <pageSetup scale="89" orientation="portrait" r:id="rId4"/>
      <headerFooter alignWithMargins="0">
        <oddFooter>&amp;R&amp;"Book Antiqua,Bold"&amp;8 Page &amp;P of &amp;N</oddFooter>
      </headerFooter>
    </customSheetView>
    <customSheetView guid="{B07CB001-8FAF-40AD-8AD5-A65A64B33B35}" showPageBreaks="1" showGridLines="0" printArea="1" hiddenColumns="1" view="pageBreakPreview">
      <selection activeCell="B18" sqref="B18"/>
      <pageMargins left="0.75" right="0.46" top="0.4" bottom="0.47" header="0.26" footer="0.28999999999999998"/>
      <pageSetup scale="89" orientation="portrait" r:id="rId5"/>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3">
      <selection activeCell="B18" sqref="B18"/>
      <pageMargins left="0.75" right="0.46" top="0.4" bottom="0.47" header="0.26" footer="0.28999999999999998"/>
      <pageSetup scale="89" orientation="portrait" r:id="rId6"/>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8">
      <selection activeCell="B18" sqref="B18"/>
      <pageMargins left="0.75" right="0.46" top="0.4" bottom="0.47" header="0.26" footer="0.28999999999999998"/>
      <pageSetup scale="89" orientation="portrait" r:id="rId7"/>
      <headerFooter alignWithMargins="0">
        <oddFooter>&amp;R&amp;"Book Antiqua,Bold"&amp;8 Page &amp;P of &amp;N</oddFooter>
      </headerFooter>
    </customSheetView>
    <customSheetView guid="{BE615921-12B2-47E1-81BB-292B559B4C46}" showPageBreaks="1" showGridLines="0" printArea="1" hiddenRows="1" hiddenColumns="1" view="pageBreakPreview">
      <selection activeCell="D19" sqref="D19"/>
      <pageMargins left="0.75" right="0.46" top="0.4" bottom="0.47" header="0.26" footer="0.28999999999999998"/>
      <pageSetup scale="89" orientation="portrait" r:id="rId8"/>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B18" sqref="B18:E22"/>
      <pageMargins left="0.75" right="0.46" top="0.4" bottom="0.47" header="0.26" footer="0.28999999999999998"/>
      <pageSetup scale="89" orientation="portrait" r:id="rId9"/>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11">
      <selection activeCell="C30" sqref="C30"/>
      <pageMargins left="0.75" right="0.46" top="0.4" bottom="0.47" header="0.26" footer="0.28999999999999998"/>
      <pageSetup scale="89" orientation="portrait" r:id="rId10"/>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20">
      <selection activeCell="B18" sqref="B18"/>
      <pageMargins left="0.75" right="0.46" top="0.4" bottom="0.47" header="0.26" footer="0.28999999999999998"/>
      <pageSetup scale="89" orientation="portrait" r:id="rId11"/>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24">
      <selection activeCell="B29" sqref="B29"/>
      <pageMargins left="0.75" right="0.46" top="0.4" bottom="0.47" header="0.26" footer="0.28999999999999998"/>
      <pageSetup scale="95" orientation="portrait" r:id="rId12"/>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6">
      <selection activeCell="B29" sqref="B29"/>
      <pageMargins left="0.75" right="0.46" top="0.4" bottom="0.47" header="0.26" footer="0.28999999999999998"/>
      <pageSetup scale="95" orientation="portrait" r:id="rId13"/>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11">
      <selection activeCell="B17" sqref="B17"/>
      <rowBreaks count="1" manualBreakCount="1">
        <brk id="72" max="4" man="1"/>
      </rowBreaks>
      <pageMargins left="0.75" right="0.46" top="0.4" bottom="0.47" header="0.26" footer="0.28999999999999998"/>
      <pageSetup scale="95" orientation="portrait" r:id="rId14"/>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5"/>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6"/>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0"/>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22"/>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23"/>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4"/>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5"/>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7">
      <selection activeCell="C22" sqref="C22"/>
      <pageMargins left="0.75" right="0.46" top="0.4" bottom="0.47" header="0.26" footer="0.28999999999999998"/>
      <pageSetup scale="95" orientation="portrait" r:id="rId26"/>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11">
      <selection activeCell="C30" sqref="C30"/>
      <pageMargins left="0.75" right="0.46" top="0.4" bottom="0.47" header="0.26" footer="0.28999999999999998"/>
      <pageSetup scale="89" orientation="portrait" r:id="rId27"/>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11">
      <selection activeCell="C30" sqref="C30"/>
      <pageMargins left="0.75" right="0.46" top="0.4" bottom="0.47" header="0.26" footer="0.28999999999999998"/>
      <pageSetup scale="89" orientation="portrait" r:id="rId28"/>
      <headerFooter alignWithMargins="0">
        <oddFooter>&amp;R&amp;"Book Antiqua,Bold"&amp;8 Page &amp;P of &amp;N</oddFooter>
      </headerFooter>
    </customSheetView>
    <customSheetView guid="{14C32814-5A59-4863-9FB1-822FBB75D7D1}" showPageBreaks="1" showGridLines="0" printArea="1" hiddenRows="1" hiddenColumns="1" view="pageBreakPreview" topLeftCell="A7">
      <selection activeCell="B29" sqref="B29"/>
      <pageMargins left="0.75" right="0.46" top="0.4" bottom="0.47" header="0.26" footer="0.28999999999999998"/>
      <pageSetup scale="89" orientation="portrait" r:id="rId29"/>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8">
      <selection activeCell="B18" sqref="B18"/>
      <pageMargins left="0.75" right="0.46" top="0.4" bottom="0.47" header="0.26" footer="0.28999999999999998"/>
      <pageSetup scale="89" orientation="portrait" r:id="rId30"/>
      <headerFooter alignWithMargins="0">
        <oddFooter>&amp;R&amp;"Book Antiqua,Bold"&amp;8 Page &amp;P of &amp;N</oddFooter>
      </headerFooter>
    </customSheetView>
    <customSheetView guid="{77353208-2D17-4D2E-ADE3-4F168F350B73}" showPageBreaks="1" showGridLines="0" printArea="1" hiddenColumns="1" view="pageBreakPreview">
      <selection activeCell="B18" sqref="B18"/>
      <pageMargins left="0.75" right="0.46" top="0.4" bottom="0.47" header="0.26" footer="0.28999999999999998"/>
      <pageSetup scale="89" orientation="portrait" r:id="rId31"/>
      <headerFooter alignWithMargins="0">
        <oddFooter>&amp;R&amp;"Book Antiqua,Bold"&amp;8 Page &amp;P of &amp;N</oddFooter>
      </headerFooter>
    </customSheetView>
    <customSheetView guid="{010B040B-83D1-42E5-9354-A9BE9113BDAC}" showPageBreaks="1" showGridLines="0" printArea="1" hiddenColumns="1" view="pageBreakPreview" topLeftCell="A4">
      <selection activeCell="D21" sqref="D21"/>
      <pageMargins left="0.75" right="0.46" top="0.4" bottom="0.47" header="0.26" footer="0.28999999999999998"/>
      <pageSetup scale="89" orientation="portrait" r:id="rId32"/>
      <headerFooter alignWithMargins="0">
        <oddFooter>&amp;R&amp;"Book Antiqua,Bold"&amp;8 Page &amp;P of &amp;N</oddFooter>
      </headerFooter>
    </customSheetView>
  </customSheetViews>
  <mergeCells count="13">
    <mergeCell ref="A23:E24"/>
    <mergeCell ref="A15:E15"/>
    <mergeCell ref="A16:A17"/>
    <mergeCell ref="B16:B17"/>
    <mergeCell ref="C16:C17"/>
    <mergeCell ref="D16:E16"/>
    <mergeCell ref="B11:C11"/>
    <mergeCell ref="B12:C12"/>
    <mergeCell ref="A3:E3"/>
    <mergeCell ref="A5:E5"/>
    <mergeCell ref="B9:C9"/>
    <mergeCell ref="B10:C10"/>
    <mergeCell ref="A8:C8"/>
  </mergeCells>
  <phoneticPr fontId="6" type="noConversion"/>
  <pageMargins left="0.75" right="0.46" top="0.4" bottom="0.47" header="0.26" footer="0.28999999999999998"/>
  <pageSetup scale="89" orientation="portrait" r:id="rId33"/>
  <headerFooter alignWithMargins="0">
    <oddFooter>&amp;R&amp;"Book Antiqua,Bold"&amp;8 Page &amp;P of &amp;N</oddFooter>
  </headerFooter>
  <drawing r:id="rId34"/>
  <legacyDrawing r:id="rId35"/>
  <mc:AlternateContent xmlns:mc="http://schemas.openxmlformats.org/markup-compatibility/2006">
    <mc:Choice Requires="x14">
      <controls>
        <mc:AlternateContent xmlns:mc="http://schemas.openxmlformats.org/markup-compatibility/2006">
          <mc:Choice Requires="x14">
            <control shapeId="9235" r:id="rId36" name="Check Box 19">
              <controlPr defaultSize="0" print="0" autoFill="0" autoLine="0" autoPict="0">
                <anchor moveWithCells="1">
                  <from>
                    <xdr:col>4</xdr:col>
                    <xdr:colOff>914400</xdr:colOff>
                    <xdr:row>24</xdr:row>
                    <xdr:rowOff>0</xdr:rowOff>
                  </from>
                  <to>
                    <xdr:col>4</xdr:col>
                    <xdr:colOff>1219200</xdr:colOff>
                    <xdr:row>25</xdr:row>
                    <xdr:rowOff>133350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E29"/>
  <sheetViews>
    <sheetView view="pageBreakPreview" zoomScaleNormal="100" zoomScaleSheetLayoutView="100" workbookViewId="0">
      <selection activeCell="B17" sqref="B17"/>
    </sheetView>
  </sheetViews>
  <sheetFormatPr defaultRowHeight="13.5"/>
  <cols>
    <col min="1" max="1" width="19.5703125" customWidth="1"/>
    <col min="2" max="2" width="17.85546875" customWidth="1"/>
    <col min="3" max="3" width="24.85546875" customWidth="1"/>
    <col min="4" max="4" width="23.28515625" customWidth="1"/>
    <col min="5" max="5" width="23" customWidth="1"/>
    <col min="6" max="6" width="9.85546875" customWidth="1"/>
  </cols>
  <sheetData>
    <row r="1" spans="1:5" ht="16.5">
      <c r="A1" s="113" t="str">
        <f>Basic!A3&amp;Basic!B3</f>
        <v>Specification No. :5002001861/TOWER/DOM/A02-CC CS -3</v>
      </c>
      <c r="B1" s="429"/>
      <c r="C1" s="429"/>
      <c r="D1" s="429"/>
      <c r="E1" s="430" t="s">
        <v>522</v>
      </c>
    </row>
    <row r="2" spans="1:5" ht="15.75">
      <c r="A2" s="431"/>
      <c r="B2" s="427"/>
      <c r="C2" s="427"/>
      <c r="D2" s="427"/>
      <c r="E2" s="432"/>
    </row>
    <row r="3" spans="1:5" ht="79.5" customHeight="1">
      <c r="A3" s="738"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38"/>
      <c r="C3" s="738"/>
      <c r="D3" s="738"/>
      <c r="E3" s="738"/>
    </row>
    <row r="4" spans="1:5" ht="24" customHeight="1">
      <c r="A4" s="451" t="s">
        <v>516</v>
      </c>
      <c r="B4" s="452"/>
      <c r="C4" s="452"/>
      <c r="D4" s="452"/>
      <c r="E4" s="453"/>
    </row>
    <row r="5" spans="1:5" ht="15.75" customHeight="1">
      <c r="A5" s="433"/>
      <c r="B5" s="427"/>
      <c r="C5" s="427"/>
      <c r="D5" s="427"/>
      <c r="E5" s="432"/>
    </row>
    <row r="6" spans="1:5" ht="16.5">
      <c r="A6" s="434" t="str">
        <f>'Attach 3(JV)'!A7</f>
        <v>Bidder’s Name and Address :</v>
      </c>
      <c r="B6" s="435"/>
      <c r="C6" s="435"/>
      <c r="D6" s="15" t="str">
        <f>'Attach 3(JV)'!E7</f>
        <v>To:</v>
      </c>
      <c r="E6" s="365"/>
    </row>
    <row r="7" spans="1:5" ht="16.5">
      <c r="A7" s="990" t="str">
        <f>'Attach 3(JV)'!A8</f>
        <v xml:space="preserve">JOINT VENTURE (JV) OF  &amp; </v>
      </c>
      <c r="B7" s="991"/>
      <c r="C7" s="991"/>
      <c r="D7" s="11" t="str">
        <f>'Attach 3(JV)'!E8</f>
        <v>Contract Services</v>
      </c>
      <c r="E7" s="365"/>
    </row>
    <row r="8" spans="1:5" ht="16.5">
      <c r="A8" s="436" t="s">
        <v>356</v>
      </c>
      <c r="B8" s="741" t="str">
        <f>'Attach 3(JV)'!B9</f>
        <v/>
      </c>
      <c r="C8" s="741"/>
      <c r="D8" s="11" t="str">
        <f>'Attach 3(JV)'!E9</f>
        <v>Power Grid Corporation of India Ltd.,</v>
      </c>
      <c r="E8" s="365"/>
    </row>
    <row r="9" spans="1:5" ht="16.5">
      <c r="A9" s="436" t="s">
        <v>358</v>
      </c>
      <c r="B9" s="741" t="str">
        <f>'Attach 3(JV)'!B10</f>
        <v/>
      </c>
      <c r="C9" s="741"/>
      <c r="D9" s="11" t="str">
        <f>'Attach 3(JV)'!E10</f>
        <v>"Saudamini", Plot No. 2, Sector 29</v>
      </c>
      <c r="E9" s="365"/>
    </row>
    <row r="10" spans="1:5" ht="16.5">
      <c r="A10" s="437"/>
      <c r="B10" s="741" t="str">
        <f>'Attach 3(JV)'!B11</f>
        <v/>
      </c>
      <c r="C10" s="741"/>
      <c r="D10" s="11"/>
      <c r="E10" s="365"/>
    </row>
    <row r="11" spans="1:5" ht="16.5">
      <c r="A11" s="438"/>
      <c r="B11" s="741" t="str">
        <f>'Attach 3(JV)'!B12</f>
        <v/>
      </c>
      <c r="C11" s="741"/>
      <c r="D11" s="11"/>
      <c r="E11" s="365"/>
    </row>
    <row r="12" spans="1:5" ht="16.5">
      <c r="A12" s="438"/>
      <c r="B12" s="419"/>
      <c r="C12" s="419"/>
      <c r="D12" s="11"/>
      <c r="E12" s="365"/>
    </row>
    <row r="13" spans="1:5" ht="15.75">
      <c r="A13" s="431" t="s">
        <v>350</v>
      </c>
      <c r="B13" s="427"/>
      <c r="C13" s="427"/>
      <c r="D13" s="439"/>
      <c r="E13" s="432"/>
    </row>
    <row r="14" spans="1:5" ht="74.25" customHeight="1" thickBot="1">
      <c r="A14" s="993" t="s">
        <v>517</v>
      </c>
      <c r="B14" s="994"/>
      <c r="C14" s="994"/>
      <c r="D14" s="994"/>
      <c r="E14" s="995"/>
    </row>
    <row r="15" spans="1:5" ht="16.5" customHeight="1">
      <c r="A15" s="996" t="s">
        <v>354</v>
      </c>
      <c r="B15" s="998" t="s">
        <v>372</v>
      </c>
      <c r="C15" s="998" t="s">
        <v>375</v>
      </c>
      <c r="D15" s="1000" t="s">
        <v>518</v>
      </c>
      <c r="E15" s="1001"/>
    </row>
    <row r="16" spans="1:5" ht="50.25" thickBot="1">
      <c r="A16" s="997"/>
      <c r="B16" s="999"/>
      <c r="C16" s="999"/>
      <c r="D16" s="420" t="s">
        <v>519</v>
      </c>
      <c r="E16" s="420" t="s">
        <v>520</v>
      </c>
    </row>
    <row r="17" spans="1:5" ht="29.25" customHeight="1">
      <c r="A17" s="421">
        <v>1</v>
      </c>
      <c r="B17" s="422"/>
      <c r="C17" s="422"/>
      <c r="D17" s="422"/>
      <c r="E17" s="422"/>
    </row>
    <row r="18" spans="1:5" ht="29.25" customHeight="1">
      <c r="A18" s="423">
        <v>2</v>
      </c>
      <c r="B18" s="424"/>
      <c r="C18" s="424"/>
      <c r="D18" s="424"/>
      <c r="E18" s="424"/>
    </row>
    <row r="19" spans="1:5" ht="29.25" customHeight="1">
      <c r="A19" s="423">
        <v>3</v>
      </c>
      <c r="B19" s="424"/>
      <c r="C19" s="424"/>
      <c r="D19" s="424"/>
      <c r="E19" s="424"/>
    </row>
    <row r="20" spans="1:5" ht="29.25" customHeight="1">
      <c r="A20" s="423">
        <v>4</v>
      </c>
      <c r="B20" s="424"/>
      <c r="C20" s="424"/>
      <c r="D20" s="424"/>
      <c r="E20" s="424"/>
    </row>
    <row r="21" spans="1:5" ht="29.25" customHeight="1">
      <c r="A21" s="425">
        <v>5</v>
      </c>
      <c r="B21" s="426"/>
      <c r="C21" s="426"/>
      <c r="D21" s="426"/>
      <c r="E21" s="426"/>
    </row>
    <row r="22" spans="1:5" ht="113.25" customHeight="1">
      <c r="A22" s="783" t="s">
        <v>521</v>
      </c>
      <c r="B22" s="992"/>
      <c r="C22" s="992"/>
      <c r="D22" s="992"/>
      <c r="E22" s="784"/>
    </row>
    <row r="23" spans="1:5" ht="16.5" customHeight="1">
      <c r="A23" s="431"/>
      <c r="B23" s="427"/>
      <c r="C23" s="440"/>
      <c r="D23" s="427"/>
      <c r="E23" s="432"/>
    </row>
    <row r="24" spans="1:5" ht="16.5" customHeight="1">
      <c r="A24" s="441" t="s">
        <v>6</v>
      </c>
      <c r="B24" s="442" t="str">
        <f>'Attach 3(JV)'!B24</f>
        <v/>
      </c>
      <c r="C24" s="443" t="s">
        <v>4</v>
      </c>
      <c r="D24" s="444" t="str">
        <f>'Attach 3(JV)'!E24</f>
        <v/>
      </c>
      <c r="E24" s="365"/>
    </row>
    <row r="25" spans="1:5" ht="16.5">
      <c r="A25" s="441" t="s">
        <v>7</v>
      </c>
      <c r="B25" s="444" t="str">
        <f>'Attach 3(JV)'!B25</f>
        <v/>
      </c>
      <c r="C25" s="443" t="s">
        <v>5</v>
      </c>
      <c r="D25" s="444" t="str">
        <f>'Attach 3(JV)'!E25</f>
        <v/>
      </c>
      <c r="E25" s="365"/>
    </row>
    <row r="26" spans="1:5">
      <c r="A26" s="445"/>
      <c r="B26" s="446"/>
      <c r="C26" s="446"/>
      <c r="D26" s="446"/>
      <c r="E26" s="447"/>
    </row>
    <row r="27" spans="1:5">
      <c r="A27" s="445"/>
      <c r="B27" s="446"/>
      <c r="C27" s="446"/>
      <c r="D27" s="446"/>
      <c r="E27" s="447"/>
    </row>
    <row r="28" spans="1:5">
      <c r="A28" s="445"/>
      <c r="B28" s="446"/>
      <c r="C28" s="446"/>
      <c r="D28" s="446"/>
      <c r="E28" s="447"/>
    </row>
    <row r="29" spans="1:5" ht="15" customHeight="1">
      <c r="A29" s="448"/>
      <c r="B29" s="449"/>
      <c r="C29" s="449"/>
      <c r="D29" s="449"/>
      <c r="E29" s="450"/>
    </row>
  </sheetData>
  <sheetProtection algorithmName="SHA-512" hashValue="DA5K5BUTsa4H2Wajwxiar6jtbWABwViR0J8R9uqQahpaDTXSNg64UFnLlYAIWbsOtwbfW/RBDrwbBCFvWzNxAw==" saltValue="y4BIZsKoCoY8mjiZ2ue03g==" spinCount="100000" sheet="1" formatColumns="0" formatRows="0" selectLockedCells="1"/>
  <customSheetViews>
    <customSheetView guid="{35C772BD-8F05-4A18-BEC8-6AF744E22539}" showPageBreaks="1" fitToPage="1" printArea="1" view="pageBreakPreview">
      <selection activeCell="B17" sqref="B17"/>
      <pageMargins left="0.7" right="0.7" top="0.75" bottom="0.75" header="0.3" footer="0.3"/>
      <pageSetup paperSize="9" scale="90" fitToHeight="10" orientation="portrait" horizontalDpi="4294967295" verticalDpi="4294967295" r:id="rId1"/>
    </customSheetView>
    <customSheetView guid="{012A8702-091E-4FD1-8E26-12B65B8B3B8C}" showPageBreaks="1" fitToPage="1" printArea="1" view="pageBreakPreview" topLeftCell="A7">
      <selection activeCell="B17" sqref="B17"/>
      <pageMargins left="0.7" right="0.7" top="0.75" bottom="0.75" header="0.3" footer="0.3"/>
      <pageSetup paperSize="9" scale="89" fitToHeight="10" orientation="portrait" horizontalDpi="4294967295" verticalDpi="4294967295" r:id="rId2"/>
    </customSheetView>
    <customSheetView guid="{0D490C87-B003-4943-9825-ACE0B8E7CC06}" showPageBreaks="1" fitToPage="1" printArea="1" view="pageBreakPreview" topLeftCell="A10">
      <selection activeCell="B17" sqref="B17"/>
      <pageMargins left="0.7" right="0.7" top="0.75" bottom="0.75" header="0.3" footer="0.3"/>
      <pageSetup paperSize="9" scale="90" fitToHeight="10" orientation="portrait" horizontalDpi="4294967295" verticalDpi="4294967295" r:id="rId3"/>
    </customSheetView>
    <customSheetView guid="{4D67A8FB-66CE-4EFD-8932-C754BE25ED43}" showPageBreaks="1" fitToPage="1" printArea="1" view="pageBreakPreview">
      <selection activeCell="B17" sqref="B17"/>
      <pageMargins left="0.7" right="0.7" top="0.75" bottom="0.75" header="0.3" footer="0.3"/>
      <pageSetup paperSize="9" scale="90" fitToHeight="10" orientation="portrait" horizontalDpi="4294967295" verticalDpi="4294967295" r:id="rId4"/>
    </customSheetView>
    <customSheetView guid="{B07CB001-8FAF-40AD-8AD5-A65A64B33B35}" showPageBreaks="1" fitToPage="1" printArea="1" view="pageBreakPreview">
      <selection activeCell="B17" sqref="B17"/>
      <pageMargins left="0.7" right="0.7" top="0.75" bottom="0.75" header="0.3" footer="0.3"/>
      <pageSetup paperSize="9" scale="90" fitToHeight="10" orientation="portrait" horizontalDpi="4294967295" verticalDpi="4294967295" r:id="rId5"/>
    </customSheetView>
    <customSheetView guid="{8CF338B0-8CA3-4AF4-816D-CB7A6D8E33BC}" showPageBreaks="1" fitToPage="1" printArea="1" view="pageBreakPreview" topLeftCell="A4">
      <selection activeCell="E20" sqref="E20"/>
      <pageMargins left="0.7" right="0.7" top="0.75" bottom="0.75" header="0.3" footer="0.3"/>
      <pageSetup paperSize="9" scale="90" fitToHeight="10" orientation="portrait" horizontalDpi="4294967295" verticalDpi="4294967295" r:id="rId6"/>
    </customSheetView>
    <customSheetView guid="{D05C69EC-C4A6-4AED-AFBA-A3044FD4B3FB}" showPageBreaks="1" fitToPage="1" printArea="1" view="pageBreakPreview" topLeftCell="A10">
      <selection activeCell="E20" sqref="E20"/>
      <pageMargins left="0.7" right="0.7" top="0.75" bottom="0.75" header="0.3" footer="0.3"/>
      <pageSetup paperSize="9" scale="90" fitToHeight="10" orientation="portrait" horizontalDpi="4294967295" verticalDpi="4294967295" r:id="rId7"/>
    </customSheetView>
    <customSheetView guid="{BE615921-12B2-47E1-81BB-292B559B4C46}"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8"/>
    </customSheetView>
    <customSheetView guid="{13A93EBF-985A-49FD-9FE0-DC75D238EC8C}" showPageBreaks="1" fitToPage="1" printArea="1" view="pageBreakPreview">
      <selection activeCell="B17" sqref="B17:E21"/>
      <pageMargins left="0.7" right="0.7" top="0.75" bottom="0.75" header="0.3" footer="0.3"/>
      <pageSetup paperSize="9" scale="90" fitToHeight="10" orientation="portrait" horizontalDpi="4294967295" verticalDpi="4294967295" r:id="rId9"/>
    </customSheetView>
    <customSheetView guid="{1E2D7167-D6B7-4690-9A83-BF768C4223A4}" fitToPage="1" topLeftCell="A10">
      <selection activeCell="A14" sqref="A14:E14"/>
      <pageMargins left="0.7" right="0.7" top="0.75" bottom="0.75" header="0.3" footer="0.3"/>
      <pageSetup paperSize="9" scale="90" fitToHeight="10" orientation="portrait" horizontalDpi="4294967295" verticalDpi="4294967295" r:id="rId10"/>
    </customSheetView>
    <customSheetView guid="{7A88FC7A-7690-48AB-B789-172043AFADC8}" fitToPage="1" topLeftCell="A22">
      <pageMargins left="0.7" right="0.7" top="0.75" bottom="0.75" header="0.3" footer="0.3"/>
      <pageSetup paperSize="9" scale="90" fitToHeight="10" orientation="portrait" horizontalDpi="4294967295" verticalDpi="4294967295" r:id="rId11"/>
    </customSheetView>
    <customSheetView guid="{CFBF18EC-8277-4311-991B-395AF21BB33B}" fitToPage="1" topLeftCell="A10">
      <selection activeCell="A14" sqref="A14:E14"/>
      <pageMargins left="0.7" right="0.7" top="0.75" bottom="0.75" header="0.3" footer="0.3"/>
      <pageSetup paperSize="9" scale="90" fitToHeight="10" orientation="portrait" horizontalDpi="4294967295" verticalDpi="4294967295" r:id="rId12"/>
    </customSheetView>
    <customSheetView guid="{AA750348-930C-43DE-ADD0-8D60980F5013}" fitToPage="1" topLeftCell="A10">
      <selection activeCell="A14" sqref="A14:E14"/>
      <pageMargins left="0.7" right="0.7" top="0.75" bottom="0.75" header="0.3" footer="0.3"/>
      <pageSetup paperSize="9" scale="90" fitToHeight="10" orientation="portrait" horizontalDpi="4294967295" verticalDpi="4294967295" r:id="rId13"/>
    </customSheetView>
    <customSheetView guid="{14C32814-5A59-4863-9FB1-822FBB75D7D1}" showPageBreaks="1" fitToPage="1" printArea="1" view="pageBreakPreview">
      <selection activeCell="B17" sqref="B17"/>
      <pageMargins left="0.7" right="0.7" top="0.75" bottom="0.75" header="0.3" footer="0.3"/>
      <pageSetup paperSize="9" scale="90" fitToHeight="10" orientation="portrait" horizontalDpi="4294967295" verticalDpi="4294967295" r:id="rId14"/>
    </customSheetView>
    <customSheetView guid="{1F125E51-1799-42D0-B41E-DC039BB17D59}" showPageBreaks="1" fitToPage="1" printArea="1" view="pageBreakPreview" topLeftCell="A7">
      <selection activeCell="E20" sqref="E20"/>
      <pageMargins left="0.7" right="0.7" top="0.75" bottom="0.75" header="0.3" footer="0.3"/>
      <pageSetup paperSize="9" scale="89" fitToHeight="10" orientation="portrait" horizontalDpi="4294967295" verticalDpi="4294967295" r:id="rId15"/>
    </customSheetView>
    <customSheetView guid="{77353208-2D17-4D2E-ADE3-4F168F350B73}" showPageBreaks="1" fitToPage="1" printArea="1" view="pageBreakPreview">
      <selection activeCell="B17" sqref="B17"/>
      <pageMargins left="0.7" right="0.7" top="0.75" bottom="0.75" header="0.3" footer="0.3"/>
      <pageSetup paperSize="9" scale="89" fitToHeight="10" orientation="portrait" horizontalDpi="4294967295" verticalDpi="4294967295" r:id="rId16"/>
    </customSheetView>
    <customSheetView guid="{010B040B-83D1-42E5-9354-A9BE9113BDAC}"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17"/>
    </customSheetView>
  </customSheetViews>
  <mergeCells count="12">
    <mergeCell ref="A22:E22"/>
    <mergeCell ref="A14:E14"/>
    <mergeCell ref="A15:A16"/>
    <mergeCell ref="B15:B16"/>
    <mergeCell ref="C15:C16"/>
    <mergeCell ref="D15:E15"/>
    <mergeCell ref="A3:E3"/>
    <mergeCell ref="B11:C11"/>
    <mergeCell ref="A7:C7"/>
    <mergeCell ref="B8:C8"/>
    <mergeCell ref="B9:C9"/>
    <mergeCell ref="B10:C10"/>
  </mergeCells>
  <pageMargins left="0.7" right="0.7" top="0.75" bottom="0.75" header="0.3" footer="0.3"/>
  <pageSetup paperSize="9" scale="90" fitToHeight="10" orientation="portrait" horizontalDpi="4294967295" verticalDpi="4294967295" r:id="rId18"/>
  <drawing r:id="rId19"/>
  <legacyDrawing r:id="rId20"/>
  <mc:AlternateContent xmlns:mc="http://schemas.openxmlformats.org/markup-compatibility/2006">
    <mc:Choice Requires="x14">
      <controls>
        <mc:AlternateContent xmlns:mc="http://schemas.openxmlformats.org/markup-compatibility/2006">
          <mc:Choice Requires="x14">
            <control shapeId="32769" r:id="rId21" name="Check Box 1">
              <controlPr defaultSize="0" print="0" autoFill="0" autoLine="0" autoPict="0">
                <anchor moveWithCells="1">
                  <from>
                    <xdr:col>4</xdr:col>
                    <xdr:colOff>914400</xdr:colOff>
                    <xdr:row>22</xdr:row>
                    <xdr:rowOff>0</xdr:rowOff>
                  </from>
                  <to>
                    <xdr:col>4</xdr:col>
                    <xdr:colOff>914400</xdr:colOff>
                    <xdr:row>27</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E28"/>
  <sheetViews>
    <sheetView view="pageBreakPreview" zoomScaleNormal="100" zoomScaleSheetLayoutView="100" workbookViewId="0">
      <selection activeCell="C19" sqref="C19"/>
    </sheetView>
  </sheetViews>
  <sheetFormatPr defaultRowHeight="13.5"/>
  <cols>
    <col min="1" max="1" width="19.5703125" customWidth="1"/>
    <col min="2" max="2" width="17.85546875" customWidth="1"/>
    <col min="3" max="3" width="24.85546875" customWidth="1"/>
    <col min="4" max="4" width="23.28515625" customWidth="1"/>
    <col min="5" max="5" width="23" customWidth="1"/>
    <col min="6" max="6" width="9.85546875" customWidth="1"/>
  </cols>
  <sheetData>
    <row r="1" spans="1:5" ht="16.5">
      <c r="A1" s="113" t="str">
        <f>Basic!B3</f>
        <v>5002001861/TOWER/DOM/A02-CC CS -3</v>
      </c>
      <c r="B1" s="429"/>
      <c r="C1" s="429"/>
      <c r="D1" s="429"/>
      <c r="E1" s="430" t="s">
        <v>522</v>
      </c>
    </row>
    <row r="2" spans="1:5" ht="15.75">
      <c r="A2" s="431"/>
      <c r="B2" s="427"/>
      <c r="C2" s="427"/>
      <c r="D2" s="427"/>
      <c r="E2" s="432"/>
    </row>
    <row r="3" spans="1:5" ht="108" customHeight="1">
      <c r="A3" s="738"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38"/>
      <c r="C3" s="738"/>
      <c r="D3" s="738"/>
      <c r="E3" s="738"/>
    </row>
    <row r="4" spans="1:5" ht="24" customHeight="1">
      <c r="A4" s="1004" t="s">
        <v>664</v>
      </c>
      <c r="B4" s="1005"/>
      <c r="C4" s="1005"/>
      <c r="D4" s="1005"/>
      <c r="E4" s="1006"/>
    </row>
    <row r="5" spans="1:5" ht="15.75" customHeight="1">
      <c r="A5" s="433"/>
      <c r="B5" s="427"/>
      <c r="C5" s="427"/>
      <c r="D5" s="427"/>
      <c r="E5" s="432"/>
    </row>
    <row r="6" spans="1:5" ht="16.5">
      <c r="A6" s="434" t="str">
        <f>'Attach 3(JV)'!A7</f>
        <v>Bidder’s Name and Address :</v>
      </c>
      <c r="B6" s="435"/>
      <c r="C6" s="435"/>
      <c r="D6" s="15" t="str">
        <f>'Attach 3(JV)'!E7</f>
        <v>To:</v>
      </c>
      <c r="E6" s="365"/>
    </row>
    <row r="7" spans="1:5" ht="16.5">
      <c r="A7" s="990" t="str">
        <f>'Attach 3(JV)'!A8</f>
        <v xml:space="preserve">JOINT VENTURE (JV) OF  &amp; </v>
      </c>
      <c r="B7" s="991"/>
      <c r="C7" s="991"/>
      <c r="D7" s="11" t="str">
        <f>'Attach 3(JV)'!E8</f>
        <v>Contract Services</v>
      </c>
      <c r="E7" s="365"/>
    </row>
    <row r="8" spans="1:5" ht="16.5">
      <c r="A8" s="436" t="s">
        <v>356</v>
      </c>
      <c r="B8" s="741" t="str">
        <f>'Attach 3(JV)'!B9</f>
        <v/>
      </c>
      <c r="C8" s="741"/>
      <c r="D8" s="11" t="str">
        <f>'Attach 3(JV)'!E9</f>
        <v>Power Grid Corporation of India Ltd.,</v>
      </c>
      <c r="E8" s="365"/>
    </row>
    <row r="9" spans="1:5" ht="16.5">
      <c r="A9" s="436" t="s">
        <v>358</v>
      </c>
      <c r="B9" s="741" t="str">
        <f>'Attach 3(JV)'!B10</f>
        <v/>
      </c>
      <c r="C9" s="741"/>
      <c r="D9" s="11" t="str">
        <f>'Attach 3(JV)'!E10</f>
        <v>"Saudamini", Plot No. 2, Sector 29</v>
      </c>
      <c r="E9" s="365"/>
    </row>
    <row r="10" spans="1:5" ht="16.5">
      <c r="A10" s="437"/>
      <c r="B10" s="741" t="str">
        <f>'Attach 3(JV)'!B11</f>
        <v/>
      </c>
      <c r="C10" s="741"/>
      <c r="D10" s="11"/>
      <c r="E10" s="365"/>
    </row>
    <row r="11" spans="1:5" ht="16.5">
      <c r="A11" s="438"/>
      <c r="B11" s="741" t="str">
        <f>'Attach 3(JV)'!B12</f>
        <v/>
      </c>
      <c r="C11" s="741"/>
      <c r="D11" s="11"/>
      <c r="E11" s="365"/>
    </row>
    <row r="12" spans="1:5" ht="16.5">
      <c r="A12" s="438"/>
      <c r="B12" s="419"/>
      <c r="C12" s="419"/>
      <c r="D12" s="11"/>
      <c r="E12" s="365"/>
    </row>
    <row r="13" spans="1:5" ht="15.75">
      <c r="A13" s="431" t="s">
        <v>350</v>
      </c>
      <c r="B13" s="427"/>
      <c r="C13" s="427"/>
      <c r="D13" s="439"/>
      <c r="E13" s="432"/>
    </row>
    <row r="14" spans="1:5" ht="108" customHeight="1">
      <c r="A14" s="1007" t="s">
        <v>663</v>
      </c>
      <c r="B14" s="1008"/>
      <c r="C14" s="1008"/>
      <c r="D14" s="1008"/>
      <c r="E14" s="1009"/>
    </row>
    <row r="15" spans="1:5" ht="16.5" customHeight="1">
      <c r="A15" s="986" t="s">
        <v>354</v>
      </c>
      <c r="B15" s="986" t="s">
        <v>372</v>
      </c>
      <c r="C15" s="986" t="s">
        <v>375</v>
      </c>
      <c r="D15" s="1010" t="s">
        <v>662</v>
      </c>
      <c r="E15" s="1011"/>
    </row>
    <row r="16" spans="1:5">
      <c r="A16" s="987"/>
      <c r="B16" s="987"/>
      <c r="C16" s="987"/>
      <c r="D16" s="1012"/>
      <c r="E16" s="1013"/>
    </row>
    <row r="17" spans="1:5" ht="29.25" customHeight="1">
      <c r="A17" s="636">
        <v>1</v>
      </c>
      <c r="B17" s="637"/>
      <c r="C17" s="637"/>
      <c r="D17" s="1002"/>
      <c r="E17" s="1003"/>
    </row>
    <row r="18" spans="1:5" ht="29.25" customHeight="1">
      <c r="A18" s="636">
        <v>2</v>
      </c>
      <c r="B18" s="637"/>
      <c r="C18" s="637"/>
      <c r="D18" s="1002"/>
      <c r="E18" s="1003"/>
    </row>
    <row r="19" spans="1:5" ht="29.25" customHeight="1">
      <c r="A19" s="636">
        <v>3</v>
      </c>
      <c r="B19" s="637"/>
      <c r="C19" s="637"/>
      <c r="D19" s="638"/>
      <c r="E19" s="639"/>
    </row>
    <row r="20" spans="1:5" ht="29.25" customHeight="1">
      <c r="A20" s="636">
        <v>4</v>
      </c>
      <c r="B20" s="637"/>
      <c r="C20" s="637"/>
      <c r="D20" s="1002"/>
      <c r="E20" s="1003"/>
    </row>
    <row r="21" spans="1:5" ht="29.25" customHeight="1">
      <c r="A21" s="636">
        <v>5</v>
      </c>
      <c r="B21" s="637"/>
      <c r="C21" s="637"/>
      <c r="D21" s="1002"/>
      <c r="E21" s="1003"/>
    </row>
    <row r="22" spans="1:5" ht="16.5" customHeight="1">
      <c r="A22" s="431"/>
      <c r="B22" s="427"/>
      <c r="C22" s="440"/>
      <c r="D22" s="427"/>
      <c r="E22" s="432"/>
    </row>
    <row r="23" spans="1:5" ht="16.5" customHeight="1">
      <c r="A23" s="441" t="s">
        <v>6</v>
      </c>
      <c r="B23" s="442" t="str">
        <f>'Attach 3(JV)'!B24</f>
        <v/>
      </c>
      <c r="C23" s="443" t="s">
        <v>4</v>
      </c>
      <c r="D23" s="444" t="str">
        <f>'Attach 3(JV)'!E24</f>
        <v/>
      </c>
      <c r="E23" s="365"/>
    </row>
    <row r="24" spans="1:5" ht="16.5">
      <c r="A24" s="441" t="s">
        <v>7</v>
      </c>
      <c r="B24" s="444" t="str">
        <f>'Attach 3(JV)'!B25</f>
        <v/>
      </c>
      <c r="C24" s="443" t="s">
        <v>5</v>
      </c>
      <c r="D24" s="444" t="str">
        <f>'Attach 3(JV)'!E25</f>
        <v/>
      </c>
      <c r="E24" s="365"/>
    </row>
    <row r="25" spans="1:5">
      <c r="A25" s="445"/>
      <c r="B25" s="446"/>
      <c r="C25" s="446"/>
      <c r="D25" s="446"/>
      <c r="E25" s="447"/>
    </row>
    <row r="26" spans="1:5">
      <c r="A26" s="445"/>
      <c r="B26" s="446"/>
      <c r="C26" s="446"/>
      <c r="D26" s="446"/>
      <c r="E26" s="447"/>
    </row>
    <row r="27" spans="1:5">
      <c r="A27" s="445"/>
      <c r="B27" s="446"/>
      <c r="C27" s="446"/>
      <c r="D27" s="446"/>
      <c r="E27" s="447"/>
    </row>
    <row r="28" spans="1:5" ht="15" customHeight="1">
      <c r="A28" s="448"/>
      <c r="B28" s="449"/>
      <c r="C28" s="449"/>
      <c r="D28" s="449"/>
      <c r="E28" s="450"/>
    </row>
  </sheetData>
  <sheetProtection password="CA1A" sheet="1" formatColumns="0" formatRows="0" selectLockedCells="1"/>
  <customSheetViews>
    <customSheetView guid="{35C772BD-8F05-4A18-BEC8-6AF744E2253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
    </customSheetView>
    <customSheetView guid="{012A8702-091E-4FD1-8E26-12B65B8B3B8C}"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2"/>
    </customSheetView>
    <customSheetView guid="{0D490C87-B003-4943-9825-ACE0B8E7CC0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3"/>
    </customSheetView>
    <customSheetView guid="{4D67A8FB-66CE-4EFD-8932-C754BE25ED43}"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4"/>
    </customSheetView>
    <customSheetView guid="{B07CB001-8FAF-40AD-8AD5-A65A64B33B35}"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5"/>
    </customSheetView>
    <customSheetView guid="{8CF338B0-8CA3-4AF4-816D-CB7A6D8E33B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6"/>
    </customSheetView>
    <customSheetView guid="{D05C69EC-C4A6-4AED-AFBA-A3044FD4B3FB}" showPageBreaks="1" fitToPage="1" printArea="1" view="pageBreakPreview">
      <selection activeCell="B17" sqref="B17"/>
      <pageMargins left="0.7" right="0.7" top="0.75" bottom="0.75" header="0.3" footer="0.3"/>
      <pageSetup paperSize="9" scale="90" fitToHeight="10" orientation="portrait" horizontalDpi="4294967295" verticalDpi="4294967295" r:id="rId7"/>
    </customSheetView>
    <customSheetView guid="{1F125E51-1799-42D0-B41E-DC039BB17D59}"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8"/>
    </customSheetView>
    <customSheetView guid="{77353208-2D17-4D2E-ADE3-4F168F350B73}"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9"/>
    </customSheetView>
    <customSheetView guid="{010B040B-83D1-42E5-9354-A9BE9113BDA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0"/>
    </customSheetView>
  </customSheetViews>
  <mergeCells count="16">
    <mergeCell ref="A3:E3"/>
    <mergeCell ref="A7:C7"/>
    <mergeCell ref="B8:C8"/>
    <mergeCell ref="B9:C9"/>
    <mergeCell ref="B10:C10"/>
    <mergeCell ref="B11:C11"/>
    <mergeCell ref="D21:E21"/>
    <mergeCell ref="A4:E4"/>
    <mergeCell ref="A14:E14"/>
    <mergeCell ref="A15:A16"/>
    <mergeCell ref="B15:B16"/>
    <mergeCell ref="C15:C16"/>
    <mergeCell ref="D15:E16"/>
    <mergeCell ref="D17:E17"/>
    <mergeCell ref="D18:E18"/>
    <mergeCell ref="D20:E20"/>
  </mergeCells>
  <pageMargins left="0.7" right="0.7" top="0.75" bottom="0.75" header="0.3" footer="0.3"/>
  <pageSetup paperSize="9" scale="90" fitToHeight="10" orientation="portrait" horizontalDpi="4294967295" verticalDpi="4294967295" r:id="rId11"/>
  <drawing r:id="rId12"/>
  <legacyDrawing r:id="rId13"/>
  <mc:AlternateContent xmlns:mc="http://schemas.openxmlformats.org/markup-compatibility/2006">
    <mc:Choice Requires="x14">
      <controls>
        <mc:AlternateContent xmlns:mc="http://schemas.openxmlformats.org/markup-compatibility/2006">
          <mc:Choice Requires="x14">
            <control shapeId="73729" r:id="rId14" name="Check Box 1">
              <controlPr defaultSize="0" print="0" autoFill="0" autoLine="0" autoPict="0">
                <anchor moveWithCells="1">
                  <from>
                    <xdr:col>4</xdr:col>
                    <xdr:colOff>914400</xdr:colOff>
                    <xdr:row>21</xdr:row>
                    <xdr:rowOff>0</xdr:rowOff>
                  </from>
                  <to>
                    <xdr:col>4</xdr:col>
                    <xdr:colOff>914400</xdr:colOff>
                    <xdr:row>26</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1"/>
  <sheetViews>
    <sheetView showGridLines="0" view="pageBreakPreview" zoomScaleNormal="100" zoomScaleSheetLayoutView="100" workbookViewId="0">
      <selection activeCell="A17" sqref="A17"/>
    </sheetView>
  </sheetViews>
  <sheetFormatPr defaultRowHeight="16.5"/>
  <cols>
    <col min="1" max="1" width="12.140625" style="31" customWidth="1"/>
    <col min="2" max="2" width="20.5703125" style="31" customWidth="1"/>
    <col min="3" max="3" width="11.42578125" style="31" customWidth="1"/>
    <col min="4" max="4" width="15.42578125" style="31" customWidth="1"/>
    <col min="5" max="5" width="39.28515625" style="31" customWidth="1"/>
    <col min="6" max="7" width="9.140625" style="26"/>
    <col min="8" max="8" width="0" style="26" hidden="1" customWidth="1"/>
    <col min="9" max="16384" width="9.140625" style="27"/>
  </cols>
  <sheetData>
    <row r="1" spans="1:26">
      <c r="A1" s="23" t="str">
        <f>Basic!A3&amp;Basic!B3</f>
        <v>Specification No. :5002001861/TOWER/DOM/A02-CC CS -3</v>
      </c>
      <c r="B1" s="24"/>
      <c r="C1" s="24"/>
      <c r="D1" s="24"/>
      <c r="E1" s="25" t="str">
        <f>"Attachment-6 "</f>
        <v xml:space="preserve">Attachment-6 </v>
      </c>
      <c r="Z1" s="205"/>
    </row>
    <row r="2" spans="1:26" ht="10.5" customHeight="1">
      <c r="Z2" s="205"/>
    </row>
    <row r="3" spans="1:26" ht="54.75" customHeight="1">
      <c r="A3" s="738"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38"/>
      <c r="C3" s="738"/>
      <c r="D3" s="738"/>
      <c r="E3" s="738"/>
      <c r="F3" s="28"/>
      <c r="G3" s="29"/>
      <c r="H3" s="28"/>
    </row>
    <row r="4" spans="1:26" ht="15.75" customHeight="1">
      <c r="A4" s="30"/>
      <c r="H4" s="32"/>
      <c r="I4" s="10"/>
    </row>
    <row r="5" spans="1:26" ht="20.100000000000001" customHeight="1">
      <c r="A5" s="739" t="s">
        <v>50</v>
      </c>
      <c r="B5" s="739"/>
      <c r="C5" s="739"/>
      <c r="D5" s="739"/>
      <c r="E5" s="739"/>
      <c r="F5" s="33"/>
      <c r="H5" s="32"/>
      <c r="I5" s="12"/>
    </row>
    <row r="6" spans="1:26" ht="10.5" customHeight="1">
      <c r="A6" s="34"/>
      <c r="H6" s="32"/>
      <c r="I6" s="12"/>
    </row>
    <row r="7" spans="1:26" ht="20.100000000000001" customHeight="1">
      <c r="A7" s="35" t="str">
        <f>'Attach 3(JV)'!A7</f>
        <v>Bidder’s Name and Address :</v>
      </c>
      <c r="E7" s="15" t="str">
        <f>'Attach 3(JV)'!E7</f>
        <v>To:</v>
      </c>
      <c r="H7" s="32"/>
      <c r="I7" s="12"/>
    </row>
    <row r="8" spans="1:26" ht="36" customHeight="1">
      <c r="A8" s="737" t="str">
        <f>'Attach 3(JV)'!A8</f>
        <v xml:space="preserve">JOINT VENTURE (JV) OF  &amp; </v>
      </c>
      <c r="B8" s="737"/>
      <c r="C8" s="737"/>
      <c r="D8" s="737"/>
      <c r="E8" s="11" t="str">
        <f>'Attach 3(JV)'!E8</f>
        <v>Contract Services</v>
      </c>
      <c r="H8" s="32"/>
      <c r="I8" s="12"/>
    </row>
    <row r="9" spans="1:26" ht="20.100000000000001" customHeight="1">
      <c r="A9" s="13" t="s">
        <v>356</v>
      </c>
      <c r="B9" s="975" t="str">
        <f>'Attach 3(JV)'!B9</f>
        <v/>
      </c>
      <c r="C9" s="975"/>
      <c r="D9" s="975"/>
      <c r="E9" s="11" t="str">
        <f>'Attach 3(JV)'!E9</f>
        <v>Power Grid Corporation of India Ltd.,</v>
      </c>
      <c r="H9" s="32"/>
      <c r="I9" s="12"/>
    </row>
    <row r="10" spans="1:26" ht="20.100000000000001" customHeight="1">
      <c r="A10" s="13" t="s">
        <v>358</v>
      </c>
      <c r="B10" s="975" t="str">
        <f>'Attach 3(JV)'!B10</f>
        <v/>
      </c>
      <c r="C10" s="975"/>
      <c r="D10" s="975"/>
      <c r="E10" s="11" t="str">
        <f>'Attach 3(JV)'!E10</f>
        <v>"Saudamini", Plot No. 2, Sector 29</v>
      </c>
      <c r="H10" s="32"/>
      <c r="I10" s="12"/>
    </row>
    <row r="11" spans="1:26" ht="20.100000000000001" customHeight="1">
      <c r="B11" s="975" t="str">
        <f>'Attach 3(JV)'!B11</f>
        <v/>
      </c>
      <c r="C11" s="975"/>
      <c r="D11" s="975"/>
      <c r="E11" s="11" t="str">
        <f>'Attach 3(JV)'!E11</f>
        <v>Gurgaon (Haryana) - 122001</v>
      </c>
    </row>
    <row r="12" spans="1:26" ht="17.25" customHeight="1">
      <c r="A12" s="34"/>
      <c r="B12" s="975" t="str">
        <f>'Attach 3(JV)'!B12</f>
        <v/>
      </c>
      <c r="C12" s="975"/>
      <c r="D12" s="975"/>
      <c r="E12" s="11"/>
    </row>
    <row r="13" spans="1:26" ht="21" customHeight="1">
      <c r="A13" s="31" t="s">
        <v>350</v>
      </c>
      <c r="B13" s="169"/>
      <c r="C13" s="169"/>
      <c r="D13" s="169"/>
    </row>
    <row r="14" spans="1:26" ht="54.75" customHeight="1">
      <c r="A14" s="740" t="s">
        <v>51</v>
      </c>
      <c r="B14" s="740"/>
      <c r="C14" s="740"/>
      <c r="D14" s="740"/>
      <c r="E14" s="740"/>
      <c r="F14" s="36"/>
      <c r="G14" s="36"/>
      <c r="H14" s="36"/>
    </row>
    <row r="15" spans="1:26" ht="25.5" customHeight="1">
      <c r="A15" s="34"/>
      <c r="B15" s="34"/>
      <c r="C15" s="34"/>
      <c r="D15" s="34"/>
      <c r="E15" s="34"/>
      <c r="F15" s="36"/>
      <c r="G15" s="36"/>
      <c r="H15" s="36"/>
    </row>
    <row r="16" spans="1:26" ht="42" customHeight="1">
      <c r="A16" s="52" t="s">
        <v>354</v>
      </c>
      <c r="B16" s="52" t="s">
        <v>52</v>
      </c>
      <c r="C16" s="1017" t="s">
        <v>53</v>
      </c>
      <c r="D16" s="1017"/>
      <c r="E16" s="52" t="s">
        <v>54</v>
      </c>
      <c r="F16" s="36"/>
      <c r="G16" s="36"/>
      <c r="H16" s="36"/>
    </row>
    <row r="17" spans="1:9" ht="21" customHeight="1">
      <c r="A17" s="345"/>
      <c r="B17" s="345"/>
      <c r="C17" s="1014"/>
      <c r="D17" s="1015"/>
      <c r="E17" s="345"/>
      <c r="F17" s="36"/>
      <c r="G17" s="36"/>
      <c r="H17" s="36"/>
    </row>
    <row r="18" spans="1:9" ht="21" customHeight="1">
      <c r="A18" s="345"/>
      <c r="B18" s="345"/>
      <c r="C18" s="1014"/>
      <c r="D18" s="1015"/>
      <c r="E18" s="345"/>
      <c r="F18" s="36"/>
      <c r="G18" s="36"/>
      <c r="H18" s="36"/>
    </row>
    <row r="19" spans="1:9" ht="21" customHeight="1">
      <c r="A19" s="345"/>
      <c r="B19" s="345"/>
      <c r="C19" s="1016"/>
      <c r="D19" s="1016"/>
      <c r="E19" s="345"/>
      <c r="F19" s="225"/>
      <c r="G19" s="225"/>
      <c r="H19" s="225"/>
    </row>
    <row r="20" spans="1:9" ht="21" customHeight="1">
      <c r="A20" s="345"/>
      <c r="B20" s="345"/>
      <c r="C20" s="1016"/>
      <c r="D20" s="1016"/>
      <c r="E20" s="345"/>
      <c r="F20" s="261"/>
      <c r="G20" s="261"/>
      <c r="H20" s="260" t="b">
        <v>1</v>
      </c>
      <c r="I20" s="192"/>
    </row>
    <row r="21" spans="1:9" ht="21" customHeight="1">
      <c r="A21" s="345"/>
      <c r="B21" s="345"/>
      <c r="C21" s="1016"/>
      <c r="D21" s="1016"/>
      <c r="E21" s="345"/>
      <c r="F21" s="261"/>
      <c r="G21" s="261"/>
      <c r="H21" s="262"/>
    </row>
    <row r="22" spans="1:9" ht="16.5" customHeight="1">
      <c r="D22" s="34"/>
      <c r="E22" s="34"/>
      <c r="F22" s="225"/>
      <c r="G22" s="225"/>
      <c r="H22" s="225"/>
      <c r="I22" s="192"/>
    </row>
    <row r="23" spans="1:9" s="26" customFormat="1" ht="51.75" customHeight="1">
      <c r="A23" s="704" t="s">
        <v>55</v>
      </c>
      <c r="B23" s="704"/>
      <c r="C23" s="704"/>
      <c r="D23" s="704"/>
      <c r="E23" s="704"/>
      <c r="F23" s="36"/>
      <c r="G23" s="36"/>
      <c r="H23" s="36"/>
    </row>
    <row r="24" spans="1:9" s="26" customFormat="1" ht="96.75" customHeight="1">
      <c r="A24" s="704" t="s">
        <v>56</v>
      </c>
      <c r="B24" s="704"/>
      <c r="C24" s="704"/>
      <c r="D24" s="704"/>
      <c r="E24" s="704"/>
      <c r="F24" s="36"/>
      <c r="G24" s="36"/>
      <c r="H24" s="36"/>
    </row>
    <row r="25" spans="1:9" s="26" customFormat="1" ht="24" customHeight="1">
      <c r="A25" s="253"/>
      <c r="B25" s="253"/>
      <c r="C25" s="253"/>
      <c r="D25" s="39"/>
      <c r="E25" s="253"/>
      <c r="F25" s="36"/>
      <c r="G25" s="36"/>
      <c r="H25" s="36"/>
    </row>
    <row r="26" spans="1:9" ht="24" customHeight="1">
      <c r="A26" s="38" t="s">
        <v>6</v>
      </c>
      <c r="B26" s="82" t="str">
        <f>'Attach 3(JV)'!B24</f>
        <v/>
      </c>
      <c r="C26" s="41"/>
      <c r="D26" s="39" t="s">
        <v>4</v>
      </c>
      <c r="E26" s="334" t="str">
        <f>'Attach 3(JV)'!E24</f>
        <v/>
      </c>
    </row>
    <row r="27" spans="1:9" ht="24" customHeight="1">
      <c r="A27" s="38" t="s">
        <v>7</v>
      </c>
      <c r="B27" s="334" t="str">
        <f>'Attach 3(JV)'!B25</f>
        <v/>
      </c>
      <c r="C27" s="41"/>
      <c r="D27" s="39" t="s">
        <v>5</v>
      </c>
      <c r="E27" s="334" t="str">
        <f>'Attach 3(JV)'!E25</f>
        <v/>
      </c>
    </row>
    <row r="28" spans="1:9" ht="24" customHeight="1">
      <c r="D28" s="39"/>
    </row>
    <row r="29" spans="1:9" ht="24" customHeight="1">
      <c r="D29" s="39"/>
    </row>
    <row r="30" spans="1:9" s="62" customFormat="1" ht="32.25" customHeight="1">
      <c r="A30" s="35" t="str">
        <f>A1</f>
        <v>Specification No. :5002001861/TOWER/DOM/A02-CC CS -3</v>
      </c>
      <c r="B30" s="35"/>
      <c r="C30" s="35"/>
      <c r="D30" s="35"/>
      <c r="E30" s="70" t="str">
        <f>"Annexure I to" &amp; E1</f>
        <v xml:space="preserve">Annexure I toAttachment-6 </v>
      </c>
      <c r="F30" s="61"/>
      <c r="G30" s="61"/>
      <c r="H30" s="61"/>
    </row>
    <row r="31" spans="1:9" ht="15.75" customHeight="1">
      <c r="A31" s="1018"/>
      <c r="B31" s="1018"/>
      <c r="C31" s="1018"/>
      <c r="D31" s="1018"/>
      <c r="E31" s="1018"/>
    </row>
    <row r="32" spans="1:9" ht="20.100000000000001" customHeight="1">
      <c r="A32" s="739" t="str">
        <f>A5</f>
        <v>(Alternative, Deviations and Exceptions to the Provisions)</v>
      </c>
      <c r="B32" s="739"/>
      <c r="C32" s="739"/>
      <c r="D32" s="739"/>
      <c r="E32" s="739"/>
    </row>
    <row r="33" spans="1:5" ht="20.100000000000001" customHeight="1">
      <c r="A33" s="739" t="s">
        <v>184</v>
      </c>
      <c r="B33" s="739"/>
      <c r="C33" s="739"/>
      <c r="D33" s="739"/>
      <c r="E33" s="739"/>
    </row>
    <row r="34" spans="1:5" ht="20.100000000000001" customHeight="1"/>
    <row r="35" spans="1:5" ht="42" customHeight="1">
      <c r="A35" s="52" t="s">
        <v>354</v>
      </c>
      <c r="B35" s="52" t="s">
        <v>52</v>
      </c>
      <c r="C35" s="1017" t="s">
        <v>53</v>
      </c>
      <c r="D35" s="1017"/>
      <c r="E35" s="52" t="s">
        <v>54</v>
      </c>
    </row>
    <row r="36" spans="1:5" ht="39.950000000000003" customHeight="1">
      <c r="A36" s="345"/>
      <c r="B36" s="345"/>
      <c r="C36" s="1014"/>
      <c r="D36" s="1015"/>
      <c r="E36" s="345"/>
    </row>
    <row r="37" spans="1:5" ht="39.950000000000003" customHeight="1">
      <c r="A37" s="345"/>
      <c r="B37" s="345"/>
      <c r="C37" s="1014"/>
      <c r="D37" s="1015"/>
      <c r="E37" s="345"/>
    </row>
    <row r="38" spans="1:5" ht="39.950000000000003" customHeight="1">
      <c r="A38" s="345"/>
      <c r="B38" s="345"/>
      <c r="C38" s="1014"/>
      <c r="D38" s="1015"/>
      <c r="E38" s="345"/>
    </row>
    <row r="39" spans="1:5" ht="39.950000000000003" customHeight="1">
      <c r="A39" s="345"/>
      <c r="B39" s="345"/>
      <c r="C39" s="1014"/>
      <c r="D39" s="1015"/>
      <c r="E39" s="345"/>
    </row>
    <row r="40" spans="1:5" ht="39.950000000000003" customHeight="1">
      <c r="A40" s="345"/>
      <c r="B40" s="345"/>
      <c r="C40" s="1014"/>
      <c r="D40" s="1015"/>
      <c r="E40" s="345"/>
    </row>
    <row r="41" spans="1:5" ht="39.950000000000003" customHeight="1">
      <c r="A41" s="345"/>
      <c r="B41" s="345"/>
      <c r="C41" s="1014"/>
      <c r="D41" s="1015"/>
      <c r="E41" s="345"/>
    </row>
    <row r="42" spans="1:5" ht="39.950000000000003" customHeight="1">
      <c r="A42" s="345"/>
      <c r="B42" s="345"/>
      <c r="C42" s="1014"/>
      <c r="D42" s="1015"/>
      <c r="E42" s="345"/>
    </row>
    <row r="43" spans="1:5" ht="39.950000000000003" customHeight="1">
      <c r="A43" s="345"/>
      <c r="B43" s="345"/>
      <c r="C43" s="1014"/>
      <c r="D43" s="1015"/>
      <c r="E43" s="345"/>
    </row>
    <row r="44" spans="1:5" ht="39.950000000000003" customHeight="1">
      <c r="A44" s="345"/>
      <c r="B44" s="345"/>
      <c r="C44" s="1014"/>
      <c r="D44" s="1015"/>
      <c r="E44" s="345"/>
    </row>
    <row r="45" spans="1:5" ht="39.950000000000003" customHeight="1">
      <c r="A45" s="345"/>
      <c r="B45" s="345"/>
      <c r="C45" s="1014"/>
      <c r="D45" s="1015"/>
      <c r="E45" s="345"/>
    </row>
    <row r="46" spans="1:5" ht="20.100000000000001" customHeight="1"/>
    <row r="47" spans="1:5" ht="25.5" customHeight="1"/>
    <row r="48" spans="1:5" ht="25.5" customHeight="1">
      <c r="A48" s="27"/>
      <c r="B48" s="27"/>
      <c r="C48" s="27"/>
      <c r="D48" s="39"/>
      <c r="E48" s="27"/>
    </row>
    <row r="49" spans="1:5" ht="25.5" customHeight="1">
      <c r="A49" s="38" t="s">
        <v>6</v>
      </c>
      <c r="B49" s="82" t="str">
        <f>B26</f>
        <v/>
      </c>
      <c r="C49" s="41"/>
      <c r="D49" s="39" t="s">
        <v>4</v>
      </c>
      <c r="E49" s="334" t="str">
        <f>E26</f>
        <v/>
      </c>
    </row>
    <row r="50" spans="1:5" ht="25.5" customHeight="1">
      <c r="A50" s="38" t="s">
        <v>7</v>
      </c>
      <c r="B50" s="339" t="str">
        <f>B27</f>
        <v/>
      </c>
      <c r="C50" s="41"/>
      <c r="D50" s="39" t="s">
        <v>5</v>
      </c>
      <c r="E50" s="334" t="str">
        <f>E27</f>
        <v/>
      </c>
    </row>
    <row r="51" spans="1:5" ht="25.5" customHeight="1">
      <c r="D51" s="39"/>
    </row>
  </sheetData>
  <sheetProtection algorithmName="SHA-512" hashValue="g7v19uCp47N/iSerowGGlSVV4dkR0kyg9bfBui/Sd+vL2m7EnQOTyMshWHwwWFMW4RJaiGBhQCCJmi4/t4rN7w==" saltValue="Pki6AjBJkcO/7aDuxGpO+Q==" spinCount="100000" sheet="1" formatColumns="0" formatRows="0" selectLockedCells="1"/>
  <customSheetViews>
    <customSheetView guid="{35C772BD-8F05-4A18-BEC8-6AF744E2253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1"/>
      <headerFooter alignWithMargins="0">
        <oddFooter>&amp;R&amp;"Book Antiqua,Bold"&amp;8 Page &amp;P of &amp;N</oddFooter>
      </headerFooter>
    </customSheetView>
    <customSheetView guid="{012A8702-091E-4FD1-8E26-12B65B8B3B8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2"/>
      <headerFooter alignWithMargins="0">
        <oddFooter>&amp;R&amp;"Book Antiqua,Bold"&amp;8 Page &amp;P of &amp;N</oddFooter>
      </headerFooter>
    </customSheetView>
    <customSheetView guid="{0D490C87-B003-4943-9825-ACE0B8E7CC06}"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3"/>
      <headerFooter alignWithMargins="0">
        <oddFooter>&amp;R&amp;"Book Antiqua,Bold"&amp;8 Page &amp;P of &amp;N</oddFooter>
      </headerFooter>
    </customSheetView>
    <customSheetView guid="{4D67A8FB-66CE-4EFD-8932-C754BE25ED4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4"/>
      <headerFooter alignWithMargins="0">
        <oddFooter>&amp;R&amp;"Book Antiqua,Bold"&amp;8 Page &amp;P of &amp;N</oddFooter>
      </headerFooter>
    </customSheetView>
    <customSheetView guid="{B07CB001-8FAF-40AD-8AD5-A65A64B33B3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5"/>
      <headerFooter alignWithMargins="0">
        <oddFooter>&amp;R&amp;"Book Antiqua,Bold"&amp;8 Page &amp;P of &amp;N</oddFooter>
      </headerFooter>
    </customSheetView>
    <customSheetView guid="{8CF338B0-8CA3-4AF4-816D-CB7A6D8E33BC}" showPageBreaks="1" showGridLines="0" printArea="1" hiddenColumns="1" view="pageBreakPreview" topLeftCell="A13">
      <selection activeCell="C40" sqref="C40:D40"/>
      <rowBreaks count="1" manualBreakCount="1">
        <brk id="27" max="4" man="1"/>
      </rowBreaks>
      <pageMargins left="0.75" right="0.63" top="0.57999999999999996" bottom="0.4" header="0.34" footer="0.2"/>
      <pageSetup scale="94" orientation="portrait" r:id="rId6"/>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C40" sqref="C40:D40"/>
      <rowBreaks count="1" manualBreakCount="1">
        <brk id="27" max="4" man="1"/>
      </rowBreaks>
      <pageMargins left="0.75" right="0.63" top="0.57999999999999996" bottom="0.4" header="0.34" footer="0.2"/>
      <pageSetup scale="94" orientation="portrait" r:id="rId7"/>
      <headerFooter alignWithMargins="0">
        <oddFooter>&amp;R&amp;"Book Antiqua,Bold"&amp;8 Page &amp;P of &amp;N</oddFooter>
      </headerFooter>
    </customSheetView>
    <customSheetView guid="{BE615921-12B2-47E1-81BB-292B559B4C46}" showPageBreaks="1" showGridLines="0" printArea="1" hiddenColumns="1" view="pageBreakPreview" topLeftCell="A24">
      <selection activeCell="C40" sqref="C40:D40"/>
      <rowBreaks count="1" manualBreakCount="1">
        <brk id="27" max="4" man="1"/>
      </rowBreaks>
      <pageMargins left="0.75" right="0.63" top="0.57999999999999996" bottom="0.4" header="0.34" footer="0.2"/>
      <pageSetup scale="94" orientation="portrait" r:id="rId8"/>
      <headerFooter alignWithMargins="0">
        <oddFooter>&amp;R&amp;"Book Antiqua,Bold"&amp;8 Page &amp;P of &amp;N</oddFooter>
      </headerFooter>
    </customSheetView>
    <customSheetView guid="{13A93EBF-985A-49FD-9FE0-DC75D238EC8C}" showPageBreaks="1" showGridLines="0" printArea="1" hiddenColumns="1" view="pageBreakPreview" topLeftCell="A7">
      <selection activeCell="E20" sqref="E20"/>
      <rowBreaks count="1" manualBreakCount="1">
        <brk id="27" max="4" man="1"/>
      </rowBreaks>
      <pageMargins left="0.75" right="0.63" top="0.57999999999999996" bottom="0.4" header="0.34" footer="0.2"/>
      <pageSetup scale="94" orientation="portrait" r:id="rId9"/>
      <headerFooter alignWithMargins="0">
        <oddFooter>&amp;R&amp;"Book Antiqua,Bold"&amp;8 Page &amp;P of &amp;N</oddFooter>
      </headerFooter>
    </customSheetView>
    <customSheetView guid="{1E2D7167-D6B7-4690-9A83-BF768C4223A4}"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10"/>
      <headerFooter alignWithMargins="0">
        <oddFooter>&amp;R&amp;"Book Antiqua,Bold"&amp;8 Page &amp;P of &amp;N</oddFooter>
      </headerFooter>
    </customSheetView>
    <customSheetView guid="{7A88FC7A-7690-48AB-B789-172043AFADC8}" showPageBreaks="1" showGridLines="0" printArea="1" hiddenColumns="1" view="pageBreakPreview" topLeftCell="A13">
      <selection activeCell="B75" sqref="B75:C75"/>
      <rowBreaks count="1" manualBreakCount="1">
        <brk id="27" max="4" man="1"/>
      </rowBreaks>
      <pageMargins left="0.75" right="0.63" top="0.57999999999999996" bottom="0.4" header="0.34" footer="0.2"/>
      <pageSetup scale="94" orientation="portrait" r:id="rId11"/>
      <headerFooter alignWithMargins="0">
        <oddFooter>&amp;R&amp;"Book Antiqua,Bold"&amp;8 Page &amp;P of &amp;N</oddFooter>
      </headerFooter>
    </customSheetView>
    <customSheetView guid="{CB7CD015-9A92-451A-BEF4-2BC98E3768DD}" showPageBreaks="1" showGridLines="0" printArea="1" hiddenColumns="1" view="pageBreakPreview">
      <selection activeCell="A17" sqref="A17"/>
      <pageMargins left="0.75" right="0.63" top="0.57999999999999996" bottom="0.4" header="0.34" footer="0.2"/>
      <pageSetup scale="96" orientation="portrait" r:id="rId12"/>
      <headerFooter alignWithMargins="0">
        <oddFooter>&amp;R&amp;"Book Antiqua,Bold"&amp;8 Page &amp;P of &amp;N</oddFooter>
      </headerFooter>
    </customSheetView>
    <customSheetView guid="{44C1C443-3199-4288-884A-D16AF7B2CD69}" showPageBreaks="1" showGridLines="0" printArea="1" hiddenColumns="1" view="pageBreakPreview">
      <selection activeCell="A17" sqref="A17"/>
      <pageMargins left="0.75" right="0.63" top="0.57999999999999996" bottom="0.4" header="0.34" footer="0.2"/>
      <pageSetup scale="96" orientation="portrait" r:id="rId13"/>
      <headerFooter alignWithMargins="0">
        <oddFooter>&amp;R&amp;"Book Antiqua,Bold"&amp;8 Page &amp;P of &amp;N</oddFooter>
      </headerFooter>
    </customSheetView>
    <customSheetView guid="{82E8A0F5-0020-4355-95CF-28601763A783}" showPageBreaks="1" showGridLines="0" printArea="1" hiddenColumns="1" view="pageBreakPreview" topLeftCell="A13">
      <selection activeCell="A17" sqref="A17"/>
      <pageMargins left="0.75" right="0.63" top="0.57999999999999996" bottom="0.4" header="0.34" footer="0.2"/>
      <pageSetup scale="96" orientation="portrait" r:id="rId14"/>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5"/>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6"/>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7"/>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20"/>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22"/>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23"/>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4"/>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5"/>
      <headerFooter alignWithMargins="0">
        <oddFooter>&amp;R&amp;"Book Antiqua,Bold"&amp;8 Page &amp;P of &amp;N</oddFooter>
      </headerFooter>
    </customSheetView>
    <customSheetView guid="{82C64B11-1F50-45B5-B7BB-9F1DC733C833}" showPageBreaks="1" showGridLines="0" printArea="1" hiddenColumns="1" view="pageBreakPreview" topLeftCell="A11">
      <selection activeCell="B75" sqref="B75:C75"/>
      <rowBreaks count="1" manualBreakCount="1">
        <brk id="27" max="4" man="1"/>
      </rowBreaks>
      <pageMargins left="0.75" right="0.63" top="0.57999999999999996" bottom="0.4" header="0.34" footer="0.2"/>
      <pageSetup scale="94" orientation="portrait" r:id="rId26"/>
      <headerFooter alignWithMargins="0">
        <oddFooter>&amp;R&amp;"Book Antiqua,Bold"&amp;8 Page &amp;P of &amp;N</oddFooter>
      </headerFooter>
    </customSheetView>
    <customSheetView guid="{CFBF18EC-8277-4311-991B-395AF21BB33B}"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AA750348-930C-43DE-ADD0-8D60980F5013}"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8"/>
      <headerFooter alignWithMargins="0">
        <oddFooter>&amp;R&amp;"Book Antiqua,Bold"&amp;8 Page &amp;P of &amp;N</oddFooter>
      </headerFooter>
    </customSheetView>
    <customSheetView guid="{14C32814-5A59-4863-9FB1-822FBB75D7D1}"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29"/>
      <headerFooter alignWithMargins="0">
        <oddFooter>&amp;R&amp;"Book Antiqua,Bold"&amp;8 Page &amp;P of &amp;N</oddFooter>
      </headerFooter>
    </customSheetView>
    <customSheetView guid="{1F125E51-1799-42D0-B41E-DC039BB17D59}" showPageBreaks="1" showGridLines="0" printArea="1" hiddenColumns="1" view="pageBreakPreview">
      <selection activeCell="C40" sqref="C40:D40"/>
      <rowBreaks count="1" manualBreakCount="1">
        <brk id="27" max="4" man="1"/>
      </rowBreaks>
      <pageMargins left="0.75" right="0.63" top="0.57999999999999996" bottom="0.4" header="0.34" footer="0.2"/>
      <pageSetup scale="94" orientation="portrait" r:id="rId30"/>
      <headerFooter alignWithMargins="0">
        <oddFooter>&amp;R&amp;"Book Antiqua,Bold"&amp;8 Page &amp;P of &amp;N</oddFooter>
      </headerFooter>
    </customSheetView>
    <customSheetView guid="{77353208-2D17-4D2E-ADE3-4F168F350B7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1"/>
      <headerFooter alignWithMargins="0">
        <oddFooter>&amp;R&amp;"Book Antiqua,Bold"&amp;8 Page &amp;P of &amp;N</oddFooter>
      </headerFooter>
    </customSheetView>
    <customSheetView guid="{010B040B-83D1-42E5-9354-A9BE9113BDA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2"/>
      <headerFooter alignWithMargins="0">
        <oddFooter>&amp;R&amp;"Book Antiqua,Bold"&amp;8 Page &amp;P of &amp;N</oddFooter>
      </headerFooter>
    </customSheetView>
  </customSheetViews>
  <mergeCells count="30">
    <mergeCell ref="C16:D16"/>
    <mergeCell ref="A8:D8"/>
    <mergeCell ref="A31:E31"/>
    <mergeCell ref="A3:E3"/>
    <mergeCell ref="A5:E5"/>
    <mergeCell ref="A14:E14"/>
    <mergeCell ref="B9:D9"/>
    <mergeCell ref="B10:D10"/>
    <mergeCell ref="B11:D11"/>
    <mergeCell ref="B12:D12"/>
    <mergeCell ref="C17:D17"/>
    <mergeCell ref="C20:D20"/>
    <mergeCell ref="C18:D18"/>
    <mergeCell ref="C19:D19"/>
    <mergeCell ref="C45:D45"/>
    <mergeCell ref="C41:D41"/>
    <mergeCell ref="C42:D42"/>
    <mergeCell ref="C21:D21"/>
    <mergeCell ref="A23:E23"/>
    <mergeCell ref="A24:E24"/>
    <mergeCell ref="A32:E32"/>
    <mergeCell ref="C39:D39"/>
    <mergeCell ref="C37:D37"/>
    <mergeCell ref="C38:D38"/>
    <mergeCell ref="C44:D44"/>
    <mergeCell ref="A33:E33"/>
    <mergeCell ref="C35:D35"/>
    <mergeCell ref="C36:D36"/>
    <mergeCell ref="C40:D40"/>
    <mergeCell ref="C43:D43"/>
  </mergeCells>
  <phoneticPr fontId="6" type="noConversion"/>
  <conditionalFormatting sqref="A52:E52">
    <cfRule type="expression" dxfId="27" priority="2" stopIfTrue="1">
      <formula>$H$20="No"</formula>
    </cfRule>
  </conditionalFormatting>
  <conditionalFormatting sqref="A31:E51">
    <cfRule type="expression" dxfId="26" priority="3" stopIfTrue="1">
      <formula>$H$20=FALSE</formula>
    </cfRule>
  </conditionalFormatting>
  <conditionalFormatting sqref="A30:E30">
    <cfRule type="expression" dxfId="25" priority="1" stopIfTrue="1">
      <formula>$H$20=FALSE</formula>
    </cfRule>
  </conditionalFormatting>
  <pageMargins left="0.75" right="0.63" top="0.57999999999999996" bottom="0.4" header="0.34" footer="0.2"/>
  <pageSetup scale="94" orientation="portrait" r:id="rId33"/>
  <headerFooter alignWithMargins="0">
    <oddFooter>&amp;R&amp;"Book Antiqua,Bold"&amp;8 Page &amp;P of &amp;N</oddFooter>
  </headerFooter>
  <rowBreaks count="1" manualBreakCount="1">
    <brk id="27" max="4" man="1"/>
  </rowBreaks>
  <drawing r:id="rId34"/>
  <legacyDrawing r:id="rId35"/>
  <mc:AlternateContent xmlns:mc="http://schemas.openxmlformats.org/markup-compatibility/2006">
    <mc:Choice Requires="x14">
      <controls>
        <mc:AlternateContent xmlns:mc="http://schemas.openxmlformats.org/markup-compatibility/2006">
          <mc:Choice Requires="x14">
            <control shapeId="10254" r:id="rId36"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E14" sqref="E14"/>
    </sheetView>
  </sheetViews>
  <sheetFormatPr defaultRowHeight="16.5"/>
  <cols>
    <col min="1" max="1" width="12.140625" style="31" customWidth="1"/>
    <col min="2" max="2" width="20.5703125" style="31" customWidth="1"/>
    <col min="3" max="3" width="11.42578125" style="31" customWidth="1"/>
    <col min="4" max="4" width="17.7109375" style="31" customWidth="1"/>
    <col min="5" max="5" width="39.28515625" style="31" customWidth="1"/>
    <col min="6" max="8" width="9.140625" style="26"/>
    <col min="9" max="16384" width="9.140625" style="27"/>
  </cols>
  <sheetData>
    <row r="1" spans="1:9">
      <c r="A1" s="23" t="str">
        <f>Basic!A3&amp;Basic!B3</f>
        <v>Specification No. :5002001861/TOWER/DOM/A02-CC CS -3</v>
      </c>
      <c r="B1" s="24"/>
      <c r="C1" s="24"/>
      <c r="D1" s="24"/>
      <c r="E1" s="20" t="str">
        <f>"Attachment-7 "</f>
        <v xml:space="preserve">Attachment-7 </v>
      </c>
    </row>
    <row r="2" spans="1:9">
      <c r="E2" s="311"/>
    </row>
    <row r="3" spans="1:9" ht="87" customHeight="1">
      <c r="A3" s="738"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38"/>
      <c r="C3" s="738"/>
      <c r="D3" s="738"/>
      <c r="E3" s="738"/>
      <c r="F3" s="28"/>
      <c r="G3" s="29"/>
      <c r="H3" s="28"/>
    </row>
    <row r="4" spans="1:9" ht="20.100000000000001" customHeight="1">
      <c r="A4" s="30"/>
      <c r="H4" s="32"/>
      <c r="I4" s="10"/>
    </row>
    <row r="5" spans="1:9" ht="20.100000000000001" customHeight="1">
      <c r="A5" s="739" t="s">
        <v>187</v>
      </c>
      <c r="B5" s="739"/>
      <c r="C5" s="739"/>
      <c r="D5" s="739"/>
      <c r="E5" s="739"/>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37" t="str">
        <f>'Attach 3(JV)'!A8</f>
        <v xml:space="preserve">JOINT VENTURE (JV) OF  &amp; </v>
      </c>
      <c r="B8" s="737"/>
      <c r="C8" s="737"/>
      <c r="D8" s="737"/>
      <c r="E8" s="197" t="str">
        <f>'Attach 3(JV)'!E8</f>
        <v>Contract Services</v>
      </c>
      <c r="H8" s="32"/>
      <c r="I8" s="12"/>
    </row>
    <row r="9" spans="1:9" ht="20.100000000000001" customHeight="1">
      <c r="A9" s="13" t="s">
        <v>356</v>
      </c>
      <c r="B9" s="741" t="str">
        <f>'Attach 3(JV)'!B9</f>
        <v/>
      </c>
      <c r="C9" s="741"/>
      <c r="D9" s="741"/>
      <c r="E9" s="197" t="str">
        <f>'Attach 3(JV)'!E9</f>
        <v>Power Grid Corporation of India Ltd.,</v>
      </c>
      <c r="H9" s="32"/>
      <c r="I9" s="12"/>
    </row>
    <row r="10" spans="1:9" ht="20.100000000000001" customHeight="1">
      <c r="A10" s="13" t="s">
        <v>358</v>
      </c>
      <c r="B10" s="741" t="str">
        <f>'Attach 3(JV)'!B10</f>
        <v/>
      </c>
      <c r="C10" s="741"/>
      <c r="D10" s="741"/>
      <c r="E10" s="197" t="str">
        <f>'Attach 3(JV)'!E10</f>
        <v>"Saudamini", Plot No. 2, Sector 29</v>
      </c>
      <c r="H10" s="32"/>
      <c r="I10" s="12"/>
    </row>
    <row r="11" spans="1:9" ht="20.100000000000001" customHeight="1">
      <c r="B11" s="741" t="str">
        <f>'Attach 3(JV)'!B11</f>
        <v/>
      </c>
      <c r="C11" s="741"/>
      <c r="D11" s="741"/>
      <c r="E11" s="197" t="str">
        <f>'Attach 3(JV)'!E11</f>
        <v>Gurgaon (Haryana) - 122001</v>
      </c>
    </row>
    <row r="12" spans="1:9" ht="20.100000000000001" customHeight="1">
      <c r="A12" s="34"/>
      <c r="B12" s="741" t="str">
        <f>'Attach 3(JV)'!B12</f>
        <v/>
      </c>
      <c r="C12" s="741"/>
      <c r="D12" s="741"/>
      <c r="E12" s="15"/>
    </row>
    <row r="13" spans="1:9" ht="20.100000000000001" customHeight="1">
      <c r="B13" s="119"/>
      <c r="C13" s="119"/>
      <c r="D13" s="119"/>
    </row>
    <row r="14" spans="1:9" ht="20.100000000000001" customHeight="1">
      <c r="A14" s="34"/>
      <c r="B14" s="119"/>
      <c r="C14" s="119"/>
      <c r="D14" s="119"/>
    </row>
    <row r="15" spans="1:9" ht="27.75" customHeight="1">
      <c r="A15" s="739" t="s">
        <v>188</v>
      </c>
      <c r="B15" s="739"/>
      <c r="C15" s="739"/>
      <c r="D15" s="739"/>
      <c r="E15" s="739"/>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20.100000000000001" customHeight="1">
      <c r="D21" s="39"/>
    </row>
    <row r="22" spans="1:5" ht="33" customHeight="1">
      <c r="A22" s="38" t="s">
        <v>6</v>
      </c>
      <c r="B22" s="82" t="str">
        <f>'Attach 3(JV)'!B24</f>
        <v/>
      </c>
      <c r="C22" s="35"/>
      <c r="D22" s="39" t="s">
        <v>4</v>
      </c>
      <c r="E22" s="334" t="str">
        <f>'Attach 3(JV)'!E24</f>
        <v/>
      </c>
    </row>
    <row r="23" spans="1:5" ht="33" customHeight="1">
      <c r="A23" s="38" t="s">
        <v>7</v>
      </c>
      <c r="B23" s="334" t="str">
        <f>'Attach 3(JV)'!B25</f>
        <v/>
      </c>
      <c r="C23" s="35"/>
      <c r="D23" s="39" t="s">
        <v>5</v>
      </c>
      <c r="E23" s="334" t="str">
        <f>'Attach 3(JV)'!E25</f>
        <v/>
      </c>
    </row>
    <row r="24" spans="1:5" ht="33" customHeight="1">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algorithmName="SHA-512" hashValue="3oIX6DiNKrBhsYchYthbtb+20Nn6bv23UA61tmvBTNZZ8jpZ2mjQOJfRQfdst34+/QsWBIHUzgUhNNaOCCfbUQ==" saltValue="0ZtEYiscKhv6kglbc03atg==" spinCount="100000" sheet="1" formatColumns="0" formatRows="0" selectLockedCells="1"/>
  <customSheetViews>
    <customSheetView guid="{35C772BD-8F05-4A18-BEC8-6AF744E22539}" showPageBreaks="1" showGridLines="0" printArea="1" view="pageBreakPreview">
      <selection activeCell="E14" sqref="E14"/>
      <pageMargins left="0.75" right="0.63" top="0.57999999999999996" bottom="0.6" header="0.34" footer="0.35"/>
      <pageSetup orientation="portrait" r:id="rId1"/>
      <headerFooter alignWithMargins="0">
        <oddFooter>&amp;R&amp;"Book Antiqua,Bold"&amp;8 Page &amp;P of &amp;N</oddFooter>
      </headerFooter>
    </customSheetView>
    <customSheetView guid="{012A8702-091E-4FD1-8E26-12B65B8B3B8C}" showPageBreaks="1" showGridLines="0" printArea="1" view="pageBreakPreview">
      <selection activeCell="E14" sqref="E14"/>
      <pageMargins left="0.75" right="0.63" top="0.57999999999999996" bottom="0.6" header="0.34" footer="0.35"/>
      <pageSetup orientation="portrait" r:id="rId2"/>
      <headerFooter alignWithMargins="0">
        <oddFooter>&amp;R&amp;"Book Antiqua,Bold"&amp;8 Page &amp;P of &amp;N</oddFooter>
      </headerFooter>
    </customSheetView>
    <customSheetView guid="{0D490C87-B003-4943-9825-ACE0B8E7CC06}" showPageBreaks="1" showGridLines="0" printArea="1" view="pageBreakPreview">
      <selection activeCell="D18" sqref="D18"/>
      <pageMargins left="0.75" right="0.63" top="0.57999999999999996" bottom="0.6" header="0.34" footer="0.35"/>
      <pageSetup orientation="portrait" r:id="rId3"/>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4"/>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8CF338B0-8CA3-4AF4-816D-CB7A6D8E33BC}" showPageBreaks="1" showGridLines="0" printArea="1" view="pageBreakPreview" topLeftCell="A16">
      <selection activeCell="A3" sqref="A3:E3"/>
      <pageMargins left="0.75" right="0.63" top="0.57999999999999996" bottom="0.6" header="0.34" footer="0.35"/>
      <pageSetup orientation="portrait" r:id="rId6"/>
      <headerFooter alignWithMargins="0">
        <oddFooter>&amp;R&amp;"Book Antiqua,Bold"&amp;8 Page &amp;P of &amp;N</oddFooter>
      </headerFooter>
    </customSheetView>
    <customSheetView guid="{D05C69EC-C4A6-4AED-AFBA-A3044FD4B3FB}" showPageBreaks="1" showGridLines="0" printArea="1" view="pageBreakPreview" topLeftCell="A4">
      <selection activeCell="A3" sqref="A3:E3"/>
      <pageMargins left="0.75" right="0.63" top="0.57999999999999996" bottom="0.6" header="0.34" footer="0.35"/>
      <pageSetup orientation="portrait" r:id="rId7"/>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orientation="portrait" r:id="rId8"/>
      <headerFooter alignWithMargins="0">
        <oddFooter>&amp;R&amp;"Book Antiqua,Bold"&amp;8 Page &amp;P of &amp;N</oddFooter>
      </headerFooter>
    </customSheetView>
    <customSheetView guid="{13A93EBF-985A-49FD-9FE0-DC75D238EC8C}" showPageBreaks="1" showGridLines="0" printArea="1" view="pageBreakPreview">
      <selection activeCell="A3" sqref="A3:E3"/>
      <pageMargins left="0.75" right="0.63" top="0.57999999999999996" bottom="0.6" header="0.34" footer="0.35"/>
      <pageSetup orientation="portrait" r:id="rId9"/>
      <headerFooter alignWithMargins="0">
        <oddFooter>&amp;R&amp;"Book Antiqua,Bold"&amp;8 Page &amp;P of &amp;N</oddFooter>
      </headerFooter>
    </customSheetView>
    <customSheetView guid="{1E2D7167-D6B7-4690-9A83-BF768C4223A4}" showPageBreaks="1" showGridLines="0" printArea="1" view="pageBreakPreview" topLeftCell="A3">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12"/>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13"/>
      <headerFooter alignWithMargins="0">
        <oddFooter>&amp;R&amp;"Book Antiqua,Bold"&amp;8 Page &amp;P of &amp;N</oddFooter>
      </headerFooter>
    </customSheetView>
    <customSheetView guid="{82E8A0F5-0020-4355-95CF-28601763A783}" showPageBreaks="1" showGridLines="0" printArea="1" view="pageBreakPreview" topLeftCell="A4">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4"/>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orientation="portrait" r:id="rId25"/>
      <headerFooter alignWithMargins="0">
        <oddFooter>&amp;R&amp;"Book Antiqua,Bold"&amp;8 Page &amp;P of &amp;N</oddFooter>
      </headerFooter>
    </customSheetView>
    <customSheetView guid="{CFBF18EC-8277-4311-991B-395AF21BB33B}" showPageBreaks="1" showGridLines="0" printArea="1" view="pageBreakPreview" topLeftCell="A3">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AA750348-930C-43DE-ADD0-8D60980F5013}" showPageBreaks="1" showGridLines="0" printArea="1" view="pageBreakPreview" topLeftCell="A3">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28"/>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orientation="portrait" r:id="rId29"/>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30"/>
      <headerFooter alignWithMargins="0">
        <oddFooter>&amp;R&amp;"Book Antiqua,Bold"&amp;8 Page &amp;P of &amp;N</oddFooter>
      </headerFooter>
    </customSheetView>
    <customSheetView guid="{010B040B-83D1-42E5-9354-A9BE9113BDAC}" showPageBreaks="1" showGridLines="0" printArea="1" view="pageBreakPreview">
      <selection activeCell="E14" sqref="E14"/>
      <pageMargins left="0.75" right="0.63" top="0.57999999999999996" bottom="0.6" header="0.34" footer="0.35"/>
      <pageSetup orientation="portrait" r:id="rId31"/>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orientation="portrait" r:id="rId32"/>
  <headerFooter alignWithMargins="0">
    <oddFooter>&amp;R&amp;"Book Antiqua,Bold"&amp;8 Page &amp;P of &amp;N</oddFooter>
  </headerFooter>
  <drawing r:id="rId3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4"/>
    <pageSetUpPr fitToPage="1"/>
  </sheetPr>
  <dimension ref="A1:I61"/>
  <sheetViews>
    <sheetView showGridLines="0" view="pageBreakPreview" zoomScale="110" zoomScaleNormal="100" zoomScaleSheetLayoutView="110" workbookViewId="0">
      <selection activeCell="E44" sqref="E44"/>
    </sheetView>
  </sheetViews>
  <sheetFormatPr defaultRowHeight="16.5"/>
  <cols>
    <col min="1" max="1" width="12.140625" style="31" customWidth="1"/>
    <col min="2" max="2" width="20.5703125" style="31" customWidth="1"/>
    <col min="3" max="3" width="11.42578125" style="31" customWidth="1"/>
    <col min="4" max="4" width="21.7109375" style="31" customWidth="1"/>
    <col min="5" max="5" width="68.5703125" style="31" customWidth="1"/>
    <col min="6" max="6" width="31.5703125" style="26" customWidth="1"/>
    <col min="7" max="7" width="9.140625" style="26" customWidth="1"/>
    <col min="8" max="8" width="9.140625" style="26"/>
    <col min="9" max="16384" width="9.140625" style="27"/>
  </cols>
  <sheetData>
    <row r="1" spans="1:9">
      <c r="A1" s="23" t="str">
        <f>Basic!A3&amp;Basic!B3</f>
        <v>Specification No. :5002001861/TOWER/DOM/A02-CC CS -3</v>
      </c>
      <c r="B1" s="24"/>
      <c r="C1" s="24"/>
      <c r="D1" s="24"/>
      <c r="E1" s="24"/>
    </row>
    <row r="2" spans="1:9" ht="15" customHeight="1"/>
    <row r="3" spans="1:9" ht="88.5" customHeight="1">
      <c r="A3" s="738"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38"/>
      <c r="C3" s="738"/>
      <c r="D3" s="738"/>
      <c r="E3" s="738"/>
      <c r="F3" s="28"/>
      <c r="G3" s="29"/>
      <c r="H3" s="28"/>
    </row>
    <row r="4" spans="1:9" ht="15" customHeight="1">
      <c r="A4" s="30"/>
      <c r="H4" s="32"/>
      <c r="I4" s="10"/>
    </row>
    <row r="5" spans="1:9" ht="20.100000000000001" customHeight="1">
      <c r="A5" s="739" t="s">
        <v>378</v>
      </c>
      <c r="B5" s="739"/>
      <c r="C5" s="739"/>
      <c r="D5" s="739"/>
      <c r="E5" s="739"/>
      <c r="F5" s="33"/>
      <c r="H5" s="32"/>
      <c r="I5" s="12"/>
    </row>
    <row r="6" spans="1:9" ht="20.100000000000001" customHeight="1">
      <c r="A6" s="34"/>
      <c r="H6" s="32"/>
      <c r="I6" s="12"/>
    </row>
    <row r="7" spans="1:9" ht="20.100000000000001" customHeight="1">
      <c r="A7" s="35" t="str">
        <f>'Attach 3(JV)'!A7</f>
        <v>Bidder’s Name and Address :</v>
      </c>
      <c r="H7" s="32"/>
      <c r="I7" s="12"/>
    </row>
    <row r="8" spans="1:9" ht="36" customHeight="1">
      <c r="A8" s="737" t="str">
        <f>'Attach 3(JV)'!A8</f>
        <v xml:space="preserve">JOINT VENTURE (JV) OF  &amp; </v>
      </c>
      <c r="B8" s="737"/>
      <c r="C8" s="737"/>
      <c r="D8" s="737"/>
      <c r="E8" s="668"/>
      <c r="H8" s="32"/>
      <c r="I8" s="12"/>
    </row>
    <row r="9" spans="1:9" ht="20.100000000000001" customHeight="1">
      <c r="A9" s="13" t="s">
        <v>356</v>
      </c>
      <c r="B9" s="975" t="str">
        <f>'Attach 3(JV)'!B9</f>
        <v/>
      </c>
      <c r="C9" s="975"/>
      <c r="D9" s="975"/>
      <c r="E9" s="411"/>
      <c r="H9" s="32"/>
      <c r="I9" s="12"/>
    </row>
    <row r="10" spans="1:9" ht="20.100000000000001" customHeight="1">
      <c r="A10" s="13" t="s">
        <v>358</v>
      </c>
      <c r="B10" s="975" t="str">
        <f>'Attach 3(JV)'!B10</f>
        <v/>
      </c>
      <c r="C10" s="975"/>
      <c r="D10" s="975"/>
      <c r="E10" s="411"/>
      <c r="H10" s="32"/>
      <c r="I10" s="12"/>
    </row>
    <row r="11" spans="1:9" ht="20.100000000000001" customHeight="1">
      <c r="B11" s="975" t="str">
        <f>'Attach 3(JV)'!B11</f>
        <v/>
      </c>
      <c r="C11" s="975"/>
      <c r="D11" s="975"/>
      <c r="E11" s="411"/>
    </row>
    <row r="12" spans="1:9" ht="20.100000000000001" customHeight="1">
      <c r="A12" s="34"/>
      <c r="B12" s="975" t="str">
        <f>'Attach 3(JV)'!B12</f>
        <v/>
      </c>
      <c r="C12" s="975"/>
      <c r="D12" s="975"/>
      <c r="E12" s="411"/>
    </row>
    <row r="13" spans="1:9" ht="15" customHeight="1">
      <c r="A13" s="34"/>
      <c r="B13" s="171"/>
      <c r="C13" s="171"/>
      <c r="D13" s="171"/>
      <c r="E13" s="171"/>
    </row>
    <row r="14" spans="1:9" ht="20.100000000000001" customHeight="1">
      <c r="A14" s="31" t="s">
        <v>350</v>
      </c>
    </row>
    <row r="15" spans="1:9" ht="15" customHeight="1">
      <c r="A15" s="34"/>
    </row>
    <row r="16" spans="1:9" ht="113.25" customHeight="1">
      <c r="A16" s="740"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 for the period commencing from the effective date of Contract to us :</v>
      </c>
      <c r="B16" s="740"/>
      <c r="C16" s="740"/>
      <c r="D16" s="740"/>
      <c r="E16" s="740"/>
      <c r="F16" s="36"/>
      <c r="G16" s="36"/>
      <c r="H16" s="36"/>
    </row>
    <row r="17" spans="1:8" ht="20.100000000000001" customHeight="1">
      <c r="A17" s="34"/>
      <c r="B17" s="34"/>
      <c r="C17" s="34"/>
      <c r="D17" s="34"/>
      <c r="E17" s="34"/>
      <c r="F17" s="36"/>
      <c r="G17" s="36"/>
      <c r="H17" s="36"/>
    </row>
    <row r="18" spans="1:8" ht="35.25" customHeight="1">
      <c r="A18" s="1024" t="s">
        <v>354</v>
      </c>
      <c r="B18" s="1026" t="s">
        <v>390</v>
      </c>
      <c r="C18" s="1027"/>
      <c r="D18" s="1028"/>
      <c r="E18" s="670" t="s">
        <v>508</v>
      </c>
      <c r="F18" s="36"/>
      <c r="G18" s="36"/>
      <c r="H18" s="36"/>
    </row>
    <row r="19" spans="1:8" ht="36.75" customHeight="1">
      <c r="A19" s="1025"/>
      <c r="B19" s="1029"/>
      <c r="C19" s="1030"/>
      <c r="D19" s="1031"/>
      <c r="E19" s="690" t="s">
        <v>707</v>
      </c>
      <c r="F19" s="36"/>
      <c r="G19" s="36"/>
      <c r="H19" s="36"/>
    </row>
    <row r="20" spans="1:8" ht="20.100000000000001" customHeight="1">
      <c r="A20" s="1022">
        <v>1</v>
      </c>
      <c r="B20" s="1021" t="s">
        <v>379</v>
      </c>
      <c r="C20" s="1021"/>
      <c r="D20" s="1021"/>
      <c r="E20" s="46"/>
      <c r="F20" s="36"/>
      <c r="G20" s="36"/>
      <c r="H20" s="36"/>
    </row>
    <row r="21" spans="1:8" ht="20.100000000000001" customHeight="1">
      <c r="A21" s="1022"/>
      <c r="B21" s="1020" t="s">
        <v>380</v>
      </c>
      <c r="C21" s="1020"/>
      <c r="D21" s="1020"/>
      <c r="E21" s="164"/>
      <c r="F21" s="36"/>
      <c r="G21" s="36"/>
      <c r="H21" s="36"/>
    </row>
    <row r="22" spans="1:8" ht="20.100000000000001" customHeight="1">
      <c r="A22" s="1022"/>
      <c r="B22" s="1019" t="s">
        <v>381</v>
      </c>
      <c r="C22" s="1019"/>
      <c r="D22" s="1019"/>
      <c r="E22" s="164"/>
      <c r="F22" s="36"/>
      <c r="G22" s="36"/>
      <c r="H22" s="36"/>
    </row>
    <row r="23" spans="1:8" ht="20.100000000000001" customHeight="1">
      <c r="A23" s="1022">
        <v>2</v>
      </c>
      <c r="B23" s="1021" t="s">
        <v>382</v>
      </c>
      <c r="C23" s="1021"/>
      <c r="D23" s="1021"/>
      <c r="E23" s="165"/>
      <c r="F23" s="36"/>
      <c r="G23" s="36"/>
      <c r="H23" s="36"/>
    </row>
    <row r="24" spans="1:8" ht="20.100000000000001" customHeight="1">
      <c r="A24" s="1022"/>
      <c r="B24" s="1020" t="s">
        <v>380</v>
      </c>
      <c r="C24" s="1020"/>
      <c r="D24" s="1020"/>
      <c r="E24" s="163"/>
      <c r="F24" s="36"/>
      <c r="G24" s="36"/>
      <c r="H24" s="36"/>
    </row>
    <row r="25" spans="1:8" ht="20.100000000000001" customHeight="1">
      <c r="A25" s="1022"/>
      <c r="B25" s="1019" t="s">
        <v>381</v>
      </c>
      <c r="C25" s="1019"/>
      <c r="D25" s="1019"/>
      <c r="E25" s="164"/>
      <c r="F25" s="36"/>
      <c r="G25" s="36"/>
      <c r="H25" s="36"/>
    </row>
    <row r="26" spans="1:8" ht="20.100000000000001" customHeight="1">
      <c r="A26" s="1022">
        <v>3</v>
      </c>
      <c r="B26" s="1021" t="s">
        <v>383</v>
      </c>
      <c r="C26" s="1021"/>
      <c r="D26" s="1021"/>
      <c r="E26" s="165"/>
      <c r="F26" s="36"/>
      <c r="G26" s="36"/>
      <c r="H26" s="36"/>
    </row>
    <row r="27" spans="1:8" ht="20.100000000000001" customHeight="1">
      <c r="A27" s="1022"/>
      <c r="B27" s="1020" t="s">
        <v>380</v>
      </c>
      <c r="C27" s="1020"/>
      <c r="D27" s="1020"/>
      <c r="E27" s="163"/>
      <c r="F27" s="36"/>
      <c r="G27" s="36"/>
      <c r="H27" s="36"/>
    </row>
    <row r="28" spans="1:8" ht="20.100000000000001" customHeight="1">
      <c r="A28" s="1022"/>
      <c r="B28" s="1019" t="s">
        <v>381</v>
      </c>
      <c r="C28" s="1019"/>
      <c r="D28" s="1019"/>
      <c r="E28" s="164"/>
      <c r="F28" s="36"/>
      <c r="G28" s="36"/>
      <c r="H28" s="36"/>
    </row>
    <row r="29" spans="1:8" ht="20.100000000000001" customHeight="1">
      <c r="A29" s="1022">
        <v>4</v>
      </c>
      <c r="B29" s="1021" t="s">
        <v>384</v>
      </c>
      <c r="C29" s="1021"/>
      <c r="D29" s="1021"/>
      <c r="E29" s="165"/>
      <c r="F29" s="36"/>
      <c r="G29" s="36"/>
      <c r="H29" s="36"/>
    </row>
    <row r="30" spans="1:8" ht="20.100000000000001" customHeight="1">
      <c r="A30" s="1022"/>
      <c r="B30" s="1020" t="s">
        <v>380</v>
      </c>
      <c r="C30" s="1020"/>
      <c r="D30" s="1020"/>
      <c r="E30" s="163"/>
      <c r="F30" s="36"/>
      <c r="G30" s="36"/>
      <c r="H30" s="36"/>
    </row>
    <row r="31" spans="1:8" ht="20.100000000000001" customHeight="1">
      <c r="A31" s="1022"/>
      <c r="B31" s="1019" t="s">
        <v>381</v>
      </c>
      <c r="C31" s="1019"/>
      <c r="D31" s="1019"/>
      <c r="E31" s="164"/>
      <c r="F31" s="36"/>
      <c r="G31" s="36"/>
      <c r="H31" s="36"/>
    </row>
    <row r="32" spans="1:8" ht="20.100000000000001" customHeight="1">
      <c r="A32" s="1022">
        <v>5</v>
      </c>
      <c r="B32" s="1021" t="s">
        <v>385</v>
      </c>
      <c r="C32" s="1021"/>
      <c r="D32" s="1021"/>
      <c r="E32" s="165"/>
      <c r="F32" s="36"/>
      <c r="G32" s="36"/>
      <c r="H32" s="36"/>
    </row>
    <row r="33" spans="1:8" ht="20.100000000000001" customHeight="1">
      <c r="A33" s="1022"/>
      <c r="B33" s="1020" t="s">
        <v>380</v>
      </c>
      <c r="C33" s="1020"/>
      <c r="D33" s="1020"/>
      <c r="E33" s="163"/>
      <c r="F33" s="36"/>
      <c r="G33" s="36"/>
      <c r="H33" s="36"/>
    </row>
    <row r="34" spans="1:8" ht="20.100000000000001" customHeight="1">
      <c r="A34" s="1022"/>
      <c r="B34" s="1019" t="s">
        <v>381</v>
      </c>
      <c r="C34" s="1019"/>
      <c r="D34" s="1019"/>
      <c r="E34" s="164"/>
      <c r="F34" s="36"/>
      <c r="G34" s="36"/>
      <c r="H34" s="36"/>
    </row>
    <row r="35" spans="1:8" ht="20.100000000000001" customHeight="1">
      <c r="A35" s="45">
        <v>6</v>
      </c>
      <c r="B35" s="1023" t="s">
        <v>386</v>
      </c>
      <c r="C35" s="1023"/>
      <c r="D35" s="1023"/>
      <c r="E35" s="166"/>
      <c r="F35" s="36"/>
      <c r="G35" s="36"/>
      <c r="H35" s="36"/>
    </row>
    <row r="36" spans="1:8" ht="20.100000000000001" customHeight="1">
      <c r="A36" s="1022">
        <v>7</v>
      </c>
      <c r="B36" s="1021" t="s">
        <v>387</v>
      </c>
      <c r="C36" s="1021"/>
      <c r="D36" s="1021"/>
      <c r="E36" s="165"/>
      <c r="F36" s="36"/>
      <c r="G36" s="36"/>
      <c r="H36" s="36"/>
    </row>
    <row r="37" spans="1:8" ht="20.100000000000001" customHeight="1">
      <c r="A37" s="1022"/>
      <c r="B37" s="1020" t="s">
        <v>380</v>
      </c>
      <c r="C37" s="1020"/>
      <c r="D37" s="1020"/>
      <c r="E37" s="163"/>
      <c r="F37" s="36"/>
      <c r="G37" s="36"/>
      <c r="H37" s="36"/>
    </row>
    <row r="38" spans="1:8" ht="20.100000000000001" customHeight="1">
      <c r="A38" s="1022"/>
      <c r="B38" s="1019" t="s">
        <v>381</v>
      </c>
      <c r="C38" s="1019"/>
      <c r="D38" s="1019"/>
      <c r="E38" s="164"/>
      <c r="F38" s="36"/>
      <c r="G38" s="36"/>
      <c r="H38" s="36"/>
    </row>
    <row r="39" spans="1:8" ht="20.100000000000001" customHeight="1">
      <c r="A39" s="1022">
        <v>8</v>
      </c>
      <c r="B39" s="1021" t="s">
        <v>388</v>
      </c>
      <c r="C39" s="1021"/>
      <c r="D39" s="1021"/>
      <c r="E39" s="165"/>
      <c r="F39" s="36"/>
      <c r="G39" s="36"/>
      <c r="H39" s="36"/>
    </row>
    <row r="40" spans="1:8" ht="20.100000000000001" customHeight="1">
      <c r="A40" s="1022"/>
      <c r="B40" s="1020" t="s">
        <v>380</v>
      </c>
      <c r="C40" s="1020"/>
      <c r="D40" s="1020"/>
      <c r="E40" s="163"/>
      <c r="F40" s="36"/>
      <c r="G40" s="36"/>
      <c r="H40" s="36"/>
    </row>
    <row r="41" spans="1:8" ht="20.100000000000001" customHeight="1">
      <c r="A41" s="1022"/>
      <c r="B41" s="1019" t="s">
        <v>381</v>
      </c>
      <c r="C41" s="1019"/>
      <c r="D41" s="1019"/>
      <c r="E41" s="164"/>
      <c r="F41" s="36"/>
      <c r="G41" s="36"/>
      <c r="H41" s="36"/>
    </row>
    <row r="42" spans="1:8" ht="20.100000000000001" customHeight="1">
      <c r="A42" s="1022">
        <v>9</v>
      </c>
      <c r="B42" s="1021" t="s">
        <v>389</v>
      </c>
      <c r="C42" s="1021"/>
      <c r="D42" s="1021"/>
      <c r="E42" s="165"/>
    </row>
    <row r="43" spans="1:8" ht="20.100000000000001" customHeight="1">
      <c r="A43" s="1022"/>
      <c r="B43" s="1020" t="s">
        <v>380</v>
      </c>
      <c r="C43" s="1020"/>
      <c r="D43" s="1020"/>
      <c r="E43" s="163"/>
    </row>
    <row r="44" spans="1:8" ht="20.100000000000001" customHeight="1">
      <c r="A44" s="1022"/>
      <c r="B44" s="1019" t="s">
        <v>381</v>
      </c>
      <c r="C44" s="1019"/>
      <c r="D44" s="1019"/>
      <c r="E44" s="164"/>
    </row>
    <row r="45" spans="1:8" ht="48" customHeight="1">
      <c r="A45" s="621"/>
      <c r="B45" s="621"/>
      <c r="C45" s="621"/>
      <c r="D45" s="621"/>
      <c r="E45" s="622" t="str">
        <f>IF(E44&gt;17,"You are exceeding the completion schedule of 17 months as specified in the bidding documents.","")</f>
        <v/>
      </c>
    </row>
    <row r="46" spans="1:8" ht="15.75" customHeight="1">
      <c r="D46" s="39"/>
      <c r="E46" s="39"/>
    </row>
    <row r="47" spans="1:8" ht="33" customHeight="1">
      <c r="A47" s="38" t="s">
        <v>6</v>
      </c>
      <c r="B47" s="82" t="str">
        <f>'Attach 3(JV)'!B24</f>
        <v/>
      </c>
      <c r="D47" s="39" t="str">
        <f>'Attach 3(JV)'!D24</f>
        <v>Printed Name :</v>
      </c>
      <c r="E47" s="39"/>
    </row>
    <row r="48" spans="1:8" ht="22.5" customHeight="1">
      <c r="A48" s="38" t="s">
        <v>7</v>
      </c>
      <c r="B48" s="334" t="str">
        <f>'Attach 3(JV)'!B25</f>
        <v/>
      </c>
      <c r="D48" s="39" t="str">
        <f>'Attach 3(JV)'!D25</f>
        <v>Designation :</v>
      </c>
      <c r="E48" s="39"/>
    </row>
    <row r="49" spans="1:5" ht="8.25" customHeight="1">
      <c r="D49" s="39"/>
      <c r="E49" s="39"/>
    </row>
    <row r="50" spans="1:5" ht="12" customHeight="1">
      <c r="A50" s="40"/>
    </row>
    <row r="51" spans="1:5" ht="51" customHeight="1">
      <c r="A51" s="48" t="s">
        <v>393</v>
      </c>
      <c r="B51" s="704" t="s">
        <v>392</v>
      </c>
      <c r="C51" s="704"/>
      <c r="D51" s="704"/>
      <c r="E51" s="704"/>
    </row>
    <row r="52" spans="1:5" ht="20.100000000000001" customHeight="1"/>
    <row r="53" spans="1:5" ht="20.100000000000001" customHeight="1">
      <c r="A53" s="40"/>
    </row>
    <row r="54" spans="1:5" ht="20.100000000000001" customHeight="1"/>
    <row r="55" spans="1:5" ht="20.100000000000001" customHeight="1">
      <c r="A55" s="40"/>
    </row>
    <row r="56" spans="1:5" ht="20.100000000000001" customHeight="1"/>
    <row r="57" spans="1:5" ht="20.100000000000001" customHeight="1">
      <c r="A57" s="40"/>
    </row>
    <row r="58" spans="1:5" ht="20.100000000000001" customHeight="1"/>
    <row r="59" spans="1:5" ht="20.100000000000001" customHeight="1"/>
    <row r="60" spans="1:5" ht="20.100000000000001" customHeight="1"/>
    <row r="61" spans="1:5" ht="20.100000000000001" customHeight="1"/>
  </sheetData>
  <sheetProtection algorithmName="SHA-512" hashValue="8Vu5Pq4unD7Jor9wWDT2dBT9fJ47LXX2Hcuq+14xMkFmGC3PGDGlHu8fxJkg8bmhzv6SR2WrdrdcA4FbVrFc2Q==" saltValue="MEUJM299CLT+1bag6pbJVA==" spinCount="100000" sheet="1" formatColumns="0" formatRows="0" selectLockedCells="1"/>
  <customSheetViews>
    <customSheetView guid="{35C772BD-8F05-4A18-BEC8-6AF744E22539}" scale="110" showPageBreaks="1" showGridLines="0" fitToPage="1" printArea="1" view="pageBreakPreview">
      <selection activeCell="E44" sqref="E44"/>
      <rowBreaks count="1" manualBreakCount="1">
        <brk id="22" max="14" man="1"/>
      </rowBreaks>
      <pageMargins left="0.75" right="0.63" top="0.57999999999999996" bottom="0.6" header="0.34" footer="0.35"/>
      <pageSetup scale="75" fitToHeight="2" orientation="portrait" r:id="rId1"/>
      <headerFooter alignWithMargins="0">
        <oddFooter>&amp;R&amp;"Book Antiqua,Bold"&amp;8 Page &amp;P of &amp;N</oddFooter>
      </headerFooter>
    </customSheetView>
    <customSheetView guid="{012A8702-091E-4FD1-8E26-12B65B8B3B8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4" fitToHeight="2" orientation="portrait" r:id="rId2"/>
      <headerFooter alignWithMargins="0">
        <oddFooter>&amp;R&amp;"Book Antiqua,Bold"&amp;8 Page &amp;P of &amp;N</oddFooter>
      </headerFooter>
    </customSheetView>
    <customSheetView guid="{0D490C87-B003-4943-9825-ACE0B8E7CC06}" scale="110" showPageBreaks="1" showGridLines="0" fitToPage="1" printArea="1" view="pageBreakPreview" topLeftCell="A10">
      <selection activeCell="E21" sqref="E21"/>
      <rowBreaks count="2" manualBreakCount="2">
        <brk id="22" max="14" man="1"/>
        <brk id="38" max="4" man="1"/>
      </rowBreaks>
      <pageMargins left="0.75" right="0.63" top="0.57999999999999996" bottom="0.6" header="0.34" footer="0.35"/>
      <pageSetup scale="75" fitToHeight="2" orientation="portrait" r:id="rId3"/>
      <headerFooter alignWithMargins="0">
        <oddFooter>&amp;R&amp;"Book Antiqua,Bold"&amp;8 Page &amp;P of &amp;N</oddFooter>
      </headerFooter>
    </customSheetView>
    <customSheetView guid="{4D67A8FB-66CE-4EFD-8932-C754BE25ED43}" scale="110" showPageBreaks="1" showGridLines="0" fitToPage="1" printArea="1" view="pageBreakPreview" topLeftCell="A13">
      <selection activeCell="E22" sqref="E22"/>
      <rowBreaks count="2" manualBreakCount="2">
        <brk id="22" max="14" man="1"/>
        <brk id="35" max="4" man="1"/>
      </rowBreaks>
      <pageMargins left="0.75" right="0.63" top="0.57999999999999996" bottom="0.6" header="0.34" footer="0.35"/>
      <pageSetup scale="75" fitToHeight="2" orientation="portrait" r:id="rId4"/>
      <headerFooter alignWithMargins="0">
        <oddFooter>&amp;R&amp;"Book Antiqua,Bold"&amp;8 Page &amp;P of &amp;N</oddFooter>
      </headerFooter>
    </customSheetView>
    <customSheetView guid="{B07CB001-8FAF-40AD-8AD5-A65A64B33B35}"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5" fitToHeight="2" orientation="portrait" r:id="rId5"/>
      <headerFooter alignWithMargins="0">
        <oddFooter>&amp;R&amp;"Book Antiqua,Bold"&amp;8 Page &amp;P of &amp;N</oddFooter>
      </headerFooter>
    </customSheetView>
    <customSheetView guid="{8CF338B0-8CA3-4AF4-816D-CB7A6D8E33BC}" scale="110" showPageBreaks="1" showGridLines="0" fitToPage="1" printArea="1" view="pageBreakPreview" topLeftCell="A21">
      <selection activeCell="E21" sqref="E21"/>
      <rowBreaks count="2" manualBreakCount="2">
        <brk id="22" max="14" man="1"/>
        <brk id="44" max="5" man="1"/>
      </rowBreaks>
      <pageMargins left="0.75" right="0.63" top="0.57999999999999996" bottom="0.6" header="0.34" footer="0.35"/>
      <pageSetup scale="66" fitToHeight="2" orientation="portrait" r:id="rId6"/>
      <headerFooter alignWithMargins="0">
        <oddFooter>&amp;R&amp;"Book Antiqua,Bold"&amp;8 Page &amp;P of &amp;N</oddFooter>
      </headerFooter>
    </customSheetView>
    <customSheetView guid="{D05C69EC-C4A6-4AED-AFBA-A3044FD4B3FB}" scale="110" showPageBreaks="1" showGridLines="0" fitToPage="1" printArea="1" view="pageBreakPreview" topLeftCell="A20">
      <selection activeCell="E43" sqref="E43"/>
      <rowBreaks count="2" manualBreakCount="2">
        <brk id="21" max="14" man="1"/>
        <brk id="27" max="4" man="1"/>
      </rowBreaks>
      <pageMargins left="0.75" right="0.63" top="0.57999999999999996" bottom="0.6" header="0.34" footer="0.35"/>
      <pageSetup fitToHeight="2" orientation="portrait" r:id="rId7"/>
      <headerFooter alignWithMargins="0">
        <oddFooter>&amp;R&amp;"Book Antiqua,Bold"&amp;8 Page &amp;P of &amp;N</oddFooter>
      </headerFooter>
    </customSheetView>
    <customSheetView guid="{BE615921-12B2-47E1-81BB-292B559B4C46}" scale="55" showPageBreaks="1" showGridLines="0" fitToPage="1" printArea="1" view="pageBreakPreview" topLeftCell="A14">
      <selection activeCell="E44" sqref="E44"/>
      <rowBreaks count="1" manualBreakCount="1">
        <brk id="22" max="14" man="1"/>
      </rowBreaks>
      <pageMargins left="0.75" right="0.63" top="0.57999999999999996" bottom="0.6" header="0.34" footer="0.35"/>
      <pageSetup scale="34" fitToHeight="2" orientation="portrait" r:id="rId8"/>
      <headerFooter alignWithMargins="0">
        <oddFooter>&amp;R&amp;"Book Antiqua,Bold"&amp;8 Page &amp;P of &amp;N</oddFooter>
      </headerFooter>
    </customSheetView>
    <customSheetView guid="{13A93EBF-985A-49FD-9FE0-DC75D238EC8C}" scale="90" showPageBreaks="1" showGridLines="0" fitToPage="1" printArea="1" view="pageBreakPreview" topLeftCell="A10">
      <selection activeCell="E44" sqref="E44"/>
      <rowBreaks count="2" manualBreakCount="2">
        <brk id="22" max="4" man="1"/>
        <brk id="31" max="4" man="1"/>
      </rowBreaks>
      <pageMargins left="0.75" right="0.63" top="0.57999999999999996" bottom="0.6" header="0.34" footer="0.35"/>
      <pageSetup scale="92" fitToHeight="2" orientation="portrait" r:id="rId9"/>
      <headerFooter alignWithMargins="0">
        <oddFooter>&amp;R&amp;"Book Antiqua,Bold"&amp;8 Page &amp;P of &amp;N</oddFooter>
      </headerFooter>
    </customSheetView>
    <customSheetView guid="{1E2D7167-D6B7-4690-9A83-BF768C4223A4}"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10"/>
      <headerFooter alignWithMargins="0">
        <oddFooter>&amp;R&amp;"Book Antiqua,Bold"&amp;8 Page &amp;P of &amp;N</oddFooter>
      </headerFooter>
    </customSheetView>
    <customSheetView guid="{7A88FC7A-7690-48AB-B789-172043AFADC8}" scale="90" showPageBreaks="1" showGridLines="0" fitToPage="1" printArea="1" view="pageBreakPreview" topLeftCell="A4">
      <selection activeCell="E44" sqref="E44"/>
      <rowBreaks count="1" manualBreakCount="1">
        <brk id="22" max="8" man="1"/>
      </rowBreaks>
      <pageMargins left="0.75" right="0.63" top="0.57999999999999996" bottom="0.6" header="0.34" footer="0.35"/>
      <pageSetup scale="92" fitToHeight="2" orientation="portrait" r:id="rId11"/>
      <headerFooter alignWithMargins="0">
        <oddFooter>&amp;R&amp;"Book Antiqua,Bold"&amp;8 Page &amp;P of &amp;N</oddFooter>
      </headerFooter>
    </customSheetView>
    <customSheetView guid="{CB7CD015-9A92-451A-BEF4-2BC98E3768DD}"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12"/>
      <headerFooter alignWithMargins="0">
        <oddFooter>&amp;R&amp;"Book Antiqua,Bold"&amp;8 Page &amp;P of &amp;N</oddFooter>
      </headerFooter>
    </customSheetView>
    <customSheetView guid="{44C1C443-3199-4288-884A-D16AF7B2CD69}"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13"/>
      <headerFooter alignWithMargins="0">
        <oddFooter>&amp;R&amp;"Book Antiqua,Bold"&amp;8 Page &amp;P of &amp;N</oddFooter>
      </headerFooter>
    </customSheetView>
    <customSheetView guid="{82E8A0F5-0020-4355-95CF-28601763A783}" scale="90" showPageBreaks="1" showGridLines="0" printArea="1" view="pageBreakPreview">
      <selection activeCell="E34" sqref="E34"/>
      <rowBreaks count="1" manualBreakCount="1">
        <brk id="22" max="8" man="1"/>
      </rowBreaks>
      <pageMargins left="0.75" right="0.63" top="0.57999999999999996" bottom="0.6" header="0.34" footer="0.35"/>
      <pageSetup scale="78" orientation="portrait" r:id="rId14"/>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5"/>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20"/>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4"/>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5"/>
      <headerFooter alignWithMargins="0">
        <oddFooter>&amp;R&amp;"Book Antiqua,Bold"&amp;8 Page &amp;P of &amp;N</oddFooter>
      </headerFooter>
    </customSheetView>
    <customSheetView guid="{82C64B11-1F50-45B5-B7BB-9F1DC733C833}" scale="90" showPageBreaks="1" showGridLines="0" fitToPage="1" printArea="1" view="pageBreakPreview" topLeftCell="A37">
      <selection activeCell="B75" sqref="B75:C75"/>
      <rowBreaks count="1" manualBreakCount="1">
        <brk id="22" max="8" man="1"/>
      </rowBreaks>
      <pageMargins left="0.75" right="0.63" top="0.57999999999999996" bottom="0.6" header="0.34" footer="0.35"/>
      <pageSetup scale="92" fitToHeight="2" orientation="portrait" r:id="rId26"/>
      <headerFooter alignWithMargins="0">
        <oddFooter>&amp;R&amp;"Book Antiqua,Bold"&amp;8 Page &amp;P of &amp;N</oddFooter>
      </headerFooter>
    </customSheetView>
    <customSheetView guid="{CFBF18EC-8277-4311-991B-395AF21BB33B}" scale="90" showPageBreaks="1" showGridLines="0" fitToPage="1" printArea="1" view="pageBreakPreview" topLeftCell="A34">
      <selection activeCell="E44" sqref="E44"/>
      <rowBreaks count="1" manualBreakCount="1">
        <brk id="22" max="4" man="1"/>
      </rowBreaks>
      <pageMargins left="0.75" right="0.63" top="0.57999999999999996" bottom="0.6" header="0.34" footer="0.35"/>
      <pageSetup scale="92" fitToHeight="2" orientation="portrait" r:id="rId27"/>
      <headerFooter alignWithMargins="0">
        <oddFooter>&amp;R&amp;"Book Antiqua,Bold"&amp;8 Page &amp;P of &amp;N</oddFooter>
      </headerFooter>
    </customSheetView>
    <customSheetView guid="{AA750348-930C-43DE-ADD0-8D60980F5013}"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28"/>
      <headerFooter alignWithMargins="0">
        <oddFooter>&amp;R&amp;"Book Antiqua,Bold"&amp;8 Page &amp;P of &amp;N</oddFooter>
      </headerFooter>
    </customSheetView>
    <customSheetView guid="{14C32814-5A59-4863-9FB1-822FBB75D7D1}" scale="90" showPageBreaks="1" showGridLines="0" fitToPage="1" printArea="1" view="pageBreakPreview" topLeftCell="A17">
      <selection activeCell="E44" sqref="E44"/>
      <rowBreaks count="1" manualBreakCount="1">
        <brk id="22" max="4" man="1"/>
      </rowBreaks>
      <pageMargins left="0.75" right="0.63" top="0.57999999999999996" bottom="0.6" header="0.34" footer="0.35"/>
      <pageSetup scale="92" fitToHeight="2" orientation="portrait" r:id="rId29"/>
      <headerFooter alignWithMargins="0">
        <oddFooter>&amp;R&amp;"Book Antiqua,Bold"&amp;8 Page &amp;P of &amp;N</oddFooter>
      </headerFooter>
    </customSheetView>
    <customSheetView guid="{1F125E51-1799-42D0-B41E-DC039BB17D59}" scale="110" showPageBreaks="1" showGridLines="0" fitToPage="1" printArea="1" view="pageBreakPreview" topLeftCell="A25">
      <selection activeCell="E43" sqref="E43"/>
      <rowBreaks count="2" manualBreakCount="2">
        <brk id="21" max="14" man="1"/>
        <brk id="27" max="4" man="1"/>
      </rowBreaks>
      <pageMargins left="0.75" right="0.63" top="0.57999999999999996" bottom="0.6" header="0.34" footer="0.35"/>
      <pageSetup fitToHeight="2" orientation="portrait" r:id="rId30"/>
      <headerFooter alignWithMargins="0">
        <oddFooter>&amp;R&amp;"Book Antiqua,Bold"&amp;8 Page &amp;P of &amp;N</oddFooter>
      </headerFooter>
    </customSheetView>
    <customSheetView guid="{77353208-2D17-4D2E-ADE3-4F168F350B73}"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4" fitToHeight="2" orientation="portrait" r:id="rId31"/>
      <headerFooter alignWithMargins="0">
        <oddFooter>&amp;R&amp;"Book Antiqua,Bold"&amp;8 Page &amp;P of &amp;N</oddFooter>
      </headerFooter>
    </customSheetView>
    <customSheetView guid="{010B040B-83D1-42E5-9354-A9BE9113BDA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5" fitToHeight="2" orientation="portrait" r:id="rId32"/>
      <headerFooter alignWithMargins="0">
        <oddFooter>&amp;R&amp;"Book Antiqua,Bold"&amp;8 Page &amp;P of &amp;N</oddFooter>
      </headerFooter>
    </customSheetView>
  </customSheetViews>
  <mergeCells count="44">
    <mergeCell ref="A18:A19"/>
    <mergeCell ref="B18:D19"/>
    <mergeCell ref="A32:A34"/>
    <mergeCell ref="B32:D32"/>
    <mergeCell ref="B37:D37"/>
    <mergeCell ref="B23:D23"/>
    <mergeCell ref="B24:D24"/>
    <mergeCell ref="B25:D25"/>
    <mergeCell ref="B21:D21"/>
    <mergeCell ref="B20:D20"/>
    <mergeCell ref="B22:D22"/>
    <mergeCell ref="B30:D30"/>
    <mergeCell ref="A26:A28"/>
    <mergeCell ref="B26:D26"/>
    <mergeCell ref="B27:D27"/>
    <mergeCell ref="B28:D28"/>
    <mergeCell ref="A20:A22"/>
    <mergeCell ref="A23:A25"/>
    <mergeCell ref="A42:A44"/>
    <mergeCell ref="B42:D42"/>
    <mergeCell ref="B31:D31"/>
    <mergeCell ref="B34:D34"/>
    <mergeCell ref="B35:D35"/>
    <mergeCell ref="B36:D36"/>
    <mergeCell ref="B33:D33"/>
    <mergeCell ref="A29:A31"/>
    <mergeCell ref="A36:A38"/>
    <mergeCell ref="B29:D29"/>
    <mergeCell ref="A39:A41"/>
    <mergeCell ref="B51:E51"/>
    <mergeCell ref="B38:D38"/>
    <mergeCell ref="B40:D40"/>
    <mergeCell ref="B41:D41"/>
    <mergeCell ref="B43:D43"/>
    <mergeCell ref="B44:D44"/>
    <mergeCell ref="B39:D39"/>
    <mergeCell ref="A3:E3"/>
    <mergeCell ref="A5:E5"/>
    <mergeCell ref="A16:E16"/>
    <mergeCell ref="B9:D9"/>
    <mergeCell ref="B10:D10"/>
    <mergeCell ref="B11:D11"/>
    <mergeCell ref="B12:D12"/>
    <mergeCell ref="A8:D8"/>
  </mergeCells>
  <phoneticPr fontId="6" type="noConversion"/>
  <conditionalFormatting sqref="E33">
    <cfRule type="expression" priority="100">
      <formula>#REF!&lt;33</formula>
    </cfRule>
  </conditionalFormatting>
  <pageMargins left="0.75" right="0.63" top="0.57999999999999996" bottom="0.6" header="0.34" footer="0.35"/>
  <pageSetup scale="75" fitToHeight="2" orientation="portrait" r:id="rId33"/>
  <headerFooter alignWithMargins="0">
    <oddFooter>&amp;R&amp;"Book Antiqua,Bold"&amp;8 Page &amp;P of &amp;N</oddFooter>
  </headerFooter>
  <rowBreaks count="1" manualBreakCount="1">
    <brk id="22" max="14" man="1"/>
  </rowBreaks>
  <drawing r:id="rId3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8"/>
  </sheetPr>
  <dimension ref="A1:I30"/>
  <sheetViews>
    <sheetView showGridLines="0" view="pageBreakPreview" topLeftCell="A19" zoomScaleNormal="100" zoomScaleSheetLayoutView="100" workbookViewId="0">
      <selection activeCell="A16" sqref="A16:E16"/>
    </sheetView>
  </sheetViews>
  <sheetFormatPr defaultRowHeight="16.5"/>
  <cols>
    <col min="1" max="1" width="15.7109375" style="4" customWidth="1"/>
    <col min="2" max="2" width="20.5703125" style="4" customWidth="1"/>
    <col min="3" max="3" width="11.42578125" style="4" customWidth="1"/>
    <col min="4" max="4" width="15.42578125" style="4" customWidth="1"/>
    <col min="5" max="5" width="39.28515625" style="4" customWidth="1"/>
    <col min="6" max="8" width="9.140625" style="1" customWidth="1"/>
  </cols>
  <sheetData>
    <row r="1" spans="1:9">
      <c r="A1" s="23" t="str">
        <f>Basic!A3&amp;Basic!B3</f>
        <v>Specification No. :5002001861/TOWER/DOM/A02-CC CS -3</v>
      </c>
      <c r="B1" s="19"/>
      <c r="C1" s="19"/>
      <c r="D1" s="19"/>
      <c r="E1" s="20" t="str">
        <f>"Attachment-10 "</f>
        <v xml:space="preserve">Attachment-10 </v>
      </c>
    </row>
    <row r="3" spans="1:9" ht="91.5" customHeight="1">
      <c r="A3" s="1034"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1034"/>
      <c r="C3" s="1034"/>
      <c r="D3" s="1034"/>
      <c r="E3" s="1034"/>
      <c r="F3" s="2"/>
      <c r="G3" s="8"/>
      <c r="H3" s="2"/>
    </row>
    <row r="4" spans="1:9" ht="20.100000000000001" customHeight="1">
      <c r="A4" s="5"/>
      <c r="H4" s="9"/>
      <c r="I4" s="10"/>
    </row>
    <row r="5" spans="1:9" ht="20.100000000000001" customHeight="1">
      <c r="A5" s="1035" t="s">
        <v>391</v>
      </c>
      <c r="B5" s="1035"/>
      <c r="C5" s="1035"/>
      <c r="D5" s="1035"/>
      <c r="E5" s="1035"/>
      <c r="F5" s="3"/>
      <c r="H5" s="9"/>
      <c r="I5" s="12"/>
    </row>
    <row r="6" spans="1:9" ht="20.100000000000001" customHeight="1">
      <c r="A6" s="6"/>
      <c r="H6" s="9"/>
      <c r="I6" s="12"/>
    </row>
    <row r="7" spans="1:9" ht="20.100000000000001" customHeight="1">
      <c r="A7" s="14" t="str">
        <f>'Attach 3(JV)'!A7</f>
        <v>Bidder’s Name and Address :</v>
      </c>
      <c r="E7" s="15" t="str">
        <f>'Attach 3(JV)'!E7</f>
        <v>To:</v>
      </c>
      <c r="H7" s="9"/>
      <c r="I7" s="12"/>
    </row>
    <row r="8" spans="1:9" ht="36" customHeight="1">
      <c r="A8" s="1032" t="str">
        <f>'Attach 3(JV)'!A8</f>
        <v xml:space="preserve">JOINT VENTURE (JV) OF  &amp; </v>
      </c>
      <c r="B8" s="1032"/>
      <c r="C8" s="1032"/>
      <c r="D8" s="1032"/>
      <c r="E8" s="11" t="str">
        <f>'Attach 3(JV)'!E8</f>
        <v>Contract Services</v>
      </c>
      <c r="H8" s="9"/>
      <c r="I8" s="12"/>
    </row>
    <row r="9" spans="1:9" ht="20.100000000000001" customHeight="1">
      <c r="A9" s="13" t="s">
        <v>356</v>
      </c>
      <c r="B9" s="975" t="str">
        <f>'Attach 3(JV)'!B9</f>
        <v/>
      </c>
      <c r="C9" s="975"/>
      <c r="D9" s="975"/>
      <c r="E9" s="11" t="str">
        <f>'Attach 3(JV)'!E9</f>
        <v>Power Grid Corporation of India Ltd.,</v>
      </c>
      <c r="H9" s="9"/>
      <c r="I9" s="12"/>
    </row>
    <row r="10" spans="1:9" ht="20.100000000000001" customHeight="1">
      <c r="A10" s="13" t="s">
        <v>358</v>
      </c>
      <c r="B10" s="975" t="str">
        <f>'Attach 3(JV)'!B10</f>
        <v/>
      </c>
      <c r="C10" s="975"/>
      <c r="D10" s="975"/>
      <c r="E10" s="11" t="str">
        <f>'Attach 3(JV)'!E10</f>
        <v>"Saudamini", Plot No. 2, Sector 29</v>
      </c>
      <c r="H10" s="9"/>
      <c r="I10" s="12"/>
    </row>
    <row r="11" spans="1:9" ht="20.100000000000001" customHeight="1">
      <c r="B11" s="975" t="str">
        <f>'Attach 3(JV)'!B11</f>
        <v/>
      </c>
      <c r="C11" s="975"/>
      <c r="D11" s="975"/>
      <c r="E11" s="11" t="str">
        <f>'Attach 3(JV)'!E11</f>
        <v>Gurgaon (Haryana) - 122001</v>
      </c>
    </row>
    <row r="12" spans="1:9" ht="20.100000000000001" customHeight="1">
      <c r="A12" s="6"/>
      <c r="B12" s="975" t="str">
        <f>'Attach 3(JV)'!B12</f>
        <v/>
      </c>
      <c r="C12" s="975"/>
      <c r="D12" s="975"/>
      <c r="E12" s="11"/>
    </row>
    <row r="13" spans="1:9" ht="20.100000000000001" customHeight="1">
      <c r="A13" s="6"/>
      <c r="B13" s="227"/>
      <c r="C13" s="227"/>
      <c r="D13" s="227"/>
      <c r="G13" s="11"/>
    </row>
    <row r="14" spans="1:9" ht="20.100000000000001" customHeight="1">
      <c r="A14" s="4" t="s">
        <v>350</v>
      </c>
    </row>
    <row r="15" spans="1:9" ht="20.100000000000001" customHeight="1">
      <c r="A15" s="6"/>
    </row>
    <row r="16" spans="1:9" s="461" customFormat="1" ht="48.75" customHeight="1">
      <c r="A16" s="1033" t="s">
        <v>571</v>
      </c>
      <c r="B16" s="1033"/>
      <c r="C16" s="1033"/>
      <c r="D16" s="1033"/>
      <c r="E16" s="1033"/>
      <c r="F16" s="460"/>
      <c r="G16" s="460"/>
      <c r="H16" s="460"/>
    </row>
    <row r="17" spans="1:5" ht="33" customHeight="1">
      <c r="D17" s="22"/>
    </row>
    <row r="18" spans="1:5" ht="33" customHeight="1">
      <c r="A18" s="21" t="s">
        <v>6</v>
      </c>
      <c r="B18" s="243" t="str">
        <f>'Attach 3(JV)'!B24</f>
        <v/>
      </c>
      <c r="C18" s="18"/>
      <c r="D18" s="22" t="s">
        <v>4</v>
      </c>
      <c r="E18" s="340" t="str">
        <f>'Attach 3(JV)'!E24</f>
        <v/>
      </c>
    </row>
    <row r="19" spans="1:5" ht="33" customHeight="1">
      <c r="A19" s="21" t="s">
        <v>7</v>
      </c>
      <c r="B19" s="340" t="str">
        <f>'Attach 3(JV)'!B25</f>
        <v/>
      </c>
      <c r="C19" s="18"/>
      <c r="D19" s="22" t="s">
        <v>5</v>
      </c>
      <c r="E19" s="340" t="str">
        <f>'Attach 3(JV)'!E25</f>
        <v/>
      </c>
    </row>
    <row r="20" spans="1:5" ht="33" customHeight="1">
      <c r="B20" s="18"/>
      <c r="C20" s="18"/>
      <c r="D20" s="22"/>
      <c r="E20" s="18"/>
    </row>
    <row r="21" spans="1:5" ht="20.100000000000001" customHeight="1"/>
    <row r="22" spans="1:5" ht="20.100000000000001" customHeight="1">
      <c r="A22" s="7"/>
    </row>
    <row r="23" spans="1:5" ht="20.100000000000001" customHeight="1"/>
    <row r="24" spans="1:5" ht="20.100000000000001" customHeight="1">
      <c r="A24" s="7"/>
    </row>
    <row r="25" spans="1:5" ht="20.100000000000001" customHeight="1"/>
    <row r="26" spans="1:5" ht="20.100000000000001" customHeight="1">
      <c r="A26" s="7"/>
    </row>
    <row r="27" spans="1:5" ht="20.100000000000001" customHeight="1"/>
    <row r="28" spans="1:5" ht="20.100000000000001" customHeight="1"/>
    <row r="29" spans="1:5" ht="20.100000000000001" customHeight="1"/>
    <row r="30" spans="1:5" ht="20.100000000000001" customHeight="1"/>
  </sheetData>
  <sheetProtection algorithmName="SHA-512" hashValue="tlvKqVPH0bHQ7PddyoQihbWts0suoMpifD7xbApxbT35Umq6MVmyCmbUMzdY/3q9RFQGUdZWjxhnqOH/QtpUDw==" saltValue="R56WOwWYACNG9ISzZuITLw==" spinCount="100000" sheet="1" formatColumns="0" formatRows="0" selectLockedCells="1"/>
  <customSheetViews>
    <customSheetView guid="{35C772BD-8F05-4A18-BEC8-6AF744E22539}" showPageBreaks="1" showGridLines="0" printArea="1" view="pageBreakPreview" topLeftCell="A19">
      <selection activeCell="A16" sqref="A16:E16"/>
      <pageMargins left="0.75" right="0.63" top="0.57999999999999996" bottom="0.6" header="0.34" footer="0.35"/>
      <pageSetup scale="98" orientation="portrait" r:id="rId1"/>
      <headerFooter alignWithMargins="0">
        <oddFooter>&amp;R&amp;"Book Antiqua,Bold"&amp;8 Page &amp;P of &amp;N</oddFooter>
      </headerFooter>
    </customSheetView>
    <customSheetView guid="{012A8702-091E-4FD1-8E26-12B65B8B3B8C}" showPageBreaks="1" showGridLines="0" printArea="1" view="pageBreakPreview" topLeftCell="A13">
      <selection activeCell="A16" sqref="A16:E16"/>
      <pageMargins left="0.75" right="0.63" top="0.57999999999999996" bottom="0.6" header="0.34" footer="0.35"/>
      <pageSetup scale="98" orientation="portrait" r:id="rId2"/>
      <headerFooter alignWithMargins="0">
        <oddFooter>&amp;R&amp;"Book Antiqua,Bold"&amp;8 Page &amp;P of &amp;N</oddFooter>
      </headerFooter>
    </customSheetView>
    <customSheetView guid="{0D490C87-B003-4943-9825-ACE0B8E7CC06}" showPageBreaks="1" showGridLines="0" printArea="1" view="pageBreakPreview" topLeftCell="A7">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4D67A8FB-66CE-4EFD-8932-C754BE25ED43}" showPageBreaks="1" showGridLines="0" printArea="1" view="pageBreakPreview" topLeftCell="A7">
      <selection activeCell="A2" sqref="A2"/>
      <pageMargins left="0.75" right="0.63" top="0.57999999999999996" bottom="0.6" header="0.34" footer="0.35"/>
      <pageSetup scale="98" orientation="portrait" r:id="rId4"/>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8" orientation="portrait" r:id="rId5"/>
      <headerFooter alignWithMargins="0">
        <oddFooter>&amp;R&amp;"Book Antiqua,Bold"&amp;8 Page &amp;P of &amp;N</oddFooter>
      </headerFooter>
    </customSheetView>
    <customSheetView guid="{8CF338B0-8CA3-4AF4-816D-CB7A6D8E33BC}" showPageBreaks="1" showGridLines="0" printArea="1" view="pageBreakPreview">
      <selection activeCell="A3" sqref="A3:E3"/>
      <pageMargins left="0.75" right="0.63" top="0.57999999999999996" bottom="0.6" header="0.34" footer="0.35"/>
      <pageSetup scale="98" orientation="portrait" r:id="rId6"/>
      <headerFooter alignWithMargins="0">
        <oddFooter>&amp;R&amp;"Book Antiqua,Bold"&amp;8 Page &amp;P of &amp;N</oddFooter>
      </headerFooter>
    </customSheetView>
    <customSheetView guid="{D05C69EC-C4A6-4AED-AFBA-A3044FD4B3FB}" showPageBreaks="1" showGridLines="0" printArea="1" view="pageBreakPreview">
      <selection activeCell="A3" sqref="A3:E3"/>
      <pageMargins left="0.75" right="0.63" top="0.57999999999999996" bottom="0.6" header="0.34" footer="0.35"/>
      <pageSetup scale="98" orientation="portrait" r:id="rId7"/>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scale="98" orientation="portrait" r:id="rId8"/>
      <headerFooter alignWithMargins="0">
        <oddFooter>&amp;R&amp;"Book Antiqua,Bold"&amp;8 Page &amp;P of &amp;N</oddFooter>
      </headerFooter>
    </customSheetView>
    <customSheetView guid="{13A93EBF-985A-49FD-9FE0-DC75D238EC8C}" showPageBreaks="1" showGridLines="0" printArea="1" view="pageBreakPreview">
      <selection activeCell="I12" sqref="I12"/>
      <pageMargins left="0.75" right="0.63" top="0.57999999999999996" bottom="0.6" header="0.34" footer="0.35"/>
      <pageSetup scale="98" orientation="portrait" r:id="rId9"/>
      <headerFooter alignWithMargins="0">
        <oddFooter>&amp;R&amp;"Book Antiqua,Bold"&amp;8 Page &amp;P of &amp;N</oddFooter>
      </headerFooter>
    </customSheetView>
    <customSheetView guid="{1E2D7167-D6B7-4690-9A83-BF768C4223A4}" showPageBreaks="1" showGridLines="0" printArea="1" view="pageBreakPreview" topLeftCell="A7">
      <selection activeCell="A16" sqref="A16:E16"/>
      <pageMargins left="0.75" right="0.63" top="0.57999999999999996" bottom="0.6" header="0.34" footer="0.35"/>
      <pageSetup scale="99" orientation="portrait" r:id="rId10"/>
      <headerFooter alignWithMargins="0">
        <oddFooter>&amp;R&amp;"Book Antiqua,Bold"&amp;8 Page &amp;P of &amp;N</oddFooter>
      </headerFooter>
    </customSheetView>
    <customSheetView guid="{7A88FC7A-7690-48AB-B789-172043AFADC8}" showPageBreaks="1" showGridLines="0" printArea="1" view="pageBreakPreview" topLeftCell="A13">
      <selection activeCell="B20" sqref="B20"/>
      <pageMargins left="0.75" right="0.63" top="0.57999999999999996" bottom="0.6" header="0.34" footer="0.35"/>
      <pageSetup scale="99" orientation="portrait" r:id="rId11"/>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12"/>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13"/>
      <headerFooter alignWithMargins="0">
        <oddFooter>&amp;R&amp;"Book Antiqua,Bold"&amp;8 Page &amp;P of &amp;N</oddFooter>
      </headerFooter>
    </customSheetView>
    <customSheetView guid="{82E8A0F5-0020-4355-95CF-28601763A783}" showPageBreaks="1" showGridLines="0" printArea="1" view="pageBreakPreview" topLeftCell="A10">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0"/>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5"/>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CFBF18EC-8277-4311-991B-395AF21BB33B}" showPageBreaks="1" showGridLines="0" printArea="1" view="pageBreakPreview" topLeftCell="A7">
      <selection activeCell="A16" sqref="A16:E16"/>
      <pageMargins left="0.75" right="0.63" top="0.57999999999999996" bottom="0.6" header="0.34" footer="0.35"/>
      <pageSetup scale="99" orientation="portrait" r:id="rId27"/>
      <headerFooter alignWithMargins="0">
        <oddFooter>&amp;R&amp;"Book Antiqua,Bold"&amp;8 Page &amp;P of &amp;N</oddFooter>
      </headerFooter>
    </customSheetView>
    <customSheetView guid="{AA750348-930C-43DE-ADD0-8D60980F5013}" showPageBreaks="1" showGridLines="0" printArea="1" view="pageBreakPreview" topLeftCell="A7">
      <selection activeCell="A16" sqref="A16:E16"/>
      <pageMargins left="0.75" right="0.63" top="0.57999999999999996" bottom="0.6" header="0.34" footer="0.35"/>
      <pageSetup scale="99" orientation="portrait" r:id="rId28"/>
      <headerFooter alignWithMargins="0">
        <oddFooter>&amp;R&amp;"Book Antiqua,Bold"&amp;8 Page &amp;P of &amp;N</oddFooter>
      </headerFooter>
    </customSheetView>
    <customSheetView guid="{14C32814-5A59-4863-9FB1-822FBB75D7D1}" showPageBreaks="1" showGridLines="0" printArea="1" view="pageBreakPreview">
      <selection activeCell="A16" sqref="A16:E16"/>
      <pageMargins left="0.75" right="0.63" top="0.57999999999999996" bottom="0.6" header="0.34" footer="0.35"/>
      <pageSetup scale="99" orientation="portrait" r:id="rId29"/>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scale="98" orientation="portrait" r:id="rId30"/>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8" orientation="portrait" r:id="rId31"/>
      <headerFooter alignWithMargins="0">
        <oddFooter>&amp;R&amp;"Book Antiqua,Bold"&amp;8 Page &amp;P of &amp;N</oddFooter>
      </headerFooter>
    </customSheetView>
    <customSheetView guid="{010B040B-83D1-42E5-9354-A9BE9113BDAC}" showPageBreaks="1" showGridLines="0" printArea="1" view="pageBreakPreview" topLeftCell="A13">
      <selection activeCell="A16" sqref="A16:E16"/>
      <pageMargins left="0.75" right="0.63" top="0.57999999999999996" bottom="0.6" header="0.34" footer="0.35"/>
      <pageSetup scale="98" orientation="portrait" r:id="rId32"/>
      <headerFooter alignWithMargins="0">
        <oddFooter>&amp;R&amp;"Book Antiqua,Bold"&amp;8 Page &amp;P of &amp;N</oddFooter>
      </headerFooter>
    </customSheetView>
  </customSheetViews>
  <mergeCells count="8">
    <mergeCell ref="B12:D12"/>
    <mergeCell ref="A8:D8"/>
    <mergeCell ref="A16:E16"/>
    <mergeCell ref="A3:E3"/>
    <mergeCell ref="A5:E5"/>
    <mergeCell ref="B9:D9"/>
    <mergeCell ref="B10:D10"/>
    <mergeCell ref="B11:D11"/>
  </mergeCells>
  <phoneticPr fontId="6" type="noConversion"/>
  <pageMargins left="0.75" right="0.63" top="0.57999999999999996" bottom="0.6" header="0.34" footer="0.35"/>
  <pageSetup scale="98" orientation="portrait" r:id="rId33"/>
  <headerFooter alignWithMargins="0">
    <oddFooter>&amp;R&amp;"Book Antiqua,Bold"&amp;8 Page &amp;P of &amp;N</oddFooter>
  </headerFooter>
  <drawing r:id="rId3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14"/>
  </sheetPr>
  <dimension ref="A1:Z85"/>
  <sheetViews>
    <sheetView showGridLines="0" view="pageBreakPreview" zoomScaleNormal="100" zoomScaleSheetLayoutView="100" workbookViewId="0">
      <selection activeCell="B18" sqref="B18:C18"/>
    </sheetView>
  </sheetViews>
  <sheetFormatPr defaultRowHeight="16.5"/>
  <cols>
    <col min="1" max="1" width="12.140625" style="31" customWidth="1"/>
    <col min="2" max="2" width="30.7109375" style="31" customWidth="1"/>
    <col min="3" max="3" width="19.7109375" style="31" customWidth="1"/>
    <col min="4" max="4" width="18.85546875" style="31" customWidth="1"/>
    <col min="5" max="5" width="20" style="31" customWidth="1"/>
    <col min="6" max="8" width="9.140625" style="26"/>
    <col min="9" max="16384" width="9.140625" style="27"/>
  </cols>
  <sheetData>
    <row r="1" spans="1:26">
      <c r="A1" s="23" t="str">
        <f>Basic!A3&amp;Basic!B3</f>
        <v>Specification No. :5002001861/TOWER/DOM/A02-CC CS -3</v>
      </c>
      <c r="B1" s="24"/>
      <c r="C1" s="24"/>
      <c r="D1" s="24"/>
      <c r="E1" s="25" t="str">
        <f>"Attachment-11 "</f>
        <v xml:space="preserve">Attachment-11 </v>
      </c>
    </row>
    <row r="2" spans="1:26" ht="19.5" customHeight="1">
      <c r="Z2" s="205">
        <f>'Attach 3(JV)'!Z2</f>
        <v>0</v>
      </c>
    </row>
    <row r="3" spans="1:26" ht="123.75" customHeight="1">
      <c r="A3" s="738" t="str">
        <f>Basic!B1</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38"/>
      <c r="C3" s="738"/>
      <c r="D3" s="738"/>
      <c r="E3" s="738"/>
      <c r="F3" s="28"/>
      <c r="G3" s="29"/>
      <c r="H3" s="28"/>
    </row>
    <row r="4" spans="1:26" ht="19.5" customHeight="1">
      <c r="A4" s="30"/>
      <c r="H4" s="32"/>
      <c r="I4" s="10"/>
    </row>
    <row r="5" spans="1:26" ht="19.5" customHeight="1">
      <c r="A5" s="739" t="s">
        <v>394</v>
      </c>
      <c r="B5" s="739"/>
      <c r="C5" s="739"/>
      <c r="D5" s="739"/>
      <c r="E5" s="739"/>
      <c r="F5" s="33"/>
      <c r="H5" s="32"/>
      <c r="I5" s="12"/>
    </row>
    <row r="6" spans="1:26" ht="19.5" customHeight="1">
      <c r="A6" s="34"/>
      <c r="H6" s="32"/>
      <c r="I6" s="12"/>
    </row>
    <row r="7" spans="1:26" ht="19.5" customHeight="1">
      <c r="A7" s="35" t="str">
        <f>'Attach 3(JV)'!A7</f>
        <v>Bidder’s Name and Address :</v>
      </c>
      <c r="B7" s="34"/>
      <c r="C7" s="34"/>
      <c r="D7" s="15" t="str">
        <f>'Attach 3(JV)'!E7</f>
        <v>To:</v>
      </c>
      <c r="H7" s="32"/>
      <c r="I7" s="12"/>
    </row>
    <row r="8" spans="1:26" ht="36" customHeight="1">
      <c r="A8" s="737" t="str">
        <f>'Attach 3(JV)'!A8</f>
        <v xml:space="preserve">JOINT VENTURE (JV) OF  &amp; </v>
      </c>
      <c r="B8" s="737"/>
      <c r="C8" s="737"/>
      <c r="D8" s="11" t="str">
        <f>'Attach 3(JV)'!E8</f>
        <v>Contract Services</v>
      </c>
      <c r="H8" s="32"/>
      <c r="I8" s="12"/>
    </row>
    <row r="9" spans="1:26" ht="19.5" customHeight="1">
      <c r="A9" s="13" t="s">
        <v>356</v>
      </c>
      <c r="B9" s="975" t="str">
        <f>'Attach 3(JV)'!B9</f>
        <v/>
      </c>
      <c r="C9" s="975"/>
      <c r="D9" s="11" t="str">
        <f>'Attach 3(JV)'!E9</f>
        <v>Power Grid Corporation of India Ltd.,</v>
      </c>
      <c r="H9" s="32"/>
      <c r="I9" s="12"/>
    </row>
    <row r="10" spans="1:26" ht="19.5" customHeight="1">
      <c r="A10" s="13" t="s">
        <v>358</v>
      </c>
      <c r="B10" s="975" t="str">
        <f>'Attach 3(JV)'!B10</f>
        <v/>
      </c>
      <c r="C10" s="975"/>
      <c r="D10" s="11" t="str">
        <f>'Attach 3(JV)'!E10</f>
        <v>"Saudamini", Plot No. 2, Sector 29</v>
      </c>
      <c r="H10" s="32"/>
      <c r="I10" s="12"/>
    </row>
    <row r="11" spans="1:26" ht="19.5" customHeight="1">
      <c r="B11" s="975" t="str">
        <f>'Attach 3(JV)'!B11</f>
        <v/>
      </c>
      <c r="C11" s="975"/>
      <c r="D11" s="11" t="str">
        <f>'Attach 3(JV)'!E11</f>
        <v>Gurgaon (Haryana) - 122001</v>
      </c>
    </row>
    <row r="12" spans="1:26" ht="19.5" customHeight="1">
      <c r="A12" s="34"/>
      <c r="B12" s="975" t="str">
        <f>'Attach 3(JV)'!B12</f>
        <v/>
      </c>
      <c r="C12" s="975"/>
      <c r="D12" s="11"/>
    </row>
    <row r="13" spans="1:26" ht="19.5" customHeight="1">
      <c r="A13" s="31" t="s">
        <v>350</v>
      </c>
      <c r="D13" s="43"/>
    </row>
    <row r="14" spans="1:26" ht="9.9499999999999993" customHeight="1">
      <c r="A14" s="34"/>
    </row>
    <row r="15" spans="1:26" ht="174" customHeight="1">
      <c r="A15" s="1039" t="s">
        <v>531</v>
      </c>
      <c r="B15" s="740"/>
      <c r="C15" s="740"/>
      <c r="D15" s="740"/>
      <c r="E15" s="740"/>
      <c r="F15" s="36"/>
      <c r="G15" s="36"/>
      <c r="H15" s="36"/>
    </row>
    <row r="16" spans="1:26" ht="20.25" customHeight="1">
      <c r="A16" s="34"/>
      <c r="B16" s="34"/>
      <c r="C16" s="34"/>
      <c r="D16" s="34"/>
      <c r="E16" s="34"/>
      <c r="F16" s="36"/>
      <c r="G16" s="36"/>
      <c r="H16" s="36"/>
    </row>
    <row r="17" spans="1:8" s="26" customFormat="1" ht="72" customHeight="1">
      <c r="A17" s="52" t="s">
        <v>354</v>
      </c>
      <c r="B17" s="1017" t="s">
        <v>115</v>
      </c>
      <c r="C17" s="1017"/>
      <c r="D17" s="52" t="s">
        <v>116</v>
      </c>
      <c r="E17" s="52" t="s">
        <v>117</v>
      </c>
      <c r="G17" s="36"/>
      <c r="H17" s="36"/>
    </row>
    <row r="18" spans="1:8" ht="26.1" customHeight="1">
      <c r="A18" s="124">
        <v>1</v>
      </c>
      <c r="B18" s="1037"/>
      <c r="C18" s="1037"/>
      <c r="D18" s="344"/>
      <c r="E18" s="344"/>
      <c r="F18" s="36"/>
      <c r="G18" s="36"/>
      <c r="H18" s="36"/>
    </row>
    <row r="19" spans="1:8" ht="26.1" customHeight="1">
      <c r="A19" s="124">
        <v>2</v>
      </c>
      <c r="B19" s="1037"/>
      <c r="C19" s="1037"/>
      <c r="D19" s="344"/>
      <c r="E19" s="344"/>
      <c r="F19" s="36"/>
      <c r="G19" s="36"/>
      <c r="H19" s="36"/>
    </row>
    <row r="20" spans="1:8" ht="26.1" customHeight="1">
      <c r="A20" s="124">
        <v>3</v>
      </c>
      <c r="B20" s="1037"/>
      <c r="C20" s="1037"/>
      <c r="D20" s="344"/>
      <c r="E20" s="344"/>
      <c r="F20" s="36"/>
      <c r="G20" s="36"/>
      <c r="H20" s="36"/>
    </row>
    <row r="21" spans="1:8" ht="26.1" customHeight="1">
      <c r="A21" s="124">
        <v>4</v>
      </c>
      <c r="B21" s="1037"/>
      <c r="C21" s="1037"/>
      <c r="D21" s="344"/>
      <c r="E21" s="344"/>
      <c r="F21" s="36"/>
      <c r="G21" s="36"/>
      <c r="H21" s="36"/>
    </row>
    <row r="22" spans="1:8" ht="26.1" customHeight="1">
      <c r="A22" s="124">
        <v>5</v>
      </c>
      <c r="B22" s="1037"/>
      <c r="C22" s="1037"/>
      <c r="D22" s="344"/>
      <c r="E22" s="344"/>
      <c r="F22" s="36"/>
      <c r="G22" s="36"/>
      <c r="H22" s="36"/>
    </row>
    <row r="23" spans="1:8" ht="26.1" customHeight="1">
      <c r="A23" s="124">
        <v>6</v>
      </c>
      <c r="B23" s="1037"/>
      <c r="C23" s="1037"/>
      <c r="D23" s="344"/>
      <c r="E23" s="344"/>
      <c r="F23" s="36"/>
      <c r="G23" s="36"/>
      <c r="H23" s="36"/>
    </row>
    <row r="24" spans="1:8" ht="82.5" customHeight="1">
      <c r="A24" s="730" t="s">
        <v>532</v>
      </c>
      <c r="B24" s="730"/>
      <c r="C24" s="730"/>
      <c r="D24" s="730"/>
      <c r="E24" s="730"/>
      <c r="F24" s="36"/>
      <c r="G24" s="36"/>
      <c r="H24" s="36"/>
    </row>
    <row r="25" spans="1:8" ht="159.75" customHeight="1">
      <c r="A25" s="731" t="s">
        <v>533</v>
      </c>
      <c r="B25" s="1038"/>
      <c r="C25" s="1038"/>
      <c r="D25" s="1038"/>
      <c r="E25" s="1038"/>
    </row>
    <row r="26" spans="1:8" ht="26.1" customHeight="1">
      <c r="A26" s="38" t="s">
        <v>6</v>
      </c>
      <c r="B26" s="82" t="str">
        <f>'Attach 3(JV)'!B24</f>
        <v/>
      </c>
      <c r="C26" s="39" t="s">
        <v>4</v>
      </c>
      <c r="D26" s="334" t="str">
        <f>'Attach 3(JV)'!E24</f>
        <v/>
      </c>
    </row>
    <row r="27" spans="1:8" ht="26.1" customHeight="1">
      <c r="A27" s="38" t="s">
        <v>7</v>
      </c>
      <c r="B27" s="334" t="str">
        <f>'Attach 3(JV)'!B25</f>
        <v/>
      </c>
      <c r="C27" s="39" t="s">
        <v>5</v>
      </c>
      <c r="D27" s="334" t="str">
        <f>'Attach 3(JV)'!E25</f>
        <v/>
      </c>
    </row>
    <row r="28" spans="1:8" ht="219.75" customHeight="1">
      <c r="A28" s="731" t="s">
        <v>534</v>
      </c>
      <c r="B28" s="1038"/>
      <c r="C28" s="1038"/>
      <c r="D28" s="1038"/>
      <c r="E28" s="1038"/>
    </row>
    <row r="29" spans="1:8" ht="20.100000000000001" hidden="1" customHeight="1">
      <c r="A29" s="23" t="str">
        <f>A1</f>
        <v>Specification No. :5002001861/TOWER/DOM/A02-CC CS -3</v>
      </c>
      <c r="B29" s="24"/>
      <c r="C29" s="24"/>
      <c r="D29" s="24"/>
      <c r="E29" s="25" t="str">
        <f>E1</f>
        <v xml:space="preserve">Attachment-11 </v>
      </c>
    </row>
    <row r="30" spans="1:8" ht="19.5" hidden="1" customHeight="1"/>
    <row r="31" spans="1:8" ht="48" hidden="1" customHeight="1">
      <c r="A31" s="738" t="str">
        <f>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1" s="738"/>
      <c r="C31" s="738"/>
      <c r="D31" s="738"/>
      <c r="E31" s="738"/>
    </row>
    <row r="32" spans="1:8" ht="19.5" hidden="1" customHeight="1">
      <c r="A32" s="30"/>
    </row>
    <row r="33" spans="1:5" ht="19.5" hidden="1" customHeight="1">
      <c r="A33" s="739" t="s">
        <v>394</v>
      </c>
      <c r="B33" s="739"/>
      <c r="C33" s="739"/>
      <c r="D33" s="739"/>
      <c r="E33" s="739"/>
    </row>
    <row r="34" spans="1:5" ht="19.5" hidden="1" customHeight="1">
      <c r="A34" s="34"/>
    </row>
    <row r="35" spans="1:5" ht="19.5" hidden="1" customHeight="1">
      <c r="A35" s="35" t="str">
        <f>'Attach 3(JV)'!A15</f>
        <v>Name(s) and Addresse(s) of other partner(s)</v>
      </c>
      <c r="B35" s="34"/>
      <c r="C35" s="34"/>
      <c r="D35" s="15" t="str">
        <f>D7</f>
        <v>To:</v>
      </c>
    </row>
    <row r="36" spans="1:5" ht="19.5" hidden="1" customHeight="1">
      <c r="A36" s="35" t="str">
        <f>'Attach 3(JV)'!B16</f>
        <v/>
      </c>
      <c r="B36" s="34"/>
      <c r="C36" s="34"/>
      <c r="D36" s="11" t="str">
        <f>D8</f>
        <v>Contract Services</v>
      </c>
    </row>
    <row r="37" spans="1:5" ht="19.5" hidden="1" customHeight="1">
      <c r="A37" s="13" t="s">
        <v>356</v>
      </c>
      <c r="B37" s="975" t="str">
        <f>'Attach 3(JV)'!B17:D17</f>
        <v/>
      </c>
      <c r="C37" s="975"/>
      <c r="D37" s="11" t="str">
        <f>D9</f>
        <v>Power Grid Corporation of India Ltd.,</v>
      </c>
    </row>
    <row r="38" spans="1:5" ht="19.5" hidden="1" customHeight="1">
      <c r="A38" s="13" t="s">
        <v>358</v>
      </c>
      <c r="B38" s="975" t="str">
        <f>'Attach 3(JV)'!B18:D18</f>
        <v/>
      </c>
      <c r="C38" s="975"/>
      <c r="D38" s="11" t="str">
        <f>D10</f>
        <v>"Saudamini", Plot No. 2, Sector 29</v>
      </c>
    </row>
    <row r="39" spans="1:5" ht="19.5" hidden="1" customHeight="1">
      <c r="B39" s="975" t="str">
        <f>'Attach 3(JV)'!B19:D19</f>
        <v/>
      </c>
      <c r="C39" s="975"/>
      <c r="D39" s="11" t="str">
        <f>D11</f>
        <v>Gurgaon (Haryana) - 122001</v>
      </c>
    </row>
    <row r="40" spans="1:5" ht="19.5" hidden="1" customHeight="1">
      <c r="A40" s="34"/>
      <c r="B40" s="975" t="str">
        <f>'Attach 3(JV)'!B20:D20</f>
        <v/>
      </c>
      <c r="C40" s="975"/>
      <c r="D40" s="11"/>
    </row>
    <row r="41" spans="1:5" ht="19.5" hidden="1" customHeight="1">
      <c r="A41" s="31" t="s">
        <v>350</v>
      </c>
      <c r="D41" s="43"/>
    </row>
    <row r="42" spans="1:5" ht="19.5" hidden="1" customHeight="1">
      <c r="A42" s="34"/>
    </row>
    <row r="43" spans="1:5" ht="33.75" hidden="1" customHeight="1">
      <c r="A43" s="740" t="s">
        <v>395</v>
      </c>
      <c r="B43" s="740"/>
      <c r="C43" s="740"/>
      <c r="D43" s="740"/>
      <c r="E43" s="740"/>
    </row>
    <row r="44" spans="1:5" ht="19.5" hidden="1" customHeight="1">
      <c r="A44" s="34"/>
      <c r="B44" s="34"/>
      <c r="C44" s="34"/>
      <c r="D44" s="34"/>
      <c r="E44" s="34"/>
    </row>
    <row r="45" spans="1:5" ht="72" hidden="1" customHeight="1">
      <c r="A45" s="52" t="s">
        <v>354</v>
      </c>
      <c r="B45" s="1017" t="s">
        <v>115</v>
      </c>
      <c r="C45" s="1017"/>
      <c r="D45" s="52" t="s">
        <v>116</v>
      </c>
      <c r="E45" s="52" t="s">
        <v>117</v>
      </c>
    </row>
    <row r="46" spans="1:5" ht="25.5" hidden="1" customHeight="1">
      <c r="A46" s="124">
        <v>1</v>
      </c>
      <c r="B46" s="1036"/>
      <c r="C46" s="1036"/>
      <c r="D46" s="346"/>
      <c r="E46" s="346"/>
    </row>
    <row r="47" spans="1:5" ht="25.5" hidden="1" customHeight="1">
      <c r="A47" s="124">
        <v>2</v>
      </c>
      <c r="B47" s="1036"/>
      <c r="C47" s="1036"/>
      <c r="D47" s="346"/>
      <c r="E47" s="346"/>
    </row>
    <row r="48" spans="1:5" ht="25.5" hidden="1" customHeight="1">
      <c r="A48" s="124">
        <v>3</v>
      </c>
      <c r="B48" s="1036"/>
      <c r="C48" s="1036"/>
      <c r="D48" s="346"/>
      <c r="E48" s="346"/>
    </row>
    <row r="49" spans="1:5" ht="25.5" hidden="1" customHeight="1">
      <c r="A49" s="124">
        <v>4</v>
      </c>
      <c r="B49" s="1036"/>
      <c r="C49" s="1036"/>
      <c r="D49" s="346"/>
      <c r="E49" s="346"/>
    </row>
    <row r="50" spans="1:5" ht="25.5" hidden="1" customHeight="1">
      <c r="A50" s="124">
        <v>5</v>
      </c>
      <c r="B50" s="1036"/>
      <c r="C50" s="1036"/>
      <c r="D50" s="346"/>
      <c r="E50" s="346"/>
    </row>
    <row r="51" spans="1:5" ht="25.5" hidden="1" customHeight="1">
      <c r="A51" s="124">
        <v>6</v>
      </c>
      <c r="B51" s="1036"/>
      <c r="C51" s="1036"/>
      <c r="D51" s="346"/>
      <c r="E51" s="346"/>
    </row>
    <row r="52" spans="1:5" ht="27.95" hidden="1" customHeight="1">
      <c r="A52" s="34"/>
      <c r="B52" s="34"/>
      <c r="C52" s="34"/>
      <c r="D52" s="34"/>
      <c r="E52" s="34"/>
    </row>
    <row r="53" spans="1:5" ht="27.95" hidden="1" customHeight="1">
      <c r="A53" s="255"/>
      <c r="B53" s="255"/>
      <c r="C53" s="255"/>
      <c r="D53" s="255"/>
      <c r="E53" s="255"/>
    </row>
    <row r="54" spans="1:5" ht="27.95" hidden="1" customHeight="1">
      <c r="A54" s="255" t="s">
        <v>6</v>
      </c>
      <c r="B54" s="82" t="str">
        <f>B26</f>
        <v/>
      </c>
      <c r="C54" s="255" t="s">
        <v>4</v>
      </c>
      <c r="D54" s="255" t="str">
        <f>D26</f>
        <v/>
      </c>
      <c r="E54" s="255"/>
    </row>
    <row r="55" spans="1:5" ht="27.95" hidden="1" customHeight="1">
      <c r="A55" s="255" t="s">
        <v>7</v>
      </c>
      <c r="B55" s="255" t="str">
        <f>B27</f>
        <v/>
      </c>
      <c r="C55" s="255" t="s">
        <v>5</v>
      </c>
      <c r="D55" s="255" t="str">
        <f>D27</f>
        <v/>
      </c>
      <c r="E55" s="255"/>
    </row>
    <row r="56" spans="1:5" ht="27.95" hidden="1" customHeight="1">
      <c r="A56" s="255"/>
      <c r="B56" s="255"/>
      <c r="C56" s="255"/>
      <c r="D56" s="255"/>
      <c r="E56" s="255"/>
    </row>
    <row r="57" spans="1:5" ht="19.5" hidden="1" customHeight="1">
      <c r="A57" s="23" t="str">
        <f>A29</f>
        <v>Specification No. :5002001861/TOWER/DOM/A02-CC CS -3</v>
      </c>
      <c r="B57" s="24"/>
      <c r="C57" s="24"/>
      <c r="D57" s="24"/>
      <c r="E57" s="25" t="str">
        <f>E29</f>
        <v xml:space="preserve">Attachment-11 </v>
      </c>
    </row>
    <row r="58" spans="1:5" ht="19.5" hidden="1" customHeight="1"/>
    <row r="59" spans="1:5" ht="48" hidden="1" customHeight="1">
      <c r="A59" s="738" t="str">
        <f>A31</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59" s="738"/>
      <c r="C59" s="738"/>
      <c r="D59" s="738"/>
      <c r="E59" s="738"/>
    </row>
    <row r="60" spans="1:5" ht="19.5" hidden="1" customHeight="1">
      <c r="A60" s="30"/>
    </row>
    <row r="61" spans="1:5" ht="19.5" hidden="1" customHeight="1">
      <c r="A61" s="739" t="s">
        <v>394</v>
      </c>
      <c r="B61" s="739"/>
      <c r="C61" s="739"/>
      <c r="D61" s="739"/>
      <c r="E61" s="739"/>
    </row>
    <row r="62" spans="1:5" ht="19.5" hidden="1" customHeight="1">
      <c r="A62" s="34"/>
    </row>
    <row r="63" spans="1:5" ht="19.5" hidden="1" customHeight="1">
      <c r="A63" s="35" t="str">
        <f>'Attach 3(JV)'!A15</f>
        <v>Name(s) and Addresse(s) of other partner(s)</v>
      </c>
      <c r="B63" s="34"/>
      <c r="C63" s="34"/>
      <c r="D63" s="15" t="str">
        <f>D7</f>
        <v>To:</v>
      </c>
    </row>
    <row r="64" spans="1:5" ht="19.5" hidden="1" customHeight="1">
      <c r="A64" s="35" t="str">
        <f>'Attach 3(JV)'!E16</f>
        <v/>
      </c>
      <c r="B64" s="34"/>
      <c r="C64" s="34"/>
      <c r="D64" s="11" t="str">
        <f>D8</f>
        <v>Contract Services</v>
      </c>
    </row>
    <row r="65" spans="1:5" ht="19.5" hidden="1" customHeight="1">
      <c r="A65" s="13" t="s">
        <v>356</v>
      </c>
      <c r="B65" s="975" t="str">
        <f>'Attach 3(JV)'!E17</f>
        <v/>
      </c>
      <c r="C65" s="975"/>
      <c r="D65" s="11" t="str">
        <f>D9</f>
        <v>Power Grid Corporation of India Ltd.,</v>
      </c>
    </row>
    <row r="66" spans="1:5" ht="19.5" hidden="1" customHeight="1">
      <c r="A66" s="13" t="s">
        <v>358</v>
      </c>
      <c r="B66" s="975" t="str">
        <f>'Attach 3(JV)'!E18</f>
        <v/>
      </c>
      <c r="C66" s="975"/>
      <c r="D66" s="11" t="str">
        <f>D10</f>
        <v>"Saudamini", Plot No. 2, Sector 29</v>
      </c>
    </row>
    <row r="67" spans="1:5" ht="19.5" hidden="1" customHeight="1">
      <c r="B67" s="975" t="str">
        <f>'Attach 3(JV)'!E19</f>
        <v/>
      </c>
      <c r="C67" s="975"/>
      <c r="D67" s="11" t="str">
        <f>D11</f>
        <v>Gurgaon (Haryana) - 122001</v>
      </c>
    </row>
    <row r="68" spans="1:5" ht="19.5" hidden="1" customHeight="1">
      <c r="A68" s="34"/>
      <c r="B68" s="975" t="str">
        <f>'Attach 3(JV)'!E20</f>
        <v/>
      </c>
      <c r="C68" s="975"/>
      <c r="D68" s="11"/>
    </row>
    <row r="69" spans="1:5" ht="19.5" hidden="1" customHeight="1">
      <c r="A69" s="31" t="s">
        <v>350</v>
      </c>
      <c r="D69" s="43"/>
    </row>
    <row r="70" spans="1:5" ht="19.5" hidden="1" customHeight="1">
      <c r="A70" s="34"/>
    </row>
    <row r="71" spans="1:5" ht="33.75" hidden="1" customHeight="1">
      <c r="A71" s="740" t="s">
        <v>395</v>
      </c>
      <c r="B71" s="740"/>
      <c r="C71" s="740"/>
      <c r="D71" s="740"/>
      <c r="E71" s="740"/>
    </row>
    <row r="72" spans="1:5" ht="19.5" hidden="1" customHeight="1">
      <c r="A72" s="34"/>
      <c r="B72" s="34"/>
      <c r="C72" s="34"/>
      <c r="D72" s="34"/>
      <c r="E72" s="34"/>
    </row>
    <row r="73" spans="1:5" ht="72" hidden="1" customHeight="1">
      <c r="A73" s="52" t="s">
        <v>354</v>
      </c>
      <c r="B73" s="1017" t="s">
        <v>115</v>
      </c>
      <c r="C73" s="1017"/>
      <c r="D73" s="52" t="s">
        <v>116</v>
      </c>
      <c r="E73" s="52" t="s">
        <v>117</v>
      </c>
    </row>
    <row r="74" spans="1:5" ht="25.5" hidden="1" customHeight="1">
      <c r="A74" s="124">
        <v>1</v>
      </c>
      <c r="B74" s="1036"/>
      <c r="C74" s="1036"/>
      <c r="D74" s="346"/>
      <c r="E74" s="346"/>
    </row>
    <row r="75" spans="1:5" ht="25.5" hidden="1" customHeight="1">
      <c r="A75" s="124">
        <v>2</v>
      </c>
      <c r="B75" s="1036"/>
      <c r="C75" s="1036"/>
      <c r="D75" s="346"/>
      <c r="E75" s="346"/>
    </row>
    <row r="76" spans="1:5" ht="25.5" hidden="1" customHeight="1">
      <c r="A76" s="124">
        <v>3</v>
      </c>
      <c r="B76" s="1036"/>
      <c r="C76" s="1036"/>
      <c r="D76" s="346"/>
      <c r="E76" s="346"/>
    </row>
    <row r="77" spans="1:5" ht="25.5" hidden="1" customHeight="1">
      <c r="A77" s="124">
        <v>4</v>
      </c>
      <c r="B77" s="1036"/>
      <c r="C77" s="1036"/>
      <c r="D77" s="346"/>
      <c r="E77" s="346"/>
    </row>
    <row r="78" spans="1:5" ht="25.5" hidden="1" customHeight="1">
      <c r="A78" s="124">
        <v>5</v>
      </c>
      <c r="B78" s="1036"/>
      <c r="C78" s="1036"/>
      <c r="D78" s="346"/>
      <c r="E78" s="346"/>
    </row>
    <row r="79" spans="1:5" ht="25.5" hidden="1" customHeight="1">
      <c r="A79" s="124">
        <v>6</v>
      </c>
      <c r="B79" s="1036"/>
      <c r="C79" s="1036"/>
      <c r="D79" s="346"/>
      <c r="E79" s="346"/>
    </row>
    <row r="80" spans="1:5" ht="19.5" hidden="1" customHeight="1">
      <c r="A80" s="34"/>
      <c r="B80" s="34"/>
      <c r="C80" s="34"/>
      <c r="D80" s="34"/>
      <c r="E80" s="34"/>
    </row>
    <row r="81" spans="1:5" ht="24.75" hidden="1" customHeight="1">
      <c r="A81" s="255"/>
      <c r="B81" s="255"/>
      <c r="C81" s="255"/>
      <c r="D81" s="255"/>
      <c r="E81" s="255"/>
    </row>
    <row r="82" spans="1:5" ht="24.75" hidden="1" customHeight="1">
      <c r="A82" s="255" t="s">
        <v>6</v>
      </c>
      <c r="B82" s="82" t="str">
        <f>B54</f>
        <v/>
      </c>
      <c r="C82" s="255" t="s">
        <v>4</v>
      </c>
      <c r="D82" s="255" t="str">
        <f>D54</f>
        <v/>
      </c>
      <c r="E82" s="255"/>
    </row>
    <row r="83" spans="1:5" ht="24.75" hidden="1" customHeight="1">
      <c r="A83" s="255" t="s">
        <v>7</v>
      </c>
      <c r="B83" s="255" t="str">
        <f>B55</f>
        <v/>
      </c>
      <c r="C83" s="255" t="s">
        <v>5</v>
      </c>
      <c r="D83" s="255" t="str">
        <f>D55</f>
        <v/>
      </c>
      <c r="E83" s="255"/>
    </row>
    <row r="84" spans="1:5" ht="24.75" hidden="1" customHeight="1">
      <c r="A84" s="255"/>
      <c r="B84" s="255"/>
      <c r="C84" s="255"/>
      <c r="D84" s="255"/>
      <c r="E84" s="255"/>
    </row>
    <row r="85" spans="1:5" ht="37.5" hidden="1" customHeight="1">
      <c r="A85" s="77"/>
      <c r="B85" s="77"/>
      <c r="C85" s="77"/>
      <c r="D85" s="77"/>
      <c r="E85" s="77"/>
    </row>
  </sheetData>
  <sheetProtection algorithmName="SHA-512" hashValue="qJxONemfJnrFms8ftnXbzaFjvONjCE8BFsfI77popm4pTim7EB6cOyhe/tfEbiyJjfEPVntPrH08ay+gCxIuaA==" saltValue="vgrHwSYQp0M9Ek9yjij18w==" spinCount="100000" sheet="1" formatColumns="0" formatRows="0" selectLockedCells="1"/>
  <customSheetViews>
    <customSheetView guid="{35C772BD-8F05-4A18-BEC8-6AF744E22539}" showPageBreaks="1" showGridLines="0" printArea="1" hiddenRows="1" view="pageBreakPreview">
      <selection activeCell="B18" sqref="B18:C18"/>
      <pageMargins left="0.75" right="0.63" top="0.57999999999999996" bottom="0.6" header="0.34" footer="0.35"/>
      <pageSetup scale="95" orientation="portrait" r:id="rId1"/>
      <headerFooter alignWithMargins="0">
        <oddFooter>&amp;R&amp;"Book Antiqua,Bold"&amp;8 Page &amp;P of &amp;N</oddFooter>
      </headerFooter>
    </customSheetView>
    <customSheetView guid="{012A8702-091E-4FD1-8E26-12B65B8B3B8C}" showPageBreaks="1" showGridLines="0" printArea="1" hiddenRows="1" view="pageBreakPreview" topLeftCell="A14">
      <selection activeCell="B18" sqref="B18:C18"/>
      <pageMargins left="0.75" right="0.63" top="0.57999999999999996" bottom="0.6" header="0.34" footer="0.35"/>
      <pageSetup scale="95" orientation="portrait" r:id="rId2"/>
      <headerFooter alignWithMargins="0">
        <oddFooter>&amp;R&amp;"Book Antiqua,Bold"&amp;8 Page &amp;P of &amp;N</oddFooter>
      </headerFooter>
    </customSheetView>
    <customSheetView guid="{0D490C87-B003-4943-9825-ACE0B8E7CC06}" showPageBreaks="1" showGridLines="0" printArea="1" hiddenRows="1" view="pageBreakPreview" topLeftCell="A4">
      <selection activeCell="B18" sqref="B18:C18"/>
      <pageMargins left="0.75" right="0.63" top="0.57999999999999996" bottom="0.6" header="0.34" footer="0.35"/>
      <pageSetup scale="95" orientation="portrait" r:id="rId3"/>
      <headerFooter alignWithMargins="0">
        <oddFooter>&amp;R&amp;"Book Antiqua,Bold"&amp;8 Page &amp;P of &amp;N</oddFooter>
      </headerFooter>
    </customSheetView>
    <customSheetView guid="{4D67A8FB-66CE-4EFD-8932-C754BE25ED43}" showPageBreaks="1" showGridLines="0" printArea="1" hiddenRows="1" view="pageBreakPreview">
      <selection activeCell="B18" sqref="B18:C18"/>
      <pageMargins left="0.75" right="0.63" top="0.57999999999999996" bottom="0.6" header="0.34" footer="0.35"/>
      <pageSetup scale="95" orientation="portrait" r:id="rId4"/>
      <headerFooter alignWithMargins="0">
        <oddFooter>&amp;R&amp;"Book Antiqua,Bold"&amp;8 Page &amp;P of &amp;N</oddFooter>
      </headerFooter>
    </customSheetView>
    <customSheetView guid="{B07CB001-8FAF-40AD-8AD5-A65A64B33B35}" showPageBreaks="1" showGridLines="0" printArea="1" hiddenRows="1" view="pageBreakPreview" topLeftCell="A4">
      <selection activeCell="B18" sqref="B18:C18"/>
      <pageMargins left="0.75" right="0.63" top="0.57999999999999996" bottom="0.6" header="0.34" footer="0.35"/>
      <pageSetup scale="95" orientation="portrait" r:id="rId5"/>
      <headerFooter alignWithMargins="0">
        <oddFooter>&amp;R&amp;"Book Antiqua,Bold"&amp;8 Page &amp;P of &amp;N</oddFooter>
      </headerFooter>
    </customSheetView>
    <customSheetView guid="{8CF338B0-8CA3-4AF4-816D-CB7A6D8E33BC}" showPageBreaks="1" showGridLines="0" printArea="1" hiddenRows="1" view="pageBreakPreview">
      <selection activeCell="B18" sqref="B18:C18"/>
      <pageMargins left="0.75" right="0.63" top="0.57999999999999996" bottom="0.6" header="0.34" footer="0.35"/>
      <pageSetup scale="95" orientation="portrait" r:id="rId6"/>
      <headerFooter alignWithMargins="0">
        <oddFooter>&amp;R&amp;"Book Antiqua,Bold"&amp;8 Page &amp;P of &amp;N</oddFooter>
      </headerFooter>
    </customSheetView>
    <customSheetView guid="{D05C69EC-C4A6-4AED-AFBA-A3044FD4B3FB}" showPageBreaks="1" showGridLines="0" printArea="1" hiddenRows="1" view="pageBreakPreview" topLeftCell="A22">
      <selection activeCell="B18" sqref="B18:C18"/>
      <pageMargins left="0.75" right="0.63" top="0.57999999999999996" bottom="0.6" header="0.34" footer="0.35"/>
      <pageSetup scale="95" orientation="portrait" r:id="rId7"/>
      <headerFooter alignWithMargins="0">
        <oddFooter>&amp;R&amp;"Book Antiqua,Bold"&amp;8 Page &amp;P of &amp;N</oddFooter>
      </headerFooter>
    </customSheetView>
    <customSheetView guid="{BE615921-12B2-47E1-81BB-292B559B4C46}" showPageBreaks="1" showGridLines="0" printArea="1" hiddenRows="1" view="pageBreakPreview" topLeftCell="A15">
      <selection activeCell="E23" sqref="E23"/>
      <pageMargins left="0.75" right="0.63" top="0.57999999999999996" bottom="0.6" header="0.34" footer="0.35"/>
      <pageSetup scale="95" orientation="portrait" r:id="rId8"/>
      <headerFooter alignWithMargins="0">
        <oddFooter>&amp;R&amp;"Book Antiqua,Bold"&amp;8 Page &amp;P of &amp;N</oddFooter>
      </headerFooter>
    </customSheetView>
    <customSheetView guid="{13A93EBF-985A-49FD-9FE0-DC75D238EC8C}" showPageBreaks="1" showGridLines="0" printArea="1" hiddenRows="1" view="pageBreakPreview" topLeftCell="A10">
      <selection activeCell="B18" sqref="B18:C18"/>
      <pageMargins left="0.75" right="0.63" top="0.57999999999999996" bottom="0.6" header="0.34" footer="0.35"/>
      <pageSetup scale="95" orientation="portrait" r:id="rId9"/>
      <headerFooter alignWithMargins="0">
        <oddFooter>&amp;R&amp;"Book Antiqua,Bold"&amp;8 Page &amp;P of &amp;N</oddFooter>
      </headerFooter>
    </customSheetView>
    <customSheetView guid="{1E2D7167-D6B7-4690-9A83-BF768C4223A4}" showPageBreaks="1" showGridLines="0" printArea="1" hiddenRows="1" view="pageBreakPreview" topLeftCell="A7">
      <selection activeCell="D20" sqref="D20"/>
      <pageMargins left="0.75" right="0.63" top="0.57999999999999996" bottom="0.6" header="0.34" footer="0.35"/>
      <pageSetup scale="95" orientation="portrait" r:id="rId10"/>
      <headerFooter alignWithMargins="0">
        <oddFooter>&amp;R&amp;"Book Antiqua,Bold"&amp;8 Page &amp;P of &amp;N</oddFooter>
      </headerFooter>
    </customSheetView>
    <customSheetView guid="{7A88FC7A-7690-48AB-B789-172043AFADC8}" showPageBreaks="1" showGridLines="0" printArea="1" hiddenRows="1" view="pageBreakPreview" topLeftCell="A18">
      <selection activeCell="B18" sqref="B18:C18"/>
      <pageMargins left="0.75" right="0.63" top="0.57999999999999996" bottom="0.6" header="0.34" footer="0.35"/>
      <pageSetup scale="95" orientation="portrait" r:id="rId11"/>
      <headerFooter alignWithMargins="0">
        <oddFooter>&amp;R&amp;"Book Antiqua,Bold"&amp;8 Page &amp;P of &amp;N</oddFooter>
      </headerFooter>
    </customSheetView>
    <customSheetView guid="{CB7CD015-9A92-451A-BEF4-2BC98E3768DD}" showPageBreaks="1" showGridLines="0" printArea="1" view="pageBreakPreview">
      <selection activeCell="B18" sqref="B18:C18"/>
      <pageMargins left="0.75" right="0.63" top="0.57999999999999996" bottom="0.6" header="0.34" footer="0.35"/>
      <pageSetup scale="95" orientation="portrait" r:id="rId12"/>
      <headerFooter alignWithMargins="0">
        <oddFooter>&amp;R&amp;"Book Antiqua,Bold"&amp;8 Page &amp;P of &amp;N</oddFooter>
      </headerFooter>
    </customSheetView>
    <customSheetView guid="{44C1C443-3199-4288-884A-D16AF7B2CD69}" showPageBreaks="1" showGridLines="0" printArea="1" view="pageBreakPreview">
      <selection activeCell="B18" sqref="B18:C18"/>
      <pageMargins left="0.75" right="0.63" top="0.57999999999999996" bottom="0.6" header="0.34" footer="0.35"/>
      <pageSetup scale="95" orientation="portrait" r:id="rId13"/>
      <headerFooter alignWithMargins="0">
        <oddFooter>&amp;R&amp;"Book Antiqua,Bold"&amp;8 Page &amp;P of &amp;N</oddFooter>
      </headerFooter>
    </customSheetView>
    <customSheetView guid="{82E8A0F5-0020-4355-95CF-28601763A783}" showPageBreaks="1" showGridLines="0" printArea="1" view="pageBreakPreview">
      <selection activeCell="B18" sqref="B18:C18"/>
      <pageMargins left="0.75" right="0.63" top="0.57999999999999996" bottom="0.6" header="0.34" footer="0.35"/>
      <pageSetup scale="95" orientation="portrait" r:id="rId14"/>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5"/>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0"/>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5"/>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scale="95" orientation="portrait" r:id="rId26"/>
      <headerFooter alignWithMargins="0">
        <oddFooter>&amp;R&amp;"Book Antiqua,Bold"&amp;8 Page &amp;P of &amp;N</oddFooter>
      </headerFooter>
    </customSheetView>
    <customSheetView guid="{CFBF18EC-8277-4311-991B-395AF21BB33B}" showPageBreaks="1" showGridLines="0" printArea="1" hiddenRows="1" view="pageBreakPreview" topLeftCell="A7">
      <selection activeCell="D20" sqref="D20"/>
      <pageMargins left="0.75" right="0.63" top="0.57999999999999996" bottom="0.6" header="0.34" footer="0.35"/>
      <pageSetup scale="95" orientation="portrait" r:id="rId27"/>
      <headerFooter alignWithMargins="0">
        <oddFooter>&amp;R&amp;"Book Antiqua,Bold"&amp;8 Page &amp;P of &amp;N</oddFooter>
      </headerFooter>
    </customSheetView>
    <customSheetView guid="{AA750348-930C-43DE-ADD0-8D60980F5013}" showPageBreaks="1" showGridLines="0" printArea="1" hiddenRows="1" view="pageBreakPreview" topLeftCell="A7">
      <selection activeCell="D20" sqref="D20"/>
      <pageMargins left="0.75" right="0.63" top="0.57999999999999996" bottom="0.6" header="0.34" footer="0.35"/>
      <pageSetup scale="95" orientation="portrait" r:id="rId28"/>
      <headerFooter alignWithMargins="0">
        <oddFooter>&amp;R&amp;"Book Antiqua,Bold"&amp;8 Page &amp;P of &amp;N</oddFooter>
      </headerFooter>
    </customSheetView>
    <customSheetView guid="{14C32814-5A59-4863-9FB1-822FBB75D7D1}" showPageBreaks="1" showGridLines="0" printArea="1" hiddenRows="1" view="pageBreakPreview" topLeftCell="A4">
      <selection activeCell="B18" sqref="B18:C18"/>
      <pageMargins left="0.75" right="0.63" top="0.57999999999999996" bottom="0.6" header="0.34" footer="0.35"/>
      <pageSetup scale="95" orientation="portrait" r:id="rId29"/>
      <headerFooter alignWithMargins="0">
        <oddFooter>&amp;R&amp;"Book Antiqua,Bold"&amp;8 Page &amp;P of &amp;N</oddFooter>
      </headerFooter>
    </customSheetView>
    <customSheetView guid="{1F125E51-1799-42D0-B41E-DC039BB17D59}" showPageBreaks="1" showGridLines="0" printArea="1" hiddenRows="1" view="pageBreakPreview">
      <selection activeCell="B18" sqref="B18:C18"/>
      <pageMargins left="0.75" right="0.63" top="0.57999999999999996" bottom="0.6" header="0.34" footer="0.35"/>
      <pageSetup scale="95" orientation="portrait" r:id="rId30"/>
      <headerFooter alignWithMargins="0">
        <oddFooter>&amp;R&amp;"Book Antiqua,Bold"&amp;8 Page &amp;P of &amp;N</oddFooter>
      </headerFooter>
    </customSheetView>
    <customSheetView guid="{77353208-2D17-4D2E-ADE3-4F168F350B73}" showPageBreaks="1" showGridLines="0" printArea="1" hiddenRows="1" view="pageBreakPreview" topLeftCell="A4">
      <selection activeCell="B18" sqref="B18:C18"/>
      <pageMargins left="0.75" right="0.63" top="0.57999999999999996" bottom="0.6" header="0.34" footer="0.35"/>
      <pageSetup scale="95" orientation="portrait" r:id="rId31"/>
      <headerFooter alignWithMargins="0">
        <oddFooter>&amp;R&amp;"Book Antiqua,Bold"&amp;8 Page &amp;P of &amp;N</oddFooter>
      </headerFooter>
    </customSheetView>
    <customSheetView guid="{010B040B-83D1-42E5-9354-A9BE9113BDAC}" showPageBreaks="1" showGridLines="0" printArea="1" hiddenRows="1" view="pageBreakPreview" topLeftCell="A14">
      <selection activeCell="B18" sqref="B18:C18"/>
      <pageMargins left="0.75" right="0.63" top="0.57999999999999996" bottom="0.6" header="0.34" footer="0.35"/>
      <pageSetup scale="95" orientation="portrait" r:id="rId32"/>
      <headerFooter alignWithMargins="0">
        <oddFooter>&amp;R&amp;"Book Antiqua,Bold"&amp;8 Page &amp;P of &amp;N</oddFooter>
      </headerFooter>
    </customSheetView>
  </customSheetViews>
  <mergeCells count="46">
    <mergeCell ref="A8:C8"/>
    <mergeCell ref="A3:E3"/>
    <mergeCell ref="A5:E5"/>
    <mergeCell ref="A15:E15"/>
    <mergeCell ref="B17:C17"/>
    <mergeCell ref="B9:C9"/>
    <mergeCell ref="B10:C10"/>
    <mergeCell ref="B11:C11"/>
    <mergeCell ref="B12:C12"/>
    <mergeCell ref="B18:C18"/>
    <mergeCell ref="B38:C38"/>
    <mergeCell ref="B39:C39"/>
    <mergeCell ref="B19:C19"/>
    <mergeCell ref="B20:C20"/>
    <mergeCell ref="B21:C21"/>
    <mergeCell ref="A24:E24"/>
    <mergeCell ref="A25:E25"/>
    <mergeCell ref="A28:E28"/>
    <mergeCell ref="B40:C40"/>
    <mergeCell ref="A43:E43"/>
    <mergeCell ref="B22:C22"/>
    <mergeCell ref="A31:E31"/>
    <mergeCell ref="A33:E33"/>
    <mergeCell ref="B37:C37"/>
    <mergeCell ref="B23:C23"/>
    <mergeCell ref="B45:C45"/>
    <mergeCell ref="B50:C50"/>
    <mergeCell ref="B51:C51"/>
    <mergeCell ref="B46:C46"/>
    <mergeCell ref="B47:C47"/>
    <mergeCell ref="B48:C48"/>
    <mergeCell ref="B49:C49"/>
    <mergeCell ref="B79:C79"/>
    <mergeCell ref="B74:C74"/>
    <mergeCell ref="B75:C75"/>
    <mergeCell ref="B76:C76"/>
    <mergeCell ref="B77:C77"/>
    <mergeCell ref="A59:E59"/>
    <mergeCell ref="A61:E61"/>
    <mergeCell ref="A71:E71"/>
    <mergeCell ref="B73:C73"/>
    <mergeCell ref="B78:C78"/>
    <mergeCell ref="B65:C65"/>
    <mergeCell ref="B66:C66"/>
    <mergeCell ref="B67:C67"/>
    <mergeCell ref="B68:C68"/>
  </mergeCells>
  <phoneticPr fontId="6" type="noConversion"/>
  <conditionalFormatting sqref="B55:B56 A29:A56 C29:E56 B29:B53 A81:A85 C81:E85 B81 B83:B85">
    <cfRule type="expression" dxfId="24" priority="1" stopIfTrue="1">
      <formula>$Z$2&lt;1</formula>
    </cfRule>
  </conditionalFormatting>
  <conditionalFormatting sqref="A57:E80">
    <cfRule type="expression" dxfId="23" priority="2" stopIfTrue="1">
      <formula>$Z$2&lt;2</formula>
    </cfRule>
  </conditionalFormatting>
  <pageMargins left="0.75" right="0.63" top="0.57999999999999996" bottom="0.6" header="0.34" footer="0.35"/>
  <pageSetup scale="95" orientation="portrait" r:id="rId33"/>
  <headerFooter alignWithMargins="0">
    <oddFooter>&amp;R&amp;"Book Antiqua,Bold"&amp;8 Page &amp;P of &amp;N</oddFooter>
  </headerFooter>
  <drawing r:id="rId3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indexed="53"/>
  </sheetPr>
  <dimension ref="A1:I142"/>
  <sheetViews>
    <sheetView showGridLines="0" view="pageBreakPreview" zoomScaleNormal="100" zoomScaleSheetLayoutView="100" workbookViewId="0">
      <selection activeCell="C66" sqref="C66"/>
    </sheetView>
  </sheetViews>
  <sheetFormatPr defaultRowHeight="16.5"/>
  <cols>
    <col min="1" max="1" width="10.85546875" style="31" customWidth="1"/>
    <col min="2" max="2" width="27.140625" style="31" customWidth="1"/>
    <col min="3" max="3" width="16" style="31" customWidth="1"/>
    <col min="4" max="4" width="39.28515625" style="31" customWidth="1"/>
    <col min="5" max="5" width="20.42578125" style="31" customWidth="1"/>
    <col min="6" max="6" width="9.140625" style="26"/>
    <col min="7" max="7" width="0" style="27" hidden="1" customWidth="1"/>
    <col min="8" max="8" width="14.7109375" style="27" hidden="1" customWidth="1"/>
    <col min="9" max="9" width="16.140625" style="27" hidden="1" customWidth="1"/>
    <col min="10" max="16384" width="9.140625" style="27"/>
  </cols>
  <sheetData>
    <row r="1" spans="1:7">
      <c r="A1" s="23" t="str">
        <f>Basic!A3&amp;Basic!B3</f>
        <v>Specification No. :5002001861/TOWER/DOM/A02-CC CS -3</v>
      </c>
      <c r="B1" s="24"/>
      <c r="C1" s="24"/>
      <c r="D1" s="24"/>
      <c r="E1" s="42" t="str">
        <f>"Attachment-12 "</f>
        <v xml:space="preserve">Attachment-12 </v>
      </c>
    </row>
    <row r="3" spans="1:7" ht="104.25" customHeight="1">
      <c r="A3" s="738"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38"/>
      <c r="C3" s="738"/>
      <c r="D3" s="738"/>
      <c r="E3" s="738"/>
      <c r="F3" s="28"/>
    </row>
    <row r="4" spans="1:7" ht="20.100000000000001" customHeight="1">
      <c r="A4" s="30"/>
      <c r="F4" s="32"/>
      <c r="G4" s="10"/>
    </row>
    <row r="5" spans="1:7" ht="20.100000000000001" customHeight="1">
      <c r="A5" s="739" t="s">
        <v>396</v>
      </c>
      <c r="B5" s="739"/>
      <c r="C5" s="739"/>
      <c r="D5" s="739"/>
      <c r="E5" s="739"/>
      <c r="F5" s="32"/>
      <c r="G5" s="12"/>
    </row>
    <row r="6" spans="1:7" ht="20.100000000000001" customHeight="1">
      <c r="A6" s="34"/>
      <c r="F6" s="32"/>
      <c r="G6" s="12"/>
    </row>
    <row r="7" spans="1:7" ht="20.100000000000001" customHeight="1">
      <c r="A7" s="35" t="str">
        <f>'Attach 3(JV)'!A7</f>
        <v>Bidder’s Name and Address :</v>
      </c>
      <c r="D7" s="228" t="str">
        <f>'Attach 3(JV)'!E7</f>
        <v>To:</v>
      </c>
      <c r="F7" s="32"/>
      <c r="G7" s="12"/>
    </row>
    <row r="8" spans="1:7" ht="36" customHeight="1">
      <c r="A8" s="737" t="str">
        <f>'Attach 3(JV)'!A8</f>
        <v xml:space="preserve">JOINT VENTURE (JV) OF  &amp; </v>
      </c>
      <c r="B8" s="737"/>
      <c r="C8" s="737"/>
      <c r="D8" s="229" t="str">
        <f>'Attach 3(JV)'!E8</f>
        <v>Contract Services</v>
      </c>
      <c r="F8" s="32"/>
      <c r="G8" s="12"/>
    </row>
    <row r="9" spans="1:7" ht="20.100000000000001" customHeight="1">
      <c r="A9" s="13" t="s">
        <v>356</v>
      </c>
      <c r="B9" s="975" t="str">
        <f>'Attach 3(JV)'!B9</f>
        <v/>
      </c>
      <c r="C9" s="975"/>
      <c r="D9" s="229" t="str">
        <f>'Attach 3(JV)'!E9</f>
        <v>Power Grid Corporation of India Ltd.,</v>
      </c>
      <c r="F9" s="32"/>
      <c r="G9" s="12"/>
    </row>
    <row r="10" spans="1:7" ht="20.100000000000001" customHeight="1">
      <c r="A10" s="13" t="s">
        <v>358</v>
      </c>
      <c r="B10" s="975" t="str">
        <f>'Attach 3(JV)'!B10</f>
        <v/>
      </c>
      <c r="C10" s="975"/>
      <c r="D10" s="229" t="str">
        <f>'Attach 3(JV)'!E10</f>
        <v>"Saudamini", Plot No. 2, Sector 29</v>
      </c>
      <c r="F10" s="32"/>
      <c r="G10" s="12"/>
    </row>
    <row r="11" spans="1:7" ht="20.100000000000001" customHeight="1">
      <c r="B11" s="975" t="str">
        <f>'Attach 3(JV)'!B11</f>
        <v/>
      </c>
      <c r="C11" s="975"/>
      <c r="D11" s="229" t="str">
        <f>'Attach 3(JV)'!E11</f>
        <v>Gurgaon (Haryana) - 122001</v>
      </c>
    </row>
    <row r="12" spans="1:7" ht="20.100000000000001" customHeight="1">
      <c r="A12" s="34"/>
      <c r="B12" s="975" t="str">
        <f>'Attach 3(JV)'!B12</f>
        <v/>
      </c>
      <c r="C12" s="975"/>
      <c r="D12" s="172"/>
    </row>
    <row r="13" spans="1:7" ht="9.9499999999999993" customHeight="1">
      <c r="A13" s="34"/>
      <c r="B13" s="171"/>
      <c r="C13" s="171"/>
    </row>
    <row r="14" spans="1:7" ht="20.100000000000001" customHeight="1">
      <c r="A14" s="31" t="s">
        <v>350</v>
      </c>
    </row>
    <row r="15" spans="1:7" ht="9.9499999999999993" customHeight="1">
      <c r="A15" s="34"/>
    </row>
    <row r="16" spans="1:7" ht="132.75" customHeight="1">
      <c r="A16" s="740" t="str">
        <f>"We hereby furnish the relevant details pertaining to the price adjustment provisions for equipment as specified in your specifications and documents for the " &amp;'Attach 3(JV)'!A3 &amp; "The necessary documentary evidence are enclosed : "</f>
        <v xml:space="preserve">We hereby furnish the relevant details pertaining to the price adjustment provisions for equipment as specified in your specifications and documents for the 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G1”.The necessary documentary evidence are enclosed : </v>
      </c>
      <c r="B16" s="740"/>
      <c r="C16" s="740"/>
      <c r="D16" s="740"/>
      <c r="E16" s="740"/>
      <c r="F16" s="36"/>
    </row>
    <row r="17" spans="1:6" ht="39.75" customHeight="1">
      <c r="A17" s="49" t="s">
        <v>354</v>
      </c>
      <c r="B17" s="50" t="s">
        <v>397</v>
      </c>
      <c r="C17" s="49" t="s">
        <v>398</v>
      </c>
      <c r="D17" s="49" t="s">
        <v>399</v>
      </c>
      <c r="E17" s="49" t="s">
        <v>506</v>
      </c>
    </row>
    <row r="18" spans="1:6" ht="20.100000000000001" customHeight="1">
      <c r="A18" s="51">
        <v>1</v>
      </c>
      <c r="B18" s="51">
        <v>2</v>
      </c>
      <c r="C18" s="51">
        <v>3</v>
      </c>
      <c r="D18" s="51">
        <v>4</v>
      </c>
      <c r="E18" s="51">
        <v>5</v>
      </c>
    </row>
    <row r="19" spans="1:6" ht="21.95" customHeight="1">
      <c r="A19" s="702" t="s">
        <v>401</v>
      </c>
      <c r="B19" s="1064" t="s">
        <v>400</v>
      </c>
      <c r="C19" s="1065"/>
      <c r="D19" s="1065"/>
      <c r="E19" s="1066"/>
    </row>
    <row r="20" spans="1:6" ht="52.5" customHeight="1">
      <c r="A20" s="693" t="s">
        <v>552</v>
      </c>
      <c r="B20" s="60" t="s">
        <v>509</v>
      </c>
      <c r="C20" s="258"/>
      <c r="D20" s="692" t="s">
        <v>726</v>
      </c>
      <c r="E20" s="114"/>
    </row>
    <row r="21" spans="1:6" ht="54" customHeight="1">
      <c r="A21" s="693" t="s">
        <v>553</v>
      </c>
      <c r="B21" s="60" t="s">
        <v>14</v>
      </c>
      <c r="C21" s="258"/>
      <c r="D21" s="692" t="s">
        <v>402</v>
      </c>
      <c r="E21" s="114"/>
      <c r="F21" s="349"/>
    </row>
    <row r="22" spans="1:6" ht="137.25" customHeight="1">
      <c r="A22" s="699" t="s">
        <v>554</v>
      </c>
      <c r="B22" s="256" t="s">
        <v>13</v>
      </c>
      <c r="C22" s="258"/>
      <c r="D22" s="699" t="s">
        <v>747</v>
      </c>
      <c r="E22" s="114"/>
    </row>
    <row r="23" spans="1:6" ht="50.25" customHeight="1">
      <c r="A23" s="1060" t="s">
        <v>409</v>
      </c>
      <c r="B23" s="1061"/>
      <c r="C23" s="1061"/>
      <c r="D23" s="1061"/>
      <c r="E23" s="1063"/>
    </row>
    <row r="24" spans="1:6" ht="30" customHeight="1">
      <c r="A24" s="702" t="s">
        <v>405</v>
      </c>
      <c r="B24" s="1064" t="s">
        <v>727</v>
      </c>
      <c r="C24" s="1065"/>
      <c r="D24" s="1065"/>
      <c r="E24" s="1066"/>
    </row>
    <row r="25" spans="1:6" ht="30" hidden="1" customHeight="1">
      <c r="A25" s="697"/>
      <c r="B25" s="697"/>
      <c r="C25" s="697"/>
      <c r="D25" s="697"/>
      <c r="E25" s="697"/>
    </row>
    <row r="26" spans="1:6" ht="20.100000000000001" hidden="1" customHeight="1">
      <c r="A26" s="407" t="s">
        <v>695</v>
      </c>
      <c r="B26" s="408" t="s">
        <v>703</v>
      </c>
      <c r="C26" s="51"/>
      <c r="D26" s="51"/>
      <c r="E26" s="409"/>
    </row>
    <row r="27" spans="1:6" ht="32.25" customHeight="1">
      <c r="A27" s="672" t="s">
        <v>728</v>
      </c>
      <c r="B27" s="673" t="s">
        <v>666</v>
      </c>
      <c r="C27" s="674"/>
      <c r="D27" s="674"/>
      <c r="E27" s="675"/>
    </row>
    <row r="28" spans="1:6" ht="30" customHeight="1">
      <c r="A28" s="693" t="s">
        <v>406</v>
      </c>
      <c r="B28" s="697" t="s">
        <v>667</v>
      </c>
      <c r="C28" s="57"/>
      <c r="D28" s="698"/>
      <c r="E28" s="671"/>
    </row>
    <row r="29" spans="1:6" ht="47.25" customHeight="1">
      <c r="A29" s="693" t="s">
        <v>401</v>
      </c>
      <c r="B29" s="692" t="s">
        <v>668</v>
      </c>
      <c r="C29" s="258"/>
      <c r="D29" s="692" t="s">
        <v>402</v>
      </c>
      <c r="E29" s="112"/>
    </row>
    <row r="30" spans="1:6" ht="54" customHeight="1">
      <c r="A30" s="693" t="s">
        <v>403</v>
      </c>
      <c r="B30" s="692" t="s">
        <v>669</v>
      </c>
      <c r="C30" s="258"/>
      <c r="D30" s="692" t="s">
        <v>402</v>
      </c>
      <c r="E30" s="112"/>
    </row>
    <row r="31" spans="1:6" ht="141" customHeight="1">
      <c r="A31" s="693" t="s">
        <v>404</v>
      </c>
      <c r="B31" s="692" t="s">
        <v>670</v>
      </c>
      <c r="C31" s="676"/>
      <c r="D31" s="692" t="s">
        <v>729</v>
      </c>
      <c r="E31" s="112"/>
    </row>
    <row r="32" spans="1:6" ht="123" customHeight="1">
      <c r="A32" s="649" t="s">
        <v>407</v>
      </c>
      <c r="B32" s="677" t="s">
        <v>672</v>
      </c>
      <c r="C32" s="676"/>
      <c r="D32" s="695" t="s">
        <v>749</v>
      </c>
      <c r="E32" s="696"/>
    </row>
    <row r="33" spans="1:5" ht="67.5" customHeight="1">
      <c r="A33" s="1060" t="s">
        <v>673</v>
      </c>
      <c r="B33" s="1061"/>
      <c r="C33" s="1062"/>
      <c r="D33" s="1061"/>
      <c r="E33" s="1063"/>
    </row>
    <row r="34" spans="1:5" ht="24" customHeight="1">
      <c r="A34" s="692"/>
      <c r="B34" s="692"/>
      <c r="C34" s="692"/>
      <c r="D34" s="692"/>
      <c r="E34" s="692"/>
    </row>
    <row r="35" spans="1:5" ht="24" customHeight="1">
      <c r="A35" s="672" t="s">
        <v>748</v>
      </c>
      <c r="B35" s="1055" t="s">
        <v>674</v>
      </c>
      <c r="C35" s="1056"/>
      <c r="D35" s="1056"/>
      <c r="E35" s="1057"/>
    </row>
    <row r="36" spans="1:5" ht="28.5" customHeight="1">
      <c r="A36" s="54" t="s">
        <v>730</v>
      </c>
      <c r="B36" s="113" t="s">
        <v>675</v>
      </c>
      <c r="C36" s="679"/>
      <c r="D36" s="679"/>
      <c r="E36" s="680"/>
    </row>
    <row r="37" spans="1:5" ht="24" customHeight="1">
      <c r="A37" s="693" t="s">
        <v>406</v>
      </c>
      <c r="B37" s="697" t="s">
        <v>667</v>
      </c>
      <c r="C37" s="57"/>
      <c r="D37" s="698"/>
      <c r="E37" s="58"/>
    </row>
    <row r="38" spans="1:5" ht="46.5" customHeight="1">
      <c r="A38" s="693" t="s">
        <v>401</v>
      </c>
      <c r="B38" s="692" t="s">
        <v>668</v>
      </c>
      <c r="C38" s="258"/>
      <c r="D38" s="692" t="s">
        <v>402</v>
      </c>
      <c r="E38" s="112"/>
    </row>
    <row r="39" spans="1:5" ht="177.75" customHeight="1">
      <c r="A39" s="693" t="s">
        <v>407</v>
      </c>
      <c r="B39" s="692" t="s">
        <v>672</v>
      </c>
      <c r="C39" s="258"/>
      <c r="D39" s="692" t="s">
        <v>750</v>
      </c>
      <c r="E39" s="112"/>
    </row>
    <row r="40" spans="1:5" ht="45" customHeight="1">
      <c r="A40" s="1060" t="s">
        <v>676</v>
      </c>
      <c r="B40" s="1061"/>
      <c r="C40" s="1061"/>
      <c r="D40" s="1061"/>
      <c r="E40" s="1063"/>
    </row>
    <row r="41" spans="1:5" ht="24" customHeight="1">
      <c r="A41" s="54" t="s">
        <v>731</v>
      </c>
      <c r="B41" s="113" t="s">
        <v>677</v>
      </c>
      <c r="C41" s="679"/>
      <c r="D41" s="679"/>
      <c r="E41" s="680"/>
    </row>
    <row r="42" spans="1:5" ht="24" customHeight="1">
      <c r="A42" s="693" t="s">
        <v>406</v>
      </c>
      <c r="B42" s="697" t="s">
        <v>667</v>
      </c>
      <c r="C42" s="57"/>
      <c r="D42" s="698"/>
      <c r="E42" s="58"/>
    </row>
    <row r="43" spans="1:5" ht="46.5" customHeight="1">
      <c r="A43" s="693" t="s">
        <v>401</v>
      </c>
      <c r="B43" s="692" t="s">
        <v>668</v>
      </c>
      <c r="C43" s="258"/>
      <c r="D43" s="692" t="s">
        <v>402</v>
      </c>
      <c r="E43" s="112"/>
    </row>
    <row r="44" spans="1:5" ht="177.75" customHeight="1">
      <c r="A44" s="693" t="s">
        <v>407</v>
      </c>
      <c r="B44" s="692" t="s">
        <v>672</v>
      </c>
      <c r="C44" s="258"/>
      <c r="D44" s="692" t="s">
        <v>750</v>
      </c>
      <c r="E44" s="112"/>
    </row>
    <row r="45" spans="1:5" ht="46.5" customHeight="1">
      <c r="A45" s="1060" t="s">
        <v>676</v>
      </c>
      <c r="B45" s="1061"/>
      <c r="C45" s="1061"/>
      <c r="D45" s="1061"/>
      <c r="E45" s="1063"/>
    </row>
    <row r="46" spans="1:5" ht="24" hidden="1" customHeight="1">
      <c r="A46" s="54" t="s">
        <v>732</v>
      </c>
      <c r="B46" s="113" t="s">
        <v>733</v>
      </c>
      <c r="C46" s="679"/>
      <c r="D46" s="679"/>
      <c r="E46" s="680"/>
    </row>
    <row r="47" spans="1:5" ht="24" hidden="1" customHeight="1">
      <c r="A47" s="693" t="s">
        <v>406</v>
      </c>
      <c r="B47" s="697" t="s">
        <v>667</v>
      </c>
      <c r="C47" s="57"/>
      <c r="D47" s="698"/>
      <c r="E47" s="58"/>
    </row>
    <row r="48" spans="1:5" ht="42.75" hidden="1" customHeight="1">
      <c r="A48" s="693" t="s">
        <v>401</v>
      </c>
      <c r="B48" s="692" t="s">
        <v>668</v>
      </c>
      <c r="C48" s="258"/>
      <c r="D48" s="692" t="s">
        <v>402</v>
      </c>
      <c r="E48" s="112"/>
    </row>
    <row r="49" spans="1:5" ht="73.5" hidden="1" customHeight="1">
      <c r="A49" s="693" t="s">
        <v>407</v>
      </c>
      <c r="B49" s="692" t="s">
        <v>672</v>
      </c>
      <c r="C49" s="663">
        <f>0.8-C48</f>
        <v>0.8</v>
      </c>
      <c r="D49" s="692" t="s">
        <v>408</v>
      </c>
      <c r="E49" s="112"/>
    </row>
    <row r="50" spans="1:5" ht="42" hidden="1" customHeight="1">
      <c r="A50" s="1046" t="s">
        <v>676</v>
      </c>
      <c r="B50" s="1047"/>
      <c r="C50" s="1047"/>
      <c r="D50" s="1047"/>
      <c r="E50" s="1048"/>
    </row>
    <row r="51" spans="1:5" ht="24" customHeight="1">
      <c r="A51" s="54" t="s">
        <v>732</v>
      </c>
      <c r="B51" s="113" t="s">
        <v>734</v>
      </c>
      <c r="C51" s="679"/>
      <c r="D51" s="679"/>
      <c r="E51" s="680"/>
    </row>
    <row r="52" spans="1:5" ht="24" customHeight="1">
      <c r="A52" s="693" t="s">
        <v>406</v>
      </c>
      <c r="B52" s="697" t="s">
        <v>667</v>
      </c>
      <c r="C52" s="57"/>
      <c r="D52" s="698"/>
      <c r="E52" s="58"/>
    </row>
    <row r="53" spans="1:5" ht="46.5" customHeight="1">
      <c r="A53" s="693" t="s">
        <v>401</v>
      </c>
      <c r="B53" s="692" t="s">
        <v>668</v>
      </c>
      <c r="C53" s="258"/>
      <c r="D53" s="692" t="s">
        <v>402</v>
      </c>
      <c r="E53" s="112"/>
    </row>
    <row r="54" spans="1:5" ht="177.75" customHeight="1">
      <c r="A54" s="693" t="s">
        <v>407</v>
      </c>
      <c r="B54" s="692" t="s">
        <v>672</v>
      </c>
      <c r="C54" s="258"/>
      <c r="D54" s="692" t="s">
        <v>750</v>
      </c>
      <c r="E54" s="112"/>
    </row>
    <row r="55" spans="1:5" ht="51" customHeight="1">
      <c r="A55" s="1060" t="s">
        <v>676</v>
      </c>
      <c r="B55" s="1061"/>
      <c r="C55" s="1061"/>
      <c r="D55" s="1061"/>
      <c r="E55" s="1063"/>
    </row>
    <row r="56" spans="1:5" ht="24" customHeight="1">
      <c r="A56" s="54" t="s">
        <v>735</v>
      </c>
      <c r="B56" s="113" t="s">
        <v>736</v>
      </c>
      <c r="C56" s="679"/>
      <c r="D56" s="679"/>
      <c r="E56" s="680"/>
    </row>
    <row r="57" spans="1:5" ht="24" customHeight="1">
      <c r="A57" s="693" t="s">
        <v>406</v>
      </c>
      <c r="B57" s="697" t="s">
        <v>667</v>
      </c>
      <c r="C57" s="57"/>
      <c r="D57" s="698"/>
      <c r="E57" s="58"/>
    </row>
    <row r="58" spans="1:5" ht="46.5" customHeight="1">
      <c r="A58" s="693" t="s">
        <v>401</v>
      </c>
      <c r="B58" s="692" t="s">
        <v>668</v>
      </c>
      <c r="C58" s="258"/>
      <c r="D58" s="692" t="s">
        <v>402</v>
      </c>
      <c r="E58" s="112"/>
    </row>
    <row r="59" spans="1:5" ht="177.75" customHeight="1">
      <c r="A59" s="693" t="s">
        <v>407</v>
      </c>
      <c r="B59" s="692" t="s">
        <v>672</v>
      </c>
      <c r="C59" s="258"/>
      <c r="D59" s="692" t="s">
        <v>750</v>
      </c>
      <c r="E59" s="112"/>
    </row>
    <row r="60" spans="1:5" ht="41.25" customHeight="1">
      <c r="A60" s="1060" t="s">
        <v>676</v>
      </c>
      <c r="B60" s="1061"/>
      <c r="C60" s="1061"/>
      <c r="D60" s="1061"/>
      <c r="E60" s="1063"/>
    </row>
    <row r="61" spans="1:5" ht="16.5" customHeight="1">
      <c r="A61" s="692"/>
      <c r="B61" s="692"/>
      <c r="C61" s="692"/>
      <c r="D61" s="692"/>
      <c r="E61" s="692"/>
    </row>
    <row r="62" spans="1:5" ht="25.5" customHeight="1">
      <c r="A62" s="54">
        <v>4</v>
      </c>
      <c r="B62" s="50" t="s">
        <v>737</v>
      </c>
      <c r="C62" s="1067" t="s">
        <v>738</v>
      </c>
      <c r="D62" s="1068"/>
      <c r="E62" s="1069"/>
    </row>
    <row r="63" spans="1:5" ht="15.75" customHeight="1">
      <c r="A63" s="54"/>
      <c r="B63" s="692"/>
      <c r="C63" s="692"/>
      <c r="D63" s="692"/>
      <c r="E63" s="692"/>
    </row>
    <row r="64" spans="1:5" ht="27.95" customHeight="1">
      <c r="A64" s="672" t="s">
        <v>697</v>
      </c>
      <c r="B64" s="1055" t="s">
        <v>679</v>
      </c>
      <c r="C64" s="1056"/>
      <c r="D64" s="1056"/>
      <c r="E64" s="1057"/>
    </row>
    <row r="65" spans="1:6" ht="62.25" customHeight="1">
      <c r="A65" s="54">
        <v>1</v>
      </c>
      <c r="B65" s="1043" t="s">
        <v>739</v>
      </c>
      <c r="C65" s="1044"/>
      <c r="D65" s="1044"/>
      <c r="E65" s="1045"/>
    </row>
    <row r="66" spans="1:6" ht="167.25" customHeight="1">
      <c r="A66" s="693" t="s">
        <v>401</v>
      </c>
      <c r="B66" s="692" t="s">
        <v>740</v>
      </c>
      <c r="C66" s="258"/>
      <c r="D66" s="692" t="s">
        <v>741</v>
      </c>
      <c r="E66" s="112"/>
    </row>
    <row r="67" spans="1:6" s="62" customFormat="1" ht="132.75" customHeight="1">
      <c r="A67" s="699" t="s">
        <v>683</v>
      </c>
      <c r="B67" s="649" t="s">
        <v>672</v>
      </c>
      <c r="C67" s="258"/>
      <c r="D67" s="56" t="s">
        <v>747</v>
      </c>
      <c r="E67" s="114"/>
      <c r="F67" s="61"/>
    </row>
    <row r="68" spans="1:6" s="62" customFormat="1" ht="54.75" customHeight="1">
      <c r="A68" s="1060" t="s">
        <v>684</v>
      </c>
      <c r="B68" s="1061"/>
      <c r="C68" s="1061"/>
      <c r="D68" s="1061"/>
      <c r="E68" s="1063"/>
      <c r="F68" s="61"/>
    </row>
    <row r="69" spans="1:6" ht="30" customHeight="1">
      <c r="A69" s="54">
        <v>2</v>
      </c>
      <c r="B69" s="113" t="s">
        <v>685</v>
      </c>
      <c r="C69" s="661"/>
      <c r="D69" s="661"/>
      <c r="E69" s="662"/>
    </row>
    <row r="70" spans="1:6" ht="155.25" customHeight="1">
      <c r="A70" s="693" t="s">
        <v>401</v>
      </c>
      <c r="B70" s="692" t="s">
        <v>740</v>
      </c>
      <c r="C70" s="258"/>
      <c r="D70" s="692" t="s">
        <v>742</v>
      </c>
      <c r="E70" s="112"/>
    </row>
    <row r="71" spans="1:6" ht="131.25" customHeight="1">
      <c r="A71" s="693" t="s">
        <v>683</v>
      </c>
      <c r="B71" s="649" t="s">
        <v>672</v>
      </c>
      <c r="C71" s="258"/>
      <c r="D71" s="56" t="s">
        <v>747</v>
      </c>
      <c r="E71" s="114"/>
    </row>
    <row r="72" spans="1:6" ht="147.75" customHeight="1">
      <c r="A72" s="699" t="s">
        <v>403</v>
      </c>
      <c r="B72" s="649" t="s">
        <v>686</v>
      </c>
      <c r="C72" s="258"/>
      <c r="D72" s="56" t="s">
        <v>729</v>
      </c>
      <c r="E72" s="114"/>
    </row>
    <row r="73" spans="1:6" ht="48.75" customHeight="1">
      <c r="A73" s="1060" t="s">
        <v>688</v>
      </c>
      <c r="B73" s="1061"/>
      <c r="C73" s="1061"/>
      <c r="D73" s="1061"/>
      <c r="E73" s="1063"/>
    </row>
    <row r="74" spans="1:6" ht="27" customHeight="1">
      <c r="A74" s="54">
        <v>3</v>
      </c>
      <c r="B74" s="113" t="s">
        <v>689</v>
      </c>
      <c r="C74" s="661"/>
      <c r="D74" s="661"/>
      <c r="E74" s="662"/>
    </row>
    <row r="75" spans="1:6" ht="156" customHeight="1">
      <c r="A75" s="693" t="s">
        <v>401</v>
      </c>
      <c r="B75" s="692" t="s">
        <v>740</v>
      </c>
      <c r="C75" s="258"/>
      <c r="D75" s="682" t="s">
        <v>742</v>
      </c>
      <c r="E75" s="112"/>
    </row>
    <row r="76" spans="1:6" ht="138.75" customHeight="1">
      <c r="A76" s="699" t="s">
        <v>683</v>
      </c>
      <c r="B76" s="649" t="s">
        <v>672</v>
      </c>
      <c r="C76" s="258"/>
      <c r="D76" s="56" t="s">
        <v>747</v>
      </c>
      <c r="E76" s="114"/>
    </row>
    <row r="77" spans="1:6" ht="140.25" customHeight="1">
      <c r="A77" s="693" t="s">
        <v>403</v>
      </c>
      <c r="B77" s="692" t="s">
        <v>743</v>
      </c>
      <c r="C77" s="258"/>
      <c r="D77" s="692" t="s">
        <v>744</v>
      </c>
      <c r="E77" s="112"/>
    </row>
    <row r="78" spans="1:6" ht="150.75" customHeight="1">
      <c r="A78" s="699" t="s">
        <v>404</v>
      </c>
      <c r="B78" s="56" t="s">
        <v>745</v>
      </c>
      <c r="C78" s="258"/>
      <c r="D78" s="56" t="s">
        <v>746</v>
      </c>
      <c r="E78" s="114"/>
    </row>
    <row r="79" spans="1:6" ht="58.5" customHeight="1">
      <c r="A79" s="1060" t="s">
        <v>694</v>
      </c>
      <c r="B79" s="1061"/>
      <c r="C79" s="1061"/>
      <c r="D79" s="1061"/>
      <c r="E79" s="1063"/>
    </row>
    <row r="80" spans="1:6" ht="62.25" hidden="1" customHeight="1">
      <c r="A80" s="54"/>
      <c r="B80" s="1043"/>
      <c r="C80" s="1044"/>
      <c r="D80" s="1044"/>
      <c r="E80" s="1045"/>
    </row>
    <row r="81" spans="1:6" ht="167.25" hidden="1" customHeight="1">
      <c r="A81" s="52"/>
      <c r="B81" s="53"/>
      <c r="C81" s="258"/>
      <c r="D81" s="53"/>
      <c r="E81" s="112"/>
    </row>
    <row r="82" spans="1:6" s="62" customFormat="1" ht="132.75" hidden="1" customHeight="1">
      <c r="A82" s="55"/>
      <c r="B82" s="649"/>
      <c r="C82" s="656"/>
      <c r="D82" s="56"/>
      <c r="E82" s="114"/>
      <c r="F82" s="61"/>
    </row>
    <row r="83" spans="1:6" s="62" customFormat="1" ht="54.75" hidden="1" customHeight="1">
      <c r="A83" s="1040"/>
      <c r="B83" s="1041"/>
      <c r="C83" s="1041"/>
      <c r="D83" s="1041"/>
      <c r="E83" s="1042"/>
      <c r="F83" s="61"/>
    </row>
    <row r="84" spans="1:6" ht="30" hidden="1" customHeight="1">
      <c r="A84" s="54"/>
      <c r="B84" s="113"/>
      <c r="C84" s="661"/>
      <c r="D84" s="661"/>
      <c r="E84" s="662"/>
    </row>
    <row r="85" spans="1:6" ht="155.25" hidden="1" customHeight="1">
      <c r="A85" s="52"/>
      <c r="B85" s="53"/>
      <c r="C85" s="258"/>
      <c r="D85" s="53"/>
      <c r="E85" s="112"/>
    </row>
    <row r="86" spans="1:6" ht="137.25" hidden="1" customHeight="1">
      <c r="A86" s="52"/>
      <c r="B86" s="649"/>
      <c r="C86" s="258"/>
      <c r="D86" s="56"/>
      <c r="E86" s="114"/>
    </row>
    <row r="87" spans="1:6" ht="147.75" hidden="1" customHeight="1">
      <c r="A87" s="55"/>
      <c r="B87" s="649"/>
      <c r="C87" s="656"/>
      <c r="D87" s="56"/>
      <c r="E87" s="114"/>
    </row>
    <row r="88" spans="1:6" ht="21.75" hidden="1" customHeight="1">
      <c r="A88" s="151"/>
      <c r="B88" s="678"/>
      <c r="C88" s="686"/>
      <c r="D88" s="257"/>
      <c r="E88" s="681"/>
    </row>
    <row r="89" spans="1:6" ht="48.75" hidden="1" customHeight="1">
      <c r="A89" s="1040"/>
      <c r="B89" s="1041"/>
      <c r="C89" s="1041"/>
      <c r="D89" s="1041"/>
      <c r="E89" s="1042"/>
    </row>
    <row r="90" spans="1:6" ht="27" hidden="1" customHeight="1">
      <c r="A90" s="54"/>
      <c r="B90" s="113"/>
      <c r="C90" s="661"/>
      <c r="D90" s="661"/>
      <c r="E90" s="662"/>
    </row>
    <row r="91" spans="1:6" ht="156" hidden="1" customHeight="1">
      <c r="A91" s="52"/>
      <c r="B91" s="53"/>
      <c r="C91" s="258"/>
      <c r="D91" s="682"/>
      <c r="E91" s="112"/>
    </row>
    <row r="92" spans="1:6" ht="138.75" hidden="1" customHeight="1">
      <c r="A92" s="55"/>
      <c r="B92" s="649"/>
      <c r="C92" s="258"/>
      <c r="D92" s="56"/>
      <c r="E92" s="114"/>
    </row>
    <row r="93" spans="1:6" ht="140.25" hidden="1" customHeight="1">
      <c r="A93" s="52"/>
      <c r="B93" s="53"/>
      <c r="C93" s="258"/>
      <c r="D93" s="53"/>
      <c r="E93" s="112"/>
    </row>
    <row r="94" spans="1:6" ht="150.75" hidden="1" customHeight="1">
      <c r="A94" s="55"/>
      <c r="B94" s="56"/>
      <c r="C94" s="656"/>
      <c r="D94" s="56"/>
      <c r="E94" s="114"/>
    </row>
    <row r="95" spans="1:6" ht="15" hidden="1" customHeight="1">
      <c r="A95" s="151"/>
      <c r="B95" s="257"/>
      <c r="C95" s="687"/>
      <c r="D95" s="257"/>
      <c r="E95" s="681"/>
    </row>
    <row r="96" spans="1:6" ht="58.5" hidden="1" customHeight="1">
      <c r="A96" s="1040"/>
      <c r="B96" s="1041"/>
      <c r="C96" s="1041"/>
      <c r="D96" s="1041"/>
      <c r="E96" s="1042"/>
    </row>
    <row r="97" spans="1:5" hidden="1">
      <c r="A97" s="54" t="s">
        <v>695</v>
      </c>
      <c r="B97" s="647" t="s">
        <v>666</v>
      </c>
      <c r="C97" s="644"/>
      <c r="D97" s="645"/>
      <c r="E97" s="646"/>
    </row>
    <row r="98" spans="1:5" hidden="1">
      <c r="A98" s="52" t="s">
        <v>406</v>
      </c>
      <c r="B98" s="161" t="s">
        <v>667</v>
      </c>
      <c r="C98" s="644"/>
      <c r="D98" s="645"/>
      <c r="E98" s="646"/>
    </row>
    <row r="99" spans="1:5" ht="33" hidden="1">
      <c r="A99" s="52" t="s">
        <v>552</v>
      </c>
      <c r="B99" s="53" t="s">
        <v>668</v>
      </c>
      <c r="C99" s="258"/>
      <c r="D99" s="53" t="s">
        <v>402</v>
      </c>
      <c r="E99" s="112"/>
    </row>
    <row r="100" spans="1:5" ht="33" hidden="1">
      <c r="A100" s="52" t="s">
        <v>573</v>
      </c>
      <c r="B100" s="53" t="s">
        <v>669</v>
      </c>
      <c r="C100" s="258"/>
      <c r="D100" s="53" t="s">
        <v>402</v>
      </c>
      <c r="E100" s="112"/>
    </row>
    <row r="101" spans="1:5" ht="115.5" hidden="1">
      <c r="A101" s="52" t="s">
        <v>574</v>
      </c>
      <c r="B101" s="53" t="s">
        <v>670</v>
      </c>
      <c r="C101" s="258"/>
      <c r="D101" s="648" t="s">
        <v>671</v>
      </c>
      <c r="E101" s="112"/>
    </row>
    <row r="102" spans="1:5" ht="101.25" hidden="1" customHeight="1">
      <c r="A102" s="55" t="s">
        <v>407</v>
      </c>
      <c r="B102" s="649" t="s">
        <v>672</v>
      </c>
      <c r="C102" s="410">
        <f>0.8-C101-C100-C99</f>
        <v>0.8</v>
      </c>
      <c r="D102" s="53" t="s">
        <v>408</v>
      </c>
      <c r="E102" s="650"/>
    </row>
    <row r="103" spans="1:5" ht="62.25" hidden="1" customHeight="1">
      <c r="A103" s="1049" t="s">
        <v>673</v>
      </c>
      <c r="B103" s="1050"/>
      <c r="C103" s="1050"/>
      <c r="D103" s="1050"/>
      <c r="E103" s="1050"/>
    </row>
    <row r="104" spans="1:5" ht="30" hidden="1" customHeight="1">
      <c r="A104" s="54" t="s">
        <v>696</v>
      </c>
      <c r="B104" s="1051" t="s">
        <v>674</v>
      </c>
      <c r="C104" s="1052"/>
      <c r="D104" s="1052"/>
      <c r="E104" s="1052"/>
    </row>
    <row r="105" spans="1:5" ht="29.25" hidden="1" customHeight="1">
      <c r="A105" s="54" t="s">
        <v>366</v>
      </c>
      <c r="B105" s="1051" t="s">
        <v>675</v>
      </c>
      <c r="C105" s="1052"/>
      <c r="D105" s="1052"/>
      <c r="E105" s="1052"/>
    </row>
    <row r="106" spans="1:5" ht="26.25" hidden="1" customHeight="1">
      <c r="A106" s="52" t="s">
        <v>406</v>
      </c>
      <c r="B106" s="161" t="s">
        <v>667</v>
      </c>
      <c r="C106" s="57"/>
      <c r="D106" s="162"/>
      <c r="E106" s="58"/>
    </row>
    <row r="107" spans="1:5" ht="50.25" hidden="1" customHeight="1">
      <c r="A107" s="52" t="s">
        <v>401</v>
      </c>
      <c r="B107" s="53" t="s">
        <v>668</v>
      </c>
      <c r="C107" s="258"/>
      <c r="D107" s="53" t="s">
        <v>402</v>
      </c>
      <c r="E107" s="112"/>
    </row>
    <row r="108" spans="1:5" ht="93" hidden="1" customHeight="1">
      <c r="A108" s="52" t="s">
        <v>407</v>
      </c>
      <c r="B108" s="53" t="s">
        <v>672</v>
      </c>
      <c r="C108" s="651">
        <f>0.8-C107</f>
        <v>0.8</v>
      </c>
      <c r="D108" s="53" t="s">
        <v>408</v>
      </c>
      <c r="E108" s="112"/>
    </row>
    <row r="109" spans="1:5" ht="60" hidden="1" customHeight="1">
      <c r="A109" s="1053" t="s">
        <v>676</v>
      </c>
      <c r="B109" s="1054"/>
      <c r="C109" s="1054"/>
      <c r="D109" s="1054"/>
      <c r="E109" s="1054"/>
    </row>
    <row r="110" spans="1:5" ht="34.5" hidden="1" customHeight="1">
      <c r="A110" s="54" t="s">
        <v>367</v>
      </c>
      <c r="B110" s="113" t="s">
        <v>677</v>
      </c>
      <c r="C110" s="652"/>
      <c r="D110" s="162"/>
      <c r="E110" s="653"/>
    </row>
    <row r="111" spans="1:5" ht="28.5" hidden="1" customHeight="1">
      <c r="A111" s="52" t="s">
        <v>406</v>
      </c>
      <c r="B111" s="161" t="s">
        <v>667</v>
      </c>
      <c r="C111" s="652"/>
      <c r="D111" s="162"/>
      <c r="E111" s="653"/>
    </row>
    <row r="112" spans="1:5" ht="47.25" hidden="1" customHeight="1">
      <c r="A112" s="52" t="s">
        <v>401</v>
      </c>
      <c r="B112" s="53" t="s">
        <v>668</v>
      </c>
      <c r="C112" s="258"/>
      <c r="D112" s="53" t="s">
        <v>402</v>
      </c>
      <c r="E112" s="112"/>
    </row>
    <row r="113" spans="1:5" ht="92.25" hidden="1" customHeight="1">
      <c r="A113" s="52" t="s">
        <v>407</v>
      </c>
      <c r="B113" s="53" t="s">
        <v>672</v>
      </c>
      <c r="C113" s="651">
        <f>0.8-C112</f>
        <v>0.8</v>
      </c>
      <c r="D113" s="53" t="s">
        <v>408</v>
      </c>
      <c r="E113" s="112"/>
    </row>
    <row r="114" spans="1:5" ht="36.75" hidden="1" customHeight="1">
      <c r="A114" s="1053" t="s">
        <v>676</v>
      </c>
      <c r="B114" s="1054"/>
      <c r="C114" s="1054"/>
      <c r="D114" s="1054"/>
      <c r="E114" s="1054"/>
    </row>
    <row r="115" spans="1:5" ht="26.25" hidden="1" customHeight="1">
      <c r="A115" s="54" t="s">
        <v>368</v>
      </c>
      <c r="B115" s="654" t="s">
        <v>678</v>
      </c>
      <c r="C115" s="652"/>
      <c r="D115" s="162"/>
      <c r="E115" s="653"/>
    </row>
    <row r="116" spans="1:5" ht="30.75" hidden="1" customHeight="1">
      <c r="A116" s="52" t="s">
        <v>406</v>
      </c>
      <c r="B116" s="161" t="s">
        <v>667</v>
      </c>
      <c r="C116" s="652"/>
      <c r="D116" s="162"/>
      <c r="E116" s="653"/>
    </row>
    <row r="117" spans="1:5" ht="38.25" hidden="1" customHeight="1">
      <c r="A117" s="52" t="s">
        <v>401</v>
      </c>
      <c r="B117" s="53" t="s">
        <v>668</v>
      </c>
      <c r="C117" s="258"/>
      <c r="D117" s="53" t="s">
        <v>402</v>
      </c>
      <c r="E117" s="112"/>
    </row>
    <row r="118" spans="1:5" ht="105" hidden="1" customHeight="1">
      <c r="A118" s="52" t="s">
        <v>407</v>
      </c>
      <c r="B118" s="53" t="s">
        <v>672</v>
      </c>
      <c r="C118" s="651">
        <f>0.8-C117</f>
        <v>0.8</v>
      </c>
      <c r="D118" s="53" t="s">
        <v>408</v>
      </c>
      <c r="E118" s="112"/>
    </row>
    <row r="119" spans="1:5" ht="47.25" hidden="1" customHeight="1">
      <c r="A119" s="1053" t="s">
        <v>676</v>
      </c>
      <c r="B119" s="1054"/>
      <c r="C119" s="1054"/>
      <c r="D119" s="1054"/>
      <c r="E119" s="1054"/>
    </row>
    <row r="120" spans="1:5" ht="47.25" hidden="1" customHeight="1">
      <c r="A120" s="667" t="s">
        <v>700</v>
      </c>
      <c r="B120" s="1059" t="s">
        <v>701</v>
      </c>
      <c r="C120" s="1059"/>
      <c r="D120" s="1059"/>
      <c r="E120" s="1059"/>
    </row>
    <row r="121" spans="1:5" ht="48" hidden="1" customHeight="1">
      <c r="A121" s="655" t="s">
        <v>697</v>
      </c>
      <c r="B121" s="1055" t="s">
        <v>679</v>
      </c>
      <c r="C121" s="1056"/>
      <c r="D121" s="1056"/>
      <c r="E121" s="1057"/>
    </row>
    <row r="122" spans="1:5" ht="60.75" hidden="1" customHeight="1">
      <c r="A122" s="54">
        <v>1</v>
      </c>
      <c r="B122" s="1043" t="s">
        <v>680</v>
      </c>
      <c r="C122" s="1044"/>
      <c r="D122" s="1044"/>
      <c r="E122" s="1045"/>
    </row>
    <row r="123" spans="1:5" ht="139.5" hidden="1" customHeight="1">
      <c r="A123" s="52" t="s">
        <v>401</v>
      </c>
      <c r="B123" s="53" t="s">
        <v>681</v>
      </c>
      <c r="C123" s="258"/>
      <c r="D123" s="53" t="s">
        <v>682</v>
      </c>
      <c r="E123" s="112"/>
    </row>
    <row r="124" spans="1:5" ht="30" hidden="1" customHeight="1">
      <c r="A124" s="55" t="s">
        <v>683</v>
      </c>
      <c r="B124" s="649" t="s">
        <v>672</v>
      </c>
      <c r="C124" s="656">
        <f>0.8-C123</f>
        <v>0.8</v>
      </c>
      <c r="D124" s="56" t="s">
        <v>408</v>
      </c>
      <c r="E124" s="114"/>
    </row>
    <row r="125" spans="1:5" ht="34.5" hidden="1" customHeight="1">
      <c r="A125" s="1053" t="s">
        <v>684</v>
      </c>
      <c r="B125" s="1054"/>
      <c r="C125" s="1054"/>
      <c r="D125" s="1054"/>
      <c r="E125" s="1058"/>
    </row>
    <row r="126" spans="1:5" ht="30" hidden="1" customHeight="1">
      <c r="A126" s="54">
        <v>2</v>
      </c>
      <c r="B126" s="113" t="s">
        <v>685</v>
      </c>
      <c r="C126" s="661"/>
      <c r="D126" s="661"/>
      <c r="E126" s="662"/>
    </row>
    <row r="127" spans="1:5" ht="162" hidden="1" customHeight="1">
      <c r="A127" s="52" t="s">
        <v>401</v>
      </c>
      <c r="B127" s="53" t="s">
        <v>681</v>
      </c>
      <c r="C127" s="258"/>
      <c r="D127" s="53" t="s">
        <v>682</v>
      </c>
      <c r="E127" s="112"/>
    </row>
    <row r="128" spans="1:5" ht="113.25" hidden="1" customHeight="1">
      <c r="A128" s="52" t="s">
        <v>683</v>
      </c>
      <c r="B128" s="649" t="s">
        <v>672</v>
      </c>
      <c r="C128" s="258"/>
      <c r="D128" s="56" t="s">
        <v>408</v>
      </c>
      <c r="E128" s="114"/>
    </row>
    <row r="129" spans="1:5" ht="181.5" hidden="1" customHeight="1">
      <c r="A129" s="55" t="s">
        <v>403</v>
      </c>
      <c r="B129" s="649" t="s">
        <v>686</v>
      </c>
      <c r="C129" s="663">
        <f>0.8-C128-C127</f>
        <v>0.8</v>
      </c>
      <c r="D129" s="56" t="s">
        <v>687</v>
      </c>
      <c r="E129" s="114"/>
    </row>
    <row r="130" spans="1:5" ht="37.5" hidden="1" customHeight="1">
      <c r="A130" s="1053" t="s">
        <v>688</v>
      </c>
      <c r="B130" s="1054"/>
      <c r="C130" s="1054"/>
      <c r="D130" s="1054"/>
      <c r="E130" s="1058"/>
    </row>
    <row r="131" spans="1:5" ht="30" hidden="1" customHeight="1">
      <c r="A131" s="54">
        <v>3</v>
      </c>
      <c r="B131" s="113" t="s">
        <v>689</v>
      </c>
      <c r="C131" s="661"/>
      <c r="D131" s="661"/>
      <c r="E131" s="662"/>
    </row>
    <row r="132" spans="1:5" ht="132" hidden="1">
      <c r="A132" s="52" t="s">
        <v>401</v>
      </c>
      <c r="B132" s="53" t="s">
        <v>681</v>
      </c>
      <c r="C132" s="258"/>
      <c r="D132" s="53" t="s">
        <v>682</v>
      </c>
      <c r="E132" s="112"/>
    </row>
    <row r="133" spans="1:5" ht="82.5" hidden="1">
      <c r="A133" s="55" t="s">
        <v>683</v>
      </c>
      <c r="B133" s="649" t="s">
        <v>672</v>
      </c>
      <c r="C133" s="258"/>
      <c r="D133" s="56" t="s">
        <v>408</v>
      </c>
      <c r="E133" s="114"/>
    </row>
    <row r="134" spans="1:5" ht="132" hidden="1">
      <c r="A134" s="52" t="s">
        <v>403</v>
      </c>
      <c r="B134" s="53" t="s">
        <v>690</v>
      </c>
      <c r="C134" s="258"/>
      <c r="D134" s="53" t="s">
        <v>691</v>
      </c>
      <c r="E134" s="112"/>
    </row>
    <row r="135" spans="1:5" ht="132" hidden="1">
      <c r="A135" s="55" t="s">
        <v>404</v>
      </c>
      <c r="B135" s="56" t="s">
        <v>692</v>
      </c>
      <c r="C135" s="663">
        <f>0.8-C133-C132-C134</f>
        <v>0.8</v>
      </c>
      <c r="D135" s="56" t="s">
        <v>693</v>
      </c>
      <c r="E135" s="114"/>
    </row>
    <row r="136" spans="1:5" ht="57.75" hidden="1" customHeight="1">
      <c r="A136" s="1046" t="s">
        <v>694</v>
      </c>
      <c r="B136" s="1047"/>
      <c r="C136" s="1047"/>
      <c r="D136" s="1047"/>
      <c r="E136" s="1048"/>
    </row>
    <row r="137" spans="1:5" ht="30" hidden="1" customHeight="1">
      <c r="A137" s="643"/>
      <c r="B137" s="657"/>
      <c r="C137" s="658"/>
      <c r="D137" s="659"/>
      <c r="E137" s="660"/>
    </row>
    <row r="138" spans="1:5" ht="234.75" customHeight="1">
      <c r="A138" s="1046" t="s">
        <v>491</v>
      </c>
      <c r="B138" s="1047"/>
      <c r="C138" s="1047"/>
      <c r="D138" s="1047"/>
      <c r="E138" s="1048"/>
    </row>
    <row r="139" spans="1:5" ht="24" customHeight="1">
      <c r="C139" s="38"/>
    </row>
    <row r="140" spans="1:5" ht="24" customHeight="1">
      <c r="A140" s="38" t="s">
        <v>6</v>
      </c>
      <c r="B140" s="244" t="str">
        <f>'Attach 3(JV)'!B24</f>
        <v/>
      </c>
      <c r="C140" s="38" t="s">
        <v>4</v>
      </c>
      <c r="D140" s="341" t="str">
        <f>'Attach 3(JV)'!E24</f>
        <v/>
      </c>
    </row>
    <row r="141" spans="1:5" ht="24" customHeight="1">
      <c r="A141" s="38" t="s">
        <v>7</v>
      </c>
      <c r="B141" s="341" t="str">
        <f>'Attach 3(JV)'!B25</f>
        <v/>
      </c>
      <c r="C141" s="38" t="s">
        <v>156</v>
      </c>
      <c r="D141" s="341" t="str">
        <f>'Attach 3(JV)'!E25</f>
        <v/>
      </c>
    </row>
    <row r="142" spans="1:5" ht="24" customHeight="1">
      <c r="A142" s="35"/>
      <c r="B142" s="35"/>
      <c r="C142" s="38"/>
      <c r="D142" s="39"/>
      <c r="E142" s="35"/>
    </row>
  </sheetData>
  <sheetProtection algorithmName="SHA-512" hashValue="VOF/tovPceefK4ZjV2cjJtQE6/7Xnucd5DWR7hY2eXFNE5xXtZH3/U/HlUVwOhaL7ZfRx74DLyDngGqn93rNPA==" saltValue="ZAf5VdZp4Lh8kdKRYHZqRA==" spinCount="100000" sheet="1" formatColumns="0" formatRows="0" selectLockedCells="1"/>
  <customSheetViews>
    <customSheetView guid="{35C772BD-8F05-4A18-BEC8-6AF744E22539}" showPageBreaks="1" showGridLines="0" printArea="1" hiddenRows="1" hiddenColumns="1" view="pageBreakPreview" topLeftCell="A66">
      <selection activeCell="C66" sqref="C66"/>
      <rowBreaks count="1" manualBreakCount="1">
        <brk id="91" max="4" man="1"/>
      </rowBreaks>
      <pageMargins left="1" right="0.47" top="0.36" bottom="0.48" header="0.28000000000000003" footer="0.23"/>
      <pageSetup scale="84" orientation="portrait" r:id="rId1"/>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112">
      <selection activeCell="C110" sqref="C110"/>
      <rowBreaks count="2" manualBreakCount="2">
        <brk id="105" max="4" man="1"/>
        <brk id="128" max="4" man="1"/>
      </rowBreaks>
      <pageMargins left="1" right="0.47" top="0.36" bottom="0.48" header="0.28000000000000003" footer="0.23"/>
      <pageSetup scale="84" orientation="portrait" r:id="rId2"/>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6">
      <selection activeCell="E23" sqref="E23:E24"/>
      <rowBreaks count="10" manualBreakCount="10">
        <brk id="24" max="4" man="1"/>
        <brk id="39" max="4" man="1"/>
        <brk id="52" max="4" man="1"/>
        <brk id="67" max="4" man="1"/>
        <brk id="80" max="4" man="1"/>
        <brk id="92" max="4" man="1"/>
        <brk id="104" max="4" man="1"/>
        <brk id="105" max="4" man="1"/>
        <brk id="119" max="4" man="1"/>
        <brk id="128" max="4" man="1"/>
      </rowBreaks>
      <pageMargins left="1" right="0.47" top="0.36" bottom="0.48" header="0.28000000000000003" footer="0.23"/>
      <pageSetup scale="84" orientation="portrait" r:id="rId3"/>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8">
      <selection activeCell="C21" sqref="C21"/>
      <rowBreaks count="9" manualBreakCount="9">
        <brk id="28" max="4" man="1"/>
        <brk id="41" max="4" man="1"/>
        <brk id="61" max="4" man="1"/>
        <brk id="75" max="4" man="1"/>
        <brk id="86" max="4" man="1"/>
        <brk id="99" max="4" man="1"/>
        <brk id="105" max="4" man="1"/>
        <brk id="121" max="4" man="1"/>
        <brk id="128" max="4" man="1"/>
      </rowBreaks>
      <pageMargins left="1" right="0.47" top="0.36" bottom="0.48" header="0.28000000000000003" footer="0.23"/>
      <pageSetup scale="84" orientation="portrait" r:id="rId4"/>
      <headerFooter alignWithMargins="0">
        <oddFooter>&amp;R&amp;"Book Antiqua,Bold"&amp;8 Page &amp;P of &amp;N</oddFooter>
      </headerFooter>
    </customSheetView>
    <customSheetView guid="{B07CB001-8FAF-40AD-8AD5-A65A64B33B35}" showPageBreaks="1" showGridLines="0" printArea="1" hiddenRows="1" hiddenColumns="1" view="pageBreakPreview" topLeftCell="A125">
      <selection activeCell="C130" sqref="C130"/>
      <rowBreaks count="11" manualBreakCount="11">
        <brk id="24" max="4" man="1"/>
        <brk id="39" max="4" man="1"/>
        <brk id="52" max="4" man="1"/>
        <brk id="67" max="4" man="1"/>
        <brk id="78" max="4" man="1"/>
        <brk id="91" max="4" man="1"/>
        <brk id="100" max="4" man="1"/>
        <brk id="105" max="4" man="1"/>
        <brk id="120" max="4" man="1"/>
        <brk id="128" max="4" man="1"/>
        <brk id="176" max="4" man="1"/>
      </rowBreaks>
      <pageMargins left="1" right="0.47" top="0.36" bottom="0.48" header="0.28000000000000003" footer="0.23"/>
      <pageSetup scale="88" orientation="portrait" r:id="rId5"/>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1">
      <selection activeCell="C21" sqref="C21"/>
      <rowBreaks count="2" manualBreakCount="2">
        <brk id="24" max="4" man="1"/>
        <brk id="25" max="4" man="1"/>
      </rowBreaks>
      <pageMargins left="1" right="0.47" top="0.36" bottom="0.48" header="0.28000000000000003" footer="0.23"/>
      <pageSetup scale="90" orientation="portrait" r:id="rId6"/>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32">
      <selection activeCell="E34" sqref="E34"/>
      <rowBreaks count="2" manualBreakCount="2">
        <brk id="24" max="4" man="1"/>
        <brk id="25" max="4" man="1"/>
      </rowBreaks>
      <pageMargins left="1" right="0.47" top="0.36" bottom="0.48" header="0.28000000000000003" footer="0.23"/>
      <pageSetup scale="90" orientation="portrait" r:id="rId7"/>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20">
      <selection activeCell="C21" sqref="C21:C22"/>
      <rowBreaks count="13" manualBreakCount="13">
        <brk id="25" max="4" man="1"/>
        <brk id="44" max="4" man="1"/>
        <brk id="56" max="4" man="1"/>
        <brk id="57" max="4" man="1"/>
        <brk id="73" max="4" man="1"/>
        <brk id="77" max="4" man="1"/>
        <brk id="84" max="16383" man="1"/>
        <brk id="95" max="4" man="1"/>
        <brk id="108" max="4" man="1"/>
        <brk id="118" max="4" man="1"/>
        <brk id="123" max="4" man="1"/>
        <brk id="131" max="4" man="1"/>
        <brk id="133" max="4" man="1"/>
      </rowBreaks>
      <pageMargins left="1" right="0.47" top="0.36" bottom="0.48" header="0.28000000000000003" footer="0.23"/>
      <pageSetup scale="90" orientation="portrait" r:id="rId8"/>
      <headerFooter alignWithMargins="0">
        <oddFooter>&amp;R&amp;"Book Antiqua,Bold"&amp;8 Page &amp;P of &amp;N</oddFooter>
      </headerFooter>
    </customSheetView>
    <customSheetView guid="{13A93EBF-985A-49FD-9FE0-DC75D238EC8C}" scale="90" showPageBreaks="1" showGridLines="0" printArea="1" hiddenRows="1" hiddenColumns="1" view="pageBreakPreview" topLeftCell="A14">
      <selection activeCell="E33" sqref="E33"/>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9"/>
      <headerFooter alignWithMargins="0">
        <oddFooter>&amp;R&amp;"Book Antiqua,Bold"&amp;8 Page &amp;P of &amp;N</oddFooter>
      </headerFooter>
    </customSheetView>
    <customSheetView guid="{1E2D7167-D6B7-4690-9A83-BF768C4223A4}"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10"/>
      <headerFooter alignWithMargins="0">
        <oddFooter>&amp;R&amp;"Book Antiqua,Bold"&amp;8 Page &amp;P of &amp;N</oddFooter>
      </headerFooter>
    </customSheetView>
    <customSheetView guid="{7A88FC7A-7690-48AB-B789-172043AFADC8}" scale="90" showPageBreaks="1" showGridLines="0" printArea="1" hiddenRows="1" hiddenColumns="1" view="pageBreakPreview" topLeftCell="A34">
      <selection activeCell="C45" sqref="C45"/>
      <rowBreaks count="10" manualBreakCount="10">
        <brk id="26" max="4" man="1"/>
        <brk id="45" max="4" man="1"/>
        <brk id="58" max="4" man="1"/>
        <brk id="78" max="4" man="1"/>
        <brk id="85" max="16383" man="1"/>
        <brk id="96" max="4" man="1"/>
        <brk id="112" max="4" man="1"/>
        <brk id="117" max="4" man="1"/>
        <brk id="125" max="4" man="1"/>
        <brk id="127" max="4" man="1"/>
      </rowBreaks>
      <pageMargins left="1" right="0.47" top="0.36" bottom="0.48" header="0.28000000000000003" footer="0.23"/>
      <pageSetup scale="90" orientation="portrait" r:id="rId11"/>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13">
      <selection activeCell="E18" sqref="E18"/>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12"/>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0">
      <selection activeCell="C22" sqref="C22"/>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13"/>
      <headerFooter alignWithMargins="0">
        <oddFooter>&amp;R&amp;"Book Antiqua,Bold"&amp;8 Page &amp;P of &amp;N</oddFooter>
      </headerFooter>
    </customSheetView>
    <customSheetView guid="{82E8A0F5-0020-4355-95CF-28601763A783}" showPageBreaks="1" showGridLines="0" printArea="1" hiddenRows="1" view="pageBreakPreview" topLeftCell="A11">
      <selection activeCell="C73" sqref="C73"/>
      <rowBreaks count="9" manualBreakCount="9">
        <brk id="26" max="4" man="1"/>
        <brk id="40" max="4" man="1"/>
        <brk id="49" max="4" man="1"/>
        <brk id="69" max="4" man="1"/>
        <brk id="76" max="16383" man="1"/>
        <brk id="87" max="4" man="1"/>
        <brk id="103" max="4" man="1"/>
        <brk id="108" max="4" man="1"/>
        <brk id="117" max="4" man="1"/>
      </rowBreaks>
      <pageMargins left="1" right="0.47" top="0.36" bottom="0.48" header="0.28000000000000003" footer="0.23"/>
      <pageSetup scale="90" orientation="portrait" r:id="rId14"/>
      <headerFooter alignWithMargins="0">
        <oddFooter>&amp;R&amp;"Book Antiqua,Bold"&amp;8 Page &amp;P of &amp;N</oddFooter>
      </headerFooter>
    </customSheetView>
    <customSheetView guid="{240327DD-375F-45D4-BA52-89AFD79FE6A1}" showPageBreaks="1" showGridLines="0" printArea="1" hiddenRows="1" view="pageBreakPreview" topLeftCell="A91">
      <selection activeCell="B96" sqref="B96"/>
      <rowBreaks count="9" manualBreakCount="9">
        <brk id="26" max="4" man="1"/>
        <brk id="40" max="4" man="1"/>
        <brk id="49" max="4" man="1"/>
        <brk id="69" max="4" man="1"/>
        <brk id="76" max="16383" man="1"/>
        <brk id="87" max="4" man="1"/>
        <brk id="103" max="4" man="1"/>
        <brk id="108" max="4" man="1"/>
        <brk id="117" max="4" man="1"/>
      </rowBreaks>
      <pageMargins left="0.75" right="0.47" top="0.36" bottom="0.48" header="0.28000000000000003" footer="0.23"/>
      <pageSetup scale="83" orientation="portrait" r:id="rId15"/>
      <headerFooter alignWithMargins="0">
        <oddFooter>&amp;R&amp;"Book Antiqua,Bold"&amp;8 Page &amp;P of &amp;N</oddFooter>
      </headerFooter>
    </customSheetView>
    <customSheetView guid="{DC28ED1E-3E35-4094-9C2B-5C0A1C1D459C}" showGridLines="0" hiddenRows="1">
      <selection activeCell="C22" sqref="C22"/>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6"/>
      <headerFooter alignWithMargins="0">
        <oddFooter>&amp;R&amp;"Book Antiqua,Bold"&amp;8 Page &amp;P of &amp;N</oddFooter>
      </headerFooter>
    </customSheetView>
    <customSheetView guid="{7A9EA6D6-4DDF-43D9-92E6-C6AFAD14E266}" showGridLines="0" hiddenRows="1" topLeftCell="A10">
      <selection activeCell="C22" sqref="C22"/>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7"/>
      <headerFooter alignWithMargins="0">
        <oddFooter>&amp;R&amp;"Book Antiqua,Bold"&amp;8 Page &amp;P of &amp;N</oddFooter>
      </headerFooter>
    </customSheetView>
    <customSheetView guid="{43BCBF1E-CDCF-4541-8D79-87EDCECBC1FD}" showGridLines="0" hiddenRows="1">
      <selection activeCell="C94" sqref="C94"/>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8"/>
      <headerFooter alignWithMargins="0">
        <oddFooter>&amp;R&amp;"Book Antiqua,Bold"&amp;8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20"/>
      <headerFooter alignWithMargins="0">
        <oddFooter>&amp;L&amp;8Tower Package-P238-TW04, TL associated with Phase-I Generation Project in Orissa (Part-C)&amp;R&amp;"Book Antiqua,Bold"&amp;8Attachment-12 TW04  /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Rows="1" topLeftCell="A12">
      <selection activeCell="C22" sqref="C22"/>
      <rowBreaks count="9" manualBreakCount="9">
        <brk id="26" max="4" man="1"/>
        <brk id="40" max="4" man="1"/>
        <brk id="49" max="4" man="1"/>
        <brk id="64" max="4" man="1"/>
        <brk id="71" max="16383" man="1"/>
        <brk id="82" max="4" man="1"/>
        <brk id="96" max="4" man="1"/>
        <brk id="106" max="4" man="1"/>
        <brk id="115" max="4" man="1"/>
      </rowBreaks>
      <pageMargins left="0.75" right="0.47" top="0.36" bottom="0.48" header="0.28000000000000003" footer="0.23"/>
      <pageSetup scale="95" orientation="portrait" r:id="rId22"/>
      <headerFooter alignWithMargins="0">
        <oddFooter>&amp;R&amp;"Book Antiqua,Bold"&amp;8 Page &amp;P of &amp;N</oddFooter>
      </headerFooter>
    </customSheetView>
    <customSheetView guid="{494F6778-23FE-4AAC-B37D-6C7543FC13B9}" showGridLines="0" hiddenRows="1">
      <selection activeCell="C94" sqref="C94"/>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23"/>
      <headerFooter alignWithMargins="0">
        <oddFooter>&amp;R&amp;"Book Antiqua,Bold"&amp;8 Page &amp;P of &amp;N</oddFooter>
      </headerFooter>
    </customSheetView>
    <customSheetView guid="{F9FE2C60-2849-4C32-B532-2B1A89FFA9CD}" showGridLines="0" hiddenRows="1" topLeftCell="A112">
      <selection activeCell="C106" sqref="C106"/>
      <rowBreaks count="8" manualBreakCount="8">
        <brk id="26" max="4" man="1"/>
        <brk id="40" max="4" man="1"/>
        <brk id="49" max="4" man="1"/>
        <brk id="69" max="4" man="1"/>
        <brk id="76" max="16383" man="1"/>
        <brk id="87" max="4" man="1"/>
        <brk id="108" max="4" man="1"/>
        <brk id="117" max="4" man="1"/>
      </rowBreaks>
      <pageMargins left="0.75" right="0.47" top="0.36" bottom="0.48" header="0.28000000000000003" footer="0.23"/>
      <pageSetup scale="95" orientation="portrait" r:id="rId24"/>
      <headerFooter alignWithMargins="0">
        <oddFooter>&amp;R&amp;"Book Antiqua,Bold"&amp;8 Page &amp;P of &amp;N</oddFooter>
      </headerFooter>
    </customSheetView>
    <customSheetView guid="{FE4EC9C4-31B9-4D40-8323-5B16C3BC840F}" showPageBreaks="1" showGridLines="0" printArea="1" hiddenRows="1" view="pageBreakPreview" topLeftCell="A22">
      <selection activeCell="C22" sqref="C22"/>
      <rowBreaks count="9" manualBreakCount="9">
        <brk id="26" max="4" man="1"/>
        <brk id="40" max="4" man="1"/>
        <brk id="49" max="4" man="1"/>
        <brk id="69" max="4" man="1"/>
        <brk id="76" max="16383" man="1"/>
        <brk id="87" max="4" man="1"/>
        <brk id="103" max="4" man="1"/>
        <brk id="108" max="4" man="1"/>
        <brk id="117" max="4" man="1"/>
      </rowBreaks>
      <pageMargins left="0.75" right="0.47" top="0.36" bottom="0.48" header="0.28000000000000003" footer="0.23"/>
      <pageSetup scale="83" orientation="portrait" r:id="rId25"/>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73">
      <selection activeCell="B75" sqref="B75:C75"/>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26"/>
      <headerFooter alignWithMargins="0">
        <oddFooter>&amp;R&amp;"Book Antiqua,Bold"&amp;8 Page &amp;P of &amp;N</oddFooter>
      </headerFooter>
    </customSheetView>
    <customSheetView guid="{CFBF18EC-8277-4311-991B-395AF21BB33B}"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27"/>
      <headerFooter alignWithMargins="0">
        <oddFooter>&amp;R&amp;"Book Antiqua,Bold"&amp;8 Page &amp;P of &amp;N</oddFooter>
      </headerFooter>
    </customSheetView>
    <customSheetView guid="{AA750348-930C-43DE-ADD0-8D60980F5013}"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28"/>
      <headerFooter alignWithMargins="0">
        <oddFooter>&amp;R&amp;"Book Antiqua,Bold"&amp;8 Page &amp;P of &amp;N</oddFooter>
      </headerFooter>
    </customSheetView>
    <customSheetView guid="{14C32814-5A59-4863-9FB1-822FBB75D7D1}" scale="90" showPageBreaks="1" showGridLines="0" printArea="1" hiddenRows="1" hiddenColumns="1" view="pageBreakPreview" topLeftCell="A31">
      <selection activeCell="E46" sqref="E46:E47"/>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29"/>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49">
      <selection activeCell="C30" sqref="C30"/>
      <rowBreaks count="6" manualBreakCount="6">
        <brk id="24" max="4" man="1"/>
        <brk id="25" max="4" man="1"/>
        <brk id="41" max="4" man="1"/>
        <brk id="56" max="4" man="1"/>
        <brk id="66" max="4" man="1"/>
        <brk id="72" max="4" man="1"/>
      </rowBreaks>
      <pageMargins left="1" right="0.47" top="0.36" bottom="0.48" header="0.28000000000000003" footer="0.23"/>
      <pageSetup scale="90" orientation="portrait" r:id="rId30"/>
      <headerFooter alignWithMargins="0">
        <oddFooter>&amp;R&amp;"Book Antiqua,Bold"&amp;8 Page &amp;P of &amp;N</oddFooter>
      </headerFooter>
    </customSheetView>
    <customSheetView guid="{77353208-2D17-4D2E-ADE3-4F168F350B73}" showPageBreaks="1" showGridLines="0" printArea="1" hiddenRows="1" hiddenColumns="1" view="pageBreakPreview" topLeftCell="A125">
      <selection activeCell="C130" sqref="C130"/>
      <rowBreaks count="11" manualBreakCount="11">
        <brk id="24" max="4" man="1"/>
        <brk id="39" max="4" man="1"/>
        <brk id="52" max="4" man="1"/>
        <brk id="67" max="4" man="1"/>
        <brk id="78" max="4" man="1"/>
        <brk id="91" max="4" man="1"/>
        <brk id="100" max="4" man="1"/>
        <brk id="105" max="4" man="1"/>
        <brk id="120" max="4" man="1"/>
        <brk id="128" max="4" man="1"/>
        <brk id="177" max="4" man="1"/>
      </rowBreaks>
      <pageMargins left="1" right="0.47" top="0.36" bottom="0.48" header="0.28000000000000003" footer="0.23"/>
      <pageSetup scale="88" orientation="portrait" r:id="rId31"/>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112">
      <selection activeCell="C110" sqref="C110"/>
      <rowBreaks count="2" manualBreakCount="2">
        <brk id="105" max="4" man="1"/>
        <brk id="128" max="4" man="1"/>
      </rowBreaks>
      <pageMargins left="1" right="0.47" top="0.36" bottom="0.48" header="0.28000000000000003" footer="0.23"/>
      <pageSetup scale="84" orientation="portrait" r:id="rId32"/>
      <headerFooter alignWithMargins="0">
        <oddFooter>&amp;R&amp;"Book Antiqua,Bold"&amp;8 Page &amp;P of &amp;N</oddFooter>
      </headerFooter>
    </customSheetView>
  </customSheetViews>
  <mergeCells count="41">
    <mergeCell ref="A73:E73"/>
    <mergeCell ref="A79:E79"/>
    <mergeCell ref="C62:E62"/>
    <mergeCell ref="B64:E64"/>
    <mergeCell ref="A3:E3"/>
    <mergeCell ref="A5:E5"/>
    <mergeCell ref="B10:C10"/>
    <mergeCell ref="B11:C11"/>
    <mergeCell ref="A8:C8"/>
    <mergeCell ref="B9:C9"/>
    <mergeCell ref="A138:E138"/>
    <mergeCell ref="A103:E103"/>
    <mergeCell ref="B104:E104"/>
    <mergeCell ref="B105:E105"/>
    <mergeCell ref="A109:E109"/>
    <mergeCell ref="A136:E136"/>
    <mergeCell ref="A114:E114"/>
    <mergeCell ref="A119:E119"/>
    <mergeCell ref="B121:E121"/>
    <mergeCell ref="B122:E122"/>
    <mergeCell ref="A125:E125"/>
    <mergeCell ref="A130:E130"/>
    <mergeCell ref="B120:E120"/>
    <mergeCell ref="A33:E33"/>
    <mergeCell ref="B35:E35"/>
    <mergeCell ref="A83:E83"/>
    <mergeCell ref="A96:E96"/>
    <mergeCell ref="B80:E80"/>
    <mergeCell ref="A89:E89"/>
    <mergeCell ref="B12:C12"/>
    <mergeCell ref="A16:E16"/>
    <mergeCell ref="B19:E19"/>
    <mergeCell ref="A23:E23"/>
    <mergeCell ref="B24:E24"/>
    <mergeCell ref="A40:E40"/>
    <mergeCell ref="A45:E45"/>
    <mergeCell ref="A50:E50"/>
    <mergeCell ref="A55:E55"/>
    <mergeCell ref="A60:E60"/>
    <mergeCell ref="B65:E65"/>
    <mergeCell ref="A68:E68"/>
  </mergeCells>
  <phoneticPr fontId="6" type="noConversion"/>
  <conditionalFormatting sqref="C108 C110:C111 C115:C116">
    <cfRule type="expression" dxfId="22" priority="37" stopIfTrue="1">
      <formula>$C$108=0</formula>
    </cfRule>
  </conditionalFormatting>
  <conditionalFormatting sqref="C113">
    <cfRule type="expression" dxfId="21" priority="36" stopIfTrue="1">
      <formula>$C$113=0</formula>
    </cfRule>
  </conditionalFormatting>
  <conditionalFormatting sqref="C118">
    <cfRule type="expression" dxfId="20" priority="35" stopIfTrue="1">
      <formula>$C$118=0</formula>
    </cfRule>
  </conditionalFormatting>
  <conditionalFormatting sqref="C124 C137">
    <cfRule type="expression" dxfId="19" priority="34" stopIfTrue="1">
      <formula>$C$140=0</formula>
    </cfRule>
  </conditionalFormatting>
  <conditionalFormatting sqref="C129">
    <cfRule type="expression" dxfId="18" priority="129" stopIfTrue="1">
      <formula>OR(#REF!=0,$C$137=0)</formula>
    </cfRule>
  </conditionalFormatting>
  <conditionalFormatting sqref="C135">
    <cfRule type="expression" dxfId="17" priority="130" stopIfTrue="1">
      <formula>OR(#REF!=0,$C$137=0,$C$138=0)</formula>
    </cfRule>
  </conditionalFormatting>
  <conditionalFormatting sqref="C82">
    <cfRule type="expression" dxfId="16" priority="20" stopIfTrue="1">
      <formula>#REF!=0</formula>
    </cfRule>
  </conditionalFormatting>
  <conditionalFormatting sqref="C88">
    <cfRule type="expression" dxfId="15" priority="19" stopIfTrue="1">
      <formula>OR(#REF!=0,#REF!=0)</formula>
    </cfRule>
  </conditionalFormatting>
  <conditionalFormatting sqref="C95">
    <cfRule type="expression" dxfId="14" priority="18" stopIfTrue="1">
      <formula>OR($C$82=0,$C$83=0,$C$84=0)</formula>
    </cfRule>
  </conditionalFormatting>
  <conditionalFormatting sqref="C87">
    <cfRule type="expression" dxfId="13" priority="17" stopIfTrue="1">
      <formula>#REF!=0</formula>
    </cfRule>
  </conditionalFormatting>
  <conditionalFormatting sqref="C94">
    <cfRule type="expression" dxfId="12" priority="16" stopIfTrue="1">
      <formula>#REF!=0</formula>
    </cfRule>
  </conditionalFormatting>
  <conditionalFormatting sqref="C49">
    <cfRule type="expression" dxfId="11" priority="10" stopIfTrue="1">
      <formula>$C$48=0</formula>
    </cfRule>
  </conditionalFormatting>
  <dataValidations count="18">
    <dataValidation type="list" allowBlank="1" showInputMessage="1" showErrorMessage="1" error="Enter between 0.51 and 0.57only" sqref="C20" xr:uid="{00000000-0002-0000-1000-000000000000}">
      <formula1>"0.51,0.52,0.53,0.54,0.55,0.56,0.57"</formula1>
    </dataValidation>
    <dataValidation type="list" allowBlank="1" showInputMessage="1" showErrorMessage="1" error="Enter between 0.08 and 0.10 only" sqref="C21" xr:uid="{00000000-0002-0000-1000-000001000000}">
      <formula1>"0.08,0.09,0.10"</formula1>
    </dataValidation>
    <dataValidation type="decimal" operator="equal" allowBlank="1" showInputMessage="1" showErrorMessage="1" prompt="ERROR" sqref="F21" xr:uid="{00000000-0002-0000-1000-000002000000}">
      <formula1>0.85</formula1>
    </dataValidation>
    <dataValidation type="list" allowBlank="1" showInputMessage="1" showErrorMessage="1" error="Enter between 0.18 to 0.22" sqref="C101 WVK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C31" xr:uid="{00000000-0002-0000-1000-000004000000}">
      <formula1>"0.18,0.19,0.20,0.21,0.22"</formula1>
    </dataValidation>
    <dataValidation type="list" allowBlank="1" showInputMessage="1" showErrorMessage="1" error="Enter between 0.4 to 0.6" sqref="C100 C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xr:uid="{00000000-0002-0000-1000-000005000000}">
      <formula1>"0.04,0.05,0.06"</formula1>
    </dataValidation>
    <dataValidation type="list" allowBlank="1" showInputMessage="1" showErrorMessage="1" error="Enter between 0.35 to 0.45" sqref="C99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xr:uid="{00000000-0002-0000-1000-000006000000}">
      <formula1>"0.35,0.36,0.37,0.38,0.39,0.40,0.41,0.42,0.43,0.44,0.45"</formula1>
    </dataValidation>
    <dataValidation type="list" allowBlank="1" showInputMessage="1" showErrorMessage="1" error="Enter between 0.63 to 0.67" sqref="C107 C112 C117 IY53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C53 C38 C48 IY48 SU48 ACQ48 AMM48 AWI48 BGE48 BQA48 BZW48 CJS48 CTO48 DDK48 DNG48 DXC48 EGY48 EQU48 FAQ48 FKM48 FUI48 GEE48 GOA48 GXW48 HHS48 HRO48 IBK48 ILG48 IVC48 JEY48 JOU48 JYQ48 KIM48 KSI48 LCE48 LMA48 LVW48 MFS48 MPO48 MZK48 NJG48 NTC48 OCY48 OMU48 OWQ48 PGM48 PQI48 QAE48 QKA48 QTW48 RDS48 RNO48 RXK48 SHG48 SRC48 TAY48 TKU48 TUQ48 UEM48 UOI48 UYE48 VIA48 VRW48 WBS48 WLO48 WVK48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C43 IY58 SU58 ACQ58 AMM58 AWI58 BGE58 BQA58 BZW58 CJS58 CTO58 DDK58 DNG58 DXC58 EGY58 EQU58 FAQ58 FKM58 FUI58 GEE58 GOA58 GXW58 HHS58 HRO58 IBK58 ILG58 IVC58 JEY58 JOU58 JYQ58 KIM58 KSI58 LCE58 LMA58 LVW58 MFS58 MPO58 MZK58 NJG58 NTC58 OCY58 OMU58 OWQ58 PGM58 PQI58 QAE58 QKA58 QTW58 RDS58 RNO58 RXK58 SHG58 SRC58 TAY58 TKU58 TUQ58 UEM58 UOI58 UYE58 VIA58 VRW58 WBS58 WLO58 WVK58 C58" xr:uid="{00000000-0002-0000-1000-000007000000}">
      <formula1>"0.63,0.64,0.65,0.66,0.67"</formula1>
    </dataValidation>
    <dataValidation type="list" allowBlank="1" showInputMessage="1" showErrorMessage="1" error="Enter between 0.20 to 0.24" sqref="C123 C81 WVK66 IY66 SU66 ACQ66 AMM66 AWI66 BGE66 BQA66 BZW66 CJS66 CTO66 DDK66 DNG66 DXC66 EGY66 EQU66 FAQ66 FKM66 FUI66 GEE66 GOA66 GXW66 HHS66 HRO66 IBK66 ILG66 IVC66 JEY66 JOU66 JYQ66 KIM66 KSI66 LCE66 LMA66 LVW66 MFS66 MPO66 MZK66 NJG66 NTC66 OCY66 OMU66 OWQ66 PGM66 PQI66 QAE66 QKA66 QTW66 RDS66 RNO66 RXK66 SHG66 SRC66 TAY66 TKU66 TUQ66 UEM66 UOI66 UYE66 VIA66 VRW66 WBS66 WLO66 C66" xr:uid="{00000000-0002-0000-1000-000008000000}">
      <formula1>"0.20,0.21,0.22,0.23,0.24"</formula1>
    </dataValidation>
    <dataValidation type="list" allowBlank="1" showInputMessage="1" showErrorMessage="1" error="Enter between 0.09 to 0.11" sqref="C127 C133 C85 C92 C70 IY70 SU70 ACQ70 AMM70 AWI70 BGE70 BQA70 BZW70 CJS70 CTO70 DDK70 DNG70 DXC70 EGY70 EQU70 FAQ70 FKM70 FUI70 GEE70 GOA70 GXW70 HHS70 HRO70 IBK70 ILG70 IVC70 JEY70 JOU70 JYQ70 KIM70 KSI70 LCE70 LMA70 LVW70 MFS70 MPO70 MZK70 NJG70 NTC70 OCY70 OMU70 OWQ70 PGM70 PQI70 QAE70 QKA70 QTW70 RDS70 RNO70 RXK70 SHG70 SRC70 TAY70 TKU70 TUQ70 UEM70 UOI70 UYE70 VIA70 VRW70 WBS70 WLO70 WVK70 C76 IY76 SU76 ACQ76 AMM76 AWI76 BGE76 BQA76 BZW76 CJS76 CTO76 DDK76 DNG76 DXC76 EGY76 EQU76 FAQ76 FKM76 FUI76 GEE76 GOA76 GXW76 HHS76 HRO76 IBK76 ILG76 IVC76 JEY76 JOU76 JYQ76 KIM76 KSI76 LCE76 LMA76 LVW76 MFS76 MPO76 MZK76 NJG76 NTC76 OCY76 OMU76 OWQ76 PGM76 PQI76 QAE76 QKA76 QTW76 RDS76 RNO76 RXK76 SHG76 SRC76 TAY76 TKU76 TUQ76 UEM76 UOI76 UYE76 VIA76 VRW76 WBS76 WLO76 WVK76" xr:uid="{00000000-0002-0000-1000-000009000000}">
      <formula1>"0.09,0.10,0.11"</formula1>
    </dataValidation>
    <dataValidation type="list" allowBlank="1" showInputMessage="1" showErrorMessage="1" error="Enter between 0.04 to 0.06" sqref="C128 C86 WVK71 IY71 SU71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C71" xr:uid="{00000000-0002-0000-1000-00000A000000}">
      <formula1>"0.04,0.05,0.06"</formula1>
    </dataValidation>
    <dataValidation type="list" allowBlank="1" showInputMessage="1" showErrorMessage="1" error="Enter between 0.25 to 0.35" sqref="C134 C93 WVK77 IY77 SU77 ACQ77 AMM77 AWI77 BGE77 BQA77 BZW77 CJS77 CTO77 DDK77 DNG77 DXC77 EGY77 EQU77 FAQ77 FKM77 FUI77 GEE77 GOA77 GXW77 HHS77 HRO77 IBK77 ILG77 IVC77 JEY77 JOU77 JYQ77 KIM77 KSI77 LCE77 LMA77 LVW77 MFS77 MPO77 MZK77 NJG77 NTC77 OCY77 OMU77 OWQ77 PGM77 PQI77 QAE77 QKA77 QTW77 RDS77 RNO77 RXK77 SHG77 SRC77 TAY77 TKU77 TUQ77 UEM77 UOI77 UYE77 VIA77 VRW77 WBS77 WLO77 C77" xr:uid="{00000000-0002-0000-1000-00000B000000}">
      <formula1>"0.25,0.26,0.27,0.28,0.29,0.30,0.31,0.32,0.33,0.34,0.35"</formula1>
    </dataValidation>
    <dataValidation type="list" allowBlank="1" showInputMessage="1" showErrorMessage="1" error="Enter between 01.8 and 0.22" sqref="C132 C91 C75 IY75 SU75 ACQ75 AMM75 AWI75 BGE75 BQA75 BZW75 CJS75 CTO75 DDK75 DNG75 DXC75 EGY75 EQU75 FAQ75 FKM75 FUI75 GEE75 GOA75 GXW75 HHS75 HRO75 IBK75 ILG75 IVC75 JEY75 JOU75 JYQ75 KIM75 KSI75 LCE75 LMA75 LVW75 MFS75 MPO75 MZK75 NJG75 NTC75 OCY75 OMU75 OWQ75 PGM75 PQI75 QAE75 QKA75 QTW75 RDS75 RNO75 RXK75 SHG75 SRC75 TAY75 TKU75 TUQ75 UEM75 UOI75 UYE75 VIA75 VRW75 WBS75 WLO75 WVK75" xr:uid="{00000000-0002-0000-1000-00000C000000}">
      <formula1>"0.18,0.19,0.20,0.21,0.22"</formula1>
    </dataValidation>
    <dataValidation type="list" allowBlank="1" showInputMessage="1" showErrorMessage="1" error="Enter between 0.08 and 0.10 only" sqref="C22" xr:uid="{4A3D011E-B81E-4E10-B2B7-8321CCF18C57}">
      <formula1>"0.20,0.21,0.22,0.23,0.24"</formula1>
    </dataValidation>
    <dataValidation type="list" allowBlank="1" showInputMessage="1" showErrorMessage="1" error="Enter between 0.18 to 0.22" sqref="C32" xr:uid="{6BB45022-218A-4410-B18D-F9D38E66A27D}">
      <formula1>"0.13,0.14,0.15,0.16,0.17"</formula1>
    </dataValidation>
    <dataValidation type="list" allowBlank="1" showInputMessage="1" showErrorMessage="1" error="Enter between 0.63 to 0.67" sqref="C39 C44 C54 C59" xr:uid="{5789D54B-3A33-41D3-AC0C-2D54047519FF}">
      <formula1>"0.13,0.14,0.15,0.16,0.17"</formula1>
    </dataValidation>
    <dataValidation type="list" allowBlank="1" showInputMessage="1" showErrorMessage="1" error="Enter between 0.20 to 0.24" sqref="C67" xr:uid="{45A2E17E-14FB-4CF0-A17D-ABE4B430C23A}">
      <formula1>"0.56,0.57,0.58,0.59,0.60"</formula1>
    </dataValidation>
    <dataValidation type="list" allowBlank="1" showInputMessage="1" showErrorMessage="1" error="Enter between 0.04 to 0.06" sqref="C72" xr:uid="{9ED00573-B5DD-4AFA-B649-DFD131C96635}">
      <formula1>"0.63,0.64,0.65,0.66,0.67"</formula1>
    </dataValidation>
    <dataValidation type="list" allowBlank="1" showInputMessage="1" showErrorMessage="1" error="Enter between 0.25 to 0.35" sqref="C78" xr:uid="{7511CC97-BD6A-4B7E-8D70-647B65EE29C9}">
      <formula1>"0.18,0.19,0.20,0.21,0.22"</formula1>
    </dataValidation>
  </dataValidations>
  <pageMargins left="1" right="0.47" top="0.36" bottom="0.48" header="0.28000000000000003" footer="0.23"/>
  <pageSetup scale="84" orientation="portrait" r:id="rId33"/>
  <headerFooter alignWithMargins="0">
    <oddFooter>&amp;R&amp;"Book Antiqua,Bold"&amp;8 Page &amp;P of &amp;N</oddFooter>
  </headerFooter>
  <rowBreaks count="1" manualBreakCount="1">
    <brk id="91" max="4" man="1"/>
  </rowBreaks>
  <drawing r:id="rId3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indexed="39"/>
  </sheetPr>
  <dimension ref="A1:I39"/>
  <sheetViews>
    <sheetView showGridLines="0" view="pageBreakPreview" topLeftCell="A10" zoomScaleNormal="100" zoomScaleSheetLayoutView="100" workbookViewId="0">
      <selection activeCell="A16" sqref="A16:E16"/>
    </sheetView>
  </sheetViews>
  <sheetFormatPr defaultRowHeight="16.5"/>
  <cols>
    <col min="1" max="1" width="12.140625" style="31" customWidth="1"/>
    <col min="2" max="2" width="20.5703125" style="31" customWidth="1"/>
    <col min="3" max="3" width="11.42578125" style="31" customWidth="1"/>
    <col min="4" max="4" width="15.42578125" style="31" customWidth="1"/>
    <col min="5" max="5" width="39.28515625" style="31" customWidth="1"/>
    <col min="6" max="8" width="9.140625" style="26"/>
    <col min="9" max="16384" width="9.140625" style="27"/>
  </cols>
  <sheetData>
    <row r="1" spans="1:9">
      <c r="A1" s="23" t="str">
        <f>Basic!A3&amp;Basic!B3</f>
        <v>Specification No. :5002001861/TOWER/DOM/A02-CC CS -3</v>
      </c>
      <c r="B1" s="24"/>
      <c r="C1" s="24"/>
      <c r="D1" s="24"/>
      <c r="E1" s="25" t="str">
        <f>"Attachment-13 "</f>
        <v xml:space="preserve">Attachment-13 </v>
      </c>
    </row>
    <row r="3" spans="1:9" ht="107.25" customHeight="1">
      <c r="A3" s="738"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38"/>
      <c r="C3" s="738"/>
      <c r="D3" s="738"/>
      <c r="E3" s="738"/>
      <c r="F3" s="28"/>
      <c r="G3" s="29"/>
      <c r="H3" s="28"/>
    </row>
    <row r="4" spans="1:9" ht="20.100000000000001" customHeight="1">
      <c r="A4" s="30"/>
      <c r="H4" s="32"/>
      <c r="I4" s="10"/>
    </row>
    <row r="5" spans="1:9" ht="20.100000000000001" customHeight="1">
      <c r="A5" s="739" t="s">
        <v>0</v>
      </c>
      <c r="B5" s="739"/>
      <c r="C5" s="739"/>
      <c r="D5" s="739"/>
      <c r="E5" s="739"/>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37" t="str">
        <f>'Attach 3(JV)'!A8</f>
        <v xml:space="preserve">JOINT VENTURE (JV) OF  &amp; </v>
      </c>
      <c r="B8" s="737"/>
      <c r="C8" s="737"/>
      <c r="D8" s="737"/>
      <c r="E8" s="11" t="str">
        <f>'Attach 3(JV)'!E8</f>
        <v>Contract Services</v>
      </c>
      <c r="H8" s="32"/>
      <c r="I8" s="12"/>
    </row>
    <row r="9" spans="1:9" ht="20.100000000000001" customHeight="1">
      <c r="A9" s="13" t="s">
        <v>356</v>
      </c>
      <c r="B9" s="975" t="str">
        <f>'Attach 3(JV)'!B9</f>
        <v/>
      </c>
      <c r="C9" s="975"/>
      <c r="D9" s="975"/>
      <c r="E9" s="11" t="str">
        <f>'Attach 3(JV)'!E9</f>
        <v>Power Grid Corporation of India Ltd.,</v>
      </c>
      <c r="H9" s="32"/>
      <c r="I9" s="12"/>
    </row>
    <row r="10" spans="1:9" ht="20.100000000000001" customHeight="1">
      <c r="A10" s="13" t="s">
        <v>358</v>
      </c>
      <c r="B10" s="975" t="str">
        <f>'Attach 3(JV)'!B10</f>
        <v/>
      </c>
      <c r="C10" s="975"/>
      <c r="D10" s="975"/>
      <c r="E10" s="11" t="str">
        <f>'Attach 3(JV)'!E10</f>
        <v>"Saudamini", Plot No. 2, Sector 29</v>
      </c>
      <c r="H10" s="32"/>
      <c r="I10" s="12"/>
    </row>
    <row r="11" spans="1:9" ht="20.100000000000001" customHeight="1">
      <c r="B11" s="975" t="str">
        <f>'Attach 3(JV)'!B11</f>
        <v/>
      </c>
      <c r="C11" s="975"/>
      <c r="D11" s="975"/>
      <c r="E11" s="11" t="str">
        <f>'Attach 3(JV)'!E11</f>
        <v>Gurgaon (Haryana) - 122001</v>
      </c>
      <c r="G11" s="71" t="s">
        <v>472</v>
      </c>
    </row>
    <row r="12" spans="1:9" ht="20.100000000000001" customHeight="1">
      <c r="A12" s="34"/>
      <c r="B12" s="975" t="str">
        <f>'Attach 3(JV)'!B12</f>
        <v/>
      </c>
      <c r="C12" s="975"/>
      <c r="D12" s="975"/>
      <c r="E12" s="11"/>
    </row>
    <row r="13" spans="1:9" ht="20.100000000000001" customHeight="1">
      <c r="A13" s="34"/>
      <c r="B13" s="171"/>
      <c r="C13" s="171"/>
      <c r="D13" s="171"/>
      <c r="E13" s="27"/>
    </row>
    <row r="14" spans="1:9" ht="20.100000000000001" customHeight="1">
      <c r="A14" s="31" t="s">
        <v>350</v>
      </c>
    </row>
    <row r="15" spans="1:9" ht="20.100000000000001" customHeight="1">
      <c r="A15" s="34"/>
    </row>
    <row r="16" spans="1:9" ht="45" customHeight="1">
      <c r="A16" s="740" t="s">
        <v>1</v>
      </c>
      <c r="B16" s="740"/>
      <c r="C16" s="740"/>
      <c r="D16" s="740"/>
      <c r="E16" s="740"/>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6</v>
      </c>
      <c r="B24" s="82" t="str">
        <f>'Attach 3(JV)'!B24</f>
        <v/>
      </c>
      <c r="C24" s="41"/>
      <c r="D24" s="39" t="s">
        <v>4</v>
      </c>
      <c r="E24" s="334" t="str">
        <f>'Attach 3(JV)'!E24</f>
        <v/>
      </c>
    </row>
    <row r="25" spans="1:5" ht="33" customHeight="1">
      <c r="A25" s="38" t="s">
        <v>7</v>
      </c>
      <c r="B25" s="334" t="str">
        <f>'Attach 3(JV)'!B25</f>
        <v/>
      </c>
      <c r="C25" s="41"/>
      <c r="D25" s="39" t="s">
        <v>5</v>
      </c>
      <c r="E25" s="334"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algorithmName="SHA-512" hashValue="282IWbP4d9yhXYSxF/d3nssrLY4GyjKoYIh6YGZTABz4S89QY6nRWJnn+/zgl5FD7hwQETU2pCpboLEUVZfGRw==" saltValue="XiLXCjyuEY/47Y81+y5pJQ==" spinCount="100000" sheet="1" formatColumns="0" formatRows="0" selectLockedCells="1"/>
  <customSheetViews>
    <customSheetView guid="{35C772BD-8F05-4A18-BEC8-6AF744E22539}" showPageBreaks="1" showGridLines="0" printArea="1" view="pageBreakPreview" topLeftCell="A10">
      <selection activeCell="A16" sqref="A16:E16"/>
      <pageMargins left="0.75" right="0.63" top="0.57999999999999996" bottom="0.6" header="0.34" footer="0.35"/>
      <pageSetup orientation="portrait" r:id="rId1"/>
      <headerFooter alignWithMargins="0">
        <oddFooter>&amp;R&amp;"Book Antiqua,Bold"&amp;8 Page &amp;P of &amp;N</oddFooter>
      </headerFooter>
    </customSheetView>
    <customSheetView guid="{012A8702-091E-4FD1-8E26-12B65B8B3B8C}" showPageBreaks="1" showGridLines="0" printArea="1" view="pageBreakPreview">
      <selection activeCell="A16" sqref="A16:E16"/>
      <pageMargins left="0.75" right="0.63" top="0.57999999999999996" bottom="0.6" header="0.34" footer="0.35"/>
      <pageSetup orientation="portrait" r:id="rId2"/>
      <headerFooter alignWithMargins="0">
        <oddFooter>&amp;R&amp;"Book Antiqua,Bold"&amp;8 Page &amp;P of &amp;N</oddFooter>
      </headerFooter>
    </customSheetView>
    <customSheetView guid="{0D490C87-B003-4943-9825-ACE0B8E7CC06}" showPageBreaks="1" showGridLines="0" printArea="1" view="pageBreakPreview">
      <selection activeCell="A16" sqref="A16:E16"/>
      <pageMargins left="0.75" right="0.63" top="0.57999999999999996" bottom="0.6" header="0.34" footer="0.35"/>
      <pageSetup orientation="portrait" r:id="rId3"/>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4"/>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8CF338B0-8CA3-4AF4-816D-CB7A6D8E33BC}" showPageBreaks="1" showGridLines="0" printArea="1" view="pageBreakPreview" topLeftCell="A7">
      <selection activeCell="I14" sqref="I14"/>
      <pageMargins left="0.75" right="0.63" top="0.57999999999999996" bottom="0.6" header="0.34" footer="0.35"/>
      <pageSetup orientation="portrait" r:id="rId6"/>
      <headerFooter alignWithMargins="0">
        <oddFooter>&amp;R&amp;"Book Antiqua,Bold"&amp;8 Page &amp;P of &amp;N</oddFooter>
      </headerFooter>
    </customSheetView>
    <customSheetView guid="{D05C69EC-C4A6-4AED-AFBA-A3044FD4B3FB}" showPageBreaks="1" showGridLines="0" printArea="1" view="pageBreakPreview" topLeftCell="A16">
      <selection activeCell="I14" sqref="I14"/>
      <pageMargins left="0.75" right="0.63" top="0.57999999999999996" bottom="0.6" header="0.34" footer="0.35"/>
      <pageSetup orientation="portrait" r:id="rId7"/>
      <headerFooter alignWithMargins="0">
        <oddFooter>&amp;R&amp;"Book Antiqua,Bold"&amp;8 Page &amp;P of &amp;N</oddFooter>
      </headerFooter>
    </customSheetView>
    <customSheetView guid="{BE615921-12B2-47E1-81BB-292B559B4C46}" showPageBreaks="1" showGridLines="0" printArea="1" view="pageBreakPreview" topLeftCell="A7">
      <selection activeCell="A3" sqref="A3:E3"/>
      <pageMargins left="0.75" right="0.63" top="0.57999999999999996" bottom="0.6" header="0.34" footer="0.35"/>
      <pageSetup orientation="portrait" r:id="rId8"/>
      <headerFooter alignWithMargins="0">
        <oddFooter>&amp;R&amp;"Book Antiqua,Bold"&amp;8 Page &amp;P of &amp;N</oddFooter>
      </headerFooter>
    </customSheetView>
    <customSheetView guid="{13A93EBF-985A-49FD-9FE0-DC75D238EC8C}" showPageBreaks="1" showGridLines="0" printArea="1" view="pageBreakPreview" topLeftCell="A7">
      <selection activeCell="A3" sqref="A3:E3"/>
      <pageMargins left="0.75" right="0.63" top="0.57999999999999996" bottom="0.6" header="0.34" footer="0.35"/>
      <pageSetup orientation="portrait" r:id="rId9"/>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CB7CD015-9A92-451A-BEF4-2BC98E3768DD}" showPageBreaks="1" showGridLines="0" printArea="1" view="pageBreakPreview" topLeftCell="A4">
      <pageMargins left="0.75" right="0.63" top="0.57999999999999996" bottom="0.6" header="0.34" footer="0.35"/>
      <pageSetup orientation="portrait" r:id="rId12"/>
      <headerFooter alignWithMargins="0">
        <oddFooter>&amp;R&amp;"Book Antiqua,Bold"&amp;8 Page &amp;P of &amp;N</oddFooter>
      </headerFooter>
    </customSheetView>
    <customSheetView guid="{44C1C443-3199-4288-884A-D16AF7B2CD69}" showPageBreaks="1" showGridLines="0" printArea="1" view="pageBreakPreview" topLeftCell="A4">
      <pageMargins left="0.75" right="0.63" top="0.57999999999999996" bottom="0.6" header="0.34" footer="0.35"/>
      <pageSetup orientation="portrait" r:id="rId13"/>
      <headerFooter alignWithMargins="0">
        <oddFooter>&amp;R&amp;"Book Antiqua,Bold"&amp;8 Page &amp;P of &amp;N</oddFooter>
      </headerFooter>
    </customSheetView>
    <customSheetView guid="{82E8A0F5-0020-4355-95CF-28601763A783}"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20"/>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5"/>
      <headerFooter alignWithMargins="0">
        <oddFooter>&amp;R&amp;"Book Antiqua,Bold"&amp;8 Page &amp;P of &amp;N</oddFooter>
      </headerFooter>
    </customSheetView>
    <customSheetView guid="{82C64B11-1F50-45B5-B7BB-9F1DC733C833}" showPageBreaks="1" showGridLines="0" printArea="1" view="pageBreakPreview" topLeftCell="A13">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orientation="portrait" r:id="rId28"/>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29"/>
      <headerFooter alignWithMargins="0">
        <oddFooter>&amp;R&amp;"Book Antiqua,Bold"&amp;8 Page &amp;P of &amp;N</oddFooter>
      </headerFooter>
    </customSheetView>
    <customSheetView guid="{1F125E51-1799-42D0-B41E-DC039BB17D59}" showPageBreaks="1" showGridLines="0" printArea="1" view="pageBreakPreview">
      <selection activeCell="I14" sqref="I14"/>
      <pageMargins left="0.75" right="0.63" top="0.57999999999999996" bottom="0.6" header="0.34" footer="0.35"/>
      <pageSetup orientation="portrait" r:id="rId30"/>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010B040B-83D1-42E5-9354-A9BE9113BDAC}" showPageBreaks="1" showGridLines="0" printArea="1" view="pageBreakPreview">
      <selection activeCell="A16" sqref="A16:E16"/>
      <pageMargins left="0.75" right="0.63" top="0.57999999999999996" bottom="0.6" header="0.34" footer="0.35"/>
      <pageSetup orientation="portrait" r:id="rId32"/>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orientation="portrait" r:id="rId33"/>
  <headerFooter alignWithMargins="0">
    <oddFooter>&amp;R&amp;"Book Antiqua,Bold"&amp;8 Page &amp;P of &amp;N</oddFooter>
  </headerFooter>
  <drawing r:id="rId3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1:I39"/>
  <sheetViews>
    <sheetView showGridLines="0" view="pageBreakPreview" zoomScaleNormal="100" zoomScaleSheetLayoutView="100" workbookViewId="0">
      <selection activeCell="A2" sqref="A2"/>
    </sheetView>
  </sheetViews>
  <sheetFormatPr defaultRowHeight="16.5"/>
  <cols>
    <col min="1" max="1" width="12.140625" style="31" customWidth="1"/>
    <col min="2" max="2" width="20.5703125" style="31" customWidth="1"/>
    <col min="3" max="3" width="11.42578125" style="31" customWidth="1"/>
    <col min="4" max="4" width="15.42578125" style="31" customWidth="1"/>
    <col min="5" max="5" width="39.28515625" style="31" customWidth="1"/>
    <col min="6" max="8" width="9.140625" style="26"/>
    <col min="9" max="16384" width="9.140625" style="27"/>
  </cols>
  <sheetData>
    <row r="1" spans="1:9">
      <c r="A1" s="23" t="str">
        <f>Basic!A3&amp;Basic!B3</f>
        <v>Specification No. :5002001861/TOWER/DOM/A02-CC CS -3</v>
      </c>
      <c r="B1" s="24"/>
      <c r="C1" s="24"/>
      <c r="D1" s="24"/>
      <c r="E1" s="25" t="str">
        <f>"Attachment-14 "</f>
        <v xml:space="preserve">Attachment-14 </v>
      </c>
    </row>
    <row r="3" spans="1:9" ht="123.75" customHeight="1">
      <c r="A3" s="738"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38"/>
      <c r="C3" s="738"/>
      <c r="D3" s="738"/>
      <c r="E3" s="738"/>
      <c r="F3" s="28"/>
      <c r="G3" s="29"/>
      <c r="H3" s="28"/>
    </row>
    <row r="4" spans="1:9" ht="20.100000000000001" customHeight="1">
      <c r="A4" s="30"/>
      <c r="H4" s="32"/>
      <c r="I4" s="10"/>
    </row>
    <row r="5" spans="1:9" ht="20.100000000000001" customHeight="1">
      <c r="A5" s="739" t="s">
        <v>428</v>
      </c>
      <c r="B5" s="739"/>
      <c r="C5" s="739"/>
      <c r="D5" s="739"/>
      <c r="E5" s="739"/>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37" t="str">
        <f>'Attach 3(JV)'!A8</f>
        <v xml:space="preserve">JOINT VENTURE (JV) OF  &amp; </v>
      </c>
      <c r="B8" s="737"/>
      <c r="C8" s="737"/>
      <c r="D8" s="737"/>
      <c r="E8" s="11" t="str">
        <f>'Attach 3(JV)'!E8</f>
        <v>Contract Services</v>
      </c>
      <c r="H8" s="32"/>
      <c r="I8" s="12"/>
    </row>
    <row r="9" spans="1:9" ht="20.100000000000001" customHeight="1">
      <c r="A9" s="13" t="s">
        <v>356</v>
      </c>
      <c r="B9" s="975" t="str">
        <f>'Attach 3(JV)'!B9</f>
        <v/>
      </c>
      <c r="C9" s="975"/>
      <c r="D9" s="975"/>
      <c r="E9" s="11" t="str">
        <f>'Attach 3(JV)'!E9</f>
        <v>Power Grid Corporation of India Ltd.,</v>
      </c>
      <c r="H9" s="32"/>
      <c r="I9" s="12"/>
    </row>
    <row r="10" spans="1:9" ht="20.100000000000001" customHeight="1">
      <c r="A10" s="13" t="s">
        <v>358</v>
      </c>
      <c r="B10" s="975" t="str">
        <f>'Attach 3(JV)'!B10</f>
        <v/>
      </c>
      <c r="C10" s="975"/>
      <c r="D10" s="975"/>
      <c r="E10" s="11" t="str">
        <f>'Attach 3(JV)'!E10</f>
        <v>"Saudamini", Plot No. 2, Sector 29</v>
      </c>
      <c r="H10" s="32"/>
      <c r="I10" s="12"/>
    </row>
    <row r="11" spans="1:9" ht="20.100000000000001" customHeight="1">
      <c r="B11" s="975" t="str">
        <f>'Attach 3(JV)'!B11</f>
        <v/>
      </c>
      <c r="C11" s="975"/>
      <c r="D11" s="975"/>
      <c r="E11" s="11" t="str">
        <f>'Attach 3(JV)'!E11</f>
        <v>Gurgaon (Haryana) - 122001</v>
      </c>
    </row>
    <row r="12" spans="1:9" ht="20.100000000000001" customHeight="1">
      <c r="A12" s="34"/>
      <c r="B12" s="975" t="str">
        <f>'Attach 3(JV)'!B12</f>
        <v/>
      </c>
      <c r="C12" s="975"/>
      <c r="D12" s="975"/>
      <c r="E12" s="11"/>
    </row>
    <row r="13" spans="1:9" ht="20.100000000000001" customHeight="1">
      <c r="A13" s="34"/>
      <c r="B13" s="171"/>
      <c r="C13" s="171"/>
      <c r="D13" s="171"/>
      <c r="E13" s="27"/>
    </row>
    <row r="14" spans="1:9" ht="20.100000000000001" customHeight="1">
      <c r="A14" s="31" t="s">
        <v>350</v>
      </c>
    </row>
    <row r="15" spans="1:9" ht="20.100000000000001" customHeight="1">
      <c r="A15" s="34"/>
    </row>
    <row r="16" spans="1:9" ht="45" customHeight="1">
      <c r="A16" s="1070" t="s">
        <v>659</v>
      </c>
      <c r="B16" s="1070"/>
      <c r="C16" s="1070"/>
      <c r="D16" s="1070"/>
      <c r="E16" s="1070"/>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6</v>
      </c>
      <c r="B24" s="82" t="str">
        <f>'Attach 3(JV)'!B24</f>
        <v/>
      </c>
      <c r="C24" s="41"/>
      <c r="D24" s="39" t="s">
        <v>4</v>
      </c>
      <c r="E24" s="334" t="str">
        <f>'Attach 3(JV)'!E24</f>
        <v/>
      </c>
    </row>
    <row r="25" spans="1:5" ht="33" customHeight="1">
      <c r="A25" s="38" t="s">
        <v>7</v>
      </c>
      <c r="B25" s="334" t="str">
        <f>'Attach 3(JV)'!B25</f>
        <v/>
      </c>
      <c r="C25" s="41"/>
      <c r="D25" s="39" t="s">
        <v>5</v>
      </c>
      <c r="E25" s="334"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algorithmName="SHA-512" hashValue="QAyoWGLgYWc65bEF+B763Art0bqoFveH/Lx2mgUMNbO/6Sf2K/CjhPvbWueRDgcrbXDlVJAbX6OJq3H5bqcbSQ==" saltValue="M3Wp7M94SprqNbkhKrck6g==" spinCount="100000" sheet="1" formatColumns="0" formatRows="0" selectLockedCells="1"/>
  <customSheetViews>
    <customSheetView guid="{35C772BD-8F05-4A18-BEC8-6AF744E22539}" showPageBreaks="1" showGridLines="0" printArea="1" view="pageBreakPreview">
      <selection activeCell="A2" sqref="A2"/>
      <pageMargins left="0.75" right="0.63" top="0.57999999999999996" bottom="0.6" header="0.34" footer="0.35"/>
      <pageSetup scale="99" orientation="portrait" r:id="rId1"/>
      <headerFooter alignWithMargins="0">
        <oddFooter>&amp;R&amp;"Book Antiqua,Bold"&amp;8 Page &amp;P of &amp;N</oddFooter>
      </headerFooter>
    </customSheetView>
    <customSheetView guid="{012A8702-091E-4FD1-8E26-12B65B8B3B8C}" showPageBreaks="1" showGridLines="0" printArea="1" view="pageBreakPreview">
      <selection activeCell="A2" sqref="A2"/>
      <pageMargins left="0.75" right="0.63" top="0.57999999999999996" bottom="0.6" header="0.34" footer="0.35"/>
      <pageSetup scale="99" orientation="portrait" r:id="rId2"/>
      <headerFooter alignWithMargins="0">
        <oddFooter>&amp;R&amp;"Book Antiqua,Bold"&amp;8 Page &amp;P of &amp;N</oddFooter>
      </headerFooter>
    </customSheetView>
    <customSheetView guid="{0D490C87-B003-4943-9825-ACE0B8E7CC06}" showPageBreaks="1" showGridLines="0" printArea="1" view="pageBreakPreview">
      <selection activeCell="A2" sqref="A2"/>
      <pageMargins left="0.75" right="0.63" top="0.57999999999999996" bottom="0.6" header="0.34" footer="0.35"/>
      <pageSetup scale="99" orientation="portrait" r:id="rId3"/>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scale="99" orientation="portrait" r:id="rId4"/>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9" orientation="portrait" r:id="rId5"/>
      <headerFooter alignWithMargins="0">
        <oddFooter>&amp;R&amp;"Book Antiqua,Bold"&amp;8 Page &amp;P of &amp;N</oddFooter>
      </headerFooter>
    </customSheetView>
    <customSheetView guid="{8CF338B0-8CA3-4AF4-816D-CB7A6D8E33BC}" showPageBreaks="1" showGridLines="0" printArea="1" view="pageBreakPreview" topLeftCell="A7">
      <selection activeCell="A17" sqref="A17"/>
      <pageMargins left="0.75" right="0.63" top="0.57999999999999996" bottom="0.6" header="0.34" footer="0.35"/>
      <pageSetup scale="99" orientation="portrait" r:id="rId6"/>
      <headerFooter alignWithMargins="0">
        <oddFooter>&amp;R&amp;"Book Antiqua,Bold"&amp;8 Page &amp;P of &amp;N</oddFooter>
      </headerFooter>
    </customSheetView>
    <customSheetView guid="{D05C69EC-C4A6-4AED-AFBA-A3044FD4B3FB}" showPageBreaks="1" showGridLines="0" printArea="1" view="pageBreakPreview" topLeftCell="A13">
      <selection activeCell="A17" sqref="A17"/>
      <pageMargins left="0.75" right="0.63" top="0.57999999999999996" bottom="0.6" header="0.34" footer="0.35"/>
      <pageSetup scale="99" orientation="portrait" r:id="rId7"/>
      <headerFooter alignWithMargins="0">
        <oddFooter>&amp;R&amp;"Book Antiqua,Bold"&amp;8 Page &amp;P of &amp;N</oddFooter>
      </headerFooter>
    </customSheetView>
    <customSheetView guid="{BE615921-12B2-47E1-81BB-292B559B4C46}" showPageBreaks="1" showGridLines="0" printArea="1" view="pageBreakPreview" topLeftCell="A7">
      <selection activeCell="A17" sqref="A17"/>
      <pageMargins left="0.75" right="0.63" top="0.57999999999999996" bottom="0.6" header="0.34" footer="0.35"/>
      <pageSetup scale="99" orientation="portrait" r:id="rId8"/>
      <headerFooter alignWithMargins="0">
        <oddFooter>&amp;R&amp;"Book Antiqua,Bold"&amp;8 Page &amp;P of &amp;N</oddFooter>
      </headerFooter>
    </customSheetView>
    <customSheetView guid="{13A93EBF-985A-49FD-9FE0-DC75D238EC8C}" showPageBreaks="1" showGridLines="0" printArea="1" view="pageBreakPreview" topLeftCell="A7">
      <selection activeCell="A17" sqref="A17"/>
      <pageMargins left="0.75" right="0.63" top="0.57999999999999996" bottom="0.6" header="0.34" footer="0.35"/>
      <pageSetup scale="99" orientation="portrait" r:id="rId9"/>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scale="99" orientation="portrait" r:id="rId10"/>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9" orientation="portrait" r:id="rId11"/>
      <headerFooter alignWithMargins="0">
        <oddFooter>&amp;R&amp;"Book Antiqua,Bold"&amp;8 Page &amp;P of &amp;N</oddFooter>
      </headerFooter>
    </customSheetView>
    <customSheetView guid="{CB7CD015-9A92-451A-BEF4-2BC98E3768DD}" showPageBreaks="1" showGridLines="0" printArea="1" view="pageBreakPreview" topLeftCell="A10">
      <pageMargins left="0.75" right="0.63" top="0.57999999999999996" bottom="0.6" header="0.34" footer="0.35"/>
      <pageSetup scale="99" orientation="portrait" r:id="rId12"/>
      <headerFooter alignWithMargins="0">
        <oddFooter>&amp;R&amp;"Book Antiqua,Bold"&amp;8 Page &amp;P of &amp;N</oddFooter>
      </headerFooter>
    </customSheetView>
    <customSheetView guid="{44C1C443-3199-4288-884A-D16AF7B2CD69}" showPageBreaks="1" showGridLines="0" printArea="1" view="pageBreakPreview" topLeftCell="A10">
      <pageMargins left="0.75" right="0.63" top="0.57999999999999996" bottom="0.6" header="0.34" footer="0.35"/>
      <pageSetup scale="99" orientation="portrait" r:id="rId13"/>
      <headerFooter alignWithMargins="0">
        <oddFooter>&amp;R&amp;"Book Antiqua,Bold"&amp;8 Page &amp;P of &amp;N</oddFooter>
      </headerFooter>
    </customSheetView>
    <customSheetView guid="{82E8A0F5-0020-4355-95CF-28601763A783}" showPageBreaks="1" showGridLines="0" printArea="1" view="pageBreakPreview" topLeftCell="A19">
      <pageMargins left="0.75" right="0.63" top="0.57999999999999996" bottom="0.6" header="0.34" footer="0.35"/>
      <pageSetup scale="99"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5"/>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20"/>
      <headerFooter alignWithMargins="0">
        <oddFooter>&amp;R&amp;"Book Antiqua,Bold"&amp;8 Page &amp;P of &amp;N</oddFooter>
      </headerFooter>
    </customSheetView>
    <customSheetView guid="{82C64B11-1F50-45B5-B7BB-9F1DC733C833}" showPageBreaks="1" showGridLines="0" printArea="1" view="pageBreakPreview" topLeftCell="A10">
      <selection activeCell="B75" sqref="B75:C75"/>
      <pageMargins left="0.75" right="0.63" top="0.57999999999999996" bottom="0.6" header="0.34" footer="0.35"/>
      <pageSetup scale="99" orientation="portrait" r:id="rId21"/>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scale="99" orientation="portrait" r:id="rId22"/>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scale="99" orientation="portrait" r:id="rId23"/>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scale="99" orientation="portrait" r:id="rId24"/>
      <headerFooter alignWithMargins="0">
        <oddFooter>&amp;R&amp;"Book Antiqua,Bold"&amp;8 Page &amp;P of &amp;N</oddFooter>
      </headerFooter>
    </customSheetView>
    <customSheetView guid="{1F125E51-1799-42D0-B41E-DC039BB17D59}" showPageBreaks="1" showGridLines="0" printArea="1" view="pageBreakPreview">
      <selection activeCell="A17" sqref="A17"/>
      <pageMargins left="0.75" right="0.63" top="0.57999999999999996" bottom="0.6" header="0.34" footer="0.35"/>
      <pageSetup scale="99" orientation="portrait" r:id="rId25"/>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9" orientation="portrait" r:id="rId26"/>
      <headerFooter alignWithMargins="0">
        <oddFooter>&amp;R&amp;"Book Antiqua,Bold"&amp;8 Page &amp;P of &amp;N</oddFooter>
      </headerFooter>
    </customSheetView>
    <customSheetView guid="{010B040B-83D1-42E5-9354-A9BE9113BDAC}" showPageBreaks="1" showGridLines="0" printArea="1" view="pageBreakPreview">
      <selection activeCell="A2" sqref="A2"/>
      <pageMargins left="0.75" right="0.63" top="0.57999999999999996" bottom="0.6" header="0.34" footer="0.35"/>
      <pageSetup scale="99" orientation="portrait" r:id="rId2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99" orientation="portrait" r:id="rId28"/>
  <headerFooter alignWithMargins="0">
    <oddFooter>&amp;R&amp;"Book Antiqua,Bold"&amp;8 Page &amp;P of &amp;N</oddFooter>
  </headerFooter>
  <drawing r:id="rId2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1">
    <tabColor indexed="14"/>
  </sheetPr>
  <dimension ref="A1:J235"/>
  <sheetViews>
    <sheetView showGridLines="0" view="pageBreakPreview" topLeftCell="A40" zoomScale="120" zoomScaleNormal="100" zoomScaleSheetLayoutView="120" workbookViewId="0">
      <selection activeCell="B2" sqref="B2:I2"/>
    </sheetView>
  </sheetViews>
  <sheetFormatPr defaultRowHeight="13.5"/>
  <cols>
    <col min="1" max="1" width="10" style="27" customWidth="1"/>
    <col min="2" max="2" width="10.7109375" style="27" customWidth="1"/>
    <col min="3" max="3" width="10.85546875" style="27" customWidth="1"/>
    <col min="4" max="9" width="10.7109375" style="27" customWidth="1"/>
    <col min="10" max="16384" width="9.140625" style="27"/>
  </cols>
  <sheetData>
    <row r="1" spans="1:9" s="361" customFormat="1" ht="32.1" customHeight="1">
      <c r="A1" s="1083" t="s">
        <v>706</v>
      </c>
      <c r="B1" s="1084"/>
      <c r="C1" s="1084"/>
      <c r="D1" s="1084"/>
      <c r="E1" s="1084"/>
      <c r="F1" s="1084"/>
      <c r="G1" s="1084"/>
      <c r="H1" s="1084"/>
      <c r="I1" s="1085"/>
    </row>
    <row r="2" spans="1:9" s="361" customFormat="1" ht="32.1" customHeight="1">
      <c r="A2" s="358" t="s">
        <v>482</v>
      </c>
      <c r="B2" s="1086" t="s">
        <v>483</v>
      </c>
      <c r="C2" s="1086"/>
      <c r="D2" s="1086"/>
      <c r="E2" s="1086"/>
      <c r="F2" s="1086"/>
      <c r="G2" s="1086"/>
      <c r="H2" s="1086"/>
      <c r="I2" s="1087"/>
    </row>
    <row r="3" spans="1:9" s="361" customFormat="1" ht="32.1" customHeight="1">
      <c r="A3" s="358" t="s">
        <v>484</v>
      </c>
      <c r="B3" s="1086" t="s">
        <v>485</v>
      </c>
      <c r="C3" s="1086"/>
      <c r="D3" s="1086"/>
      <c r="E3" s="1086"/>
      <c r="F3" s="1086"/>
      <c r="G3" s="1086"/>
      <c r="H3" s="1086"/>
      <c r="I3" s="1087"/>
    </row>
    <row r="4" spans="1:9" s="361" customFormat="1" ht="32.1" customHeight="1">
      <c r="A4" s="358" t="s">
        <v>486</v>
      </c>
      <c r="B4" s="1086" t="s">
        <v>487</v>
      </c>
      <c r="C4" s="1086"/>
      <c r="D4" s="1086"/>
      <c r="E4" s="1086"/>
      <c r="F4" s="1086"/>
      <c r="G4" s="1086"/>
      <c r="H4" s="1086"/>
      <c r="I4" s="1087"/>
    </row>
    <row r="5" spans="1:9" s="361" customFormat="1" ht="32.1" customHeight="1">
      <c r="A5" s="358" t="s">
        <v>488</v>
      </c>
      <c r="B5" s="1086" t="s">
        <v>489</v>
      </c>
      <c r="C5" s="1086"/>
      <c r="D5" s="1086"/>
      <c r="E5" s="1086"/>
      <c r="F5" s="1086"/>
      <c r="G5" s="1086"/>
      <c r="H5" s="1086"/>
      <c r="I5" s="1087"/>
    </row>
    <row r="6" spans="1:9" s="361" customFormat="1" ht="32.1" customHeight="1">
      <c r="A6" s="359" t="s">
        <v>490</v>
      </c>
      <c r="B6" s="1088" t="s">
        <v>715</v>
      </c>
      <c r="C6" s="1088"/>
      <c r="D6" s="1088"/>
      <c r="E6" s="1088"/>
      <c r="F6" s="1088"/>
      <c r="G6" s="1088"/>
      <c r="H6" s="1088"/>
      <c r="I6" s="1089"/>
    </row>
    <row r="7" spans="1:9" s="361" customFormat="1" ht="32.1" customHeight="1">
      <c r="A7" s="360"/>
      <c r="C7" s="360"/>
      <c r="D7" s="360"/>
      <c r="E7" s="360"/>
      <c r="F7" s="360"/>
      <c r="G7" s="360"/>
      <c r="H7" s="360"/>
      <c r="I7" s="360"/>
    </row>
    <row r="28" spans="1:10">
      <c r="A28" s="78"/>
      <c r="B28" s="78"/>
      <c r="C28" s="78"/>
      <c r="D28" s="78"/>
      <c r="E28" s="78"/>
      <c r="F28" s="78"/>
      <c r="G28" s="78"/>
      <c r="H28" s="78"/>
      <c r="I28" s="78"/>
      <c r="J28" s="78"/>
    </row>
    <row r="29" spans="1:10">
      <c r="A29" s="78"/>
      <c r="B29" s="78"/>
      <c r="C29" s="78"/>
      <c r="D29" s="78"/>
      <c r="E29" s="78"/>
      <c r="F29" s="78"/>
      <c r="G29" s="78"/>
      <c r="H29" s="78"/>
      <c r="I29" s="78"/>
      <c r="J29" s="78"/>
    </row>
    <row r="30" spans="1:10">
      <c r="A30" s="78"/>
      <c r="B30" s="78"/>
      <c r="C30" s="78"/>
      <c r="D30" s="78"/>
      <c r="E30" s="78"/>
      <c r="F30" s="78"/>
      <c r="G30" s="78"/>
      <c r="H30" s="78"/>
      <c r="I30" s="78"/>
      <c r="J30" s="78"/>
    </row>
    <row r="31" spans="1:10" ht="18.75">
      <c r="A31" s="1093" t="s">
        <v>417</v>
      </c>
      <c r="B31" s="1093"/>
      <c r="C31" s="1093"/>
      <c r="D31" s="1093"/>
      <c r="E31" s="1093"/>
      <c r="F31" s="1093"/>
      <c r="G31" s="1093"/>
      <c r="H31" s="1093"/>
      <c r="I31" s="1093"/>
      <c r="J31" s="78"/>
    </row>
    <row r="32" spans="1:10" ht="15.75">
      <c r="A32" s="1090" t="s">
        <v>418</v>
      </c>
      <c r="B32" s="1090"/>
      <c r="C32" s="1090"/>
      <c r="D32" s="1090"/>
      <c r="E32" s="1090"/>
      <c r="F32" s="1090"/>
      <c r="G32" s="1090"/>
      <c r="H32" s="1090"/>
      <c r="I32" s="1090"/>
      <c r="J32" s="78"/>
    </row>
    <row r="33" spans="1:10" ht="18.75">
      <c r="A33" s="1092" t="s">
        <v>419</v>
      </c>
      <c r="B33" s="1092"/>
      <c r="C33" s="1092"/>
      <c r="D33" s="1092"/>
      <c r="E33" s="1092"/>
      <c r="F33" s="1092"/>
      <c r="G33" s="1092"/>
      <c r="H33" s="1092"/>
      <c r="I33" s="1092"/>
      <c r="J33" s="78"/>
    </row>
    <row r="34" spans="1:10" ht="36" customHeight="1">
      <c r="A34" s="1094" t="s">
        <v>420</v>
      </c>
      <c r="B34" s="1094"/>
      <c r="C34" s="1094"/>
      <c r="D34" s="1094"/>
      <c r="E34" s="1094"/>
      <c r="F34" s="1094"/>
      <c r="G34" s="1094"/>
      <c r="H34" s="1094"/>
      <c r="I34" s="1094"/>
      <c r="J34" s="78"/>
    </row>
    <row r="35" spans="1:10" ht="18.75">
      <c r="A35" s="1092" t="s">
        <v>421</v>
      </c>
      <c r="B35" s="1092"/>
      <c r="C35" s="1092"/>
      <c r="D35" s="1092"/>
      <c r="E35" s="1092"/>
      <c r="F35" s="1092"/>
      <c r="G35" s="1092"/>
      <c r="H35" s="1092"/>
      <c r="I35" s="1092"/>
      <c r="J35" s="78"/>
    </row>
    <row r="36" spans="1:10" ht="15.75">
      <c r="A36" s="1090" t="s">
        <v>422</v>
      </c>
      <c r="B36" s="1090"/>
      <c r="C36" s="1090"/>
      <c r="D36" s="1090"/>
      <c r="E36" s="1090"/>
      <c r="F36" s="1090"/>
      <c r="G36" s="1090"/>
      <c r="H36" s="1090"/>
      <c r="I36" s="1090"/>
      <c r="J36" s="78"/>
    </row>
    <row r="37" spans="1:10" ht="15.75">
      <c r="A37" s="1090">
        <f>'Names of Bidder'!D13</f>
        <v>0</v>
      </c>
      <c r="B37" s="1090"/>
      <c r="C37" s="1090"/>
      <c r="D37" s="1090"/>
      <c r="E37" s="1090"/>
      <c r="F37" s="1090"/>
      <c r="G37" s="1090"/>
      <c r="H37" s="1090"/>
      <c r="I37" s="1090"/>
      <c r="J37" s="78"/>
    </row>
    <row r="38" spans="1:10" ht="36.75" customHeight="1">
      <c r="A38" s="1091" t="str">
        <f>" having its Registered Office at " &amp; 'Names of Bidder'!D14 &amp; " " &amp; 'Names of Bidder'!D15 &amp; " " &amp; 'Names of Bidder'!D16</f>
        <v xml:space="preserve"> having its Registered Office at   </v>
      </c>
      <c r="B38" s="1091"/>
      <c r="C38" s="1091"/>
      <c r="D38" s="1091"/>
      <c r="E38" s="1091"/>
      <c r="F38" s="1091"/>
      <c r="G38" s="1091"/>
      <c r="H38" s="1091"/>
      <c r="I38" s="1091"/>
      <c r="J38" s="78"/>
    </row>
    <row r="39" spans="1:10" ht="15.75">
      <c r="A39" s="1090" t="str">
        <f>IF('Names of Bidder'!D9 = "Sole Bidder", " ", " and ")</f>
        <v xml:space="preserve"> and </v>
      </c>
      <c r="B39" s="1090"/>
      <c r="C39" s="1090"/>
      <c r="D39" s="1090"/>
      <c r="E39" s="1090"/>
      <c r="F39" s="1090"/>
      <c r="G39" s="1090"/>
      <c r="H39" s="1090"/>
      <c r="I39" s="1090"/>
      <c r="J39" s="78"/>
    </row>
    <row r="40" spans="1:10" ht="17.25" customHeight="1">
      <c r="A40" s="1091" t="str">
        <f>IF('Names of Bidder'!D9= "Sole Bidder", "", IF('Names of Bidder'!D10=1,'Names of Bidder'!D18,IF('Names of Bidder'!D10="2 or More",'Names of Bidder'!D18&amp;" &amp; "&amp;'Names of Bidder'!D23,"")))</f>
        <v/>
      </c>
      <c r="B40" s="1091"/>
      <c r="C40" s="1091"/>
      <c r="D40" s="1091"/>
      <c r="E40" s="1091"/>
      <c r="F40" s="1091"/>
      <c r="G40" s="1091"/>
      <c r="H40" s="1091"/>
      <c r="I40" s="1091"/>
      <c r="J40" s="78"/>
    </row>
    <row r="41" spans="1:10" ht="39" customHeight="1">
      <c r="A41" s="1091" t="str">
        <f>IF('Names of Bidder'!D9= "Sole Bidder", "", "having its Registered Office at "&amp;IF('Names of Bidder'!D10=1,'Names of Bidder'!D19&amp;" "&amp;'Names of Bidder'!D20&amp;" "&amp;'Names of Bidder'!D21,IF('Names of Bidder'!D10="2 or More",'Names of Bidder'!D19&amp;" &amp; "&amp;'Names of Bidder'!D20&amp;" "&amp;'Names of Bidder'!D21&amp;" and " &amp; 'Names of Bidder'!D24&amp;" &amp; "&amp;'Names of Bidder'!D25&amp;" "&amp;'Names of Bidder'!D26 &amp;IF('Names of Bidder'!D10="2 or More"," respectively",""))))</f>
        <v>having its Registered Office at FALSE</v>
      </c>
      <c r="B41" s="1091"/>
      <c r="C41" s="1091"/>
      <c r="D41" s="1091"/>
      <c r="E41" s="1091"/>
      <c r="F41" s="1091"/>
      <c r="G41" s="1091"/>
      <c r="H41" s="1091"/>
      <c r="I41" s="1091"/>
      <c r="J41" s="78"/>
    </row>
    <row r="42" spans="1:10" ht="15.75">
      <c r="A42" s="1090" t="s">
        <v>423</v>
      </c>
      <c r="B42" s="1090"/>
      <c r="C42" s="1090"/>
      <c r="D42" s="1090"/>
      <c r="E42" s="1090"/>
      <c r="F42" s="1090"/>
      <c r="G42" s="1090"/>
      <c r="H42" s="1090"/>
      <c r="I42" s="1090"/>
      <c r="J42" s="78"/>
    </row>
    <row r="43" spans="1:10" ht="18.75">
      <c r="A43" s="1092" t="s">
        <v>424</v>
      </c>
      <c r="B43" s="1092"/>
      <c r="C43" s="1092"/>
      <c r="D43" s="1092"/>
      <c r="E43" s="1092"/>
      <c r="F43" s="1092"/>
      <c r="G43" s="1092"/>
      <c r="H43" s="1092"/>
      <c r="I43" s="1092"/>
      <c r="J43" s="78"/>
    </row>
    <row r="44" spans="1:10" ht="18.75">
      <c r="A44" s="1092" t="s">
        <v>425</v>
      </c>
      <c r="B44" s="1092"/>
      <c r="C44" s="1092"/>
      <c r="D44" s="1092"/>
      <c r="E44" s="1092"/>
      <c r="F44" s="1092"/>
      <c r="G44" s="1092"/>
      <c r="H44" s="1092"/>
      <c r="I44" s="1092"/>
      <c r="J44" s="78"/>
    </row>
    <row r="45" spans="1:10" ht="139.5" customHeight="1">
      <c r="A45" s="1073" t="str">
        <f>"POWERGRID intends to award, under laid-down organisational procedures, contract(s) for " &amp; Basic!B1</f>
        <v>POWERGRID intends to award, under laid-down organisational procedures, contract(s) for 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45" s="1073"/>
      <c r="C45" s="1073"/>
      <c r="D45" s="1073"/>
      <c r="E45" s="1073"/>
      <c r="F45" s="1073"/>
      <c r="G45" s="1073"/>
      <c r="H45" s="1073"/>
      <c r="I45" s="1073"/>
      <c r="J45" s="78"/>
    </row>
    <row r="46" spans="1:10" ht="16.5" customHeight="1">
      <c r="A46" s="312"/>
      <c r="B46" s="314"/>
      <c r="C46" s="314"/>
      <c r="D46" s="314"/>
      <c r="E46" s="314"/>
      <c r="F46" s="312"/>
      <c r="G46" s="314"/>
      <c r="H46" s="314"/>
      <c r="I46" s="314"/>
      <c r="J46" s="78"/>
    </row>
    <row r="47" spans="1:10" ht="21" customHeight="1">
      <c r="A47" s="976" t="s">
        <v>426</v>
      </c>
      <c r="B47" s="976"/>
      <c r="C47" s="976"/>
      <c r="D47" s="976"/>
      <c r="E47" s="1078" t="s">
        <v>426</v>
      </c>
      <c r="F47" s="1078"/>
      <c r="G47" s="1078"/>
      <c r="H47" s="1078"/>
      <c r="I47" s="1078"/>
      <c r="J47" s="78"/>
    </row>
    <row r="48" spans="1:10" ht="33" customHeight="1">
      <c r="A48" s="1071" t="s">
        <v>493</v>
      </c>
      <c r="B48" s="1071"/>
      <c r="C48" s="1071"/>
      <c r="D48" s="1071"/>
      <c r="E48" s="1072" t="str">
        <f>"(For &amp; On behalf of "&amp;'Attach-3 (QR)'!A8</f>
        <v xml:space="preserve">(For &amp; On behalf of JOINT VENTURE (JV) OF  &amp; </v>
      </c>
      <c r="F48" s="1072"/>
      <c r="G48" s="1072"/>
      <c r="H48" s="1072"/>
      <c r="I48" s="1072"/>
      <c r="J48" s="78"/>
    </row>
    <row r="49" spans="1:10" ht="31.5" customHeight="1">
      <c r="A49" s="315" t="s">
        <v>428</v>
      </c>
      <c r="B49" s="316"/>
      <c r="C49" s="316"/>
      <c r="D49" s="316"/>
      <c r="E49" s="316"/>
      <c r="F49" s="316"/>
      <c r="G49" s="316"/>
      <c r="H49" s="316"/>
      <c r="I49" s="317" t="s">
        <v>429</v>
      </c>
      <c r="J49" s="78"/>
    </row>
    <row r="50" spans="1:10" ht="130.5" customHeight="1">
      <c r="A50" s="1073" t="str">
        <f>Basic!B1&amp;" Package and Specification Number "&amp;Basic!B3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 Package and Specification Number 5002001861/TOWER/DOM/A02-CC CS -3</v>
      </c>
      <c r="B50" s="1073"/>
      <c r="C50" s="1073"/>
      <c r="D50" s="1073"/>
      <c r="E50" s="1073"/>
      <c r="F50" s="1073"/>
      <c r="G50" s="1073"/>
      <c r="H50" s="1073"/>
      <c r="I50" s="1073"/>
    </row>
    <row r="51" spans="1:10" ht="20.25" customHeight="1">
      <c r="A51" s="313"/>
      <c r="B51" s="313"/>
      <c r="C51" s="313"/>
      <c r="D51" s="313"/>
      <c r="E51" s="313"/>
      <c r="F51" s="313"/>
      <c r="G51" s="313"/>
      <c r="H51" s="313"/>
      <c r="I51" s="313"/>
    </row>
    <row r="52" spans="1:10" ht="57.75" customHeight="1">
      <c r="A52" s="1080" t="s">
        <v>661</v>
      </c>
      <c r="B52" s="1073"/>
      <c r="C52" s="1073"/>
      <c r="D52" s="1073"/>
      <c r="E52" s="1073"/>
      <c r="F52" s="1073"/>
      <c r="G52" s="1073"/>
      <c r="H52" s="1073"/>
      <c r="I52" s="1073"/>
    </row>
    <row r="53" spans="1:10" ht="6.75" customHeight="1">
      <c r="A53" s="612"/>
      <c r="B53" s="612"/>
      <c r="C53" s="612"/>
      <c r="D53" s="612"/>
      <c r="E53" s="612"/>
      <c r="F53" s="612"/>
      <c r="G53" s="612"/>
      <c r="H53" s="612"/>
      <c r="I53" s="612"/>
    </row>
    <row r="54" spans="1:10" ht="35.25" customHeight="1">
      <c r="A54" s="1073" t="s">
        <v>430</v>
      </c>
      <c r="B54" s="1073"/>
      <c r="C54" s="1073"/>
      <c r="D54" s="1073"/>
      <c r="E54" s="1073"/>
      <c r="F54" s="1073"/>
      <c r="G54" s="1073"/>
      <c r="H54" s="1073"/>
      <c r="I54" s="1073"/>
    </row>
    <row r="55" spans="1:10" ht="8.1" customHeight="1">
      <c r="A55" s="319"/>
      <c r="B55" s="318"/>
      <c r="C55" s="318"/>
      <c r="D55" s="318"/>
      <c r="E55" s="318"/>
      <c r="F55" s="318"/>
      <c r="G55" s="318"/>
      <c r="H55" s="318"/>
      <c r="I55" s="318"/>
    </row>
    <row r="56" spans="1:10" ht="15.75">
      <c r="A56" s="1082" t="s">
        <v>611</v>
      </c>
      <c r="B56" s="1082"/>
      <c r="C56" s="1082"/>
      <c r="D56" s="1082"/>
      <c r="E56" s="1082"/>
      <c r="F56" s="1082"/>
      <c r="G56" s="1082"/>
      <c r="H56" s="1082"/>
      <c r="I56" s="1082"/>
    </row>
    <row r="57" spans="1:10" ht="8.1" customHeight="1">
      <c r="A57" s="319"/>
      <c r="B57" s="318"/>
      <c r="C57" s="318"/>
      <c r="D57" s="318"/>
      <c r="E57" s="318"/>
      <c r="F57" s="318"/>
      <c r="G57" s="318"/>
      <c r="H57" s="318"/>
      <c r="I57" s="318"/>
    </row>
    <row r="58" spans="1:10" ht="16.5">
      <c r="A58" s="1077" t="s">
        <v>431</v>
      </c>
      <c r="B58" s="1077"/>
      <c r="C58" s="1077"/>
      <c r="D58" s="1077"/>
      <c r="E58" s="1077"/>
      <c r="F58" s="1077"/>
      <c r="G58" s="1077"/>
      <c r="H58" s="1077"/>
      <c r="I58" s="1077"/>
    </row>
    <row r="59" spans="1:10" ht="8.1" customHeight="1">
      <c r="A59" s="320"/>
      <c r="B59" s="318"/>
      <c r="C59" s="318"/>
      <c r="D59" s="318"/>
      <c r="E59" s="318"/>
      <c r="F59" s="318"/>
      <c r="G59" s="318"/>
      <c r="H59" s="318"/>
      <c r="I59" s="318"/>
    </row>
    <row r="60" spans="1:10" ht="37.5" customHeight="1">
      <c r="A60" s="321" t="s">
        <v>432</v>
      </c>
      <c r="B60" s="1080" t="s">
        <v>612</v>
      </c>
      <c r="C60" s="1080"/>
      <c r="D60" s="1080"/>
      <c r="E60" s="1080"/>
      <c r="F60" s="1080"/>
      <c r="G60" s="1080"/>
      <c r="H60" s="1080"/>
      <c r="I60" s="1080"/>
    </row>
    <row r="61" spans="1:10" ht="8.1" customHeight="1">
      <c r="A61" s="319"/>
      <c r="B61" s="318"/>
      <c r="C61" s="318"/>
      <c r="D61" s="318"/>
      <c r="E61" s="318"/>
      <c r="F61" s="318"/>
      <c r="G61" s="318"/>
      <c r="H61" s="318"/>
      <c r="I61" s="318"/>
    </row>
    <row r="62" spans="1:10" ht="72" customHeight="1">
      <c r="A62" s="318"/>
      <c r="B62" s="321" t="s">
        <v>366</v>
      </c>
      <c r="C62" s="1080" t="s">
        <v>613</v>
      </c>
      <c r="D62" s="1080"/>
      <c r="E62" s="1080"/>
      <c r="F62" s="1080"/>
      <c r="G62" s="1080"/>
      <c r="H62" s="1080"/>
      <c r="I62" s="1080"/>
    </row>
    <row r="63" spans="1:10" ht="8.1" customHeight="1">
      <c r="A63" s="318"/>
      <c r="B63" s="321"/>
      <c r="C63" s="322"/>
      <c r="D63" s="322"/>
      <c r="E63" s="322"/>
      <c r="F63" s="322"/>
      <c r="G63" s="322"/>
      <c r="H63" s="322"/>
      <c r="I63" s="322"/>
    </row>
    <row r="64" spans="1:10" ht="96.75" customHeight="1">
      <c r="A64" s="318"/>
      <c r="B64" s="321" t="s">
        <v>367</v>
      </c>
      <c r="C64" s="1080" t="s">
        <v>614</v>
      </c>
      <c r="D64" s="1080"/>
      <c r="E64" s="1080"/>
      <c r="F64" s="1080"/>
      <c r="G64" s="1080"/>
      <c r="H64" s="1080"/>
      <c r="I64" s="1080"/>
    </row>
    <row r="65" spans="1:10" ht="8.1" customHeight="1">
      <c r="A65" s="318"/>
      <c r="B65" s="321"/>
      <c r="C65" s="322"/>
      <c r="D65" s="322"/>
      <c r="E65" s="322"/>
      <c r="F65" s="322"/>
      <c r="G65" s="322"/>
      <c r="H65" s="322"/>
      <c r="I65" s="322"/>
    </row>
    <row r="66" spans="1:10" ht="50.25" customHeight="1">
      <c r="A66" s="318"/>
      <c r="B66" s="321" t="s">
        <v>368</v>
      </c>
      <c r="C66" s="1080" t="s">
        <v>616</v>
      </c>
      <c r="D66" s="1080"/>
      <c r="E66" s="1080"/>
      <c r="F66" s="1080"/>
      <c r="G66" s="1080"/>
      <c r="H66" s="1080"/>
      <c r="I66" s="1080"/>
    </row>
    <row r="67" spans="1:10" ht="8.1" customHeight="1">
      <c r="A67" s="318"/>
      <c r="B67" s="321"/>
      <c r="C67" s="322"/>
      <c r="D67" s="322"/>
      <c r="E67" s="322"/>
      <c r="F67" s="322"/>
      <c r="G67" s="322"/>
      <c r="H67" s="322"/>
      <c r="I67" s="322"/>
    </row>
    <row r="68" spans="1:10" ht="82.5" customHeight="1">
      <c r="A68" s="321" t="s">
        <v>433</v>
      </c>
      <c r="B68" s="1080" t="s">
        <v>617</v>
      </c>
      <c r="C68" s="1080"/>
      <c r="D68" s="1080"/>
      <c r="E68" s="1080"/>
      <c r="F68" s="1080"/>
      <c r="G68" s="1080"/>
      <c r="H68" s="1080"/>
      <c r="I68" s="1080"/>
    </row>
    <row r="69" spans="1:10" ht="8.1" customHeight="1">
      <c r="A69" s="318"/>
      <c r="B69" s="321"/>
      <c r="C69" s="322"/>
      <c r="D69" s="322"/>
      <c r="E69" s="322"/>
      <c r="F69" s="322"/>
      <c r="G69" s="322"/>
      <c r="H69" s="322"/>
      <c r="I69" s="322"/>
    </row>
    <row r="70" spans="1:10" ht="16.5">
      <c r="A70" s="1077" t="s">
        <v>434</v>
      </c>
      <c r="B70" s="1077"/>
      <c r="C70" s="1077"/>
      <c r="D70" s="1077"/>
      <c r="E70" s="1077"/>
      <c r="F70" s="1077"/>
      <c r="G70" s="1077"/>
      <c r="H70" s="1077"/>
      <c r="I70" s="1077"/>
    </row>
    <row r="71" spans="1:10" ht="8.1" customHeight="1">
      <c r="A71" s="318"/>
      <c r="B71" s="321"/>
      <c r="C71" s="322"/>
      <c r="D71" s="322"/>
      <c r="E71" s="322"/>
      <c r="F71" s="322"/>
      <c r="G71" s="322"/>
      <c r="H71" s="322"/>
      <c r="I71" s="322"/>
    </row>
    <row r="72" spans="1:10" ht="49.5" customHeight="1">
      <c r="A72" s="321" t="s">
        <v>432</v>
      </c>
      <c r="B72" s="1080" t="s">
        <v>618</v>
      </c>
      <c r="C72" s="1080"/>
      <c r="D72" s="1080"/>
      <c r="E72" s="1080"/>
      <c r="F72" s="1080"/>
      <c r="G72" s="1080"/>
      <c r="H72" s="1080"/>
      <c r="I72" s="1080"/>
    </row>
    <row r="73" spans="1:10" ht="41.25" customHeight="1">
      <c r="A73" s="312"/>
      <c r="B73" s="316"/>
      <c r="C73" s="316"/>
      <c r="D73" s="316"/>
      <c r="E73" s="316"/>
      <c r="F73" s="312"/>
      <c r="G73" s="316"/>
      <c r="H73" s="316"/>
      <c r="I73" s="316"/>
      <c r="J73" s="78"/>
    </row>
    <row r="74" spans="1:10" ht="21" customHeight="1">
      <c r="A74" s="976" t="s">
        <v>426</v>
      </c>
      <c r="B74" s="976"/>
      <c r="C74" s="976"/>
      <c r="D74" s="976"/>
      <c r="E74" s="1078" t="s">
        <v>426</v>
      </c>
      <c r="F74" s="1078"/>
      <c r="G74" s="1078"/>
      <c r="H74" s="1078"/>
      <c r="I74" s="1078"/>
      <c r="J74" s="78"/>
    </row>
    <row r="75" spans="1:10" ht="33" customHeight="1">
      <c r="A75" s="1071" t="s">
        <v>427</v>
      </c>
      <c r="B75" s="1071"/>
      <c r="C75" s="1071"/>
      <c r="D75" s="1071"/>
      <c r="E75" s="1072" t="str">
        <f>E48</f>
        <v xml:space="preserve">(For &amp; On behalf of JOINT VENTURE (JV) OF  &amp; </v>
      </c>
      <c r="F75" s="1072"/>
      <c r="G75" s="1072"/>
      <c r="H75" s="1072"/>
      <c r="I75" s="1072"/>
      <c r="J75" s="78"/>
    </row>
    <row r="76" spans="1:10" ht="15.75">
      <c r="A76" s="315" t="s">
        <v>428</v>
      </c>
      <c r="B76" s="316"/>
      <c r="C76" s="316"/>
      <c r="D76" s="316"/>
      <c r="E76" s="316"/>
      <c r="F76" s="316"/>
      <c r="G76" s="316"/>
      <c r="H76" s="316"/>
      <c r="I76" s="317" t="s">
        <v>435</v>
      </c>
      <c r="J76" s="78"/>
    </row>
    <row r="77" spans="1:10" ht="120.75" customHeight="1">
      <c r="A77" s="318"/>
      <c r="B77" s="321" t="s">
        <v>366</v>
      </c>
      <c r="C77" s="1080" t="s">
        <v>619</v>
      </c>
      <c r="D77" s="1080"/>
      <c r="E77" s="1080"/>
      <c r="F77" s="1080"/>
      <c r="G77" s="1080"/>
      <c r="H77" s="1080"/>
      <c r="I77" s="1080"/>
    </row>
    <row r="78" spans="1:10" ht="9.9499999999999993" customHeight="1">
      <c r="A78" s="318"/>
      <c r="B78" s="323"/>
      <c r="C78" s="319"/>
      <c r="D78" s="319"/>
      <c r="E78" s="319"/>
      <c r="F78" s="319"/>
      <c r="G78" s="319"/>
      <c r="H78" s="319"/>
      <c r="I78" s="319"/>
    </row>
    <row r="79" spans="1:10" ht="101.25" customHeight="1">
      <c r="A79" s="318"/>
      <c r="B79" s="321" t="s">
        <v>367</v>
      </c>
      <c r="C79" s="1080" t="s">
        <v>620</v>
      </c>
      <c r="D79" s="1080"/>
      <c r="E79" s="1080"/>
      <c r="F79" s="1080"/>
      <c r="G79" s="1080"/>
      <c r="H79" s="1080"/>
      <c r="I79" s="1080"/>
    </row>
    <row r="80" spans="1:10" ht="9.9499999999999993" customHeight="1">
      <c r="A80" s="318"/>
      <c r="B80" s="321"/>
      <c r="C80" s="324"/>
      <c r="D80" s="324"/>
      <c r="E80" s="324"/>
      <c r="F80" s="324"/>
      <c r="G80" s="324"/>
      <c r="H80" s="324"/>
      <c r="I80" s="324"/>
    </row>
    <row r="81" spans="1:10" ht="69" customHeight="1">
      <c r="A81" s="318"/>
      <c r="B81" s="321" t="s">
        <v>615</v>
      </c>
      <c r="C81" s="1080" t="s">
        <v>621</v>
      </c>
      <c r="D81" s="1080"/>
      <c r="E81" s="1080"/>
      <c r="F81" s="1080"/>
      <c r="G81" s="1080"/>
      <c r="H81" s="1080"/>
      <c r="I81" s="1080"/>
    </row>
    <row r="82" spans="1:10" ht="9.9499999999999993" customHeight="1">
      <c r="A82" s="318"/>
      <c r="B82" s="321"/>
      <c r="C82" s="324"/>
      <c r="D82" s="324"/>
      <c r="E82" s="324"/>
      <c r="F82" s="324"/>
      <c r="G82" s="324"/>
      <c r="H82" s="324"/>
      <c r="I82" s="324"/>
    </row>
    <row r="83" spans="1:10" ht="100.5" customHeight="1">
      <c r="A83" s="318"/>
      <c r="B83" s="321" t="s">
        <v>369</v>
      </c>
      <c r="C83" s="1080" t="s">
        <v>436</v>
      </c>
      <c r="D83" s="1080"/>
      <c r="E83" s="1080"/>
      <c r="F83" s="1080"/>
      <c r="G83" s="1080"/>
      <c r="H83" s="1080"/>
      <c r="I83" s="1080"/>
    </row>
    <row r="84" spans="1:10" ht="9.9499999999999993" customHeight="1">
      <c r="A84" s="318"/>
      <c r="B84" s="321"/>
      <c r="C84" s="324"/>
      <c r="D84" s="324"/>
      <c r="E84" s="324"/>
      <c r="F84" s="324"/>
      <c r="G84" s="324"/>
      <c r="H84" s="324"/>
      <c r="I84" s="324"/>
    </row>
    <row r="85" spans="1:10" ht="80.25" customHeight="1">
      <c r="A85" s="318"/>
      <c r="B85" s="321" t="s">
        <v>622</v>
      </c>
      <c r="C85" s="1080" t="s">
        <v>623</v>
      </c>
      <c r="D85" s="1080"/>
      <c r="E85" s="1080"/>
      <c r="F85" s="1080"/>
      <c r="G85" s="1080"/>
      <c r="H85" s="1080"/>
      <c r="I85" s="1080"/>
    </row>
    <row r="86" spans="1:10" ht="9.9499999999999993" customHeight="1">
      <c r="A86" s="318"/>
      <c r="B86" s="321"/>
      <c r="C86" s="324"/>
      <c r="D86" s="324"/>
      <c r="E86" s="324"/>
      <c r="F86" s="324"/>
      <c r="G86" s="324"/>
      <c r="H86" s="324"/>
      <c r="I86" s="324"/>
    </row>
    <row r="87" spans="1:10" ht="64.5" customHeight="1">
      <c r="A87" s="318"/>
      <c r="B87" s="321" t="s">
        <v>81</v>
      </c>
      <c r="C87" s="1080" t="s">
        <v>624</v>
      </c>
      <c r="D87" s="1080"/>
      <c r="E87" s="1080"/>
      <c r="F87" s="1080"/>
      <c r="G87" s="1080"/>
      <c r="H87" s="1080"/>
      <c r="I87" s="1080"/>
    </row>
    <row r="88" spans="1:10" ht="8.1" customHeight="1">
      <c r="A88" s="318"/>
      <c r="B88" s="324"/>
      <c r="C88" s="324"/>
      <c r="D88" s="324"/>
      <c r="E88" s="324"/>
      <c r="F88" s="324"/>
      <c r="G88" s="324"/>
      <c r="H88" s="324"/>
      <c r="I88" s="324"/>
    </row>
    <row r="89" spans="1:10" ht="53.25" customHeight="1">
      <c r="A89" s="321"/>
      <c r="B89" s="321" t="s">
        <v>84</v>
      </c>
      <c r="C89" s="1080" t="s">
        <v>625</v>
      </c>
      <c r="D89" s="1080"/>
      <c r="E89" s="1080"/>
      <c r="F89" s="1080"/>
      <c r="G89" s="1080"/>
      <c r="H89" s="1080"/>
      <c r="I89" s="1080"/>
    </row>
    <row r="90" spans="1:10" ht="45.75" customHeight="1">
      <c r="A90" s="611" t="s">
        <v>433</v>
      </c>
      <c r="B90" s="1081" t="s">
        <v>626</v>
      </c>
      <c r="C90" s="1081"/>
      <c r="D90" s="1081"/>
      <c r="E90" s="1081"/>
      <c r="F90" s="1081"/>
      <c r="G90" s="1081"/>
      <c r="H90" s="1081"/>
      <c r="I90" s="1081"/>
      <c r="J90" s="78"/>
    </row>
    <row r="91" spans="1:10" ht="21" customHeight="1">
      <c r="A91" s="976" t="s">
        <v>426</v>
      </c>
      <c r="B91" s="976"/>
      <c r="C91" s="976"/>
      <c r="D91" s="976"/>
      <c r="E91" s="1078" t="s">
        <v>426</v>
      </c>
      <c r="F91" s="1078"/>
      <c r="G91" s="1078"/>
      <c r="H91" s="1078"/>
      <c r="I91" s="1078"/>
      <c r="J91" s="78"/>
    </row>
    <row r="92" spans="1:10" ht="33" customHeight="1">
      <c r="A92" s="1071" t="s">
        <v>427</v>
      </c>
      <c r="B92" s="1071"/>
      <c r="C92" s="1071"/>
      <c r="D92" s="1071"/>
      <c r="E92" s="1072" t="str">
        <f>E48</f>
        <v xml:space="preserve">(For &amp; On behalf of JOINT VENTURE (JV) OF  &amp; </v>
      </c>
      <c r="F92" s="1072"/>
      <c r="G92" s="1072"/>
      <c r="H92" s="1072"/>
      <c r="I92" s="1072"/>
      <c r="J92" s="78"/>
    </row>
    <row r="93" spans="1:10" ht="19.5" customHeight="1">
      <c r="A93" s="315" t="s">
        <v>428</v>
      </c>
      <c r="B93" s="316"/>
      <c r="C93" s="316"/>
      <c r="D93" s="316"/>
      <c r="E93" s="316"/>
      <c r="F93" s="316"/>
      <c r="G93" s="316"/>
      <c r="H93" s="316"/>
      <c r="I93" s="317" t="s">
        <v>437</v>
      </c>
      <c r="J93" s="78"/>
    </row>
    <row r="94" spans="1:10" ht="2.25" customHeight="1">
      <c r="A94" s="315"/>
      <c r="B94" s="316"/>
      <c r="C94" s="316"/>
      <c r="D94" s="316"/>
      <c r="E94" s="316"/>
      <c r="F94" s="316"/>
      <c r="G94" s="316"/>
      <c r="H94" s="316"/>
      <c r="I94" s="317"/>
      <c r="J94" s="78"/>
    </row>
    <row r="95" spans="1:10" ht="16.5">
      <c r="A95" s="1077" t="s">
        <v>438</v>
      </c>
      <c r="B95" s="1077"/>
      <c r="C95" s="1077"/>
      <c r="D95" s="1077"/>
      <c r="E95" s="1077"/>
      <c r="F95" s="1077"/>
      <c r="G95" s="1077"/>
      <c r="H95" s="1077"/>
      <c r="I95" s="1077"/>
    </row>
    <row r="96" spans="1:10" ht="8.1" customHeight="1">
      <c r="A96" s="318"/>
      <c r="B96" s="324"/>
      <c r="C96" s="324"/>
      <c r="D96" s="324"/>
      <c r="E96" s="324"/>
      <c r="F96" s="324"/>
      <c r="G96" s="324"/>
      <c r="H96" s="324"/>
      <c r="I96" s="324"/>
    </row>
    <row r="97" spans="1:9" ht="80.25" customHeight="1">
      <c r="A97" s="321" t="s">
        <v>432</v>
      </c>
      <c r="B97" s="1080" t="s">
        <v>627</v>
      </c>
      <c r="C97" s="1080"/>
      <c r="D97" s="1080"/>
      <c r="E97" s="1080"/>
      <c r="F97" s="1080"/>
      <c r="G97" s="1080"/>
      <c r="H97" s="1080"/>
      <c r="I97" s="1080"/>
    </row>
    <row r="98" spans="1:9" ht="8.1" customHeight="1">
      <c r="A98" s="318"/>
      <c r="B98" s="324"/>
      <c r="C98" s="324"/>
      <c r="D98" s="324"/>
      <c r="E98" s="324"/>
      <c r="F98" s="324"/>
      <c r="G98" s="324"/>
      <c r="H98" s="324"/>
      <c r="I98" s="324"/>
    </row>
    <row r="99" spans="1:9" ht="160.5" customHeight="1">
      <c r="A99" s="321" t="s">
        <v>433</v>
      </c>
      <c r="B99" s="1080" t="s">
        <v>628</v>
      </c>
      <c r="C99" s="1080"/>
      <c r="D99" s="1080"/>
      <c r="E99" s="1080"/>
      <c r="F99" s="1080"/>
      <c r="G99" s="1080"/>
      <c r="H99" s="1080"/>
      <c r="I99" s="1080"/>
    </row>
    <row r="100" spans="1:9" ht="8.1" customHeight="1">
      <c r="A100" s="318"/>
      <c r="B100" s="324"/>
      <c r="C100" s="324"/>
      <c r="D100" s="324"/>
      <c r="E100" s="324"/>
      <c r="F100" s="324"/>
      <c r="G100" s="324"/>
      <c r="H100" s="324"/>
      <c r="I100" s="324"/>
    </row>
    <row r="101" spans="1:9" ht="51.75" customHeight="1">
      <c r="A101" s="321" t="s">
        <v>439</v>
      </c>
      <c r="B101" s="1080" t="s">
        <v>629</v>
      </c>
      <c r="C101" s="1080"/>
      <c r="D101" s="1080"/>
      <c r="E101" s="1080"/>
      <c r="F101" s="1080"/>
      <c r="G101" s="1080"/>
      <c r="H101" s="1080"/>
      <c r="I101" s="1080"/>
    </row>
    <row r="102" spans="1:9" ht="15" customHeight="1">
      <c r="A102" s="319"/>
      <c r="B102" s="318"/>
      <c r="C102" s="318"/>
      <c r="D102" s="318"/>
      <c r="E102" s="318"/>
      <c r="F102" s="318"/>
      <c r="G102" s="318"/>
      <c r="H102" s="318"/>
      <c r="I102" s="318"/>
    </row>
    <row r="103" spans="1:9" ht="16.5">
      <c r="A103" s="1077" t="s">
        <v>440</v>
      </c>
      <c r="B103" s="1077"/>
      <c r="C103" s="1077"/>
      <c r="D103" s="1077"/>
      <c r="E103" s="1077"/>
      <c r="F103" s="1077"/>
      <c r="G103" s="1077"/>
      <c r="H103" s="1077"/>
      <c r="I103" s="1077"/>
    </row>
    <row r="104" spans="1:9" ht="8.1" customHeight="1">
      <c r="A104" s="318"/>
      <c r="B104" s="324"/>
      <c r="C104" s="324"/>
      <c r="D104" s="324"/>
      <c r="E104" s="324"/>
      <c r="F104" s="324"/>
      <c r="G104" s="324"/>
      <c r="H104" s="324"/>
      <c r="I104" s="324"/>
    </row>
    <row r="105" spans="1:9" ht="60" customHeight="1">
      <c r="A105" s="321" t="s">
        <v>432</v>
      </c>
      <c r="B105" s="1073" t="s">
        <v>630</v>
      </c>
      <c r="C105" s="1073"/>
      <c r="D105" s="1073"/>
      <c r="E105" s="1073"/>
      <c r="F105" s="1073"/>
      <c r="G105" s="1073"/>
      <c r="H105" s="1073"/>
      <c r="I105" s="1073"/>
    </row>
    <row r="106" spans="1:9" ht="8.1" customHeight="1">
      <c r="A106" s="318"/>
      <c r="B106" s="324"/>
      <c r="C106" s="324"/>
      <c r="D106" s="324"/>
      <c r="E106" s="324"/>
      <c r="F106" s="324"/>
      <c r="G106" s="324"/>
      <c r="H106" s="324"/>
      <c r="I106" s="324"/>
    </row>
    <row r="107" spans="1:9" ht="79.5" customHeight="1">
      <c r="A107" s="321" t="s">
        <v>433</v>
      </c>
      <c r="B107" s="1073" t="s">
        <v>631</v>
      </c>
      <c r="C107" s="1073"/>
      <c r="D107" s="1073"/>
      <c r="E107" s="1073"/>
      <c r="F107" s="1073"/>
      <c r="G107" s="1073"/>
      <c r="H107" s="1073"/>
      <c r="I107" s="1073"/>
    </row>
    <row r="108" spans="1:9" ht="8.1" customHeight="1">
      <c r="A108" s="318"/>
      <c r="B108" s="324"/>
      <c r="C108" s="324"/>
      <c r="D108" s="324"/>
      <c r="E108" s="324"/>
      <c r="F108" s="324"/>
      <c r="G108" s="324"/>
      <c r="H108" s="324"/>
      <c r="I108" s="324"/>
    </row>
    <row r="109" spans="1:9" ht="16.5">
      <c r="A109" s="1077" t="s">
        <v>441</v>
      </c>
      <c r="B109" s="1077"/>
      <c r="C109" s="1077"/>
      <c r="D109" s="1077"/>
      <c r="E109" s="1077"/>
      <c r="F109" s="1077"/>
      <c r="G109" s="1077"/>
      <c r="H109" s="1077"/>
      <c r="I109" s="1077"/>
    </row>
    <row r="110" spans="1:9" ht="15" customHeight="1">
      <c r="A110" s="320"/>
      <c r="B110" s="318"/>
      <c r="C110" s="318"/>
      <c r="D110" s="318"/>
      <c r="E110" s="318"/>
      <c r="F110" s="318"/>
      <c r="G110" s="318"/>
      <c r="H110" s="318"/>
      <c r="I110" s="318"/>
    </row>
    <row r="111" spans="1:9" ht="61.5" customHeight="1">
      <c r="A111" s="321" t="s">
        <v>432</v>
      </c>
      <c r="B111" s="1073" t="s">
        <v>632</v>
      </c>
      <c r="C111" s="1073"/>
      <c r="D111" s="1073"/>
      <c r="E111" s="1073"/>
      <c r="F111" s="1073"/>
      <c r="G111" s="1073"/>
      <c r="H111" s="1073"/>
      <c r="I111" s="1073"/>
    </row>
    <row r="112" spans="1:9" ht="58.5" customHeight="1">
      <c r="A112" s="321" t="s">
        <v>433</v>
      </c>
      <c r="B112" s="1073" t="s">
        <v>633</v>
      </c>
      <c r="C112" s="1073"/>
      <c r="D112" s="1073"/>
      <c r="E112" s="1073"/>
      <c r="F112" s="1073"/>
      <c r="G112" s="1073"/>
      <c r="H112" s="1073"/>
      <c r="I112" s="1073"/>
    </row>
    <row r="113" spans="1:10" ht="26.25" customHeight="1">
      <c r="A113" s="318"/>
      <c r="B113" s="318"/>
      <c r="C113" s="318"/>
      <c r="D113" s="318"/>
      <c r="E113" s="318"/>
      <c r="F113" s="318"/>
      <c r="G113" s="318"/>
      <c r="H113" s="318"/>
      <c r="I113" s="318"/>
      <c r="J113" s="78"/>
    </row>
    <row r="114" spans="1:10" ht="21" customHeight="1">
      <c r="A114" s="976" t="s">
        <v>426</v>
      </c>
      <c r="B114" s="976"/>
      <c r="C114" s="976"/>
      <c r="D114" s="976"/>
      <c r="E114" s="1078" t="s">
        <v>426</v>
      </c>
      <c r="F114" s="1078"/>
      <c r="G114" s="1078"/>
      <c r="H114" s="1078"/>
      <c r="I114" s="1078"/>
      <c r="J114" s="78"/>
    </row>
    <row r="115" spans="1:10" ht="33" customHeight="1">
      <c r="A115" s="1071" t="s">
        <v>427</v>
      </c>
      <c r="B115" s="1071"/>
      <c r="C115" s="1071"/>
      <c r="D115" s="1071"/>
      <c r="E115" s="1072" t="str">
        <f>E48</f>
        <v xml:space="preserve">(For &amp; On behalf of JOINT VENTURE (JV) OF  &amp; </v>
      </c>
      <c r="F115" s="1072"/>
      <c r="G115" s="1072"/>
      <c r="H115" s="1072"/>
      <c r="I115" s="1072"/>
      <c r="J115" s="78"/>
    </row>
    <row r="116" spans="1:10" ht="17.25" customHeight="1">
      <c r="A116" s="315" t="s">
        <v>428</v>
      </c>
      <c r="B116" s="316"/>
      <c r="C116" s="316"/>
      <c r="D116" s="316"/>
      <c r="E116" s="316"/>
      <c r="F116" s="316"/>
      <c r="G116" s="316"/>
      <c r="H116" s="316"/>
      <c r="I116" s="317" t="s">
        <v>442</v>
      </c>
      <c r="J116" s="78"/>
    </row>
    <row r="117" spans="1:10" ht="5.25" customHeight="1">
      <c r="A117" s="319"/>
      <c r="B117" s="318"/>
      <c r="C117" s="318"/>
      <c r="D117" s="318"/>
      <c r="E117" s="318"/>
      <c r="F117" s="318"/>
      <c r="G117" s="318"/>
      <c r="H117" s="318"/>
      <c r="I117" s="318"/>
    </row>
    <row r="118" spans="1:10" ht="18.75" customHeight="1">
      <c r="A118" s="321"/>
      <c r="B118" s="1073"/>
      <c r="C118" s="1073"/>
      <c r="D118" s="1073"/>
      <c r="E118" s="1073"/>
      <c r="F118" s="1073"/>
      <c r="G118" s="1073"/>
      <c r="H118" s="1073"/>
      <c r="I118" s="1073"/>
    </row>
    <row r="119" spans="1:10" ht="12" customHeight="1">
      <c r="A119" s="319"/>
      <c r="B119" s="318"/>
      <c r="C119" s="318"/>
      <c r="D119" s="318"/>
      <c r="E119" s="318"/>
      <c r="F119" s="318"/>
      <c r="G119" s="318"/>
      <c r="H119" s="318"/>
      <c r="I119" s="318"/>
    </row>
    <row r="120" spans="1:10" ht="16.5">
      <c r="A120" s="1077" t="s">
        <v>443</v>
      </c>
      <c r="B120" s="1077"/>
      <c r="C120" s="1077"/>
      <c r="D120" s="1077"/>
      <c r="E120" s="1077"/>
      <c r="F120" s="1077"/>
      <c r="G120" s="1077"/>
      <c r="H120" s="1077"/>
      <c r="I120" s="1077"/>
    </row>
    <row r="121" spans="1:10" ht="15.95" customHeight="1">
      <c r="A121" s="319"/>
      <c r="B121" s="318"/>
      <c r="C121" s="318"/>
      <c r="D121" s="318"/>
      <c r="E121" s="318"/>
      <c r="F121" s="318"/>
      <c r="G121" s="318"/>
      <c r="H121" s="318"/>
      <c r="I121" s="318"/>
    </row>
    <row r="122" spans="1:10" ht="46.5" customHeight="1">
      <c r="A122" s="321" t="s">
        <v>432</v>
      </c>
      <c r="B122" s="1073" t="s">
        <v>444</v>
      </c>
      <c r="C122" s="1073"/>
      <c r="D122" s="1073"/>
      <c r="E122" s="1073"/>
      <c r="F122" s="1073"/>
      <c r="G122" s="1073"/>
      <c r="H122" s="1073"/>
      <c r="I122" s="1073"/>
    </row>
    <row r="123" spans="1:10" ht="8.1" customHeight="1">
      <c r="B123" s="324"/>
      <c r="C123" s="324"/>
      <c r="D123" s="324"/>
      <c r="E123" s="324"/>
      <c r="F123" s="324"/>
      <c r="G123" s="324"/>
      <c r="H123" s="324"/>
      <c r="I123" s="324"/>
    </row>
    <row r="124" spans="1:10" ht="50.25" customHeight="1">
      <c r="A124" s="321" t="s">
        <v>433</v>
      </c>
      <c r="B124" s="1073" t="s">
        <v>445</v>
      </c>
      <c r="C124" s="1073"/>
      <c r="D124" s="1073"/>
      <c r="E124" s="1073"/>
      <c r="F124" s="1073"/>
      <c r="G124" s="1073"/>
      <c r="H124" s="1073"/>
      <c r="I124" s="1073"/>
    </row>
    <row r="125" spans="1:10" ht="12" customHeight="1">
      <c r="A125" s="319"/>
      <c r="B125" s="318"/>
      <c r="C125" s="318"/>
      <c r="D125" s="318"/>
      <c r="E125" s="318"/>
      <c r="F125" s="318"/>
      <c r="G125" s="318"/>
      <c r="H125" s="318"/>
      <c r="I125" s="318"/>
    </row>
    <row r="126" spans="1:10" ht="25.5" customHeight="1">
      <c r="A126" s="1077" t="s">
        <v>446</v>
      </c>
      <c r="B126" s="1077"/>
      <c r="C126" s="1077"/>
      <c r="D126" s="1077"/>
      <c r="E126" s="1077"/>
      <c r="F126" s="1077"/>
      <c r="G126" s="1077"/>
      <c r="H126" s="1077"/>
      <c r="I126" s="1077"/>
    </row>
    <row r="127" spans="1:10" ht="15.95" customHeight="1">
      <c r="A127" s="319"/>
      <c r="B127" s="318"/>
      <c r="C127" s="318"/>
      <c r="D127" s="318"/>
      <c r="E127" s="318"/>
      <c r="F127" s="318"/>
      <c r="G127" s="318"/>
      <c r="H127" s="318"/>
      <c r="I127" s="318"/>
    </row>
    <row r="128" spans="1:10" ht="82.5" customHeight="1">
      <c r="A128" s="1073" t="s">
        <v>634</v>
      </c>
      <c r="B128" s="1073"/>
      <c r="C128" s="1073"/>
      <c r="D128" s="1073"/>
      <c r="E128" s="1073"/>
      <c r="F128" s="1073"/>
      <c r="G128" s="1073"/>
      <c r="H128" s="1073"/>
      <c r="I128" s="1073"/>
    </row>
    <row r="129" spans="1:10" ht="12" customHeight="1">
      <c r="A129" s="319"/>
      <c r="B129" s="318"/>
      <c r="C129" s="318"/>
      <c r="D129" s="318"/>
      <c r="E129" s="318"/>
      <c r="F129" s="318"/>
      <c r="G129" s="318"/>
      <c r="H129" s="318"/>
      <c r="I129" s="318"/>
    </row>
    <row r="130" spans="1:10" ht="21.75" customHeight="1">
      <c r="A130" s="1077" t="s">
        <v>447</v>
      </c>
      <c r="B130" s="1077"/>
      <c r="C130" s="1077"/>
      <c r="D130" s="1077"/>
      <c r="E130" s="1077"/>
      <c r="F130" s="1077"/>
      <c r="G130" s="1077"/>
      <c r="H130" s="1077"/>
      <c r="I130" s="1077"/>
    </row>
    <row r="131" spans="1:10" ht="15.95" customHeight="1">
      <c r="A131" s="320"/>
      <c r="B131" s="318"/>
      <c r="C131" s="318"/>
      <c r="D131" s="318"/>
      <c r="E131" s="318"/>
      <c r="F131" s="318"/>
      <c r="G131" s="318"/>
      <c r="H131" s="318"/>
      <c r="I131" s="318"/>
    </row>
    <row r="132" spans="1:10" ht="69" customHeight="1">
      <c r="A132" s="321" t="s">
        <v>432</v>
      </c>
      <c r="B132" s="1073" t="s">
        <v>636</v>
      </c>
      <c r="C132" s="1073"/>
      <c r="D132" s="1073"/>
      <c r="E132" s="1073"/>
      <c r="F132" s="1073"/>
      <c r="G132" s="1073"/>
      <c r="H132" s="1073"/>
      <c r="I132" s="1073"/>
    </row>
    <row r="133" spans="1:10" ht="8.1" customHeight="1">
      <c r="A133" s="318"/>
      <c r="B133" s="324"/>
      <c r="C133" s="324"/>
      <c r="D133" s="324"/>
      <c r="E133" s="324"/>
      <c r="F133" s="324"/>
      <c r="G133" s="324"/>
      <c r="H133" s="324"/>
      <c r="I133" s="324"/>
    </row>
    <row r="134" spans="1:10" ht="134.25" customHeight="1">
      <c r="A134" s="321" t="s">
        <v>433</v>
      </c>
      <c r="B134" s="1073" t="s">
        <v>637</v>
      </c>
      <c r="C134" s="1073"/>
      <c r="D134" s="1073"/>
      <c r="E134" s="1073"/>
      <c r="F134" s="1073"/>
      <c r="G134" s="1073"/>
      <c r="H134" s="1073"/>
      <c r="I134" s="1073"/>
    </row>
    <row r="135" spans="1:10" ht="28.5" customHeight="1">
      <c r="A135" s="321"/>
      <c r="B135" s="313"/>
      <c r="C135" s="313"/>
      <c r="D135" s="313"/>
      <c r="E135" s="313"/>
      <c r="F135" s="313"/>
      <c r="G135" s="313"/>
      <c r="H135" s="313"/>
      <c r="I135" s="313"/>
    </row>
    <row r="136" spans="1:10" ht="24.95" customHeight="1">
      <c r="A136" s="321"/>
      <c r="B136" s="313"/>
      <c r="C136" s="313"/>
      <c r="D136" s="313"/>
      <c r="E136" s="313"/>
      <c r="F136" s="313"/>
      <c r="G136" s="313"/>
      <c r="H136" s="313"/>
      <c r="I136" s="313"/>
    </row>
    <row r="137" spans="1:10" ht="21" customHeight="1">
      <c r="A137" s="976" t="s">
        <v>426</v>
      </c>
      <c r="B137" s="976"/>
      <c r="C137" s="976"/>
      <c r="D137" s="976"/>
      <c r="E137" s="1078" t="s">
        <v>426</v>
      </c>
      <c r="F137" s="1078"/>
      <c r="G137" s="1078"/>
      <c r="H137" s="1078"/>
      <c r="I137" s="1078"/>
      <c r="J137" s="78"/>
    </row>
    <row r="138" spans="1:10" ht="33" customHeight="1">
      <c r="A138" s="1071" t="s">
        <v>427</v>
      </c>
      <c r="B138" s="1071"/>
      <c r="C138" s="1071"/>
      <c r="D138" s="1071"/>
      <c r="E138" s="1072" t="str">
        <f>E48</f>
        <v xml:space="preserve">(For &amp; On behalf of JOINT VENTURE (JV) OF  &amp; </v>
      </c>
      <c r="F138" s="1072"/>
      <c r="G138" s="1072"/>
      <c r="H138" s="1072"/>
      <c r="I138" s="1072"/>
      <c r="J138" s="78"/>
    </row>
    <row r="139" spans="1:10" ht="15.75">
      <c r="A139" s="315" t="s">
        <v>428</v>
      </c>
      <c r="B139" s="316"/>
      <c r="C139" s="316"/>
      <c r="D139" s="316"/>
      <c r="E139" s="316"/>
      <c r="F139" s="316"/>
      <c r="G139" s="316"/>
      <c r="H139" s="316"/>
      <c r="I139" s="317" t="s">
        <v>448</v>
      </c>
      <c r="J139" s="78"/>
    </row>
    <row r="140" spans="1:10" ht="6" customHeight="1">
      <c r="A140" s="315"/>
      <c r="B140" s="316"/>
      <c r="C140" s="316"/>
      <c r="D140" s="316"/>
      <c r="E140" s="316"/>
      <c r="F140" s="316"/>
      <c r="G140" s="316"/>
      <c r="H140" s="316"/>
      <c r="I140" s="317"/>
      <c r="J140" s="78"/>
    </row>
    <row r="141" spans="1:10" ht="8.25" customHeight="1">
      <c r="A141" s="315"/>
      <c r="B141" s="316"/>
      <c r="C141" s="316"/>
      <c r="D141" s="316"/>
      <c r="E141" s="316"/>
      <c r="F141" s="316"/>
      <c r="G141" s="316"/>
      <c r="H141" s="316"/>
      <c r="I141" s="317"/>
      <c r="J141" s="78"/>
    </row>
    <row r="142" spans="1:10" ht="63" customHeight="1">
      <c r="A142" s="321" t="s">
        <v>439</v>
      </c>
      <c r="B142" s="1073" t="s">
        <v>638</v>
      </c>
      <c r="C142" s="1073"/>
      <c r="D142" s="1073"/>
      <c r="E142" s="1073"/>
      <c r="F142" s="1073"/>
      <c r="G142" s="1073"/>
      <c r="H142" s="1073"/>
      <c r="I142" s="1073"/>
    </row>
    <row r="143" spans="1:10" ht="12" customHeight="1">
      <c r="A143" s="321"/>
      <c r="B143" s="1073"/>
      <c r="C143" s="1073"/>
      <c r="D143" s="1073"/>
      <c r="E143" s="1073"/>
      <c r="F143" s="1073"/>
      <c r="G143" s="1073"/>
      <c r="H143" s="1073"/>
      <c r="I143" s="1073"/>
    </row>
    <row r="144" spans="1:10" ht="124.5" customHeight="1">
      <c r="A144" s="321" t="s">
        <v>449</v>
      </c>
      <c r="B144" s="1073" t="s">
        <v>639</v>
      </c>
      <c r="C144" s="1073"/>
      <c r="D144" s="1073"/>
      <c r="E144" s="1073"/>
      <c r="F144" s="1073"/>
      <c r="G144" s="1073"/>
      <c r="H144" s="1073"/>
      <c r="I144" s="1073"/>
    </row>
    <row r="145" spans="1:10" ht="12" customHeight="1">
      <c r="A145" s="321"/>
      <c r="B145" s="1073"/>
      <c r="C145" s="1073"/>
      <c r="D145" s="1073"/>
      <c r="E145" s="1073"/>
      <c r="F145" s="1073"/>
      <c r="G145" s="1073"/>
      <c r="H145" s="1073"/>
      <c r="I145" s="1073"/>
    </row>
    <row r="146" spans="1:10" ht="121.5" customHeight="1">
      <c r="A146" s="321" t="s">
        <v>450</v>
      </c>
      <c r="B146" s="1073" t="s">
        <v>640</v>
      </c>
      <c r="C146" s="1073"/>
      <c r="D146" s="1073"/>
      <c r="E146" s="1073"/>
      <c r="F146" s="1073"/>
      <c r="G146" s="1073"/>
      <c r="H146" s="1073"/>
      <c r="I146" s="1073"/>
    </row>
    <row r="147" spans="1:10" ht="12" customHeight="1">
      <c r="A147" s="321"/>
      <c r="B147" s="1073"/>
      <c r="C147" s="1073"/>
      <c r="D147" s="1073"/>
      <c r="E147" s="1073"/>
      <c r="F147" s="1073"/>
      <c r="G147" s="1073"/>
      <c r="H147" s="1073"/>
      <c r="I147" s="1073"/>
    </row>
    <row r="148" spans="1:10" ht="155.25" customHeight="1">
      <c r="A148" s="321" t="s">
        <v>451</v>
      </c>
      <c r="B148" s="1073" t="s">
        <v>641</v>
      </c>
      <c r="C148" s="1073"/>
      <c r="D148" s="1073"/>
      <c r="E148" s="1073"/>
      <c r="F148" s="1073"/>
      <c r="G148" s="1073"/>
      <c r="H148" s="1073"/>
      <c r="I148" s="1073"/>
    </row>
    <row r="149" spans="1:10" ht="12" customHeight="1">
      <c r="A149" s="321"/>
      <c r="B149" s="1073"/>
      <c r="C149" s="1073"/>
      <c r="D149" s="1073"/>
      <c r="E149" s="1073"/>
      <c r="F149" s="1073"/>
      <c r="G149" s="1073"/>
      <c r="H149" s="1073"/>
      <c r="I149" s="1073"/>
    </row>
    <row r="150" spans="1:10" ht="78" customHeight="1">
      <c r="A150" s="321" t="s">
        <v>452</v>
      </c>
      <c r="B150" s="1073" t="s">
        <v>642</v>
      </c>
      <c r="C150" s="1073"/>
      <c r="D150" s="1073"/>
      <c r="E150" s="1073"/>
      <c r="F150" s="1073"/>
      <c r="G150" s="1073"/>
      <c r="H150" s="1073"/>
      <c r="I150" s="1073"/>
    </row>
    <row r="151" spans="1:10" ht="12" customHeight="1">
      <c r="A151" s="321"/>
      <c r="B151" s="1073"/>
      <c r="C151" s="1073"/>
      <c r="D151" s="1073"/>
      <c r="E151" s="1073"/>
      <c r="F151" s="1073"/>
      <c r="G151" s="1073"/>
      <c r="H151" s="1073"/>
      <c r="I151" s="1073"/>
    </row>
    <row r="152" spans="1:10" ht="93.75" customHeight="1">
      <c r="A152" s="321" t="s">
        <v>453</v>
      </c>
      <c r="B152" s="1073" t="s">
        <v>643</v>
      </c>
      <c r="C152" s="1073"/>
      <c r="D152" s="1073"/>
      <c r="E152" s="1073"/>
      <c r="F152" s="1073"/>
      <c r="G152" s="1073"/>
      <c r="H152" s="1073"/>
      <c r="I152" s="1073"/>
    </row>
    <row r="153" spans="1:10" ht="51" customHeight="1">
      <c r="A153" s="321"/>
      <c r="B153" s="313"/>
      <c r="C153" s="313"/>
      <c r="D153" s="313"/>
      <c r="E153" s="313"/>
      <c r="F153" s="313"/>
      <c r="G153" s="313"/>
      <c r="H153" s="313"/>
      <c r="I153" s="313"/>
    </row>
    <row r="154" spans="1:10" ht="24.95" customHeight="1">
      <c r="A154" s="321"/>
      <c r="B154" s="313"/>
      <c r="C154" s="313"/>
      <c r="D154" s="313"/>
      <c r="E154" s="313"/>
      <c r="F154" s="313"/>
      <c r="G154" s="313"/>
      <c r="H154" s="313"/>
      <c r="I154" s="313"/>
    </row>
    <row r="155" spans="1:10" ht="21" customHeight="1">
      <c r="A155" s="976" t="s">
        <v>426</v>
      </c>
      <c r="B155" s="976"/>
      <c r="C155" s="976"/>
      <c r="D155" s="976"/>
      <c r="E155" s="1078" t="s">
        <v>426</v>
      </c>
      <c r="F155" s="1078"/>
      <c r="G155" s="1078"/>
      <c r="H155" s="1078"/>
      <c r="I155" s="1078"/>
      <c r="J155" s="78"/>
    </row>
    <row r="156" spans="1:10" ht="33" customHeight="1">
      <c r="A156" s="1071" t="s">
        <v>427</v>
      </c>
      <c r="B156" s="1071"/>
      <c r="C156" s="1071"/>
      <c r="D156" s="1071"/>
      <c r="E156" s="1072" t="str">
        <f>E48</f>
        <v xml:space="preserve">(For &amp; On behalf of JOINT VENTURE (JV) OF  &amp; </v>
      </c>
      <c r="F156" s="1072"/>
      <c r="G156" s="1072"/>
      <c r="H156" s="1072"/>
      <c r="I156" s="1072"/>
      <c r="J156" s="78"/>
    </row>
    <row r="157" spans="1:10" ht="16.5" customHeight="1">
      <c r="A157" s="315" t="s">
        <v>428</v>
      </c>
      <c r="B157" s="316"/>
      <c r="C157" s="316"/>
      <c r="D157" s="316"/>
      <c r="E157" s="316"/>
      <c r="F157" s="316"/>
      <c r="G157" s="316"/>
      <c r="H157" s="316"/>
      <c r="I157" s="317" t="s">
        <v>454</v>
      </c>
      <c r="J157" s="78"/>
    </row>
    <row r="158" spans="1:10" ht="5.25" customHeight="1">
      <c r="A158" s="315"/>
      <c r="B158" s="316"/>
      <c r="C158" s="316"/>
      <c r="D158" s="316"/>
      <c r="E158" s="316"/>
      <c r="F158" s="316"/>
      <c r="G158" s="316"/>
      <c r="H158" s="316"/>
      <c r="I158" s="317"/>
      <c r="J158" s="78"/>
    </row>
    <row r="159" spans="1:10" ht="21" customHeight="1">
      <c r="A159" s="321"/>
      <c r="B159" s="1073"/>
      <c r="C159" s="1073"/>
      <c r="D159" s="1073"/>
      <c r="E159" s="1073"/>
      <c r="F159" s="1073"/>
      <c r="G159" s="1073"/>
      <c r="H159" s="1073"/>
      <c r="I159" s="1073"/>
    </row>
    <row r="160" spans="1:10" ht="8.1" customHeight="1">
      <c r="A160" s="321"/>
      <c r="B160" s="318"/>
      <c r="C160" s="318"/>
      <c r="D160" s="318"/>
      <c r="E160" s="318"/>
      <c r="F160" s="318"/>
      <c r="G160" s="318"/>
      <c r="H160" s="318"/>
      <c r="I160" s="318"/>
    </row>
    <row r="161" spans="1:9" ht="64.5" customHeight="1">
      <c r="A161" s="321" t="s">
        <v>455</v>
      </c>
      <c r="B161" s="1073" t="s">
        <v>644</v>
      </c>
      <c r="C161" s="1073"/>
      <c r="D161" s="1073"/>
      <c r="E161" s="1073"/>
      <c r="F161" s="1073"/>
      <c r="G161" s="1073"/>
      <c r="H161" s="1073"/>
      <c r="I161" s="1073"/>
    </row>
    <row r="162" spans="1:9" ht="7.5" customHeight="1">
      <c r="A162" s="321"/>
      <c r="B162" s="313"/>
      <c r="C162" s="313"/>
      <c r="D162" s="313"/>
      <c r="E162" s="313"/>
      <c r="F162" s="313"/>
      <c r="G162" s="313"/>
      <c r="H162" s="313"/>
      <c r="I162" s="313"/>
    </row>
    <row r="163" spans="1:9" ht="29.25" customHeight="1">
      <c r="A163" s="321" t="s">
        <v>635</v>
      </c>
      <c r="B163" s="1073" t="s">
        <v>645</v>
      </c>
      <c r="C163" s="1073"/>
      <c r="D163" s="1073"/>
      <c r="E163" s="1073"/>
      <c r="F163" s="1073"/>
      <c r="G163" s="1073"/>
      <c r="H163" s="1073"/>
      <c r="I163" s="1073"/>
    </row>
    <row r="164" spans="1:9" ht="58.5" customHeight="1">
      <c r="A164" s="321" t="s">
        <v>456</v>
      </c>
      <c r="B164" s="1073" t="s">
        <v>646</v>
      </c>
      <c r="C164" s="1073"/>
      <c r="D164" s="1073"/>
      <c r="E164" s="1073"/>
      <c r="F164" s="1073"/>
      <c r="G164" s="1073"/>
      <c r="H164" s="1073"/>
      <c r="I164" s="1073"/>
    </row>
    <row r="165" spans="1:9" ht="8.1" customHeight="1">
      <c r="A165" s="319"/>
      <c r="B165" s="318"/>
      <c r="C165" s="318"/>
      <c r="D165" s="318"/>
      <c r="E165" s="318"/>
      <c r="F165" s="318"/>
      <c r="G165" s="318"/>
      <c r="H165" s="318"/>
      <c r="I165" s="318"/>
    </row>
    <row r="166" spans="1:9" ht="16.5">
      <c r="A166" s="1077" t="s">
        <v>457</v>
      </c>
      <c r="B166" s="1077"/>
      <c r="C166" s="1077"/>
      <c r="D166" s="1077"/>
      <c r="E166" s="1077"/>
      <c r="F166" s="1077"/>
      <c r="G166" s="1077"/>
      <c r="H166" s="1077"/>
      <c r="I166" s="1077"/>
    </row>
    <row r="167" spans="1:9" ht="8.1" customHeight="1">
      <c r="A167" s="319"/>
      <c r="B167" s="318"/>
      <c r="C167" s="318"/>
      <c r="D167" s="318"/>
      <c r="E167" s="318"/>
      <c r="F167" s="318"/>
      <c r="G167" s="318"/>
      <c r="H167" s="318"/>
      <c r="I167" s="318"/>
    </row>
    <row r="168" spans="1:9" ht="54.75" customHeight="1">
      <c r="A168" s="1073" t="s">
        <v>458</v>
      </c>
      <c r="B168" s="1073"/>
      <c r="C168" s="1073"/>
      <c r="D168" s="1073"/>
      <c r="E168" s="1073"/>
      <c r="F168" s="1073"/>
      <c r="G168" s="1073"/>
      <c r="H168" s="1073"/>
      <c r="I168" s="1073"/>
    </row>
    <row r="169" spans="1:9" ht="8.1" customHeight="1">
      <c r="A169" s="320"/>
      <c r="B169" s="318"/>
      <c r="C169" s="318"/>
      <c r="D169" s="318"/>
      <c r="E169" s="318"/>
      <c r="F169" s="318"/>
      <c r="G169" s="318"/>
      <c r="H169" s="318"/>
      <c r="I169" s="318"/>
    </row>
    <row r="170" spans="1:9" ht="16.5">
      <c r="A170" s="1077" t="s">
        <v>459</v>
      </c>
      <c r="B170" s="1077"/>
      <c r="C170" s="1077"/>
      <c r="D170" s="1077"/>
      <c r="E170" s="1077"/>
      <c r="F170" s="1077"/>
      <c r="G170" s="1077"/>
      <c r="H170" s="1077"/>
      <c r="I170" s="1077"/>
    </row>
    <row r="171" spans="1:9" ht="8.1" customHeight="1">
      <c r="A171" s="319"/>
      <c r="B171" s="318"/>
      <c r="C171" s="318"/>
      <c r="D171" s="318"/>
      <c r="E171" s="318"/>
      <c r="F171" s="318"/>
      <c r="G171" s="318"/>
      <c r="H171" s="318"/>
      <c r="I171" s="318"/>
    </row>
    <row r="172" spans="1:9" ht="75.75" customHeight="1">
      <c r="A172" s="321" t="s">
        <v>432</v>
      </c>
      <c r="B172" s="1073" t="s">
        <v>647</v>
      </c>
      <c r="C172" s="1073"/>
      <c r="D172" s="1073"/>
      <c r="E172" s="1073"/>
      <c r="F172" s="1073"/>
      <c r="G172" s="1073"/>
      <c r="H172" s="1073"/>
      <c r="I172" s="1073"/>
    </row>
    <row r="173" spans="1:9" ht="8.1" customHeight="1">
      <c r="A173" s="323"/>
      <c r="B173" s="318"/>
      <c r="C173" s="318"/>
      <c r="D173" s="318"/>
      <c r="E173" s="318"/>
      <c r="F173" s="318"/>
      <c r="G173" s="318"/>
      <c r="H173" s="318"/>
      <c r="I173" s="318"/>
    </row>
    <row r="174" spans="1:9" ht="42.75" customHeight="1">
      <c r="A174" s="321" t="s">
        <v>433</v>
      </c>
      <c r="B174" s="1073" t="s">
        <v>648</v>
      </c>
      <c r="C174" s="1073"/>
      <c r="D174" s="1073"/>
      <c r="E174" s="1073"/>
      <c r="F174" s="1073"/>
      <c r="G174" s="1073"/>
      <c r="H174" s="1073"/>
      <c r="I174" s="1073"/>
    </row>
    <row r="175" spans="1:9" ht="8.1" customHeight="1">
      <c r="A175" s="323"/>
      <c r="B175" s="318"/>
      <c r="C175" s="318"/>
      <c r="D175" s="318"/>
      <c r="E175" s="318"/>
      <c r="F175" s="318"/>
      <c r="G175" s="318"/>
      <c r="H175" s="318"/>
      <c r="I175" s="318"/>
    </row>
    <row r="176" spans="1:9" ht="60.75" customHeight="1">
      <c r="A176" s="321" t="s">
        <v>439</v>
      </c>
      <c r="B176" s="1073" t="s">
        <v>460</v>
      </c>
      <c r="C176" s="1073"/>
      <c r="D176" s="1073"/>
      <c r="E176" s="1073"/>
      <c r="F176" s="1073"/>
      <c r="G176" s="1073"/>
      <c r="H176" s="1073"/>
      <c r="I176" s="1073"/>
    </row>
    <row r="177" spans="1:10" ht="8.1" customHeight="1">
      <c r="A177" s="321"/>
      <c r="B177" s="318"/>
      <c r="C177" s="318"/>
      <c r="D177" s="318"/>
      <c r="E177" s="318"/>
      <c r="F177" s="318"/>
      <c r="G177" s="318"/>
      <c r="H177" s="318"/>
      <c r="I177" s="318"/>
    </row>
    <row r="178" spans="1:10" ht="43.5" customHeight="1">
      <c r="A178" s="321" t="s">
        <v>449</v>
      </c>
      <c r="B178" s="1073" t="s">
        <v>461</v>
      </c>
      <c r="C178" s="1073"/>
      <c r="D178" s="1073"/>
      <c r="E178" s="1073"/>
      <c r="F178" s="1073"/>
      <c r="G178" s="1073"/>
      <c r="H178" s="1073"/>
      <c r="I178" s="1073"/>
    </row>
    <row r="179" spans="1:10" ht="8.1" customHeight="1">
      <c r="A179" s="321"/>
      <c r="B179" s="318"/>
      <c r="C179" s="318"/>
      <c r="D179" s="318"/>
      <c r="E179" s="318"/>
      <c r="F179" s="318"/>
      <c r="G179" s="318"/>
      <c r="H179" s="318"/>
      <c r="I179" s="318"/>
    </row>
    <row r="180" spans="1:10" ht="24" customHeight="1">
      <c r="A180" s="321" t="s">
        <v>450</v>
      </c>
      <c r="B180" s="1073" t="s">
        <v>649</v>
      </c>
      <c r="C180" s="1073"/>
      <c r="D180" s="1073"/>
      <c r="E180" s="1073"/>
      <c r="F180" s="1073"/>
      <c r="G180" s="1073"/>
      <c r="H180" s="1073"/>
      <c r="I180" s="1073"/>
    </row>
    <row r="181" spans="1:10" ht="8.1" customHeight="1">
      <c r="A181" s="321"/>
      <c r="B181" s="318"/>
      <c r="C181" s="318"/>
      <c r="D181" s="318"/>
      <c r="E181" s="318"/>
      <c r="F181" s="318"/>
      <c r="G181" s="318"/>
      <c r="H181" s="318"/>
      <c r="I181" s="318"/>
    </row>
    <row r="182" spans="1:10" ht="90" customHeight="1">
      <c r="A182" s="321" t="s">
        <v>451</v>
      </c>
      <c r="B182" s="1073" t="s">
        <v>650</v>
      </c>
      <c r="C182" s="1073"/>
      <c r="D182" s="1073"/>
      <c r="E182" s="1073"/>
      <c r="F182" s="1073"/>
      <c r="G182" s="1073"/>
      <c r="H182" s="1073"/>
      <c r="I182" s="1073"/>
    </row>
    <row r="183" spans="1:10" ht="55.5" customHeight="1">
      <c r="A183" s="321" t="s">
        <v>462</v>
      </c>
      <c r="B183" s="1079" t="s">
        <v>463</v>
      </c>
      <c r="C183" s="1079"/>
      <c r="D183" s="1079"/>
      <c r="E183" s="1079"/>
      <c r="F183" s="1079"/>
      <c r="G183" s="1079"/>
      <c r="H183" s="1079"/>
      <c r="I183" s="1079"/>
    </row>
    <row r="184" spans="1:10" ht="31.5" customHeight="1">
      <c r="A184" s="321"/>
      <c r="B184" s="313"/>
      <c r="C184" s="313"/>
      <c r="D184" s="313"/>
      <c r="E184" s="313"/>
      <c r="F184" s="313"/>
      <c r="G184" s="313"/>
      <c r="H184" s="313"/>
      <c r="I184" s="313"/>
    </row>
    <row r="185" spans="1:10" ht="21" customHeight="1">
      <c r="A185" s="976" t="s">
        <v>426</v>
      </c>
      <c r="B185" s="976"/>
      <c r="C185" s="976"/>
      <c r="D185" s="976"/>
      <c r="E185" s="1078" t="s">
        <v>426</v>
      </c>
      <c r="F185" s="1078"/>
      <c r="G185" s="1078"/>
      <c r="H185" s="1078"/>
      <c r="I185" s="1078"/>
      <c r="J185" s="78"/>
    </row>
    <row r="186" spans="1:10" ht="33" customHeight="1">
      <c r="A186" s="1071" t="s">
        <v>427</v>
      </c>
      <c r="B186" s="1071"/>
      <c r="C186" s="1071"/>
      <c r="D186" s="1071"/>
      <c r="E186" s="1072" t="str">
        <f>E48</f>
        <v xml:space="preserve">(For &amp; On behalf of JOINT VENTURE (JV) OF  &amp; </v>
      </c>
      <c r="F186" s="1072"/>
      <c r="G186" s="1072"/>
      <c r="H186" s="1072"/>
      <c r="I186" s="1072"/>
      <c r="J186" s="78"/>
    </row>
    <row r="187" spans="1:10" ht="18.75" customHeight="1">
      <c r="A187" s="315" t="s">
        <v>428</v>
      </c>
      <c r="B187" s="316"/>
      <c r="C187" s="316"/>
      <c r="D187" s="316"/>
      <c r="E187" s="316"/>
      <c r="F187" s="316"/>
      <c r="G187" s="316"/>
      <c r="H187" s="316"/>
      <c r="I187" s="317" t="s">
        <v>464</v>
      </c>
      <c r="J187" s="78"/>
    </row>
    <row r="188" spans="1:10" ht="15.75">
      <c r="A188" s="315"/>
      <c r="B188" s="316"/>
      <c r="C188" s="316"/>
      <c r="D188" s="316"/>
      <c r="E188" s="316"/>
      <c r="F188" s="316"/>
      <c r="G188" s="316"/>
      <c r="H188" s="316"/>
      <c r="I188" s="317"/>
      <c r="J188" s="78"/>
    </row>
    <row r="189" spans="1:10" ht="53.25" customHeight="1">
      <c r="A189" s="321" t="s">
        <v>452</v>
      </c>
      <c r="B189" s="1073" t="s">
        <v>465</v>
      </c>
      <c r="C189" s="1073"/>
      <c r="D189" s="1073"/>
      <c r="E189" s="1073"/>
      <c r="F189" s="1073"/>
      <c r="G189" s="1073"/>
      <c r="H189" s="1073"/>
      <c r="I189" s="1073"/>
    </row>
    <row r="190" spans="1:10" ht="15.75">
      <c r="A190" s="319"/>
      <c r="B190" s="318"/>
      <c r="C190" s="318"/>
      <c r="D190" s="318"/>
      <c r="E190" s="318"/>
      <c r="F190" s="318"/>
      <c r="G190" s="318"/>
      <c r="H190" s="318"/>
      <c r="I190" s="318"/>
    </row>
    <row r="191" spans="1:10" ht="21.95" customHeight="1">
      <c r="A191" s="318"/>
      <c r="B191" s="312"/>
      <c r="C191" s="325"/>
      <c r="D191" s="325"/>
      <c r="E191" s="325"/>
      <c r="F191" s="312"/>
      <c r="G191" s="325"/>
      <c r="H191" s="325"/>
      <c r="I191" s="325"/>
    </row>
    <row r="192" spans="1:10" ht="21.95" customHeight="1">
      <c r="A192" s="318"/>
      <c r="B192" s="326" t="s">
        <v>466</v>
      </c>
      <c r="C192" s="326"/>
      <c r="D192" s="326"/>
      <c r="E192" s="326"/>
      <c r="F192" s="326" t="s">
        <v>466</v>
      </c>
      <c r="G192" s="326"/>
      <c r="H192" s="326"/>
      <c r="I192" s="326"/>
    </row>
    <row r="193" spans="1:9" ht="35.25" customHeight="1">
      <c r="A193" s="318"/>
      <c r="B193" s="1074" t="s">
        <v>427</v>
      </c>
      <c r="C193" s="1074"/>
      <c r="D193" s="1074"/>
      <c r="E193" s="1074"/>
      <c r="F193" s="1074" t="str">
        <f>E48</f>
        <v xml:space="preserve">(For &amp; On behalf of JOINT VENTURE (JV) OF  &amp; </v>
      </c>
      <c r="G193" s="1074"/>
      <c r="H193" s="1074"/>
      <c r="I193" s="1074"/>
    </row>
    <row r="194" spans="1:9" ht="21.95" customHeight="1">
      <c r="A194" s="318"/>
      <c r="B194" s="327"/>
      <c r="C194" s="328"/>
      <c r="D194" s="328"/>
      <c r="E194" s="328"/>
      <c r="F194" s="329"/>
      <c r="G194" s="329"/>
      <c r="H194" s="329"/>
      <c r="I194" s="329"/>
    </row>
    <row r="195" spans="1:9" ht="21.95" customHeight="1">
      <c r="A195" s="318"/>
      <c r="B195" s="976" t="s">
        <v>467</v>
      </c>
      <c r="C195" s="976"/>
      <c r="D195" s="976"/>
      <c r="E195" s="976"/>
      <c r="F195" s="976" t="s">
        <v>467</v>
      </c>
      <c r="G195" s="976"/>
      <c r="H195" s="976"/>
      <c r="I195" s="976"/>
    </row>
    <row r="196" spans="1:9" ht="21.95" customHeight="1">
      <c r="A196" s="318"/>
      <c r="B196" s="312"/>
      <c r="C196" s="328"/>
      <c r="D196" s="328"/>
      <c r="E196" s="328"/>
      <c r="F196" s="312"/>
      <c r="G196" s="328"/>
      <c r="H196" s="328"/>
      <c r="I196" s="328"/>
    </row>
    <row r="197" spans="1:9" ht="21.95" customHeight="1">
      <c r="A197" s="318"/>
      <c r="B197" s="312"/>
      <c r="C197" s="328"/>
      <c r="D197" s="328"/>
      <c r="E197" s="328"/>
      <c r="F197" s="312"/>
      <c r="G197" s="328"/>
      <c r="H197" s="328"/>
      <c r="I197" s="328"/>
    </row>
    <row r="198" spans="1:9" ht="24.75" customHeight="1">
      <c r="A198" s="318"/>
      <c r="B198" s="316" t="s">
        <v>468</v>
      </c>
      <c r="C198" s="330"/>
      <c r="D198" s="316"/>
      <c r="E198" s="316"/>
      <c r="F198" s="1075" t="str">
        <f>"Name : "&amp; 'Names of Bidder'!D32</f>
        <v xml:space="preserve">Name : </v>
      </c>
      <c r="G198" s="1076"/>
      <c r="H198" s="1076"/>
      <c r="I198" s="1076"/>
    </row>
    <row r="199" spans="1:9" ht="21.95" customHeight="1">
      <c r="A199" s="318"/>
      <c r="B199" s="316" t="s">
        <v>5</v>
      </c>
      <c r="C199" s="330"/>
      <c r="D199" s="316"/>
      <c r="E199" s="316"/>
      <c r="F199" s="1075" t="str">
        <f>"Designation : " &amp; 'Names of Bidder'!D33</f>
        <v xml:space="preserve">Designation : </v>
      </c>
      <c r="G199" s="1076"/>
      <c r="H199" s="1076"/>
      <c r="I199" s="1076"/>
    </row>
    <row r="200" spans="1:9" ht="21.95" customHeight="1">
      <c r="A200" s="318"/>
      <c r="B200" s="326"/>
      <c r="C200" s="328"/>
      <c r="D200" s="328"/>
      <c r="E200" s="328"/>
      <c r="F200" s="326"/>
      <c r="G200" s="328"/>
      <c r="H200" s="328"/>
      <c r="I200" s="328"/>
    </row>
    <row r="201" spans="1:9" ht="21.95" customHeight="1">
      <c r="A201" s="318"/>
      <c r="B201" s="976" t="s">
        <v>469</v>
      </c>
      <c r="C201" s="976"/>
      <c r="D201" s="976"/>
      <c r="E201" s="976"/>
      <c r="F201" s="976" t="s">
        <v>469</v>
      </c>
      <c r="G201" s="976"/>
      <c r="H201" s="976"/>
      <c r="I201" s="976"/>
    </row>
    <row r="202" spans="1:9" ht="21.95" customHeight="1">
      <c r="A202" s="318"/>
      <c r="B202" s="316" t="s">
        <v>468</v>
      </c>
      <c r="C202" s="316"/>
      <c r="D202" s="316"/>
      <c r="E202" s="316"/>
      <c r="F202" s="316" t="s">
        <v>468</v>
      </c>
      <c r="G202" s="326"/>
      <c r="H202" s="326"/>
      <c r="I202" s="326"/>
    </row>
    <row r="203" spans="1:9" ht="21.95" customHeight="1">
      <c r="A203" s="318"/>
      <c r="B203" s="316" t="s">
        <v>5</v>
      </c>
      <c r="C203" s="316"/>
      <c r="D203" s="316"/>
      <c r="E203" s="316"/>
      <c r="F203" s="316" t="s">
        <v>5</v>
      </c>
      <c r="G203" s="318"/>
      <c r="H203" s="318"/>
      <c r="I203" s="318"/>
    </row>
    <row r="204" spans="1:9" ht="21.95" customHeight="1">
      <c r="A204" s="318"/>
      <c r="B204" s="318"/>
      <c r="C204" s="318"/>
      <c r="D204" s="318"/>
      <c r="E204" s="318"/>
      <c r="F204" s="318"/>
      <c r="G204" s="318"/>
      <c r="H204" s="318"/>
      <c r="I204" s="318"/>
    </row>
    <row r="205" spans="1:9" ht="21.95" customHeight="1">
      <c r="A205" s="318"/>
      <c r="B205" s="976" t="s">
        <v>469</v>
      </c>
      <c r="C205" s="976"/>
      <c r="D205" s="976"/>
      <c r="E205" s="976"/>
      <c r="F205" s="976" t="s">
        <v>469</v>
      </c>
      <c r="G205" s="976"/>
      <c r="H205" s="976"/>
      <c r="I205" s="976"/>
    </row>
    <row r="206" spans="1:9" ht="21.95" customHeight="1">
      <c r="A206" s="318"/>
      <c r="B206" s="316" t="s">
        <v>468</v>
      </c>
      <c r="C206" s="316"/>
      <c r="D206" s="316"/>
      <c r="E206" s="316"/>
      <c r="F206" s="316" t="s">
        <v>468</v>
      </c>
      <c r="G206" s="326"/>
      <c r="H206" s="326"/>
      <c r="I206" s="326"/>
    </row>
    <row r="207" spans="1:9" ht="21.95" customHeight="1">
      <c r="A207" s="318"/>
      <c r="B207" s="316" t="s">
        <v>5</v>
      </c>
      <c r="C207" s="316"/>
      <c r="D207" s="316"/>
      <c r="E207" s="316"/>
      <c r="F207" s="316" t="s">
        <v>5</v>
      </c>
      <c r="G207" s="318"/>
      <c r="H207" s="318"/>
      <c r="I207" s="318"/>
    </row>
    <row r="208" spans="1:9" ht="21.95" customHeight="1">
      <c r="A208" s="318"/>
      <c r="B208" s="316"/>
      <c r="C208" s="316"/>
      <c r="D208" s="316"/>
      <c r="E208" s="316"/>
      <c r="F208" s="316"/>
      <c r="G208" s="318"/>
      <c r="H208" s="318"/>
      <c r="I208" s="318"/>
    </row>
    <row r="209" spans="1:9" ht="21.95" customHeight="1">
      <c r="A209" s="318"/>
      <c r="B209" s="316"/>
      <c r="C209" s="316"/>
      <c r="D209" s="316"/>
      <c r="E209" s="316"/>
      <c r="F209" s="316"/>
      <c r="G209" s="318"/>
      <c r="H209" s="318"/>
      <c r="I209" s="318"/>
    </row>
    <row r="210" spans="1:9" ht="21.95" customHeight="1">
      <c r="A210" s="318"/>
      <c r="B210" s="316"/>
      <c r="C210" s="316"/>
      <c r="D210" s="316"/>
      <c r="E210" s="316"/>
      <c r="F210" s="316"/>
      <c r="G210" s="318"/>
      <c r="H210" s="318"/>
      <c r="I210" s="318"/>
    </row>
    <row r="211" spans="1:9" ht="21.95" customHeight="1">
      <c r="A211" s="318"/>
      <c r="B211" s="316"/>
      <c r="C211" s="316"/>
      <c r="D211" s="316"/>
      <c r="E211" s="316"/>
      <c r="F211" s="316"/>
      <c r="G211" s="318"/>
      <c r="H211" s="318"/>
      <c r="I211" s="318"/>
    </row>
    <row r="212" spans="1:9" ht="21.95" customHeight="1">
      <c r="A212" s="318"/>
      <c r="B212" s="316"/>
      <c r="C212" s="316"/>
      <c r="D212" s="316"/>
      <c r="E212" s="316"/>
      <c r="F212" s="316"/>
      <c r="G212" s="318"/>
      <c r="H212" s="318"/>
      <c r="I212" s="318"/>
    </row>
    <row r="213" spans="1:9" ht="21.95" customHeight="1">
      <c r="A213" s="318"/>
      <c r="B213" s="316"/>
      <c r="C213" s="316"/>
      <c r="D213" s="316"/>
      <c r="E213" s="316"/>
      <c r="F213" s="316"/>
      <c r="G213" s="318"/>
      <c r="H213" s="318"/>
      <c r="I213" s="318"/>
    </row>
    <row r="214" spans="1:9" ht="21.95" customHeight="1">
      <c r="A214" s="318"/>
      <c r="B214" s="316"/>
      <c r="C214" s="316"/>
      <c r="D214" s="316"/>
      <c r="E214" s="316"/>
      <c r="F214" s="316"/>
      <c r="G214" s="318"/>
      <c r="H214" s="318"/>
      <c r="I214" s="318"/>
    </row>
    <row r="215" spans="1:9" ht="21.95" customHeight="1">
      <c r="A215" s="318"/>
      <c r="B215" s="316"/>
      <c r="C215" s="316"/>
      <c r="D215" s="316"/>
      <c r="E215" s="316"/>
      <c r="F215" s="316"/>
      <c r="G215" s="318"/>
      <c r="H215" s="318"/>
      <c r="I215" s="318"/>
    </row>
    <row r="216" spans="1:9" ht="21.95" customHeight="1">
      <c r="A216" s="318"/>
      <c r="B216" s="316"/>
      <c r="C216" s="316"/>
      <c r="D216" s="316"/>
      <c r="E216" s="316"/>
      <c r="F216" s="316"/>
      <c r="G216" s="318"/>
      <c r="H216" s="318"/>
      <c r="I216" s="318"/>
    </row>
    <row r="217" spans="1:9" ht="21.95" customHeight="1">
      <c r="A217" s="318"/>
      <c r="B217" s="316"/>
      <c r="C217" s="316"/>
      <c r="D217" s="316"/>
      <c r="E217" s="316"/>
      <c r="F217" s="316"/>
      <c r="G217" s="318"/>
      <c r="H217" s="318"/>
      <c r="I217" s="318"/>
    </row>
    <row r="218" spans="1:9" ht="21.95" customHeight="1">
      <c r="A218" s="318"/>
      <c r="B218" s="316"/>
      <c r="C218" s="316"/>
      <c r="D218" s="316"/>
      <c r="E218" s="316"/>
      <c r="F218" s="316"/>
      <c r="G218" s="318"/>
      <c r="H218" s="318"/>
      <c r="I218" s="318"/>
    </row>
    <row r="219" spans="1:9" ht="21.95" customHeight="1">
      <c r="A219" s="318"/>
      <c r="B219" s="316"/>
      <c r="C219" s="316"/>
      <c r="D219" s="316"/>
      <c r="E219" s="316"/>
      <c r="F219" s="316"/>
      <c r="G219" s="318"/>
      <c r="H219" s="318"/>
      <c r="I219" s="318"/>
    </row>
    <row r="220" spans="1:9" ht="15.75" customHeight="1">
      <c r="A220" s="318"/>
      <c r="B220" s="316"/>
      <c r="C220" s="316"/>
      <c r="D220" s="316"/>
      <c r="E220" s="316"/>
      <c r="F220" s="316"/>
      <c r="G220" s="318"/>
      <c r="H220" s="318"/>
      <c r="I220" s="318"/>
    </row>
    <row r="221" spans="1:9" ht="15.75">
      <c r="A221" s="331"/>
      <c r="B221" s="331"/>
      <c r="C221" s="331"/>
      <c r="D221" s="331"/>
      <c r="E221" s="331"/>
      <c r="F221" s="331"/>
      <c r="G221" s="331"/>
      <c r="H221" s="331"/>
      <c r="I221" s="331"/>
    </row>
    <row r="222" spans="1:9" ht="15.75">
      <c r="A222" s="315" t="s">
        <v>428</v>
      </c>
      <c r="B222" s="316"/>
      <c r="C222" s="316"/>
      <c r="D222" s="316"/>
      <c r="E222" s="316"/>
      <c r="F222" s="316"/>
      <c r="G222" s="316"/>
      <c r="H222" s="316"/>
      <c r="I222" s="317" t="s">
        <v>470</v>
      </c>
    </row>
    <row r="223" spans="1:9" ht="15.75">
      <c r="A223" s="318"/>
      <c r="B223" s="318"/>
      <c r="C223" s="318"/>
      <c r="D223" s="318"/>
      <c r="E223" s="318"/>
      <c r="F223" s="318"/>
      <c r="G223" s="318"/>
      <c r="H223" s="318"/>
      <c r="I223" s="318"/>
    </row>
    <row r="224" spans="1:9" ht="15.75">
      <c r="A224" s="318"/>
      <c r="B224" s="318"/>
      <c r="C224" s="318"/>
      <c r="D224" s="318"/>
      <c r="E224" s="318"/>
      <c r="F224" s="318"/>
      <c r="G224" s="318"/>
      <c r="H224" s="318"/>
      <c r="I224" s="318"/>
    </row>
    <row r="225" spans="1:9" ht="15.75">
      <c r="A225" s="318"/>
      <c r="B225" s="318"/>
      <c r="C225" s="318"/>
      <c r="D225" s="318"/>
      <c r="E225" s="318"/>
      <c r="F225" s="318"/>
      <c r="G225" s="318"/>
      <c r="H225" s="318"/>
      <c r="I225" s="318"/>
    </row>
    <row r="226" spans="1:9" ht="15.75">
      <c r="A226" s="318"/>
      <c r="B226" s="318"/>
      <c r="C226" s="318"/>
      <c r="D226" s="318"/>
      <c r="E226" s="318"/>
      <c r="F226" s="318"/>
      <c r="G226" s="318"/>
      <c r="H226" s="318"/>
      <c r="I226" s="318"/>
    </row>
    <row r="227" spans="1:9" ht="15.75">
      <c r="A227" s="318"/>
      <c r="B227" s="318"/>
      <c r="C227" s="318"/>
      <c r="D227" s="318"/>
      <c r="E227" s="318"/>
      <c r="F227" s="318"/>
      <c r="G227" s="318"/>
      <c r="H227" s="318"/>
      <c r="I227" s="318"/>
    </row>
    <row r="228" spans="1:9" ht="15.75">
      <c r="A228" s="318"/>
      <c r="B228" s="318"/>
      <c r="C228" s="318"/>
      <c r="D228" s="318"/>
      <c r="E228" s="318"/>
      <c r="F228" s="318"/>
      <c r="G228" s="318"/>
      <c r="H228" s="318"/>
      <c r="I228" s="318"/>
    </row>
    <row r="229" spans="1:9" ht="15.75">
      <c r="A229" s="318"/>
      <c r="B229" s="318"/>
      <c r="C229" s="318"/>
      <c r="D229" s="318"/>
      <c r="E229" s="318"/>
      <c r="F229" s="318"/>
      <c r="G229" s="318"/>
      <c r="H229" s="318"/>
      <c r="I229" s="318"/>
    </row>
    <row r="230" spans="1:9" ht="15.75">
      <c r="A230" s="318"/>
      <c r="B230" s="318"/>
      <c r="C230" s="318"/>
      <c r="D230" s="318"/>
      <c r="E230" s="318"/>
      <c r="F230" s="318"/>
      <c r="G230" s="318"/>
      <c r="H230" s="318"/>
      <c r="I230" s="318"/>
    </row>
    <row r="231" spans="1:9" ht="15.75">
      <c r="A231" s="318"/>
      <c r="B231" s="318"/>
      <c r="C231" s="318"/>
      <c r="D231" s="318"/>
      <c r="E231" s="318"/>
      <c r="F231" s="318"/>
      <c r="G231" s="318"/>
      <c r="H231" s="318"/>
      <c r="I231" s="318"/>
    </row>
    <row r="232" spans="1:9" ht="15.75">
      <c r="A232" s="318"/>
      <c r="B232" s="318"/>
      <c r="C232" s="318"/>
      <c r="D232" s="318"/>
      <c r="E232" s="318"/>
      <c r="F232" s="318"/>
      <c r="G232" s="318"/>
      <c r="H232" s="318"/>
      <c r="I232" s="318"/>
    </row>
    <row r="233" spans="1:9" ht="15.75">
      <c r="A233" s="318"/>
      <c r="B233" s="318"/>
      <c r="C233" s="318"/>
      <c r="D233" s="318"/>
      <c r="E233" s="318"/>
      <c r="F233" s="318"/>
      <c r="G233" s="318"/>
      <c r="H233" s="318"/>
      <c r="I233" s="318"/>
    </row>
    <row r="234" spans="1:9" ht="15.75">
      <c r="A234" s="318"/>
      <c r="B234" s="318"/>
      <c r="C234" s="318"/>
      <c r="D234" s="318"/>
      <c r="E234" s="318"/>
      <c r="F234" s="318"/>
      <c r="G234" s="318"/>
      <c r="H234" s="318"/>
      <c r="I234" s="318"/>
    </row>
    <row r="235" spans="1:9" ht="15.75">
      <c r="A235" s="318"/>
      <c r="B235" s="318"/>
      <c r="C235" s="318"/>
      <c r="D235" s="318"/>
      <c r="E235" s="318"/>
      <c r="F235" s="318"/>
      <c r="G235" s="318"/>
      <c r="H235" s="318"/>
      <c r="I235" s="318"/>
    </row>
  </sheetData>
  <sheetProtection algorithmName="SHA-512" hashValue="AnzMxANdxtwTV+PAFU/IpDLkgsiPdvbckAGs9UBcefeO5tExitPHqV2eiNqKViuO1an25tVmKZY3+SuM/ar6GA==" saltValue="2KOuyK6OR0yOpnOhqggUdQ==" spinCount="100000" sheet="1" formatColumns="0" formatRows="0" selectLockedCells="1"/>
  <customSheetViews>
    <customSheetView guid="{35C772BD-8F05-4A18-BEC8-6AF744E22539}" scale="120" showPageBreaks="1" showGridLines="0" printArea="1" view="pageBreakPreview" topLeftCell="A40">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1"/>
      <headerFooter alignWithMargins="0">
        <oddFooter>&amp;C&amp;A</oddFooter>
      </headerFooter>
    </customSheetView>
    <customSheetView guid="{012A8702-091E-4FD1-8E26-12B65B8B3B8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
      <headerFooter alignWithMargins="0">
        <oddFooter>&amp;C&amp;A</oddFooter>
      </headerFooter>
    </customSheetView>
    <customSheetView guid="{0D490C87-B003-4943-9825-ACE0B8E7CC06}" scale="120" showPageBreaks="1" showGridLines="0" printArea="1" view="pageBreakPreview" topLeftCell="A46">
      <selection activeCell="A50" sqref="A50:I50"/>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
      <headerFooter alignWithMargins="0">
        <oddFooter>&amp;C&amp;A</oddFooter>
      </headerFooter>
    </customSheetView>
    <customSheetView guid="{4D67A8FB-66CE-4EFD-8932-C754BE25ED43}" scale="120" showPageBreaks="1" showGridLines="0" printArea="1" view="pageBreakPreview" topLeftCell="A10">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4"/>
      <headerFooter alignWithMargins="0">
        <oddFooter>&amp;C&amp;A</oddFooter>
      </headerFooter>
    </customSheetView>
    <customSheetView guid="{B07CB001-8FAF-40AD-8AD5-A65A64B33B35}" scale="120" showPageBreaks="1" showGridLines="0" printArea="1" view="pageBreakPreview">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5"/>
      <headerFooter alignWithMargins="0">
        <oddFooter>&amp;C&amp;A</oddFooter>
      </headerFooter>
    </customSheetView>
    <customSheetView guid="{8CF338B0-8CA3-4AF4-816D-CB7A6D8E33BC}" scale="120" showPageBreaks="1" showGridLines="0" printArea="1" view="pageBreakPreview" topLeftCell="A58">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6"/>
      <headerFooter alignWithMargins="0">
        <oddFooter>&amp;C&amp;A</oddFooter>
      </headerFooter>
    </customSheetView>
    <customSheetView guid="{D05C69EC-C4A6-4AED-AFBA-A3044FD4B3FB}" scale="120" showPageBreaks="1" showGridLines="0" printArea="1" view="pageBreakPreview" topLeftCell="A19">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7"/>
      <headerFooter alignWithMargins="0">
        <oddFooter>&amp;C&amp;A</oddFooter>
      </headerFooter>
    </customSheetView>
    <customSheetView guid="{BE615921-12B2-47E1-81BB-292B559B4C46}" scale="120" showPageBreaks="1" showGridLines="0" printArea="1" view="pageBreakPreview" topLeftCell="A49">
      <selection activeCell="A56" sqref="A56:I5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8"/>
      <headerFooter alignWithMargins="0">
        <oddFooter>&amp;C&amp;A</oddFooter>
      </headerFooter>
    </customSheetView>
    <customSheetView guid="{13A93EBF-985A-49FD-9FE0-DC75D238EC8C}" scale="120" showPageBreaks="1" showGridLines="0" printArea="1" view="pageBreakPreview" topLeftCell="A130">
      <selection activeCell="J68" sqref="J68"/>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9"/>
      <headerFooter alignWithMargins="0">
        <oddFooter>&amp;C&amp;A</oddFooter>
      </headerFooter>
    </customSheetView>
    <customSheetView guid="{1E2D7167-D6B7-4690-9A83-BF768C4223A4}"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7A88FC7A-7690-48AB-B789-172043AFADC8}" showPageBreaks="1" printArea="1" view="pageBreakPreview" topLeftCell="A172">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CB7CD015-9A92-451A-BEF4-2BC98E3768DD}"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44C1C443-3199-4288-884A-D16AF7B2CD69}"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82E8A0F5-0020-4355-95CF-28601763A783}" showPageBreaks="1" printArea="1" view="pageBreakPreview" topLeftCell="A163">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6"/>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7"/>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8"/>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9"/>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82C64B11-1F50-45B5-B7BB-9F1DC733C833}" showPageBreaks="1" printArea="1" view="pageBreakPreview" topLeftCell="A46">
      <selection activeCell="B75" sqref="B75:C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CFBF18EC-8277-4311-991B-395AF21BB33B}"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AA750348-930C-43DE-ADD0-8D60980F5013}"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14C32814-5A59-4863-9FB1-822FBB75D7D1}" showPageBreaks="1" showGridLines="0" printArea="1" view="pageBreakPreview" topLeftCell="A16">
      <selection activeCell="C79" sqref="C79:I79"/>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4"/>
      <headerFooter alignWithMargins="0">
        <oddFooter>&amp;C&amp;A</oddFooter>
      </headerFooter>
    </customSheetView>
    <customSheetView guid="{1F125E51-1799-42D0-B41E-DC039BB17D59}" scale="120" showPageBreaks="1" showGridLines="0" printArea="1" view="pageBreakPreview" topLeftCell="A145">
      <selection activeCell="M46" sqref="M4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5"/>
      <headerFooter alignWithMargins="0">
        <oddFooter>&amp;C&amp;A</oddFooter>
      </headerFooter>
    </customSheetView>
    <customSheetView guid="{77353208-2D17-4D2E-ADE3-4F168F350B73}" scale="120" showPageBreaks="1" showGridLines="0" printArea="1" view="pageBreakPreview">
      <selection activeCell="L6" sqref="L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6"/>
      <headerFooter alignWithMargins="0">
        <oddFooter>&amp;C&amp;A</oddFooter>
      </headerFooter>
    </customSheetView>
    <customSheetView guid="{010B040B-83D1-42E5-9354-A9BE9113BDA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7"/>
      <headerFooter alignWithMargins="0">
        <oddFooter>&amp;C&amp;A</oddFooter>
      </headerFooter>
    </customSheetView>
  </customSheetViews>
  <mergeCells count="124">
    <mergeCell ref="A1:I1"/>
    <mergeCell ref="B2:I2"/>
    <mergeCell ref="B3:I3"/>
    <mergeCell ref="B4:I4"/>
    <mergeCell ref="B5:I5"/>
    <mergeCell ref="B6:I6"/>
    <mergeCell ref="A37:I37"/>
    <mergeCell ref="A50:I50"/>
    <mergeCell ref="A54:I54"/>
    <mergeCell ref="A40:I40"/>
    <mergeCell ref="A41:I41"/>
    <mergeCell ref="A42:I42"/>
    <mergeCell ref="A43:I43"/>
    <mergeCell ref="A44:I44"/>
    <mergeCell ref="A45:I45"/>
    <mergeCell ref="A31:I31"/>
    <mergeCell ref="A32:I32"/>
    <mergeCell ref="A33:I33"/>
    <mergeCell ref="A34:I34"/>
    <mergeCell ref="A35:I35"/>
    <mergeCell ref="A36:I36"/>
    <mergeCell ref="A38:I38"/>
    <mergeCell ref="A39:I39"/>
    <mergeCell ref="A58:I58"/>
    <mergeCell ref="B60:I60"/>
    <mergeCell ref="C62:I62"/>
    <mergeCell ref="C64:I64"/>
    <mergeCell ref="E47:I47"/>
    <mergeCell ref="A48:D48"/>
    <mergeCell ref="E48:I48"/>
    <mergeCell ref="A47:D47"/>
    <mergeCell ref="C66:I66"/>
    <mergeCell ref="A52:I52"/>
    <mergeCell ref="A56:I56"/>
    <mergeCell ref="B68:I68"/>
    <mergeCell ref="A70:I70"/>
    <mergeCell ref="B72:I72"/>
    <mergeCell ref="A74:D74"/>
    <mergeCell ref="E74:I74"/>
    <mergeCell ref="A75:D75"/>
    <mergeCell ref="E75:I75"/>
    <mergeCell ref="C77:I77"/>
    <mergeCell ref="C79:I79"/>
    <mergeCell ref="C81:I81"/>
    <mergeCell ref="C83:I83"/>
    <mergeCell ref="C85:I85"/>
    <mergeCell ref="C87:I87"/>
    <mergeCell ref="A91:D91"/>
    <mergeCell ref="E91:I91"/>
    <mergeCell ref="A92:D92"/>
    <mergeCell ref="E92:I92"/>
    <mergeCell ref="C89:I89"/>
    <mergeCell ref="B90:I90"/>
    <mergeCell ref="A95:I95"/>
    <mergeCell ref="B97:I97"/>
    <mergeCell ref="B99:I99"/>
    <mergeCell ref="B101:I101"/>
    <mergeCell ref="A103:I103"/>
    <mergeCell ref="B105:I105"/>
    <mergeCell ref="B107:I107"/>
    <mergeCell ref="A109:I109"/>
    <mergeCell ref="B111:I111"/>
    <mergeCell ref="A114:D114"/>
    <mergeCell ref="E114:I114"/>
    <mergeCell ref="A115:D115"/>
    <mergeCell ref="E115:I115"/>
    <mergeCell ref="B112:I112"/>
    <mergeCell ref="B118:I118"/>
    <mergeCell ref="A120:I120"/>
    <mergeCell ref="B122:I122"/>
    <mergeCell ref="B124:I124"/>
    <mergeCell ref="A126:I126"/>
    <mergeCell ref="A128:I128"/>
    <mergeCell ref="A130:I130"/>
    <mergeCell ref="B132:I132"/>
    <mergeCell ref="B134:I134"/>
    <mergeCell ref="A137:D137"/>
    <mergeCell ref="E137:I137"/>
    <mergeCell ref="A138:D138"/>
    <mergeCell ref="E138:I138"/>
    <mergeCell ref="B159:I159"/>
    <mergeCell ref="B142:I142"/>
    <mergeCell ref="B143:I143"/>
    <mergeCell ref="B144:I144"/>
    <mergeCell ref="B145:I145"/>
    <mergeCell ref="B146:I146"/>
    <mergeCell ref="B148:I148"/>
    <mergeCell ref="B147:I147"/>
    <mergeCell ref="B149:I149"/>
    <mergeCell ref="B150:I150"/>
    <mergeCell ref="B152:I152"/>
    <mergeCell ref="A155:D155"/>
    <mergeCell ref="E155:I155"/>
    <mergeCell ref="A156:D156"/>
    <mergeCell ref="E156:I156"/>
    <mergeCell ref="B151:I151"/>
    <mergeCell ref="B161:I161"/>
    <mergeCell ref="A166:I166"/>
    <mergeCell ref="A168:I168"/>
    <mergeCell ref="A170:I170"/>
    <mergeCell ref="A185:D185"/>
    <mergeCell ref="E185:I185"/>
    <mergeCell ref="B180:I180"/>
    <mergeCell ref="B183:I183"/>
    <mergeCell ref="B163:I163"/>
    <mergeCell ref="B164:I164"/>
    <mergeCell ref="B172:I172"/>
    <mergeCell ref="B174:I174"/>
    <mergeCell ref="B176:I176"/>
    <mergeCell ref="B178:I178"/>
    <mergeCell ref="B201:E201"/>
    <mergeCell ref="F201:I201"/>
    <mergeCell ref="B205:E205"/>
    <mergeCell ref="F205:I205"/>
    <mergeCell ref="A186:D186"/>
    <mergeCell ref="E186:I186"/>
    <mergeCell ref="B189:I189"/>
    <mergeCell ref="B182:I182"/>
    <mergeCell ref="F193:I193"/>
    <mergeCell ref="B195:E195"/>
    <mergeCell ref="F198:I198"/>
    <mergeCell ref="F199:I199"/>
    <mergeCell ref="F195:I195"/>
    <mergeCell ref="B193:E193"/>
  </mergeCells>
  <printOptions horizontalCentered="1"/>
  <pageMargins left="0.75" right="0.75" top="0.68" bottom="0.19" header="0.5" footer="0.15"/>
  <pageSetup paperSize="9" scale="91" orientation="portrait" r:id="rId28"/>
  <headerFooter alignWithMargins="0">
    <oddFooter>&amp;C&amp;A</oddFooter>
  </headerFooter>
  <rowBreaks count="7" manualBreakCount="7">
    <brk id="49" max="8" man="1"/>
    <brk id="76" max="8" man="1"/>
    <brk id="94" max="8" man="1"/>
    <brk id="117" max="8" man="1"/>
    <brk id="140" max="8" man="1"/>
    <brk id="158" max="8" man="1"/>
    <brk id="187" max="8" man="1"/>
  </rowBreaks>
  <drawing r:id="rId29"/>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indexed="24"/>
  </sheetPr>
  <dimension ref="A1:AE115"/>
  <sheetViews>
    <sheetView showGridLines="0" view="pageBreakPreview" zoomScaleNormal="100" zoomScaleSheetLayoutView="100" workbookViewId="0">
      <selection activeCell="E19" sqref="E19"/>
    </sheetView>
  </sheetViews>
  <sheetFormatPr defaultRowHeight="16.5"/>
  <cols>
    <col min="1" max="1" width="12.140625" style="31" customWidth="1"/>
    <col min="2" max="2" width="20.5703125" style="31" customWidth="1"/>
    <col min="3" max="3" width="11.42578125" style="31" customWidth="1"/>
    <col min="4" max="4" width="15.42578125" style="31" customWidth="1"/>
    <col min="5" max="5" width="39.28515625" style="43" customWidth="1"/>
    <col min="6" max="6" width="0" style="267" hidden="1" customWidth="1"/>
    <col min="7" max="7" width="9.140625" style="267"/>
    <col min="8" max="8" width="0" style="267" hidden="1" customWidth="1"/>
    <col min="9" max="31" width="9.140625" style="267"/>
    <col min="32" max="16384" width="9.140625" style="27"/>
  </cols>
  <sheetData>
    <row r="1" spans="1:31">
      <c r="A1" s="23" t="str">
        <f>Basic!A3&amp;Basic!B3</f>
        <v>Specification No. :5002001861/TOWER/DOM/A02-CC CS -3</v>
      </c>
      <c r="B1" s="24"/>
      <c r="C1" s="24"/>
      <c r="D1" s="24"/>
      <c r="E1" s="25" t="str">
        <f>"Attachment-15 "</f>
        <v xml:space="preserve">Attachment-15 </v>
      </c>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row>
    <row r="2" spans="1:31" ht="12" customHeight="1"/>
    <row r="3" spans="1:31" ht="89.25" customHeight="1">
      <c r="A3" s="738" t="str">
        <f>Basic!B1</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38"/>
      <c r="C3" s="738"/>
      <c r="D3" s="738"/>
      <c r="E3" s="738"/>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row>
    <row r="4" spans="1:31" ht="15.75" customHeight="1">
      <c r="A4" s="30"/>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row>
    <row r="5" spans="1:31" ht="47.25" customHeight="1">
      <c r="A5" s="1095" t="s">
        <v>555</v>
      </c>
      <c r="B5" s="1095"/>
      <c r="C5" s="1095"/>
      <c r="D5" s="1095"/>
      <c r="E5" s="1095"/>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row>
    <row r="6" spans="1:31" ht="15" customHeight="1">
      <c r="A6" s="34"/>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row>
    <row r="7" spans="1:31" ht="20.100000000000001" customHeight="1">
      <c r="A7" s="35"/>
      <c r="E7" s="15" t="str">
        <f>'Attach 3(JV)'!E7</f>
        <v>To:</v>
      </c>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row>
    <row r="8" spans="1:31" ht="36" customHeight="1">
      <c r="A8" s="737" t="str">
        <f>'Attach 3(JV)'!A7</f>
        <v>Bidder’s Name and Address :</v>
      </c>
      <c r="B8" s="737"/>
      <c r="C8" s="737"/>
      <c r="D8" s="737"/>
      <c r="E8" s="87" t="str">
        <f>'Attach 3(JV)'!E8</f>
        <v>Contract Services</v>
      </c>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row>
    <row r="9" spans="1:31" ht="20.100000000000001" customHeight="1">
      <c r="A9" s="13" t="s">
        <v>356</v>
      </c>
      <c r="B9" s="1096" t="str">
        <f>'Attach 3(JV)'!B9:D9</f>
        <v/>
      </c>
      <c r="C9" s="1096"/>
      <c r="D9" s="1096"/>
      <c r="E9" s="87" t="str">
        <f>'Attach 3(JV)'!E9</f>
        <v>Power Grid Corporation of India Ltd.,</v>
      </c>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row>
    <row r="10" spans="1:31" ht="20.100000000000001" customHeight="1">
      <c r="A10" s="13" t="s">
        <v>358</v>
      </c>
      <c r="B10" s="975" t="str">
        <f>'Attach 3(JV)'!B10:D10</f>
        <v/>
      </c>
      <c r="C10" s="975"/>
      <c r="D10" s="975"/>
      <c r="E10" s="87" t="str">
        <f>'Attach 3(JV)'!E10</f>
        <v>"Saudamini", Plot No. 2, Sector 29</v>
      </c>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row>
    <row r="11" spans="1:31" ht="17.25" customHeight="1">
      <c r="B11" s="975" t="str">
        <f>'Attach 3(JV)'!B11:D11</f>
        <v/>
      </c>
      <c r="C11" s="975"/>
      <c r="D11" s="975"/>
      <c r="E11" s="87" t="str">
        <f>'Attach 3(JV)'!E11</f>
        <v>Gurgaon (Haryana) - 122001</v>
      </c>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row>
    <row r="12" spans="1:31" ht="17.25" customHeight="1">
      <c r="A12" s="34"/>
      <c r="B12" s="975" t="str">
        <f>'Attach 3(JV)'!B12</f>
        <v/>
      </c>
      <c r="C12" s="975"/>
      <c r="D12" s="975"/>
      <c r="E12" s="87"/>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row>
    <row r="13" spans="1:31" ht="13.5" customHeight="1">
      <c r="A13" s="34"/>
      <c r="B13" s="975"/>
      <c r="C13" s="975"/>
      <c r="D13" s="975"/>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row>
    <row r="14" spans="1:31" ht="17.25" customHeight="1">
      <c r="A14" s="31" t="s">
        <v>350</v>
      </c>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row>
    <row r="15" spans="1:31" ht="8.25" hidden="1" customHeight="1">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row>
    <row r="16" spans="1:31" ht="56.25" customHeight="1">
      <c r="A16" s="268" t="s">
        <v>410</v>
      </c>
      <c r="B16" s="1105" t="s">
        <v>411</v>
      </c>
      <c r="C16" s="1105"/>
      <c r="D16" s="1105"/>
      <c r="E16" s="1105"/>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row>
    <row r="17" spans="1:31" ht="16.5" customHeight="1">
      <c r="A17" s="269"/>
      <c r="B17" s="1106" t="s">
        <v>480</v>
      </c>
      <c r="C17" s="1106"/>
      <c r="D17" s="1106"/>
      <c r="E17" s="110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row>
    <row r="18" spans="1:31" ht="6.75" customHeight="1">
      <c r="A18" s="269"/>
      <c r="B18" s="270"/>
      <c r="C18" s="270"/>
      <c r="D18" s="270"/>
      <c r="E18" s="270"/>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row>
    <row r="19" spans="1:31" ht="18" customHeight="1">
      <c r="B19" s="362" t="s">
        <v>412</v>
      </c>
      <c r="C19" s="363"/>
      <c r="D19" s="364"/>
      <c r="E19" s="175"/>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row>
    <row r="20" spans="1:31" ht="18" customHeight="1">
      <c r="A20" s="365"/>
      <c r="B20" s="362" t="s">
        <v>413</v>
      </c>
      <c r="C20" s="363"/>
      <c r="D20" s="364"/>
      <c r="E20" s="175"/>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row>
    <row r="21" spans="1:31" ht="39.75" customHeight="1">
      <c r="B21" s="1107"/>
      <c r="C21" s="1107"/>
      <c r="D21" s="1107"/>
      <c r="E21" s="1107"/>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row>
    <row r="22" spans="1:31" ht="35.25" customHeight="1">
      <c r="A22" s="268" t="s">
        <v>414</v>
      </c>
      <c r="B22" s="1105" t="s">
        <v>133</v>
      </c>
      <c r="C22" s="1105"/>
      <c r="D22" s="1105"/>
      <c r="E22" s="1105"/>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row>
    <row r="23" spans="1:31" ht="36" customHeight="1">
      <c r="A23" s="250" t="s">
        <v>157</v>
      </c>
      <c r="B23" s="1108" t="s">
        <v>134</v>
      </c>
      <c r="C23" s="1108"/>
      <c r="D23" s="1108"/>
      <c r="E23" s="230" t="str">
        <f>B9</f>
        <v/>
      </c>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row>
    <row r="24" spans="1:31" ht="18.95" customHeight="1">
      <c r="A24" s="251" t="s">
        <v>158</v>
      </c>
      <c r="B24" s="1104" t="s">
        <v>135</v>
      </c>
      <c r="C24" s="1104"/>
      <c r="D24" s="1104"/>
      <c r="E24" s="159"/>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row>
    <row r="25" spans="1:31" ht="18.95" customHeight="1">
      <c r="A25" s="252"/>
      <c r="B25" s="1104" t="s">
        <v>136</v>
      </c>
      <c r="C25" s="1104"/>
      <c r="D25" s="1104"/>
      <c r="E25" s="245"/>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row>
    <row r="26" spans="1:31" ht="18.95" customHeight="1">
      <c r="A26" s="252"/>
      <c r="B26" s="1104"/>
      <c r="C26" s="1104"/>
      <c r="D26" s="1104"/>
      <c r="E26" s="245"/>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row>
    <row r="27" spans="1:31" ht="18.95" customHeight="1">
      <c r="A27" s="252"/>
      <c r="B27" s="1104"/>
      <c r="C27" s="1104"/>
      <c r="D27" s="1104"/>
      <c r="E27" s="245"/>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row>
    <row r="28" spans="1:31" ht="18.95" customHeight="1">
      <c r="A28" s="252"/>
      <c r="B28" s="1104" t="s">
        <v>137</v>
      </c>
      <c r="C28" s="1104"/>
      <c r="D28" s="1104"/>
      <c r="E28" s="245"/>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row>
    <row r="29" spans="1:31" ht="18.95" customHeight="1">
      <c r="A29" s="252"/>
      <c r="B29" s="1104"/>
      <c r="C29" s="1104"/>
      <c r="D29" s="1104"/>
      <c r="E29" s="342"/>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row>
    <row r="30" spans="1:31" ht="18.95" customHeight="1">
      <c r="A30" s="252"/>
      <c r="B30" s="1104"/>
      <c r="C30" s="1104"/>
      <c r="D30" s="1104"/>
      <c r="E30" s="342"/>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row>
    <row r="31" spans="1:31" ht="18.95" customHeight="1">
      <c r="A31" s="252"/>
      <c r="B31" s="1104" t="s">
        <v>138</v>
      </c>
      <c r="C31" s="1104"/>
      <c r="D31" s="1104"/>
      <c r="E31" s="342"/>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row>
    <row r="32" spans="1:31" ht="18.95" customHeight="1">
      <c r="A32" s="252"/>
      <c r="B32" s="1104"/>
      <c r="C32" s="1104"/>
      <c r="D32" s="1104"/>
      <c r="E32" s="245"/>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row>
    <row r="33" spans="1:31" ht="18.95" customHeight="1">
      <c r="A33" s="271"/>
      <c r="B33" s="1112"/>
      <c r="C33" s="1112"/>
      <c r="D33" s="1112"/>
      <c r="E33" s="24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row>
    <row r="34" spans="1:31" ht="18.95" customHeight="1">
      <c r="A34" s="251" t="s">
        <v>578</v>
      </c>
      <c r="B34" s="1102" t="s">
        <v>139</v>
      </c>
      <c r="C34" s="1102"/>
      <c r="D34" s="1102"/>
      <c r="E34" s="1097"/>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row>
    <row r="35" spans="1:31" ht="60.75" customHeight="1">
      <c r="A35" s="252"/>
      <c r="B35" s="1099" t="s">
        <v>140</v>
      </c>
      <c r="C35" s="1100"/>
      <c r="D35" s="1101"/>
      <c r="E35" s="1098"/>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row>
    <row r="36" spans="1:31" ht="96.75" customHeight="1">
      <c r="A36" s="249" t="s">
        <v>579</v>
      </c>
      <c r="B36" s="1123" t="s">
        <v>577</v>
      </c>
      <c r="C36" s="1123"/>
      <c r="D36" s="1123"/>
      <c r="E36" s="175"/>
      <c r="F36" s="266">
        <f>IF(E36="Yes",1,0)</f>
        <v>0</v>
      </c>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row>
    <row r="37" spans="1:31" ht="69" customHeight="1">
      <c r="A37" s="249" t="s">
        <v>581</v>
      </c>
      <c r="B37" s="1113" t="s">
        <v>582</v>
      </c>
      <c r="C37" s="1114"/>
      <c r="D37" s="1115"/>
      <c r="E37" s="464"/>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row>
    <row r="38" spans="1:31" ht="126.75" customHeight="1">
      <c r="A38" s="249" t="s">
        <v>600</v>
      </c>
      <c r="B38" s="1113" t="s">
        <v>599</v>
      </c>
      <c r="C38" s="1114"/>
      <c r="D38" s="1115"/>
      <c r="E38" s="175"/>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row>
    <row r="39" spans="1:31" ht="17.100000000000001" customHeight="1">
      <c r="A39" s="249" t="s">
        <v>159</v>
      </c>
      <c r="B39" s="736" t="s">
        <v>141</v>
      </c>
      <c r="C39" s="736"/>
      <c r="D39" s="736"/>
      <c r="E39" s="465"/>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row>
    <row r="40" spans="1:31" ht="17.100000000000001" customHeight="1">
      <c r="A40" s="249" t="s">
        <v>160</v>
      </c>
      <c r="B40" s="1109" t="s">
        <v>556</v>
      </c>
      <c r="C40" s="1110"/>
      <c r="D40" s="1111"/>
      <c r="E40" s="11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row>
    <row r="41" spans="1:31" ht="37.5" customHeight="1">
      <c r="A41" s="249" t="s">
        <v>551</v>
      </c>
      <c r="B41" s="1053" t="s">
        <v>557</v>
      </c>
      <c r="C41" s="1054"/>
      <c r="D41" s="1058"/>
      <c r="E41" s="11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row>
    <row r="42" spans="1:31" ht="16.5" customHeight="1">
      <c r="A42" s="249"/>
      <c r="B42" s="1118" t="s">
        <v>558</v>
      </c>
      <c r="C42" s="1119"/>
      <c r="D42" s="1120"/>
      <c r="E42" s="457" t="s">
        <v>559</v>
      </c>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row>
    <row r="43" spans="1:31" ht="16.5" customHeight="1">
      <c r="A43" s="249" t="s">
        <v>23</v>
      </c>
      <c r="B43" s="1014"/>
      <c r="C43" s="1103"/>
      <c r="D43" s="1015"/>
      <c r="E43" s="11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row>
    <row r="44" spans="1:31" ht="16.5" customHeight="1">
      <c r="A44" s="249" t="s">
        <v>32</v>
      </c>
      <c r="B44" s="1014"/>
      <c r="C44" s="1103"/>
      <c r="D44" s="1015"/>
      <c r="E44" s="11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row>
    <row r="45" spans="1:31" ht="16.5" customHeight="1">
      <c r="A45" s="249" t="s">
        <v>526</v>
      </c>
      <c r="B45" s="1014"/>
      <c r="C45" s="1103"/>
      <c r="D45" s="1015"/>
      <c r="E45" s="11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row>
    <row r="46" spans="1:31" ht="53.25" customHeight="1">
      <c r="A46" s="249" t="s">
        <v>560</v>
      </c>
      <c r="B46" s="1053" t="s">
        <v>561</v>
      </c>
      <c r="C46" s="1054"/>
      <c r="D46" s="1058"/>
      <c r="E46" s="11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row>
    <row r="47" spans="1:31" ht="16.5" customHeight="1">
      <c r="A47" s="249"/>
      <c r="B47" s="1118" t="s">
        <v>558</v>
      </c>
      <c r="C47" s="1119"/>
      <c r="D47" s="1120"/>
      <c r="E47" s="457" t="s">
        <v>559</v>
      </c>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row>
    <row r="48" spans="1:31" ht="16.5" customHeight="1">
      <c r="A48" s="249" t="s">
        <v>23</v>
      </c>
      <c r="B48" s="1014"/>
      <c r="C48" s="1103"/>
      <c r="D48" s="1015"/>
      <c r="E48" s="11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row>
    <row r="49" spans="1:31" ht="16.5" customHeight="1">
      <c r="A49" s="249" t="s">
        <v>32</v>
      </c>
      <c r="B49" s="1014"/>
      <c r="C49" s="1103"/>
      <c r="D49" s="1015"/>
      <c r="E49" s="11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row>
    <row r="50" spans="1:31" ht="17.100000000000001" customHeight="1">
      <c r="A50" s="249" t="s">
        <v>526</v>
      </c>
      <c r="B50" s="1014"/>
      <c r="C50" s="1103"/>
      <c r="D50" s="1015"/>
      <c r="E50" s="11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row>
    <row r="51" spans="1:31" ht="17.100000000000001" customHeight="1">
      <c r="A51" s="249" t="s">
        <v>583</v>
      </c>
      <c r="B51" s="1014"/>
      <c r="C51" s="1103"/>
      <c r="D51" s="1015"/>
      <c r="E51" s="11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row>
    <row r="52" spans="1:31" ht="17.100000000000001" customHeight="1">
      <c r="A52" s="249" t="s">
        <v>584</v>
      </c>
      <c r="B52" s="1014"/>
      <c r="C52" s="1103"/>
      <c r="D52" s="1015"/>
      <c r="E52" s="11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row>
    <row r="53" spans="1:31" ht="17.100000000000001" customHeight="1">
      <c r="A53" s="249" t="s">
        <v>161</v>
      </c>
      <c r="B53" s="736" t="s">
        <v>142</v>
      </c>
      <c r="C53" s="736"/>
      <c r="D53" s="736"/>
      <c r="E53" s="11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row>
    <row r="54" spans="1:31" ht="17.100000000000001" customHeight="1">
      <c r="A54" s="55" t="s">
        <v>562</v>
      </c>
      <c r="B54" s="1104" t="s">
        <v>143</v>
      </c>
      <c r="C54" s="1104"/>
      <c r="D54" s="1104"/>
      <c r="E54" s="11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row>
    <row r="55" spans="1:31" ht="17.100000000000001" customHeight="1">
      <c r="A55" s="158"/>
      <c r="B55" s="1104"/>
      <c r="C55" s="1104"/>
      <c r="D55" s="1104"/>
      <c r="E55" s="245"/>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row>
    <row r="56" spans="1:31" ht="17.100000000000001" customHeight="1">
      <c r="A56" s="151"/>
      <c r="B56" s="1112"/>
      <c r="C56" s="1112"/>
      <c r="D56" s="1112"/>
      <c r="E56" s="24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row>
    <row r="57" spans="1:31" ht="17.100000000000001" customHeight="1">
      <c r="A57" s="158" t="s">
        <v>563</v>
      </c>
      <c r="B57" s="1117" t="s">
        <v>144</v>
      </c>
      <c r="C57" s="1117"/>
      <c r="D57" s="1117"/>
      <c r="E57" s="247"/>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row>
    <row r="58" spans="1:31" ht="17.100000000000001" customHeight="1">
      <c r="A58" s="158"/>
      <c r="B58" s="1104" t="s">
        <v>174</v>
      </c>
      <c r="C58" s="1104"/>
      <c r="D58" s="1104"/>
      <c r="E58" s="245"/>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row>
    <row r="59" spans="1:31" ht="17.100000000000001" customHeight="1">
      <c r="A59" s="55" t="s">
        <v>564</v>
      </c>
      <c r="B59" s="1125" t="s">
        <v>154</v>
      </c>
      <c r="C59" s="1126"/>
      <c r="D59" s="1127"/>
      <c r="E59" s="248"/>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row>
    <row r="60" spans="1:31" ht="17.100000000000001" customHeight="1">
      <c r="A60" s="158"/>
      <c r="B60" s="1104" t="s">
        <v>145</v>
      </c>
      <c r="C60" s="1104"/>
      <c r="D60" s="1104"/>
      <c r="E60" s="245"/>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row>
    <row r="61" spans="1:31" ht="17.100000000000001" customHeight="1">
      <c r="A61" s="158"/>
      <c r="B61" s="1104" t="s">
        <v>146</v>
      </c>
      <c r="C61" s="1104"/>
      <c r="D61" s="1104"/>
      <c r="E61" s="245"/>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row>
    <row r="62" spans="1:31" ht="17.100000000000001" customHeight="1">
      <c r="A62" s="151"/>
      <c r="B62" s="1112" t="s">
        <v>147</v>
      </c>
      <c r="C62" s="1112"/>
      <c r="D62" s="1112"/>
      <c r="E62" s="24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row>
    <row r="63" spans="1:31" ht="17.100000000000001" customHeight="1">
      <c r="A63" s="55" t="s">
        <v>162</v>
      </c>
      <c r="B63" s="1116" t="s">
        <v>148</v>
      </c>
      <c r="C63" s="1116"/>
      <c r="D63" s="1116"/>
      <c r="E63" s="248"/>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row>
    <row r="64" spans="1:31" ht="17.100000000000001" customHeight="1">
      <c r="A64" s="158"/>
      <c r="B64" s="1104" t="s">
        <v>149</v>
      </c>
      <c r="C64" s="1104"/>
      <c r="D64" s="1104"/>
      <c r="E64" s="245"/>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row>
    <row r="65" spans="1:31" ht="17.100000000000001" customHeight="1">
      <c r="A65" s="158"/>
      <c r="B65" s="1104" t="s">
        <v>150</v>
      </c>
      <c r="C65" s="1104"/>
      <c r="D65" s="1104"/>
      <c r="E65" s="245"/>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row>
    <row r="66" spans="1:31" ht="17.100000000000001" customHeight="1">
      <c r="A66" s="158"/>
      <c r="B66" s="1104"/>
      <c r="C66" s="1104"/>
      <c r="D66" s="1104"/>
      <c r="E66" s="245"/>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E66" s="266"/>
    </row>
    <row r="67" spans="1:31" ht="17.100000000000001" customHeight="1">
      <c r="A67" s="158"/>
      <c r="B67" s="1104"/>
      <c r="C67" s="1104"/>
      <c r="D67" s="1104"/>
      <c r="E67" s="245"/>
      <c r="F67" s="266"/>
      <c r="G67" s="266"/>
      <c r="H67" s="272">
        <v>2</v>
      </c>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row>
    <row r="68" spans="1:31" ht="17.100000000000001" customHeight="1">
      <c r="A68" s="158"/>
      <c r="B68" s="1104" t="s">
        <v>151</v>
      </c>
      <c r="C68" s="1104"/>
      <c r="D68" s="1104"/>
      <c r="E68" s="245"/>
      <c r="F68" s="266"/>
      <c r="G68" s="266"/>
      <c r="H68" s="266"/>
      <c r="I68" s="266"/>
      <c r="J68" s="266"/>
      <c r="K68" s="266"/>
      <c r="L68" s="266"/>
      <c r="M68" s="266"/>
      <c r="N68" s="266"/>
      <c r="O68" s="266"/>
      <c r="P68" s="266"/>
      <c r="Q68" s="266"/>
      <c r="R68" s="266"/>
      <c r="S68" s="266"/>
      <c r="T68" s="266"/>
      <c r="U68" s="266"/>
      <c r="V68" s="266"/>
      <c r="W68" s="266"/>
      <c r="X68" s="266"/>
      <c r="Y68" s="266"/>
      <c r="Z68" s="132"/>
      <c r="AA68" s="132"/>
      <c r="AB68" s="132"/>
    </row>
    <row r="69" spans="1:31" ht="17.100000000000001" customHeight="1">
      <c r="A69" s="158"/>
      <c r="B69" s="1104" t="s">
        <v>152</v>
      </c>
      <c r="C69" s="1104"/>
      <c r="D69" s="1104"/>
      <c r="E69" s="245"/>
      <c r="Z69" s="132"/>
      <c r="AA69" s="132"/>
      <c r="AB69" s="132"/>
    </row>
    <row r="70" spans="1:31" ht="18.95" customHeight="1">
      <c r="A70" s="158"/>
      <c r="B70" s="1128" t="s">
        <v>152</v>
      </c>
      <c r="C70" s="1129"/>
      <c r="D70" s="1130"/>
      <c r="E70" s="259" t="str">
        <f>IF(H67=1,"Saving Account","Current Account")</f>
        <v>Current Account</v>
      </c>
      <c r="Z70" s="132"/>
      <c r="AA70" s="132"/>
      <c r="AB70" s="132"/>
    </row>
    <row r="71" spans="1:31" ht="33" customHeight="1">
      <c r="A71" s="124" t="s">
        <v>163</v>
      </c>
      <c r="B71" s="1108" t="s">
        <v>153</v>
      </c>
      <c r="C71" s="1108"/>
      <c r="D71" s="1108"/>
      <c r="E71" s="116"/>
    </row>
    <row r="72" spans="1:31" ht="48" customHeight="1">
      <c r="A72" s="124" t="s">
        <v>164</v>
      </c>
      <c r="B72" s="1108" t="s">
        <v>166</v>
      </c>
      <c r="C72" s="1108"/>
      <c r="D72" s="1108"/>
      <c r="E72" s="116"/>
    </row>
    <row r="73" spans="1:31" ht="50.25" customHeight="1">
      <c r="A73" s="1039" t="s">
        <v>165</v>
      </c>
      <c r="B73" s="1039"/>
      <c r="C73" s="1039"/>
      <c r="D73" s="1039"/>
      <c r="E73" s="1039"/>
    </row>
    <row r="74" spans="1:31" ht="7.5" customHeight="1">
      <c r="A74" s="463"/>
      <c r="B74" s="463"/>
      <c r="C74" s="463"/>
      <c r="D74" s="463"/>
      <c r="E74" s="463"/>
    </row>
    <row r="75" spans="1:31" ht="23.25" customHeight="1">
      <c r="A75" s="466" t="s">
        <v>585</v>
      </c>
      <c r="B75"/>
      <c r="C75" s="463"/>
      <c r="D75" s="463"/>
      <c r="E75" s="463"/>
    </row>
    <row r="76" spans="1:31" ht="18.75" customHeight="1">
      <c r="A76" s="1124" t="s">
        <v>586</v>
      </c>
      <c r="B76" s="1124"/>
      <c r="C76" s="1124"/>
      <c r="D76" s="1124"/>
      <c r="E76" s="1124"/>
    </row>
    <row r="77" spans="1:31" ht="50.25" customHeight="1">
      <c r="A77" s="5" t="s">
        <v>587</v>
      </c>
      <c r="B77" s="1124" t="s">
        <v>588</v>
      </c>
      <c r="C77" s="1124"/>
      <c r="D77" s="1124"/>
      <c r="E77" s="1124"/>
    </row>
    <row r="78" spans="1:31" ht="38.25" customHeight="1">
      <c r="A78" s="5" t="s">
        <v>553</v>
      </c>
      <c r="B78" s="1121" t="s">
        <v>589</v>
      </c>
      <c r="C78" s="1121"/>
      <c r="D78" s="1121"/>
      <c r="E78" s="1121"/>
    </row>
    <row r="79" spans="1:31" ht="38.25" customHeight="1">
      <c r="A79" s="5" t="s">
        <v>590</v>
      </c>
      <c r="B79" s="1121" t="s">
        <v>591</v>
      </c>
      <c r="C79" s="1121"/>
      <c r="D79" s="1121"/>
      <c r="E79" s="1121"/>
    </row>
    <row r="80" spans="1:31" ht="8.25" customHeight="1">
      <c r="A80" s="467"/>
      <c r="B80"/>
      <c r="C80" s="463"/>
      <c r="D80" s="463"/>
      <c r="E80" s="463"/>
    </row>
    <row r="81" spans="1:5" ht="50.25" customHeight="1">
      <c r="A81" s="1122" t="s">
        <v>592</v>
      </c>
      <c r="B81" s="1122"/>
      <c r="C81" s="1122"/>
      <c r="D81" s="1122"/>
      <c r="E81" s="1122"/>
    </row>
    <row r="82" spans="1:5" ht="24.95" customHeight="1">
      <c r="A82" s="38" t="s">
        <v>6</v>
      </c>
      <c r="B82" s="138" t="str">
        <f>'Attach 3(JV)'!B24</f>
        <v/>
      </c>
      <c r="D82" s="70" t="s">
        <v>4</v>
      </c>
      <c r="E82" s="333" t="str">
        <f>'Attach 3(JV)'!E24</f>
        <v/>
      </c>
    </row>
    <row r="83" spans="1:5" ht="34.5" customHeight="1">
      <c r="A83" s="38" t="s">
        <v>7</v>
      </c>
      <c r="B83" s="333" t="str">
        <f>'Attach 3(JV)'!B25</f>
        <v/>
      </c>
      <c r="D83" s="70" t="s">
        <v>5</v>
      </c>
      <c r="E83" s="333" t="str">
        <f>'Attach 3(JV)'!E25</f>
        <v/>
      </c>
    </row>
    <row r="84" spans="1:5" ht="24.95" customHeight="1">
      <c r="D84" s="70"/>
      <c r="E84" s="96"/>
    </row>
    <row r="85" spans="1:5" ht="48" customHeight="1">
      <c r="A85" s="40"/>
    </row>
    <row r="86" spans="1:5" ht="96" customHeight="1"/>
    <row r="87" spans="1:5" ht="20.100000000000001" customHeight="1">
      <c r="A87" s="40"/>
    </row>
    <row r="88" spans="1:5" ht="46.5" customHeight="1"/>
    <row r="89" spans="1:5" ht="20.100000000000001" customHeight="1">
      <c r="A89" s="40"/>
    </row>
    <row r="90" spans="1:5" ht="20.100000000000001" customHeight="1"/>
    <row r="91" spans="1:5" ht="20.100000000000001" customHeight="1">
      <c r="A91" s="40"/>
    </row>
    <row r="92" spans="1:5" ht="20.100000000000001" customHeight="1"/>
    <row r="93" spans="1:5" ht="20.100000000000001" customHeight="1"/>
    <row r="94" spans="1:5" ht="20.100000000000001" customHeight="1"/>
    <row r="95" spans="1:5" ht="20.100000000000001" customHeight="1"/>
    <row r="111" ht="62.25" customHeight="1"/>
    <row r="113" ht="57" customHeight="1"/>
    <row r="115" ht="40.5" customHeight="1"/>
  </sheetData>
  <sheetProtection algorithmName="SHA-512" hashValue="vc52yFD40LS1EJ5B5bInM2v5hG2UN+B9m2KA3OmrcvCvvcSaEV4u1muo0FYKo7KiO1yZUrb01bI9qh2qA+karg==" saltValue="kMQRkQAspK3q/OiO1wfLaA==" spinCount="100000" sheet="1" formatColumns="0" formatRows="0" selectLockedCells="1"/>
  <customSheetViews>
    <customSheetView guid="{35C772BD-8F05-4A18-BEC8-6AF744E22539}" showPageBreaks="1" showGridLines="0" printArea="1" hiddenRows="1" hiddenColumns="1" view="pageBreakPreview">
      <selection activeCell="E19" sqref="E19"/>
      <rowBreaks count="1" manualBreakCount="1">
        <brk id="31" max="4" man="1"/>
      </rowBreaks>
      <pageMargins left="0.75" right="0.63" top="0.57999999999999996" bottom="0.6" header="0.34" footer="0.35"/>
      <pageSetup scale="99" orientation="portrait" r:id="rId1"/>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2"/>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9">
      <selection activeCell="E33" sqref="E33"/>
      <rowBreaks count="3" manualBreakCount="3">
        <brk id="30" max="4" man="1"/>
        <brk id="31" max="4" man="1"/>
        <brk id="53" max="4" man="1"/>
      </rowBreaks>
      <pageMargins left="0.75" right="0.63" top="0.57999999999999996" bottom="0.6" header="0.34" footer="0.35"/>
      <pageSetup scale="99" orientation="portrait" r:id="rId3"/>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7">
      <selection activeCell="E19" sqref="E19"/>
      <rowBreaks count="2" manualBreakCount="2">
        <brk id="31" max="4" man="1"/>
        <brk id="54" max="4" man="1"/>
      </rowBreaks>
      <pageMargins left="0.75" right="0.63" top="0.57999999999999996" bottom="0.6" header="0.34" footer="0.35"/>
      <pageSetup scale="99" orientation="portrait" r:id="rId4"/>
      <headerFooter alignWithMargins="0">
        <oddFooter>&amp;R&amp;"Book Antiqua,Bold"&amp;8 Page &amp;P of &amp;N</oddFooter>
      </headerFooter>
    </customSheetView>
    <customSheetView guid="{B07CB001-8FAF-40AD-8AD5-A65A64B33B35}"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82">
      <selection activeCell="E25" sqref="E25"/>
      <rowBreaks count="3" manualBreakCount="3">
        <brk id="30" max="4" man="1"/>
        <brk id="31" max="4" man="1"/>
        <brk id="5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61">
      <selection activeCell="E62" sqref="E62"/>
      <rowBreaks count="3" manualBreakCount="3">
        <brk id="30" max="4" man="1"/>
        <brk id="31" max="4" man="1"/>
        <brk id="5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38">
      <selection activeCell="E62" sqref="E62"/>
      <rowBreaks count="2" manualBreakCount="2">
        <brk id="31" max="4" man="1"/>
        <brk id="5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E38" sqref="E38"/>
      <rowBreaks count="2" manualBreakCount="2">
        <brk id="31" max="4" man="1"/>
        <brk id="5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53">
      <selection activeCell="E71" sqref="E71"/>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CB7CD015-9A92-451A-BEF4-2BC98E3768D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44C1C443-3199-4288-884A-D16AF7B2CD6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37">
      <selection activeCell="E19" sqref="E19"/>
      <rowBreaks count="1" manualBreakCount="1">
        <brk id="33" max="4" man="1"/>
      </rowBreaks>
      <pageMargins left="0.75" right="0.63" top="0.57999999999999996" bottom="0.6" header="0.34" footer="0.35"/>
      <pageSetup scale="99" orientation="portrait" r:id="rId14"/>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5"/>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20"/>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21"/>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0">
      <selection activeCell="B75" sqref="B75:C75"/>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14C32814-5A59-4863-9FB1-822FBB75D7D1}" showPageBreaks="1" showGridLines="0" printArea="1" hiddenRows="1" hiddenColumns="1" view="pageBreakPreview">
      <selection activeCell="E19" sqref="E19"/>
      <rowBreaks count="1" manualBreakCount="1">
        <brk id="31"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1F125E51-1799-42D0-B41E-DC039BB17D59}" showPageBreaks="1" showGridLines="0" printArea="1" hiddenRows="1" hiddenColumns="1" view="pageBreakPreview">
      <selection activeCell="E25" sqref="E25"/>
      <rowBreaks count="3" manualBreakCount="3">
        <brk id="30" max="4" man="1"/>
        <brk id="31" max="4" man="1"/>
        <brk id="5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77353208-2D17-4D2E-ADE3-4F168F350B73}"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s>
  <mergeCells count="69">
    <mergeCell ref="B78:E78"/>
    <mergeCell ref="B79:E79"/>
    <mergeCell ref="A81:E81"/>
    <mergeCell ref="B36:D36"/>
    <mergeCell ref="B37:D37"/>
    <mergeCell ref="A76:E76"/>
    <mergeCell ref="B77:E77"/>
    <mergeCell ref="B58:D58"/>
    <mergeCell ref="B59:D59"/>
    <mergeCell ref="B49:D49"/>
    <mergeCell ref="A73:E73"/>
    <mergeCell ref="B62:D62"/>
    <mergeCell ref="B69:D69"/>
    <mergeCell ref="B70:D70"/>
    <mergeCell ref="B71:D71"/>
    <mergeCell ref="B72:D72"/>
    <mergeCell ref="B66:D66"/>
    <mergeCell ref="B67:D67"/>
    <mergeCell ref="B68:D68"/>
    <mergeCell ref="B64:D64"/>
    <mergeCell ref="B65:D65"/>
    <mergeCell ref="B41:D41"/>
    <mergeCell ref="B42:D42"/>
    <mergeCell ref="B47:D47"/>
    <mergeCell ref="B48:D48"/>
    <mergeCell ref="B44:D44"/>
    <mergeCell ref="B45:D45"/>
    <mergeCell ref="B46:D46"/>
    <mergeCell ref="B51:D51"/>
    <mergeCell ref="B53:D53"/>
    <mergeCell ref="B54:D54"/>
    <mergeCell ref="B55:D55"/>
    <mergeCell ref="B50:D50"/>
    <mergeCell ref="B63:D63"/>
    <mergeCell ref="B56:D56"/>
    <mergeCell ref="B52:D52"/>
    <mergeCell ref="B57:D57"/>
    <mergeCell ref="B61:D61"/>
    <mergeCell ref="B60:D60"/>
    <mergeCell ref="B28:D28"/>
    <mergeCell ref="B29:D29"/>
    <mergeCell ref="B40:D40"/>
    <mergeCell ref="B39:D39"/>
    <mergeCell ref="B30:D30"/>
    <mergeCell ref="B31:D31"/>
    <mergeCell ref="B32:D32"/>
    <mergeCell ref="B33:D33"/>
    <mergeCell ref="B38:D38"/>
    <mergeCell ref="E34:E35"/>
    <mergeCell ref="B35:D35"/>
    <mergeCell ref="B34:D34"/>
    <mergeCell ref="B43:D43"/>
    <mergeCell ref="B11:D11"/>
    <mergeCell ref="B26:D26"/>
    <mergeCell ref="B12:D12"/>
    <mergeCell ref="B16:E16"/>
    <mergeCell ref="B17:E17"/>
    <mergeCell ref="B13:D13"/>
    <mergeCell ref="B22:E22"/>
    <mergeCell ref="B21:E21"/>
    <mergeCell ref="B23:D23"/>
    <mergeCell ref="B24:D24"/>
    <mergeCell ref="B25:D25"/>
    <mergeCell ref="B27:D27"/>
    <mergeCell ref="A3:E3"/>
    <mergeCell ref="A5:E5"/>
    <mergeCell ref="A8:D8"/>
    <mergeCell ref="B9:D9"/>
    <mergeCell ref="B10:D10"/>
  </mergeCells>
  <conditionalFormatting sqref="F37:IV37 A37:D37">
    <cfRule type="expression" dxfId="10" priority="1" stopIfTrue="1">
      <formula>$F$36=0</formula>
    </cfRule>
  </conditionalFormatting>
  <dataValidations count="3">
    <dataValidation type="list" allowBlank="1" showInputMessage="1" showErrorMessage="1" sqref="E19:E20 E36" xr:uid="{00000000-0002-0000-1400-000000000000}">
      <formula1>"Yes, No"</formula1>
    </dataValidation>
    <dataValidation type="list" allowBlank="1" showInputMessage="1" showErrorMessage="1" sqref="E69" xr:uid="{00000000-0002-0000-1400-000001000000}">
      <formula1>$Z$68:$Z$69</formula1>
    </dataValidation>
    <dataValidation type="list" allowBlank="1" showInputMessage="1" showErrorMessage="1" sqref="E38" xr:uid="{00000000-0002-0000-1400-000002000000}">
      <formula1>"Yes (Documentary evidence attached), No"</formula1>
    </dataValidation>
  </dataValidations>
  <pageMargins left="0.75" right="0.63" top="0.57999999999999996" bottom="0.6" header="0.34" footer="0.35"/>
  <pageSetup scale="99" orientation="portrait" r:id="rId30"/>
  <headerFooter alignWithMargins="0">
    <oddFooter>&amp;R&amp;"Book Antiqua,Bold"&amp;8 Page &amp;P of &amp;N</oddFooter>
  </headerFooter>
  <rowBreaks count="1" manualBreakCount="1">
    <brk id="31" max="4" man="1"/>
  </rowBreaks>
  <drawing r:id="rId31"/>
  <legacyDrawing r:id="rId32"/>
  <mc:AlternateContent xmlns:mc="http://schemas.openxmlformats.org/markup-compatibility/2006">
    <mc:Choice Requires="x14">
      <controls>
        <mc:AlternateContent xmlns:mc="http://schemas.openxmlformats.org/markup-compatibility/2006">
          <mc:Choice Requires="x14">
            <control shapeId="24577" r:id="rId33" name="Option Button 1">
              <controlPr defaultSize="0" autoFill="0" autoLine="0" autoPict="0">
                <anchor moveWithCells="1">
                  <from>
                    <xdr:col>1</xdr:col>
                    <xdr:colOff>1123950</xdr:colOff>
                    <xdr:row>69</xdr:row>
                    <xdr:rowOff>19050</xdr:rowOff>
                  </from>
                  <to>
                    <xdr:col>2</xdr:col>
                    <xdr:colOff>752475</xdr:colOff>
                    <xdr:row>70</xdr:row>
                    <xdr:rowOff>0</xdr:rowOff>
                  </to>
                </anchor>
              </controlPr>
            </control>
          </mc:Choice>
        </mc:AlternateContent>
        <mc:AlternateContent xmlns:mc="http://schemas.openxmlformats.org/markup-compatibility/2006">
          <mc:Choice Requires="x14">
            <control shapeId="24578" r:id="rId34" name="Option Button 2">
              <controlPr defaultSize="0" autoFill="0" autoLine="0" autoPict="0">
                <anchor moveWithCells="1">
                  <from>
                    <xdr:col>2</xdr:col>
                    <xdr:colOff>685800</xdr:colOff>
                    <xdr:row>69</xdr:row>
                    <xdr:rowOff>19050</xdr:rowOff>
                  </from>
                  <to>
                    <xdr:col>3</xdr:col>
                    <xdr:colOff>923925</xdr:colOff>
                    <xdr:row>70</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10"/>
  </sheetPr>
  <dimension ref="A1:BB94"/>
  <sheetViews>
    <sheetView showGridLines="0" showZeros="0" view="pageBreakPreview" topLeftCell="A76" zoomScaleNormal="100" zoomScaleSheetLayoutView="100" workbookViewId="0">
      <selection activeCell="J83" sqref="J83"/>
    </sheetView>
  </sheetViews>
  <sheetFormatPr defaultRowHeight="16.5"/>
  <cols>
    <col min="1" max="1" width="12.140625" style="31" customWidth="1"/>
    <col min="2" max="2" width="18.140625" style="31" customWidth="1"/>
    <col min="3" max="5" width="7.42578125" style="31" customWidth="1"/>
    <col min="6" max="8" width="7.42578125" style="26" customWidth="1"/>
    <col min="9" max="9" width="9.7109375" style="27" customWidth="1"/>
    <col min="10" max="10" width="11.85546875" style="27" customWidth="1"/>
    <col min="11" max="11" width="11.28515625" style="27" customWidth="1"/>
    <col min="12" max="12" width="10.85546875" style="27" customWidth="1"/>
    <col min="13" max="54" width="9.140625" style="109"/>
    <col min="55" max="16384" width="9.140625" style="27"/>
  </cols>
  <sheetData>
    <row r="1" spans="1:26">
      <c r="A1" s="23" t="str">
        <f>Basic!A3&amp;Basic!B3</f>
        <v>Specification No. :5002001861/TOWER/DOM/A02-CC CS -3</v>
      </c>
      <c r="B1" s="24"/>
      <c r="C1" s="24"/>
      <c r="D1" s="24"/>
      <c r="E1" s="24"/>
      <c r="F1" s="117"/>
      <c r="G1" s="117"/>
      <c r="H1" s="117"/>
      <c r="I1" s="118"/>
      <c r="J1" s="118"/>
      <c r="K1" s="118"/>
      <c r="L1" s="25" t="str">
        <f>"Attachment-16 "</f>
        <v xml:space="preserve">Attachment-16 </v>
      </c>
    </row>
    <row r="2" spans="1:26" ht="11.25" customHeight="1">
      <c r="Z2" s="206">
        <f>'Attach 3(JV)'!Z2</f>
        <v>0</v>
      </c>
    </row>
    <row r="3" spans="1:26" ht="60.75" customHeight="1">
      <c r="A3" s="738"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38"/>
      <c r="C3" s="738"/>
      <c r="D3" s="738"/>
      <c r="E3" s="738"/>
      <c r="F3" s="738"/>
      <c r="G3" s="738"/>
      <c r="H3" s="738"/>
      <c r="I3" s="738"/>
      <c r="J3" s="738"/>
      <c r="K3" s="738"/>
      <c r="L3" s="738"/>
    </row>
    <row r="4" spans="1:26" ht="15.95" customHeight="1">
      <c r="A4" s="30"/>
      <c r="H4" s="32"/>
      <c r="I4" s="10"/>
    </row>
    <row r="5" spans="1:26" ht="20.100000000000001" customHeight="1">
      <c r="A5" s="739" t="s">
        <v>8</v>
      </c>
      <c r="B5" s="739"/>
      <c r="C5" s="739"/>
      <c r="D5" s="739"/>
      <c r="E5" s="739"/>
      <c r="F5" s="739"/>
      <c r="G5" s="739"/>
      <c r="H5" s="739"/>
      <c r="I5" s="739"/>
      <c r="J5" s="739"/>
      <c r="K5" s="739"/>
      <c r="L5" s="739"/>
    </row>
    <row r="6" spans="1:26" ht="15.95" customHeight="1">
      <c r="A6" s="34"/>
      <c r="H6" s="32"/>
      <c r="I6" s="12"/>
    </row>
    <row r="7" spans="1:26" ht="20.100000000000001" customHeight="1">
      <c r="A7" s="35" t="str">
        <f>'Attach 3(JV)'!A7</f>
        <v>Bidder’s Name and Address :</v>
      </c>
      <c r="G7" s="15" t="str">
        <f>'Attach 3(JV)'!E7</f>
        <v>To:</v>
      </c>
      <c r="I7" s="12"/>
    </row>
    <row r="8" spans="1:26" ht="36" customHeight="1">
      <c r="A8" s="737" t="str">
        <f>'Attach 3(JV)'!A8</f>
        <v xml:space="preserve">JOINT VENTURE (JV) OF  &amp; </v>
      </c>
      <c r="B8" s="737"/>
      <c r="C8" s="737"/>
      <c r="D8" s="737"/>
      <c r="E8" s="737"/>
      <c r="F8" s="737"/>
      <c r="G8" s="11" t="str">
        <f>'Attach 3(JV)'!E8</f>
        <v>Contract Services</v>
      </c>
      <c r="I8" s="12"/>
    </row>
    <row r="9" spans="1:26" ht="20.100000000000001" customHeight="1">
      <c r="A9" s="13" t="s">
        <v>356</v>
      </c>
      <c r="B9" s="975" t="str">
        <f>'Attach 3(JV)'!B9</f>
        <v/>
      </c>
      <c r="C9" s="975"/>
      <c r="D9" s="975"/>
      <c r="E9" s="975"/>
      <c r="F9" s="975"/>
      <c r="G9" s="11" t="str">
        <f>'Attach 3(JV)'!E9</f>
        <v>Power Grid Corporation of India Ltd.,</v>
      </c>
      <c r="I9" s="12"/>
    </row>
    <row r="10" spans="1:26" ht="20.100000000000001" customHeight="1">
      <c r="A10" s="13" t="s">
        <v>358</v>
      </c>
      <c r="B10" s="975" t="str">
        <f>'Attach 3(JV)'!B10</f>
        <v/>
      </c>
      <c r="C10" s="975"/>
      <c r="D10" s="975"/>
      <c r="E10" s="975"/>
      <c r="F10" s="975"/>
      <c r="G10" s="11" t="str">
        <f>'Attach 3(JV)'!E10</f>
        <v>"Saudamini", Plot No. 2, Sector 29</v>
      </c>
      <c r="I10" s="12"/>
    </row>
    <row r="11" spans="1:26" ht="20.100000000000001" customHeight="1">
      <c r="B11" s="975" t="str">
        <f>'Attach 3(JV)'!B11</f>
        <v/>
      </c>
      <c r="C11" s="975"/>
      <c r="D11" s="975"/>
      <c r="E11" s="975"/>
      <c r="F11" s="975"/>
      <c r="G11" s="11" t="str">
        <f>'Attach 3(JV)'!E11</f>
        <v>Gurgaon (Haryana) - 122001</v>
      </c>
    </row>
    <row r="12" spans="1:26" ht="20.100000000000001" customHeight="1">
      <c r="A12" s="34"/>
      <c r="B12" s="975" t="str">
        <f>'Attach 3(JV)'!B12</f>
        <v/>
      </c>
      <c r="C12" s="975"/>
      <c r="D12" s="975"/>
      <c r="E12" s="975"/>
      <c r="F12" s="975"/>
      <c r="G12" s="11"/>
    </row>
    <row r="13" spans="1:26" ht="15.95" customHeight="1">
      <c r="A13" s="34"/>
      <c r="B13" s="171"/>
      <c r="C13" s="171"/>
      <c r="D13" s="171"/>
      <c r="E13" s="171"/>
      <c r="F13" s="171"/>
    </row>
    <row r="14" spans="1:26" ht="20.100000000000001" customHeight="1">
      <c r="A14" s="31" t="s">
        <v>350</v>
      </c>
    </row>
    <row r="15" spans="1:26" ht="20.100000000000001" customHeight="1">
      <c r="A15" s="34"/>
    </row>
    <row r="16" spans="1:26" ht="57.75" customHeight="1">
      <c r="A16" s="1039" t="s">
        <v>15</v>
      </c>
      <c r="B16" s="1039"/>
      <c r="C16" s="1039"/>
      <c r="D16" s="1039"/>
      <c r="E16" s="1039"/>
      <c r="F16" s="1039"/>
      <c r="G16" s="1039"/>
      <c r="H16" s="1039"/>
      <c r="I16" s="1039"/>
      <c r="J16" s="1039"/>
      <c r="K16" s="1039"/>
      <c r="L16" s="1039"/>
    </row>
    <row r="17" spans="1:12" ht="20.100000000000001" customHeight="1">
      <c r="A17" s="120">
        <v>1</v>
      </c>
      <c r="B17" s="121" t="s">
        <v>16</v>
      </c>
    </row>
    <row r="18" spans="1:12" ht="82.5" customHeight="1">
      <c r="A18" s="63"/>
      <c r="B18" s="1135" t="s">
        <v>17</v>
      </c>
      <c r="C18" s="1135"/>
      <c r="D18" s="1135"/>
      <c r="E18" s="1135"/>
      <c r="F18" s="1135"/>
      <c r="G18" s="1135"/>
      <c r="H18" s="1135"/>
      <c r="I18" s="1135"/>
      <c r="J18" s="1135"/>
      <c r="K18" s="1135"/>
      <c r="L18" s="1135"/>
    </row>
    <row r="19" spans="1:12" ht="60.75" customHeight="1">
      <c r="A19" s="64">
        <v>1.1000000000000001</v>
      </c>
      <c r="B19" s="1138" t="s">
        <v>18</v>
      </c>
      <c r="C19" s="1138"/>
      <c r="D19" s="1138"/>
      <c r="E19" s="1138"/>
      <c r="F19" s="1138"/>
      <c r="G19" s="1138"/>
      <c r="H19" s="1138"/>
      <c r="I19" s="1138"/>
      <c r="J19" s="1138"/>
      <c r="K19" s="1138"/>
      <c r="L19" s="1138"/>
    </row>
    <row r="20" spans="1:12" ht="33" customHeight="1">
      <c r="A20" s="63"/>
      <c r="B20" s="734" t="str">
        <f>IF('Names of Bidder'!D9="Sole Bidder","Name of the Bidder (Sole Bidder)", "Name of Bidder (Lead Partner)")</f>
        <v>Name of Bidder (Lead Partner)</v>
      </c>
      <c r="C20" s="734"/>
      <c r="D20" s="734"/>
      <c r="E20" s="734"/>
      <c r="F20" s="734"/>
      <c r="G20" s="734"/>
      <c r="H20" s="1140" t="str">
        <f>B9</f>
        <v/>
      </c>
      <c r="I20" s="1140"/>
      <c r="J20" s="1140"/>
      <c r="K20" s="1140"/>
      <c r="L20" s="1140"/>
    </row>
    <row r="21" spans="1:12" ht="33" customHeight="1">
      <c r="A21" s="37"/>
      <c r="B21" s="734" t="s">
        <v>19</v>
      </c>
      <c r="C21" s="734"/>
      <c r="D21" s="734"/>
      <c r="E21" s="734"/>
      <c r="F21" s="734"/>
      <c r="G21" s="734"/>
      <c r="H21" s="1134" t="s">
        <v>60</v>
      </c>
      <c r="I21" s="1134"/>
      <c r="J21" s="1134"/>
      <c r="K21" s="1134"/>
      <c r="L21" s="1134"/>
    </row>
    <row r="22" spans="1:12" ht="33" customHeight="1">
      <c r="A22" s="37"/>
      <c r="B22" s="734" t="s">
        <v>20</v>
      </c>
      <c r="C22" s="734"/>
      <c r="D22" s="734"/>
      <c r="E22" s="734"/>
      <c r="F22" s="734"/>
      <c r="G22" s="734"/>
      <c r="H22" s="1134"/>
      <c r="I22" s="1134"/>
      <c r="J22" s="1134"/>
      <c r="K22" s="1134"/>
      <c r="L22" s="1134"/>
    </row>
    <row r="23" spans="1:12" ht="33" customHeight="1">
      <c r="A23" s="37"/>
      <c r="B23" s="734" t="s">
        <v>21</v>
      </c>
      <c r="C23" s="734"/>
      <c r="D23" s="734"/>
      <c r="E23" s="734"/>
      <c r="F23" s="734"/>
      <c r="G23" s="734"/>
      <c r="H23" s="1134"/>
      <c r="I23" s="1134"/>
      <c r="J23" s="1134"/>
      <c r="K23" s="1134"/>
      <c r="L23" s="1134"/>
    </row>
    <row r="24" spans="1:12" ht="33" customHeight="1">
      <c r="A24" s="37"/>
      <c r="B24" s="734" t="s">
        <v>22</v>
      </c>
      <c r="C24" s="734"/>
      <c r="D24" s="734"/>
      <c r="E24" s="734"/>
      <c r="F24" s="734"/>
      <c r="G24" s="734"/>
      <c r="H24" s="1134"/>
      <c r="I24" s="1134"/>
      <c r="J24" s="1134"/>
      <c r="K24" s="1134"/>
      <c r="L24" s="1134"/>
    </row>
    <row r="25" spans="1:12" ht="6" customHeight="1">
      <c r="A25" s="37"/>
      <c r="B25" s="241"/>
      <c r="C25" s="241"/>
      <c r="D25" s="241"/>
      <c r="E25" s="241"/>
      <c r="F25" s="241"/>
      <c r="G25" s="241"/>
      <c r="H25" s="242"/>
      <c r="I25" s="242"/>
      <c r="J25" s="242"/>
      <c r="K25" s="242"/>
      <c r="L25" s="242"/>
    </row>
    <row r="26" spans="1:12" ht="18.95" customHeight="1">
      <c r="A26" s="64">
        <v>1.2</v>
      </c>
      <c r="B26" s="1137" t="s">
        <v>176</v>
      </c>
      <c r="C26" s="1137"/>
      <c r="D26" s="1137"/>
      <c r="E26" s="1137"/>
      <c r="F26" s="1137"/>
      <c r="G26" s="1137"/>
      <c r="H26" s="1137"/>
      <c r="I26" s="1137"/>
      <c r="J26" s="1137"/>
      <c r="K26" s="1137"/>
      <c r="L26" s="1137"/>
    </row>
    <row r="27" spans="1:12" ht="18.95" customHeight="1">
      <c r="A27" s="67" t="s">
        <v>23</v>
      </c>
      <c r="B27" s="119" t="s">
        <v>24</v>
      </c>
      <c r="C27" s="119"/>
      <c r="D27" s="122"/>
      <c r="E27" s="122"/>
    </row>
    <row r="28" spans="1:12" ht="18.95" customHeight="1">
      <c r="A28" s="37"/>
      <c r="B28" s="736" t="s">
        <v>25</v>
      </c>
      <c r="C28" s="736"/>
      <c r="D28" s="1037"/>
      <c r="E28" s="1037"/>
      <c r="F28" s="1037"/>
      <c r="G28" s="1037"/>
      <c r="H28" s="1037"/>
      <c r="I28" s="1037"/>
      <c r="J28" s="1037"/>
      <c r="K28" s="1037"/>
      <c r="L28" s="1037"/>
    </row>
    <row r="29" spans="1:12" ht="18.95" customHeight="1">
      <c r="A29" s="37"/>
      <c r="B29" s="1132" t="s">
        <v>26</v>
      </c>
      <c r="C29" s="1133"/>
      <c r="D29" s="1131"/>
      <c r="E29" s="1131"/>
      <c r="F29" s="1131"/>
      <c r="G29" s="1131"/>
      <c r="H29" s="1131"/>
      <c r="I29" s="1131"/>
      <c r="J29" s="1131"/>
      <c r="K29" s="1131"/>
      <c r="L29" s="1131"/>
    </row>
    <row r="30" spans="1:12" ht="18.95" customHeight="1">
      <c r="A30" s="37"/>
      <c r="B30" s="125"/>
      <c r="C30" s="65"/>
      <c r="D30" s="1141"/>
      <c r="E30" s="1141"/>
      <c r="F30" s="1141"/>
      <c r="G30" s="1141"/>
      <c r="H30" s="1141"/>
      <c r="I30" s="1141"/>
      <c r="J30" s="1141"/>
      <c r="K30" s="1141"/>
      <c r="L30" s="1141"/>
    </row>
    <row r="31" spans="1:12" ht="18.95" customHeight="1">
      <c r="A31" s="37"/>
      <c r="B31" s="125"/>
      <c r="C31" s="65"/>
      <c r="D31" s="1141"/>
      <c r="E31" s="1141"/>
      <c r="F31" s="1141"/>
      <c r="G31" s="1141"/>
      <c r="H31" s="1141"/>
      <c r="I31" s="1141"/>
      <c r="J31" s="1141"/>
      <c r="K31" s="1141"/>
      <c r="L31" s="1141"/>
    </row>
    <row r="32" spans="1:12" ht="18.95" customHeight="1">
      <c r="A32" s="37"/>
      <c r="B32" s="126"/>
      <c r="C32" s="66"/>
      <c r="D32" s="1139"/>
      <c r="E32" s="1139"/>
      <c r="F32" s="1139"/>
      <c r="G32" s="1139"/>
      <c r="H32" s="1139"/>
      <c r="I32" s="1139"/>
      <c r="J32" s="1139"/>
      <c r="K32" s="1139"/>
      <c r="L32" s="1139"/>
    </row>
    <row r="33" spans="1:54" ht="18.95" customHeight="1">
      <c r="A33" s="37"/>
      <c r="B33" s="736" t="s">
        <v>27</v>
      </c>
      <c r="C33" s="736"/>
      <c r="D33" s="1037"/>
      <c r="E33" s="1037"/>
      <c r="F33" s="1037"/>
      <c r="G33" s="1037"/>
      <c r="H33" s="1037"/>
      <c r="I33" s="1037"/>
      <c r="J33" s="1037"/>
      <c r="K33" s="1037"/>
      <c r="L33" s="1037"/>
    </row>
    <row r="34" spans="1:54" ht="18.95" customHeight="1">
      <c r="A34" s="37"/>
      <c r="B34" s="736" t="s">
        <v>28</v>
      </c>
      <c r="C34" s="736"/>
      <c r="D34" s="1037"/>
      <c r="E34" s="1037"/>
      <c r="F34" s="1037"/>
      <c r="G34" s="1037"/>
      <c r="H34" s="1037"/>
      <c r="I34" s="1037"/>
      <c r="J34" s="1037"/>
      <c r="K34" s="1037"/>
      <c r="L34" s="1037"/>
    </row>
    <row r="35" spans="1:54" ht="18.95" customHeight="1">
      <c r="A35" s="37"/>
      <c r="B35" s="736" t="s">
        <v>29</v>
      </c>
      <c r="C35" s="736"/>
      <c r="D35" s="1037"/>
      <c r="E35" s="1037"/>
      <c r="F35" s="1037"/>
      <c r="G35" s="1037"/>
      <c r="H35" s="1037"/>
      <c r="I35" s="1037"/>
      <c r="J35" s="1037"/>
      <c r="K35" s="1037"/>
      <c r="L35" s="1037"/>
    </row>
    <row r="36" spans="1:54" ht="18.95" customHeight="1">
      <c r="A36" s="37"/>
      <c r="B36" s="736" t="s">
        <v>30</v>
      </c>
      <c r="C36" s="736"/>
      <c r="D36" s="1037"/>
      <c r="E36" s="1037"/>
      <c r="F36" s="1037"/>
      <c r="G36" s="1037"/>
      <c r="H36" s="1037"/>
      <c r="I36" s="1037"/>
      <c r="J36" s="1037"/>
      <c r="K36" s="1037"/>
      <c r="L36" s="1037"/>
    </row>
    <row r="37" spans="1:54" ht="8.1" customHeight="1">
      <c r="A37" s="37"/>
      <c r="B37" s="127"/>
      <c r="C37" s="127"/>
      <c r="D37" s="128"/>
      <c r="E37" s="128"/>
      <c r="F37" s="128"/>
      <c r="G37" s="128"/>
      <c r="H37" s="128"/>
      <c r="I37" s="128"/>
      <c r="J37" s="128"/>
      <c r="K37" s="128"/>
      <c r="L37" s="128"/>
    </row>
    <row r="38" spans="1:54" ht="61.5" customHeight="1">
      <c r="A38" s="68" t="s">
        <v>32</v>
      </c>
      <c r="B38" s="1135" t="s">
        <v>31</v>
      </c>
      <c r="C38" s="1135"/>
      <c r="D38" s="1135"/>
      <c r="E38" s="1135"/>
      <c r="F38" s="1135"/>
      <c r="G38" s="1135"/>
      <c r="H38" s="1135"/>
      <c r="I38" s="1135"/>
      <c r="J38" s="1135"/>
      <c r="K38" s="1135"/>
      <c r="L38" s="1135"/>
    </row>
    <row r="39" spans="1:54" ht="33.75" customHeight="1">
      <c r="A39" s="37"/>
      <c r="B39" s="124" t="s">
        <v>354</v>
      </c>
      <c r="C39" s="1136" t="s">
        <v>33</v>
      </c>
      <c r="D39" s="1136"/>
      <c r="E39" s="1136"/>
      <c r="F39" s="1136"/>
      <c r="G39" s="1136" t="s">
        <v>34</v>
      </c>
      <c r="H39" s="1136"/>
      <c r="I39" s="1136" t="s">
        <v>35</v>
      </c>
      <c r="J39" s="1136"/>
      <c r="K39" s="1136"/>
      <c r="L39" s="1136"/>
    </row>
    <row r="40" spans="1:54" ht="38.1" customHeight="1">
      <c r="B40" s="135"/>
      <c r="C40" s="1037"/>
      <c r="D40" s="1037"/>
      <c r="E40" s="1037"/>
      <c r="F40" s="1037"/>
      <c r="G40" s="1142"/>
      <c r="H40" s="1142"/>
      <c r="I40" s="1037"/>
      <c r="J40" s="1037"/>
      <c r="K40" s="1037"/>
      <c r="L40" s="1037"/>
    </row>
    <row r="41" spans="1:54" ht="38.1" customHeight="1">
      <c r="A41" s="37"/>
      <c r="B41" s="135"/>
      <c r="C41" s="1037"/>
      <c r="D41" s="1037"/>
      <c r="E41" s="1037"/>
      <c r="F41" s="1037"/>
      <c r="G41" s="1142"/>
      <c r="H41" s="1142"/>
      <c r="I41" s="1037"/>
      <c r="J41" s="1037"/>
      <c r="K41" s="1037"/>
      <c r="L41" s="1037"/>
    </row>
    <row r="42" spans="1:54" ht="42" customHeight="1">
      <c r="A42" s="68" t="s">
        <v>526</v>
      </c>
      <c r="B42" s="1135" t="s">
        <v>527</v>
      </c>
      <c r="C42" s="1135"/>
      <c r="D42" s="1135"/>
      <c r="E42" s="1135"/>
      <c r="F42" s="1135"/>
      <c r="G42" s="1135"/>
      <c r="H42" s="1135"/>
      <c r="I42" s="1135"/>
      <c r="J42" s="1135"/>
      <c r="K42" s="1135"/>
      <c r="L42" s="1135"/>
    </row>
    <row r="43" spans="1:54" ht="52.5" customHeight="1">
      <c r="A43" s="37"/>
      <c r="B43" s="124" t="s">
        <v>354</v>
      </c>
      <c r="C43" s="1136" t="s">
        <v>528</v>
      </c>
      <c r="D43" s="1136"/>
      <c r="E43" s="1136"/>
      <c r="F43" s="1136"/>
      <c r="G43" s="1136" t="s">
        <v>529</v>
      </c>
      <c r="H43" s="1136"/>
      <c r="I43" s="1136" t="s">
        <v>530</v>
      </c>
      <c r="J43" s="1136"/>
      <c r="K43" s="1136"/>
      <c r="L43" s="1136"/>
    </row>
    <row r="44" spans="1:54" ht="38.1" customHeight="1">
      <c r="A44" s="37"/>
      <c r="B44" s="135"/>
      <c r="C44" s="1037"/>
      <c r="D44" s="1037"/>
      <c r="E44" s="1037"/>
      <c r="F44" s="1037"/>
      <c r="G44" s="1142"/>
      <c r="H44" s="1142"/>
      <c r="I44" s="1037"/>
      <c r="J44" s="1037"/>
      <c r="K44" s="1037"/>
      <c r="L44" s="1037"/>
    </row>
    <row r="45" spans="1:54" ht="38.1" customHeight="1">
      <c r="A45" s="37"/>
      <c r="B45" s="135"/>
      <c r="C45" s="1037"/>
      <c r="D45" s="1037"/>
      <c r="E45" s="1037"/>
      <c r="F45" s="1037"/>
      <c r="G45" s="1142"/>
      <c r="H45" s="1142"/>
      <c r="I45" s="1037"/>
      <c r="J45" s="1037"/>
      <c r="K45" s="1037"/>
      <c r="L45" s="1037"/>
    </row>
    <row r="46" spans="1:54" ht="20.100000000000001" customHeight="1">
      <c r="A46" s="120">
        <v>2</v>
      </c>
      <c r="B46" s="129" t="s">
        <v>36</v>
      </c>
    </row>
    <row r="47" spans="1:54" ht="78.75" customHeight="1">
      <c r="B47" s="1135" t="s">
        <v>37</v>
      </c>
      <c r="C47" s="1135"/>
      <c r="D47" s="1135"/>
      <c r="E47" s="1135"/>
      <c r="F47" s="1135"/>
      <c r="G47" s="1135"/>
      <c r="H47" s="1135"/>
      <c r="I47" s="1135"/>
      <c r="J47" s="1135"/>
      <c r="K47" s="1135"/>
      <c r="L47" s="1135"/>
    </row>
    <row r="48" spans="1:54" s="26" customFormat="1" ht="34.5" customHeight="1">
      <c r="A48" s="64">
        <v>2.1</v>
      </c>
      <c r="B48" s="1135" t="s">
        <v>38</v>
      </c>
      <c r="C48" s="1135"/>
      <c r="D48" s="1135"/>
      <c r="E48" s="1135"/>
      <c r="F48" s="1135"/>
      <c r="G48" s="1135"/>
      <c r="H48" s="1135"/>
      <c r="I48" s="1135"/>
      <c r="J48" s="1135"/>
      <c r="K48" s="1135"/>
      <c r="L48" s="1135"/>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row>
    <row r="49" spans="1:54" ht="51" customHeight="1">
      <c r="A49" s="37"/>
      <c r="B49" s="124" t="s">
        <v>39</v>
      </c>
      <c r="C49" s="1136" t="s">
        <v>40</v>
      </c>
      <c r="D49" s="1136"/>
      <c r="E49" s="1136"/>
      <c r="F49" s="1136"/>
      <c r="G49" s="1136" t="s">
        <v>41</v>
      </c>
      <c r="H49" s="1136"/>
      <c r="I49" s="1136" t="s">
        <v>118</v>
      </c>
      <c r="J49" s="1136"/>
      <c r="K49" s="1136" t="s">
        <v>119</v>
      </c>
      <c r="L49" s="1136"/>
    </row>
    <row r="50" spans="1:54" ht="27.95" customHeight="1">
      <c r="A50" s="37"/>
      <c r="B50" s="135">
        <v>1</v>
      </c>
      <c r="C50" s="1037"/>
      <c r="D50" s="1037"/>
      <c r="E50" s="1037"/>
      <c r="F50" s="1037"/>
      <c r="G50" s="1142"/>
      <c r="H50" s="1142"/>
      <c r="I50" s="1142"/>
      <c r="J50" s="1142"/>
      <c r="K50" s="1143"/>
      <c r="L50" s="1143"/>
    </row>
    <row r="51" spans="1:54" ht="27.95" customHeight="1">
      <c r="A51" s="37"/>
      <c r="B51" s="135">
        <v>2</v>
      </c>
      <c r="C51" s="1037"/>
      <c r="D51" s="1037"/>
      <c r="E51" s="1037"/>
      <c r="F51" s="1037"/>
      <c r="G51" s="1142"/>
      <c r="H51" s="1142"/>
      <c r="I51" s="1142"/>
      <c r="J51" s="1142"/>
      <c r="K51" s="1143"/>
      <c r="L51" s="1143"/>
    </row>
    <row r="52" spans="1:54" ht="27.95" customHeight="1">
      <c r="A52" s="37"/>
      <c r="B52" s="135">
        <v>3</v>
      </c>
      <c r="C52" s="1037"/>
      <c r="D52" s="1037"/>
      <c r="E52" s="1037"/>
      <c r="F52" s="1037"/>
      <c r="G52" s="1142"/>
      <c r="H52" s="1142"/>
      <c r="I52" s="1142"/>
      <c r="J52" s="1142"/>
      <c r="K52" s="1143"/>
      <c r="L52" s="1143"/>
    </row>
    <row r="53" spans="1:54" ht="27.95" customHeight="1">
      <c r="A53" s="37"/>
      <c r="B53" s="135">
        <v>4</v>
      </c>
      <c r="C53" s="1037"/>
      <c r="D53" s="1037"/>
      <c r="E53" s="1037"/>
      <c r="F53" s="1037"/>
      <c r="G53" s="1142"/>
      <c r="H53" s="1142"/>
      <c r="I53" s="1142"/>
      <c r="J53" s="1142"/>
      <c r="K53" s="1143"/>
      <c r="L53" s="1143"/>
    </row>
    <row r="54" spans="1:54" ht="27.95" customHeight="1">
      <c r="A54" s="37"/>
      <c r="B54" s="135">
        <v>5</v>
      </c>
      <c r="C54" s="1037"/>
      <c r="D54" s="1037"/>
      <c r="E54" s="1037"/>
      <c r="F54" s="1037"/>
      <c r="G54" s="1142"/>
      <c r="H54" s="1142"/>
      <c r="I54" s="1142"/>
      <c r="J54" s="1142"/>
      <c r="K54" s="1143"/>
      <c r="L54" s="1143"/>
    </row>
    <row r="55" spans="1:54" s="615" customFormat="1" ht="20.25" customHeight="1">
      <c r="A55" s="613"/>
      <c r="B55" s="632"/>
      <c r="C55" s="633"/>
      <c r="D55" s="633"/>
      <c r="E55" s="633"/>
      <c r="F55" s="633"/>
      <c r="G55" s="632"/>
      <c r="H55" s="632"/>
      <c r="I55" s="632"/>
      <c r="J55" s="632"/>
      <c r="K55" s="634"/>
      <c r="L55" s="634"/>
      <c r="M55" s="614"/>
      <c r="N55" s="614"/>
      <c r="O55" s="614"/>
      <c r="P55" s="614"/>
      <c r="Q55" s="614"/>
      <c r="R55" s="614"/>
      <c r="S55" s="614"/>
      <c r="T55" s="614"/>
      <c r="U55" s="614"/>
      <c r="V55" s="614"/>
      <c r="W55" s="614"/>
      <c r="X55" s="614"/>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row>
    <row r="56" spans="1:54" s="615" customFormat="1" ht="27.95" customHeight="1">
      <c r="A56" s="64">
        <v>3</v>
      </c>
      <c r="B56" s="1152" t="s">
        <v>651</v>
      </c>
      <c r="C56" s="1152"/>
      <c r="D56" s="1152"/>
      <c r="E56" s="1152"/>
      <c r="F56" s="1152"/>
      <c r="G56" s="1152"/>
      <c r="H56" s="1152"/>
      <c r="I56" s="1152"/>
      <c r="J56" s="1152"/>
      <c r="K56" s="1152"/>
      <c r="L56" s="1152"/>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14"/>
      <c r="AL56" s="614"/>
      <c r="AM56" s="614"/>
      <c r="AN56" s="614"/>
      <c r="AO56" s="614"/>
      <c r="AP56" s="614"/>
      <c r="AQ56" s="614"/>
      <c r="AR56" s="614"/>
      <c r="AS56" s="614"/>
      <c r="AT56" s="614"/>
      <c r="AU56" s="614"/>
      <c r="AV56" s="614"/>
      <c r="AW56" s="614"/>
      <c r="AX56" s="614"/>
      <c r="AY56" s="614"/>
      <c r="AZ56" s="614"/>
      <c r="BA56" s="614"/>
      <c r="BB56" s="614"/>
    </row>
    <row r="57" spans="1:54" s="615" customFormat="1" ht="49.5" customHeight="1">
      <c r="A57" s="64"/>
      <c r="B57" s="1152" t="s">
        <v>652</v>
      </c>
      <c r="C57" s="1152"/>
      <c r="D57" s="1152"/>
      <c r="E57" s="1152"/>
      <c r="F57" s="1152"/>
      <c r="G57" s="1152"/>
      <c r="H57" s="1152"/>
      <c r="I57" s="1152"/>
      <c r="J57" s="1152"/>
      <c r="K57" s="1152"/>
      <c r="L57" s="1152"/>
      <c r="M57" s="614"/>
      <c r="N57" s="614"/>
      <c r="O57" s="614"/>
      <c r="P57" s="614"/>
      <c r="Q57" s="614"/>
      <c r="R57" s="614"/>
      <c r="S57" s="614"/>
      <c r="T57" s="614"/>
      <c r="U57" s="614"/>
      <c r="V57" s="614"/>
      <c r="W57" s="614"/>
      <c r="X57" s="614"/>
      <c r="Y57" s="614"/>
      <c r="Z57" s="614"/>
      <c r="AA57" s="614"/>
      <c r="AB57" s="614"/>
      <c r="AC57" s="614"/>
      <c r="AD57" s="614"/>
      <c r="AE57" s="614"/>
      <c r="AF57" s="614"/>
      <c r="AG57" s="614"/>
      <c r="AH57" s="614"/>
      <c r="AI57" s="614"/>
      <c r="AJ57" s="614"/>
      <c r="AK57" s="614"/>
      <c r="AL57" s="614"/>
      <c r="AM57" s="614"/>
      <c r="AN57" s="614"/>
      <c r="AO57" s="614"/>
      <c r="AP57" s="614"/>
      <c r="AQ57" s="614"/>
      <c r="AR57" s="614"/>
      <c r="AS57" s="614"/>
      <c r="AT57" s="614"/>
      <c r="AU57" s="614"/>
      <c r="AV57" s="614"/>
      <c r="AW57" s="614"/>
      <c r="AX57" s="614"/>
      <c r="AY57" s="614"/>
      <c r="AZ57" s="614"/>
      <c r="BA57" s="614"/>
      <c r="BB57" s="614"/>
    </row>
    <row r="58" spans="1:54" s="615" customFormat="1" ht="15" customHeight="1">
      <c r="A58" s="64"/>
      <c r="B58" s="632"/>
      <c r="C58" s="633"/>
      <c r="D58" s="633"/>
      <c r="E58" s="633"/>
      <c r="F58" s="633"/>
      <c r="G58" s="632"/>
      <c r="H58" s="632"/>
      <c r="I58" s="632"/>
      <c r="J58" s="632"/>
      <c r="K58" s="634"/>
      <c r="L58" s="634"/>
      <c r="M58" s="614"/>
      <c r="N58" s="614"/>
      <c r="O58" s="614"/>
      <c r="P58" s="614"/>
      <c r="Q58" s="614"/>
      <c r="R58" s="614"/>
      <c r="S58" s="614"/>
      <c r="T58" s="614"/>
      <c r="U58" s="614"/>
      <c r="V58" s="614"/>
      <c r="W58" s="614"/>
      <c r="X58" s="614"/>
      <c r="Y58" s="614"/>
      <c r="Z58" s="614"/>
      <c r="AA58" s="614"/>
      <c r="AB58" s="614"/>
      <c r="AC58" s="614"/>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row>
    <row r="59" spans="1:54" s="615" customFormat="1" ht="21.75" customHeight="1">
      <c r="A59" s="64">
        <v>3.1</v>
      </c>
      <c r="B59" s="1152" t="s">
        <v>653</v>
      </c>
      <c r="C59" s="1152"/>
      <c r="D59" s="1152"/>
      <c r="E59" s="1152"/>
      <c r="F59" s="1152"/>
      <c r="G59" s="1152"/>
      <c r="H59" s="1152"/>
      <c r="I59" s="1152"/>
      <c r="J59" s="1152"/>
      <c r="K59" s="1152"/>
      <c r="L59" s="1152"/>
      <c r="M59" s="614"/>
      <c r="N59" s="614"/>
      <c r="O59" s="614"/>
      <c r="P59" s="614"/>
      <c r="Q59" s="614"/>
      <c r="R59" s="614"/>
      <c r="S59" s="614"/>
      <c r="T59" s="614"/>
      <c r="U59" s="614"/>
      <c r="V59" s="614"/>
      <c r="W59" s="614"/>
      <c r="X59" s="614"/>
      <c r="Y59" s="614"/>
      <c r="Z59" s="614"/>
      <c r="AA59" s="614"/>
      <c r="AB59" s="614"/>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row>
    <row r="60" spans="1:54" s="615" customFormat="1" ht="15" customHeight="1">
      <c r="A60" s="613"/>
      <c r="B60" s="632"/>
      <c r="C60" s="633"/>
      <c r="D60" s="633"/>
      <c r="E60" s="633"/>
      <c r="F60" s="633"/>
      <c r="G60" s="632"/>
      <c r="H60" s="632"/>
      <c r="I60" s="632"/>
      <c r="J60" s="632"/>
      <c r="K60" s="634"/>
      <c r="L60" s="634"/>
      <c r="M60" s="614"/>
      <c r="N60" s="614"/>
      <c r="O60" s="614"/>
      <c r="P60" s="614"/>
      <c r="Q60" s="614"/>
      <c r="R60" s="614"/>
      <c r="S60" s="614"/>
      <c r="T60" s="614"/>
      <c r="U60" s="614"/>
      <c r="V60" s="614"/>
      <c r="W60" s="614"/>
      <c r="X60" s="614"/>
      <c r="Y60" s="614"/>
      <c r="Z60" s="614"/>
      <c r="AA60" s="614"/>
      <c r="AB60" s="614"/>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row>
    <row r="61" spans="1:54" s="615" customFormat="1" ht="35.25" customHeight="1">
      <c r="A61" s="613"/>
      <c r="B61" s="635" t="s">
        <v>39</v>
      </c>
      <c r="C61" s="1153" t="s">
        <v>654</v>
      </c>
      <c r="D61" s="1153"/>
      <c r="E61" s="1153"/>
      <c r="F61" s="1153"/>
      <c r="G61" s="1153" t="s">
        <v>655</v>
      </c>
      <c r="H61" s="1153"/>
      <c r="I61" s="1153"/>
      <c r="J61" s="1153"/>
      <c r="K61" s="1153"/>
      <c r="L61" s="1153"/>
      <c r="M61" s="614"/>
      <c r="N61" s="614"/>
      <c r="O61" s="614"/>
      <c r="P61" s="614"/>
      <c r="Q61" s="614"/>
      <c r="R61" s="614"/>
      <c r="S61" s="614"/>
      <c r="T61" s="614"/>
      <c r="U61" s="614"/>
      <c r="V61" s="614"/>
      <c r="W61" s="614"/>
      <c r="X61" s="614"/>
      <c r="Y61" s="614"/>
      <c r="Z61" s="614"/>
      <c r="AA61" s="614"/>
      <c r="AB61" s="614"/>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row>
    <row r="62" spans="1:54" s="615" customFormat="1" ht="17.25" customHeight="1">
      <c r="A62" s="613"/>
      <c r="B62" s="344"/>
      <c r="C62" s="1145"/>
      <c r="D62" s="1146"/>
      <c r="E62" s="1146"/>
      <c r="F62" s="1147"/>
      <c r="G62" s="1145"/>
      <c r="H62" s="1146"/>
      <c r="I62" s="1146"/>
      <c r="J62" s="1146"/>
      <c r="K62" s="1146"/>
      <c r="L62" s="1146"/>
      <c r="M62" s="614"/>
      <c r="N62" s="614"/>
      <c r="O62" s="614"/>
      <c r="P62" s="614"/>
      <c r="Q62" s="614"/>
      <c r="R62" s="614"/>
      <c r="S62" s="614"/>
      <c r="T62" s="614"/>
      <c r="U62" s="614"/>
      <c r="V62" s="614"/>
      <c r="W62" s="614"/>
      <c r="X62" s="614"/>
      <c r="Y62" s="614"/>
      <c r="Z62" s="614"/>
      <c r="AA62" s="614"/>
      <c r="AB62" s="614"/>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row>
    <row r="63" spans="1:54" s="615" customFormat="1" ht="17.25" customHeight="1">
      <c r="A63" s="613"/>
      <c r="B63" s="344"/>
      <c r="C63" s="1145"/>
      <c r="D63" s="1146"/>
      <c r="E63" s="1146"/>
      <c r="F63" s="1147"/>
      <c r="G63" s="1145"/>
      <c r="H63" s="1146"/>
      <c r="I63" s="1146"/>
      <c r="J63" s="1146"/>
      <c r="K63" s="1146"/>
      <c r="L63" s="1146"/>
      <c r="M63" s="614"/>
      <c r="N63" s="614"/>
      <c r="O63" s="614"/>
      <c r="P63" s="614"/>
      <c r="Q63" s="614"/>
      <c r="R63" s="614"/>
      <c r="S63" s="614"/>
      <c r="T63" s="614"/>
      <c r="U63" s="614"/>
      <c r="V63" s="614"/>
      <c r="W63" s="614"/>
      <c r="X63" s="614"/>
      <c r="Y63" s="614"/>
      <c r="Z63" s="614"/>
      <c r="AA63" s="614"/>
      <c r="AB63" s="614"/>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row>
    <row r="64" spans="1:54" s="615" customFormat="1" ht="17.25" customHeight="1">
      <c r="A64" s="613"/>
      <c r="B64" s="344"/>
      <c r="C64" s="1145"/>
      <c r="D64" s="1146"/>
      <c r="E64" s="1146"/>
      <c r="F64" s="1147"/>
      <c r="G64" s="1145"/>
      <c r="H64" s="1146"/>
      <c r="I64" s="1146"/>
      <c r="J64" s="617"/>
      <c r="K64" s="617"/>
      <c r="L64" s="617"/>
      <c r="M64" s="614"/>
      <c r="N64" s="614"/>
      <c r="O64" s="614"/>
      <c r="P64" s="614"/>
      <c r="Q64" s="614"/>
      <c r="R64" s="614"/>
      <c r="S64" s="614"/>
      <c r="T64" s="614"/>
      <c r="U64" s="614"/>
      <c r="V64" s="614"/>
      <c r="W64" s="614"/>
      <c r="X64" s="614"/>
      <c r="Y64" s="614"/>
      <c r="Z64" s="614"/>
      <c r="AA64" s="614"/>
      <c r="AB64" s="614"/>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row>
    <row r="65" spans="1:54" s="615" customFormat="1" ht="17.25" customHeight="1">
      <c r="A65" s="613"/>
      <c r="B65" s="344"/>
      <c r="C65" s="1145"/>
      <c r="D65" s="1146"/>
      <c r="E65" s="1146"/>
      <c r="F65" s="1147"/>
      <c r="G65" s="1145"/>
      <c r="H65" s="1146"/>
      <c r="I65" s="1146"/>
      <c r="J65" s="1146"/>
      <c r="K65" s="1146"/>
      <c r="L65" s="1146"/>
      <c r="M65" s="614"/>
      <c r="N65" s="614"/>
      <c r="O65" s="614"/>
      <c r="P65" s="614"/>
      <c r="Q65" s="614"/>
      <c r="R65" s="614"/>
      <c r="S65" s="614"/>
      <c r="T65" s="614"/>
      <c r="U65" s="614"/>
      <c r="V65" s="614"/>
      <c r="W65" s="614"/>
      <c r="X65" s="614"/>
      <c r="Y65" s="614"/>
      <c r="Z65" s="614"/>
      <c r="AA65" s="614"/>
      <c r="AB65" s="614"/>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row>
    <row r="66" spans="1:54" s="615" customFormat="1" ht="17.25" customHeight="1">
      <c r="A66" s="613"/>
      <c r="B66" s="344"/>
      <c r="C66" s="1145"/>
      <c r="D66" s="1146"/>
      <c r="E66" s="1146"/>
      <c r="F66" s="1147"/>
      <c r="G66" s="616"/>
      <c r="H66" s="1146"/>
      <c r="I66" s="1146"/>
      <c r="J66" s="1146"/>
      <c r="K66" s="1146"/>
      <c r="L66" s="1146"/>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row>
    <row r="67" spans="1:54" s="615" customFormat="1" ht="18" customHeight="1">
      <c r="A67" s="613"/>
      <c r="B67" s="632"/>
      <c r="C67" s="633"/>
      <c r="D67" s="633"/>
      <c r="E67" s="633"/>
      <c r="F67" s="633"/>
      <c r="G67" s="632"/>
      <c r="H67" s="632"/>
      <c r="I67" s="632"/>
      <c r="J67" s="632"/>
      <c r="K67" s="634"/>
      <c r="L67" s="634"/>
      <c r="M67" s="614"/>
      <c r="N67" s="614"/>
      <c r="O67" s="614"/>
      <c r="P67" s="614"/>
      <c r="Q67" s="614"/>
      <c r="R67" s="614"/>
      <c r="S67" s="614"/>
      <c r="T67" s="614"/>
      <c r="U67" s="614"/>
      <c r="V67" s="614"/>
      <c r="W67" s="614"/>
      <c r="X67" s="614"/>
      <c r="Y67" s="614"/>
      <c r="Z67" s="614"/>
      <c r="AA67" s="614"/>
      <c r="AB67" s="614"/>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row>
    <row r="68" spans="1:54" ht="21" customHeight="1">
      <c r="A68" s="120">
        <v>4</v>
      </c>
      <c r="B68" s="130" t="s">
        <v>42</v>
      </c>
      <c r="C68" s="119"/>
      <c r="D68" s="128"/>
      <c r="E68" s="128"/>
      <c r="F68" s="128"/>
      <c r="G68" s="69"/>
    </row>
    <row r="69" spans="1:54" ht="18" customHeight="1">
      <c r="A69" s="131">
        <v>4.0999999999999996</v>
      </c>
      <c r="B69" s="1144" t="s">
        <v>43</v>
      </c>
      <c r="C69" s="1144"/>
      <c r="D69" s="1144"/>
      <c r="E69" s="1144"/>
      <c r="F69" s="128"/>
      <c r="G69" s="69"/>
    </row>
    <row r="70" spans="1:54" ht="67.5" customHeight="1">
      <c r="A70" s="37"/>
      <c r="B70" s="1135" t="s">
        <v>44</v>
      </c>
      <c r="C70" s="1135"/>
      <c r="D70" s="1135"/>
      <c r="E70" s="1135"/>
      <c r="F70" s="1135"/>
      <c r="G70" s="1135"/>
      <c r="H70" s="1135"/>
      <c r="I70" s="1135"/>
      <c r="J70" s="1135"/>
      <c r="K70" s="1135"/>
      <c r="L70" s="1135"/>
    </row>
    <row r="71" spans="1:54" s="26" customFormat="1" ht="35.25" customHeight="1">
      <c r="A71" s="37"/>
      <c r="B71" s="1017" t="s">
        <v>45</v>
      </c>
      <c r="C71" s="1017"/>
      <c r="D71" s="1017"/>
      <c r="E71" s="1118" t="s">
        <v>46</v>
      </c>
      <c r="F71" s="1119"/>
      <c r="G71" s="1119"/>
      <c r="H71" s="1120"/>
      <c r="I71" s="1017" t="s">
        <v>47</v>
      </c>
      <c r="J71" s="1017"/>
      <c r="K71" s="1017"/>
      <c r="L71" s="1017"/>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row>
    <row r="72" spans="1:54" ht="20.100000000000001" customHeight="1">
      <c r="A72" s="37"/>
      <c r="B72" s="1037"/>
      <c r="C72" s="1037"/>
      <c r="D72" s="1037"/>
      <c r="E72" s="1142"/>
      <c r="F72" s="1142"/>
      <c r="G72" s="1142"/>
      <c r="H72" s="1142"/>
      <c r="I72" s="1142"/>
      <c r="J72" s="1142"/>
      <c r="K72" s="1142"/>
      <c r="L72" s="1142"/>
    </row>
    <row r="73" spans="1:54" ht="20.100000000000001" customHeight="1">
      <c r="A73" s="37"/>
      <c r="B73" s="1037"/>
      <c r="C73" s="1037"/>
      <c r="D73" s="1037"/>
      <c r="E73" s="1142"/>
      <c r="F73" s="1142"/>
      <c r="G73" s="1142"/>
      <c r="H73" s="1142"/>
      <c r="I73" s="1142"/>
      <c r="J73" s="1142"/>
      <c r="K73" s="1142"/>
      <c r="L73" s="1142"/>
    </row>
    <row r="74" spans="1:54" ht="20.100000000000001" customHeight="1">
      <c r="A74" s="37"/>
      <c r="B74" s="1037"/>
      <c r="C74" s="1037"/>
      <c r="D74" s="1037"/>
      <c r="E74" s="1142"/>
      <c r="F74" s="1142"/>
      <c r="G74" s="1142"/>
      <c r="H74" s="1142"/>
      <c r="I74" s="1142"/>
      <c r="J74" s="1142"/>
      <c r="K74" s="1142"/>
      <c r="L74" s="1142"/>
    </row>
    <row r="75" spans="1:54" ht="20.100000000000001" customHeight="1">
      <c r="A75" s="37"/>
      <c r="B75" s="1037"/>
      <c r="C75" s="1037"/>
      <c r="D75" s="1037"/>
      <c r="E75" s="1142"/>
      <c r="F75" s="1142"/>
      <c r="G75" s="1142"/>
      <c r="H75" s="1142"/>
      <c r="I75" s="1142"/>
      <c r="J75" s="1142"/>
      <c r="K75" s="1142"/>
      <c r="L75" s="1142"/>
    </row>
    <row r="76" spans="1:54" ht="20.100000000000001" customHeight="1">
      <c r="A76" s="37"/>
      <c r="B76" s="1037"/>
      <c r="C76" s="1037"/>
      <c r="D76" s="1037"/>
      <c r="E76" s="1142"/>
      <c r="F76" s="1142"/>
      <c r="G76" s="1142"/>
      <c r="H76" s="1142"/>
      <c r="I76" s="1142"/>
      <c r="J76" s="1142"/>
      <c r="K76" s="1142"/>
      <c r="L76" s="1142"/>
    </row>
    <row r="77" spans="1:54" ht="20.100000000000001" customHeight="1">
      <c r="A77" s="37"/>
      <c r="B77" s="1037"/>
      <c r="C77" s="1037"/>
      <c r="D77" s="1037"/>
      <c r="E77" s="1142"/>
      <c r="F77" s="1142"/>
      <c r="G77" s="1142"/>
      <c r="H77" s="1142"/>
      <c r="I77" s="1142"/>
      <c r="J77" s="1142"/>
      <c r="K77" s="1142"/>
      <c r="L77" s="1142"/>
    </row>
    <row r="78" spans="1:54" s="26" customFormat="1" ht="20.100000000000001" customHeight="1">
      <c r="A78" s="63">
        <v>4.2</v>
      </c>
      <c r="B78" s="34" t="s">
        <v>48</v>
      </c>
      <c r="C78" s="132"/>
      <c r="D78" s="132"/>
      <c r="E78" s="132"/>
      <c r="F78" s="132"/>
      <c r="G78" s="69"/>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0"/>
    </row>
    <row r="79" spans="1:54" s="26" customFormat="1" ht="20.100000000000001" customHeight="1">
      <c r="A79" s="34"/>
      <c r="B79" s="34"/>
      <c r="C79" s="132"/>
      <c r="D79" s="132"/>
      <c r="E79" s="132"/>
      <c r="F79" s="132"/>
      <c r="G79" s="69"/>
      <c r="K79" s="136" t="s">
        <v>122</v>
      </c>
      <c r="L79" s="137"/>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row>
    <row r="80" spans="1:54" s="26" customFormat="1" ht="20.100000000000001" customHeight="1">
      <c r="A80" s="34"/>
      <c r="B80" s="53" t="s">
        <v>120</v>
      </c>
      <c r="C80" s="1017" t="s">
        <v>121</v>
      </c>
      <c r="D80" s="1017"/>
      <c r="E80" s="1017"/>
      <c r="F80" s="1017"/>
      <c r="G80" s="1017"/>
      <c r="H80" s="1118" t="s">
        <v>49</v>
      </c>
      <c r="I80" s="1119"/>
      <c r="J80" s="1119"/>
      <c r="K80" s="1119"/>
      <c r="L80" s="112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row>
    <row r="81" spans="1:54" s="232" customFormat="1" ht="33" customHeight="1">
      <c r="A81" s="40"/>
      <c r="B81" s="123"/>
      <c r="C81" s="694" t="s">
        <v>723</v>
      </c>
      <c r="D81" s="345" t="s">
        <v>525</v>
      </c>
      <c r="E81" s="694" t="s">
        <v>511</v>
      </c>
      <c r="F81" s="694" t="s">
        <v>510</v>
      </c>
      <c r="G81" s="345" t="s">
        <v>507</v>
      </c>
      <c r="H81" s="694" t="s">
        <v>656</v>
      </c>
      <c r="I81" s="694" t="s">
        <v>657</v>
      </c>
      <c r="J81" s="694" t="s">
        <v>704</v>
      </c>
      <c r="K81" s="694" t="s">
        <v>713</v>
      </c>
      <c r="L81" s="694" t="s">
        <v>714</v>
      </c>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c r="AY81" s="231"/>
      <c r="AZ81" s="231"/>
      <c r="BA81" s="231"/>
      <c r="BB81" s="231"/>
    </row>
    <row r="82" spans="1:54" s="26" customFormat="1" ht="33" customHeight="1">
      <c r="A82" s="34"/>
      <c r="B82" s="123" t="s">
        <v>123</v>
      </c>
      <c r="C82" s="234"/>
      <c r="D82" s="234"/>
      <c r="E82" s="234"/>
      <c r="F82" s="234"/>
      <c r="G82" s="234"/>
      <c r="H82" s="234"/>
      <c r="I82" s="234"/>
      <c r="J82" s="234"/>
      <c r="K82" s="234"/>
      <c r="L82" s="234"/>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row>
    <row r="83" spans="1:54" s="26" customFormat="1" ht="33" customHeight="1">
      <c r="A83" s="34"/>
      <c r="B83" s="123" t="s">
        <v>124</v>
      </c>
      <c r="C83" s="234"/>
      <c r="D83" s="234"/>
      <c r="E83" s="234"/>
      <c r="F83" s="234"/>
      <c r="G83" s="234"/>
      <c r="H83" s="234"/>
      <c r="I83" s="234"/>
      <c r="J83" s="234"/>
      <c r="K83" s="234"/>
      <c r="L83" s="234"/>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row>
    <row r="84" spans="1:54" s="26" customFormat="1" ht="33" customHeight="1">
      <c r="A84" s="34"/>
      <c r="B84" s="123" t="s">
        <v>126</v>
      </c>
      <c r="C84" s="234"/>
      <c r="D84" s="234"/>
      <c r="E84" s="234"/>
      <c r="F84" s="234"/>
      <c r="G84" s="234"/>
      <c r="H84" s="234"/>
      <c r="I84" s="234"/>
      <c r="J84" s="234"/>
      <c r="K84" s="234"/>
      <c r="L84" s="234"/>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row>
    <row r="85" spans="1:54" s="26" customFormat="1" ht="33" customHeight="1">
      <c r="A85" s="34"/>
      <c r="B85" s="123" t="s">
        <v>127</v>
      </c>
      <c r="C85" s="234"/>
      <c r="D85" s="234"/>
      <c r="E85" s="234"/>
      <c r="F85" s="234"/>
      <c r="G85" s="234"/>
      <c r="H85" s="234"/>
      <c r="I85" s="234"/>
      <c r="J85" s="234"/>
      <c r="K85" s="234"/>
      <c r="L85" s="234"/>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row>
    <row r="86" spans="1:54" s="26" customFormat="1" ht="33" customHeight="1">
      <c r="A86" s="34"/>
      <c r="B86" s="123" t="s">
        <v>128</v>
      </c>
      <c r="C86" s="234"/>
      <c r="D86" s="234"/>
      <c r="E86" s="234"/>
      <c r="F86" s="234"/>
      <c r="G86" s="234"/>
      <c r="H86" s="234"/>
      <c r="I86" s="234"/>
      <c r="J86" s="234"/>
      <c r="K86" s="234"/>
      <c r="L86" s="234"/>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row>
    <row r="87" spans="1:54" s="26" customFormat="1" ht="33" customHeight="1">
      <c r="A87" s="34"/>
      <c r="B87" s="123" t="s">
        <v>129</v>
      </c>
      <c r="C87" s="234"/>
      <c r="D87" s="234"/>
      <c r="E87" s="234"/>
      <c r="F87" s="234"/>
      <c r="G87" s="234"/>
      <c r="H87" s="234"/>
      <c r="I87" s="234"/>
      <c r="J87" s="234"/>
      <c r="K87" s="234"/>
      <c r="L87" s="234"/>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row>
    <row r="88" spans="1:54" ht="20.100000000000001" customHeight="1">
      <c r="A88" s="133"/>
      <c r="B88" s="133"/>
      <c r="C88" s="134"/>
      <c r="D88" s="134"/>
      <c r="E88" s="134"/>
      <c r="F88" s="134"/>
      <c r="G88" s="69"/>
    </row>
    <row r="89" spans="1:54" hidden="1">
      <c r="A89" s="120"/>
      <c r="B89" s="121"/>
    </row>
    <row r="90" spans="1:54" hidden="1">
      <c r="A90" s="63"/>
      <c r="B90" s="1135"/>
      <c r="C90" s="1135"/>
      <c r="D90" s="1135"/>
      <c r="E90" s="1135"/>
      <c r="F90" s="1135"/>
      <c r="G90" s="1135"/>
      <c r="H90" s="1135"/>
      <c r="I90" s="1135"/>
      <c r="J90" s="1135"/>
      <c r="K90" s="1135"/>
      <c r="L90" s="1135"/>
    </row>
    <row r="91" spans="1:54" ht="20.100000000000001" hidden="1" customHeight="1">
      <c r="A91" s="133"/>
      <c r="B91" s="133"/>
      <c r="C91" s="134"/>
      <c r="D91" s="134"/>
      <c r="E91" s="134"/>
      <c r="F91" s="134"/>
      <c r="G91" s="69"/>
    </row>
    <row r="92" spans="1:54" ht="24" hidden="1" customHeight="1">
      <c r="A92" s="133"/>
      <c r="B92" s="133"/>
      <c r="C92" s="134"/>
      <c r="D92" s="134"/>
      <c r="E92" s="134"/>
      <c r="F92" s="27"/>
      <c r="G92" s="70"/>
    </row>
    <row r="93" spans="1:54" ht="24" customHeight="1">
      <c r="A93" s="38" t="s">
        <v>6</v>
      </c>
      <c r="B93" s="1151" t="str">
        <f>'Attach 3(JV)'!B24</f>
        <v/>
      </c>
      <c r="C93" s="1151"/>
      <c r="D93" s="1151"/>
      <c r="E93" s="27"/>
      <c r="G93" s="70" t="s">
        <v>4</v>
      </c>
      <c r="H93" s="1149" t="str">
        <f>'Attach 3(JV)'!E24</f>
        <v/>
      </c>
      <c r="I93" s="1150"/>
      <c r="J93" s="1150"/>
      <c r="K93" s="1150"/>
      <c r="L93" s="1150"/>
    </row>
    <row r="94" spans="1:54" ht="24" customHeight="1">
      <c r="A94" s="38" t="s">
        <v>7</v>
      </c>
      <c r="B94" s="1148" t="str">
        <f>'Attach 3(JV)'!B25</f>
        <v/>
      </c>
      <c r="C94" s="1148"/>
      <c r="D94" s="1148"/>
      <c r="E94" s="27"/>
      <c r="G94" s="70" t="s">
        <v>5</v>
      </c>
      <c r="H94" s="1149" t="str">
        <f>'Attach 3(JV)'!E25</f>
        <v/>
      </c>
      <c r="I94" s="1150"/>
      <c r="J94" s="1150"/>
      <c r="K94" s="1150"/>
      <c r="L94" s="1150"/>
    </row>
  </sheetData>
  <sheetProtection algorithmName="SHA-512" hashValue="nrMGZ04oisd+j502BNKyuZXIDdBCZSSku51C4G7dFYPEdwlm4c2Z8SSs193z0d7An2Tp4qqJcOd5QKBhyf2zqA==" saltValue="QNhzfT5TMCvoFIaDynQp9A==" spinCount="100000" sheet="1" formatColumns="0" formatRows="0" selectLockedCells="1"/>
  <customSheetViews>
    <customSheetView guid="{35C772BD-8F05-4A18-BEC8-6AF744E22539}" showPageBreaks="1" showGridLines="0" zeroValues="0" printArea="1" hiddenRows="1" view="pageBreakPreview" topLeftCell="A76">
      <selection activeCell="J83" sqref="J83"/>
      <rowBreaks count="2" manualBreakCount="2">
        <brk id="25" max="11" man="1"/>
        <brk id="49" max="11" man="1"/>
      </rowBreaks>
      <pageMargins left="0.63" right="0.42" top="0.57999999999999996" bottom="0.6" header="0.34" footer="0.35"/>
      <pageSetup scale="89" orientation="portrait" r:id="rId1"/>
      <headerFooter alignWithMargins="0">
        <oddFooter>&amp;R&amp;"Book Antiqua,Bold"&amp;8 Page &amp;P of &amp;N</oddFooter>
      </headerFooter>
    </customSheetView>
    <customSheetView guid="{012A8702-091E-4FD1-8E26-12B65B8B3B8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2"/>
      <headerFooter alignWithMargins="0">
        <oddFooter>&amp;R&amp;"Book Antiqua,Bold"&amp;8 Page &amp;P of &amp;N</oddFooter>
      </headerFooter>
    </customSheetView>
    <customSheetView guid="{0D490C87-B003-4943-9825-ACE0B8E7CC06}" showPageBreaks="1" showGridLines="0" zeroValues="0" printArea="1" hiddenRows="1" view="pageBreakPreview" topLeftCell="A82">
      <selection activeCell="C81" sqref="C81"/>
      <rowBreaks count="3" manualBreakCount="3">
        <brk id="25" max="11" man="1"/>
        <brk id="49" max="11" man="1"/>
        <brk id="81" max="11" man="1"/>
      </rowBreaks>
      <pageMargins left="0.63" right="0.42" top="0.57999999999999996" bottom="0.6" header="0.34" footer="0.35"/>
      <pageSetup scale="89" orientation="portrait" r:id="rId3"/>
      <headerFooter alignWithMargins="0">
        <oddFooter>&amp;R&amp;"Book Antiqua,Bold"&amp;8 Page &amp;P of &amp;N</oddFooter>
      </headerFooter>
    </customSheetView>
    <customSheetView guid="{4D67A8FB-66CE-4EFD-8932-C754BE25ED43}" showPageBreaks="1" showGridLines="0" zeroValues="0" printArea="1" hiddenRows="1" view="pageBreakPreview" topLeftCell="A79">
      <selection activeCell="C81" sqref="C81"/>
      <rowBreaks count="3" manualBreakCount="3">
        <brk id="25" max="11" man="1"/>
        <brk id="49" max="11" man="1"/>
        <brk id="82" max="11" man="1"/>
      </rowBreaks>
      <pageMargins left="0.63" right="0.42" top="0.57999999999999996" bottom="0.6" header="0.34" footer="0.35"/>
      <pageSetup scale="89" orientation="portrait" r:id="rId4"/>
      <headerFooter alignWithMargins="0">
        <oddFooter>&amp;R&amp;"Book Antiqua,Bold"&amp;8 Page &amp;P of &amp;N</oddFooter>
      </headerFooter>
    </customSheetView>
    <customSheetView guid="{B07CB001-8FAF-40AD-8AD5-A65A64B33B35}" showPageBreaks="1" showGridLines="0" zeroValues="0" printArea="1" hiddenRows="1" view="pageBreakPreview" topLeftCell="A31">
      <selection activeCell="C81" sqref="C81"/>
      <rowBreaks count="3" manualBreakCount="3">
        <brk id="25" max="11" man="1"/>
        <brk id="49" max="11" man="1"/>
        <brk id="81" max="11" man="1"/>
      </rowBreaks>
      <pageMargins left="0.63" right="0.42" top="0.57999999999999996" bottom="0.6" header="0.34" footer="0.35"/>
      <pageSetup scale="89" orientation="portrait" r:id="rId5"/>
      <headerFooter alignWithMargins="0">
        <oddFooter>&amp;R&amp;"Book Antiqua,Bold"&amp;8 Page &amp;P of &amp;N</oddFooter>
      </headerFooter>
    </customSheetView>
    <customSheetView guid="{8CF338B0-8CA3-4AF4-816D-CB7A6D8E33BC}" showPageBreaks="1" showGridLines="0" zeroValues="0" printArea="1" hiddenRows="1" view="pageBreakPreview" topLeftCell="A76">
      <selection activeCell="L84" sqref="L84"/>
      <rowBreaks count="3" manualBreakCount="3">
        <brk id="25" max="11" man="1"/>
        <brk id="49" max="11" man="1"/>
        <brk id="81" max="11" man="1"/>
      </rowBreaks>
      <pageMargins left="0.63" right="0.42" top="0.57999999999999996" bottom="0.6" header="0.34" footer="0.35"/>
      <pageSetup scale="89" orientation="portrait" r:id="rId6"/>
      <headerFooter alignWithMargins="0">
        <oddFooter>&amp;R&amp;"Book Antiqua,Bold"&amp;8 Page &amp;P of &amp;N</oddFooter>
      </headerFooter>
    </customSheetView>
    <customSheetView guid="{D05C69EC-C4A6-4AED-AFBA-A3044FD4B3FB}" scale="120" showPageBreaks="1" showGridLines="0" zeroValues="0" printArea="1" hiddenRows="1" view="pageBreakPreview" topLeftCell="A13">
      <selection activeCell="D35" sqref="D35:L35"/>
      <rowBreaks count="3" manualBreakCount="3">
        <brk id="25" max="11" man="1"/>
        <brk id="49" max="11" man="1"/>
        <brk id="81" max="11" man="1"/>
      </rowBreaks>
      <pageMargins left="0.63" right="0.42" top="0.57999999999999996" bottom="0.6" header="0.34" footer="0.35"/>
      <pageSetup scale="89" orientation="portrait" r:id="rId7"/>
      <headerFooter alignWithMargins="0">
        <oddFooter>&amp;R&amp;"Book Antiqua,Bold"&amp;8 Page &amp;P of &amp;N</oddFooter>
      </headerFooter>
    </customSheetView>
    <customSheetView guid="{BE615921-12B2-47E1-81BB-292B559B4C46}" scale="120" showPageBreaks="1" showGridLines="0" zeroValues="0" printArea="1" hiddenRows="1" view="pageBreakPreview" topLeftCell="A40">
      <selection activeCell="K51" sqref="K51:L51"/>
      <rowBreaks count="3" manualBreakCount="3">
        <brk id="25" max="11" man="1"/>
        <brk id="49" max="11" man="1"/>
        <brk id="80" max="11" man="1"/>
      </rowBreaks>
      <pageMargins left="0.63" right="0.42" top="0.57999999999999996" bottom="0.6" header="0.34" footer="0.35"/>
      <pageSetup scale="94" orientation="portrait" r:id="rId8"/>
      <headerFooter alignWithMargins="0">
        <oddFooter>&amp;R&amp;"Book Antiqua,Bold"&amp;8 Page &amp;P of &amp;N</oddFooter>
      </headerFooter>
    </customSheetView>
    <customSheetView guid="{13A93EBF-985A-49FD-9FE0-DC75D238EC8C}" scale="120" showPageBreaks="1" showGridLines="0" zeroValues="0" printArea="1" hiddenRows="1" view="pageBreakPreview" topLeftCell="A58">
      <selection activeCell="B62" sqref="B62"/>
      <rowBreaks count="3" manualBreakCount="3">
        <brk id="25" max="11" man="1"/>
        <brk id="49" max="11" man="1"/>
        <brk id="80" max="11" man="1"/>
      </rowBreaks>
      <pageMargins left="0.63" right="0.42" top="0.57999999999999996" bottom="0.6" header="0.34" footer="0.35"/>
      <pageSetup scale="94" orientation="portrait" r:id="rId9"/>
      <headerFooter alignWithMargins="0">
        <oddFooter>&amp;R&amp;"Book Antiqua,Bold"&amp;8 Page &amp;P of &amp;N</oddFooter>
      </headerFooter>
    </customSheetView>
    <customSheetView guid="{1E2D7167-D6B7-4690-9A83-BF768C4223A4}"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7A88FC7A-7690-48AB-B789-172043AFADC8}"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CB7CD015-9A92-451A-BEF4-2BC98E3768DD}"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12"/>
      <headerFooter alignWithMargins="0">
        <oddFooter>&amp;R&amp;"Book Antiqua,Bold"&amp;8 Page &amp;P of &amp;N</oddFooter>
      </headerFooter>
    </customSheetView>
    <customSheetView guid="{44C1C443-3199-4288-884A-D16AF7B2CD69}"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13"/>
      <headerFooter alignWithMargins="0">
        <oddFooter>&amp;R&amp;"Book Antiqua,Bold"&amp;8 Page &amp;P of &amp;N</oddFooter>
      </headerFooter>
    </customSheetView>
    <customSheetView guid="{82E8A0F5-0020-4355-95CF-28601763A783}" showPageBreaks="1" showGridLines="0" zeroValues="0" printArea="1" view="pageBreakPreview" topLeftCell="A76">
      <selection activeCell="I66" sqref="I66"/>
      <rowBreaks count="2" manualBreakCount="2">
        <brk id="25" max="11" man="1"/>
        <brk id="50" max="16383" man="1"/>
      </rowBreaks>
      <pageMargins left="0.63" right="0.42" top="0.57999999999999996" bottom="0.6" header="0.34" footer="0.35"/>
      <pageSetup scale="98" orientation="portrait" r:id="rId14"/>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5"/>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20"/>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24"/>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82C64B11-1F50-45B5-B7BB-9F1DC733C833}" showPageBreaks="1" showGridLines="0" zeroValues="0" printArea="1" view="pageBreakPreview" topLeftCell="A13">
      <selection activeCell="B75" sqref="B75:C75"/>
      <rowBreaks count="2" manualBreakCount="2">
        <brk id="25" max="11" man="1"/>
        <brk id="50"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CFBF18EC-8277-4311-991B-395AF21BB33B}"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7"/>
      <headerFooter alignWithMargins="0">
        <oddFooter>&amp;R&amp;"Book Antiqua,Bold"&amp;8 Page &amp;P of &amp;N</oddFooter>
      </headerFooter>
    </customSheetView>
    <customSheetView guid="{AA750348-930C-43DE-ADD0-8D60980F5013}"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8"/>
      <headerFooter alignWithMargins="0">
        <oddFooter>&amp;R&amp;"Book Antiqua,Bold"&amp;8 Page &amp;P of &amp;N</oddFooter>
      </headerFooter>
    </customSheetView>
    <customSheetView guid="{14C32814-5A59-4863-9FB1-822FBB75D7D1}"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9"/>
      <headerFooter alignWithMargins="0">
        <oddFooter>&amp;R&amp;"Book Antiqua,Bold"&amp;8 Page &amp;P of &amp;N</oddFooter>
      </headerFooter>
    </customSheetView>
    <customSheetView guid="{1F125E51-1799-42D0-B41E-DC039BB17D59}" showPageBreaks="1" showGridLines="0" zeroValues="0" printArea="1" hiddenRows="1" view="pageBreakPreview" topLeftCell="A79">
      <selection activeCell="H21" sqref="H21:L21"/>
      <rowBreaks count="3" manualBreakCount="3">
        <brk id="25" max="11" man="1"/>
        <brk id="49" max="11" man="1"/>
        <brk id="82" max="11" man="1"/>
      </rowBreaks>
      <pageMargins left="0.63" right="0.42" top="0.57999999999999996" bottom="0.6" header="0.34" footer="0.35"/>
      <pageSetup scale="89" orientation="portrait" r:id="rId30"/>
      <headerFooter alignWithMargins="0">
        <oddFooter>&amp;R&amp;"Book Antiqua,Bold"&amp;8 Page &amp;P of &amp;N</oddFooter>
      </headerFooter>
    </customSheetView>
    <customSheetView guid="{77353208-2D17-4D2E-ADE3-4F168F350B73}" showPageBreaks="1" showGridLines="0" zeroValues="0" printArea="1" hiddenRows="1" view="pageBreakPreview" topLeftCell="A31">
      <selection activeCell="C81" sqref="C81"/>
      <rowBreaks count="3" manualBreakCount="3">
        <brk id="25" max="11" man="1"/>
        <brk id="49" max="11" man="1"/>
        <brk id="82" max="11" man="1"/>
      </rowBreaks>
      <pageMargins left="0.63" right="0.42" top="0.57999999999999996" bottom="0.6" header="0.34" footer="0.35"/>
      <pageSetup scale="89" orientation="portrait" r:id="rId31"/>
      <headerFooter alignWithMargins="0">
        <oddFooter>&amp;R&amp;"Book Antiqua,Bold"&amp;8 Page &amp;P of &amp;N</oddFooter>
      </headerFooter>
    </customSheetView>
    <customSheetView guid="{010B040B-83D1-42E5-9354-A9BE9113BDA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2"/>
      <headerFooter alignWithMargins="0">
        <oddFooter>&amp;R&amp;"Book Antiqua,Bold"&amp;8 Page &amp;P of &amp;N</oddFooter>
      </headerFooter>
    </customSheetView>
  </customSheetViews>
  <mergeCells count="127">
    <mergeCell ref="B70:L70"/>
    <mergeCell ref="B56:L56"/>
    <mergeCell ref="B57:L57"/>
    <mergeCell ref="B59:L59"/>
    <mergeCell ref="C61:F61"/>
    <mergeCell ref="G61:L61"/>
    <mergeCell ref="C62:F62"/>
    <mergeCell ref="G62:L62"/>
    <mergeCell ref="C64:F64"/>
    <mergeCell ref="G64:I64"/>
    <mergeCell ref="I73:L73"/>
    <mergeCell ref="I71:L71"/>
    <mergeCell ref="I77:L77"/>
    <mergeCell ref="H80:L80"/>
    <mergeCell ref="B73:D73"/>
    <mergeCell ref="E73:H73"/>
    <mergeCell ref="I76:L76"/>
    <mergeCell ref="E72:H72"/>
    <mergeCell ref="B71:D71"/>
    <mergeCell ref="B72:D72"/>
    <mergeCell ref="B74:D74"/>
    <mergeCell ref="E74:H74"/>
    <mergeCell ref="C80:G80"/>
    <mergeCell ref="I74:L74"/>
    <mergeCell ref="I75:L75"/>
    <mergeCell ref="B75:D75"/>
    <mergeCell ref="E75:H75"/>
    <mergeCell ref="I72:L72"/>
    <mergeCell ref="B94:D94"/>
    <mergeCell ref="B77:D77"/>
    <mergeCell ref="E77:H77"/>
    <mergeCell ref="E76:H76"/>
    <mergeCell ref="B76:D76"/>
    <mergeCell ref="B90:L90"/>
    <mergeCell ref="H93:L93"/>
    <mergeCell ref="H94:L94"/>
    <mergeCell ref="B93:D93"/>
    <mergeCell ref="K51:L51"/>
    <mergeCell ref="E71:H71"/>
    <mergeCell ref="C54:F54"/>
    <mergeCell ref="B69:E69"/>
    <mergeCell ref="K53:L53"/>
    <mergeCell ref="C51:F51"/>
    <mergeCell ref="G51:H51"/>
    <mergeCell ref="I54:J54"/>
    <mergeCell ref="K54:L54"/>
    <mergeCell ref="K52:L52"/>
    <mergeCell ref="I53:J53"/>
    <mergeCell ref="C53:F53"/>
    <mergeCell ref="G53:H53"/>
    <mergeCell ref="I51:J51"/>
    <mergeCell ref="I52:J52"/>
    <mergeCell ref="C52:F52"/>
    <mergeCell ref="G52:H52"/>
    <mergeCell ref="G54:H54"/>
    <mergeCell ref="C63:F63"/>
    <mergeCell ref="G63:L63"/>
    <mergeCell ref="C65:F65"/>
    <mergeCell ref="G65:L65"/>
    <mergeCell ref="C66:F66"/>
    <mergeCell ref="H66:L66"/>
    <mergeCell ref="B47:L47"/>
    <mergeCell ref="B42:L42"/>
    <mergeCell ref="C43:F43"/>
    <mergeCell ref="G49:H49"/>
    <mergeCell ref="C49:F49"/>
    <mergeCell ref="I49:J49"/>
    <mergeCell ref="K49:L49"/>
    <mergeCell ref="K50:L50"/>
    <mergeCell ref="C50:F50"/>
    <mergeCell ref="C45:F45"/>
    <mergeCell ref="G45:H45"/>
    <mergeCell ref="I45:L45"/>
    <mergeCell ref="B48:L48"/>
    <mergeCell ref="I50:J50"/>
    <mergeCell ref="G50:H50"/>
    <mergeCell ref="G43:H43"/>
    <mergeCell ref="I43:L43"/>
    <mergeCell ref="D36:L36"/>
    <mergeCell ref="C44:F44"/>
    <mergeCell ref="G44:H44"/>
    <mergeCell ref="I44:L44"/>
    <mergeCell ref="G39:H39"/>
    <mergeCell ref="I39:L39"/>
    <mergeCell ref="C40:F40"/>
    <mergeCell ref="G40:H40"/>
    <mergeCell ref="I40:L40"/>
    <mergeCell ref="C41:F41"/>
    <mergeCell ref="G41:H41"/>
    <mergeCell ref="I41:L41"/>
    <mergeCell ref="D35:L35"/>
    <mergeCell ref="B12:F12"/>
    <mergeCell ref="B18:L18"/>
    <mergeCell ref="C39:F39"/>
    <mergeCell ref="H23:L23"/>
    <mergeCell ref="B20:G20"/>
    <mergeCell ref="B26:L26"/>
    <mergeCell ref="A8:F8"/>
    <mergeCell ref="B19:L19"/>
    <mergeCell ref="B35:C35"/>
    <mergeCell ref="H22:L22"/>
    <mergeCell ref="D32:L32"/>
    <mergeCell ref="B23:G23"/>
    <mergeCell ref="B24:G24"/>
    <mergeCell ref="H20:L20"/>
    <mergeCell ref="H21:L21"/>
    <mergeCell ref="B33:C33"/>
    <mergeCell ref="D34:L34"/>
    <mergeCell ref="B34:C34"/>
    <mergeCell ref="D30:L30"/>
    <mergeCell ref="D31:L31"/>
    <mergeCell ref="D33:L33"/>
    <mergeCell ref="B36:C36"/>
    <mergeCell ref="B38:L38"/>
    <mergeCell ref="A3:L3"/>
    <mergeCell ref="B9:F9"/>
    <mergeCell ref="A16:L16"/>
    <mergeCell ref="B10:F10"/>
    <mergeCell ref="B11:F11"/>
    <mergeCell ref="D29:L29"/>
    <mergeCell ref="A5:L5"/>
    <mergeCell ref="B21:G21"/>
    <mergeCell ref="B22:G22"/>
    <mergeCell ref="D28:L28"/>
    <mergeCell ref="B29:C29"/>
    <mergeCell ref="H24:L24"/>
    <mergeCell ref="B28:C28"/>
  </mergeCells>
  <phoneticPr fontId="6" type="noConversion"/>
  <dataValidations count="1">
    <dataValidation type="list" allowBlank="1" showInputMessage="1" showErrorMessage="1" error="Enter Yes or No from drop down menu." sqref="H23:L24" xr:uid="{00000000-0002-0000-1500-000000000000}">
      <formula1>"Yes, No"</formula1>
    </dataValidation>
  </dataValidations>
  <pageMargins left="0.63" right="0.42" top="0.57999999999999996" bottom="0.6" header="0.34" footer="0.35"/>
  <pageSetup scale="89" orientation="portrait" r:id="rId33"/>
  <headerFooter alignWithMargins="0">
    <oddFooter>&amp;R&amp;"Book Antiqua,Bold"&amp;8 Page &amp;P of &amp;N</oddFooter>
  </headerFooter>
  <rowBreaks count="2" manualBreakCount="2">
    <brk id="25" max="11" man="1"/>
    <brk id="49" max="11" man="1"/>
  </rowBreaks>
  <drawing r:id="rId3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FF0000"/>
    <pageSetUpPr fitToPage="1"/>
  </sheetPr>
  <dimension ref="A1:Z209"/>
  <sheetViews>
    <sheetView showGridLines="0" view="pageBreakPreview" zoomScaleNormal="100" zoomScaleSheetLayoutView="100" workbookViewId="0">
      <selection activeCell="A19" sqref="A19"/>
    </sheetView>
  </sheetViews>
  <sheetFormatPr defaultRowHeight="16.5"/>
  <cols>
    <col min="1" max="2" width="16.28515625" style="374" customWidth="1"/>
    <col min="3" max="3" width="19.7109375" style="374" customWidth="1"/>
    <col min="4" max="4" width="22.7109375" style="374" customWidth="1"/>
    <col min="5" max="5" width="28.42578125" style="374" customWidth="1"/>
    <col min="6" max="8" width="9.140625" style="372"/>
    <col min="9" max="16384" width="9.140625" style="373"/>
  </cols>
  <sheetData>
    <row r="1" spans="1:26">
      <c r="A1" s="369" t="str">
        <f>Basic!A3&amp;Basic!B3</f>
        <v>Specification No. :5002001861/TOWER/DOM/A02-CC CS -3</v>
      </c>
      <c r="B1" s="370"/>
      <c r="C1" s="370"/>
      <c r="D1" s="370"/>
      <c r="E1" s="371" t="str">
        <f>"Attachment-17 "</f>
        <v xml:space="preserve">Attachment-17 </v>
      </c>
    </row>
    <row r="2" spans="1:26" ht="10.5" customHeight="1">
      <c r="Z2" s="375">
        <f>'[1]Attach 3(JV)'!Z2</f>
        <v>0</v>
      </c>
    </row>
    <row r="3" spans="1:26" ht="97.5" customHeight="1">
      <c r="A3" s="1161"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1161"/>
      <c r="C3" s="1161"/>
      <c r="D3" s="1161"/>
      <c r="E3" s="1161"/>
      <c r="F3" s="376"/>
      <c r="G3" s="377"/>
      <c r="H3" s="376"/>
    </row>
    <row r="4" spans="1:26" ht="10.5" customHeight="1">
      <c r="A4" s="378"/>
      <c r="H4" s="32"/>
      <c r="I4" s="10"/>
    </row>
    <row r="5" spans="1:26" ht="19.5" customHeight="1">
      <c r="A5" s="1157" t="s">
        <v>494</v>
      </c>
      <c r="B5" s="1157"/>
      <c r="C5" s="1157"/>
      <c r="D5" s="1157"/>
      <c r="E5" s="1157"/>
      <c r="F5" s="379"/>
      <c r="H5" s="32"/>
      <c r="I5" s="12"/>
    </row>
    <row r="6" spans="1:26" ht="7.5" customHeight="1">
      <c r="A6" s="380"/>
      <c r="H6" s="32"/>
      <c r="I6" s="12"/>
    </row>
    <row r="7" spans="1:26" ht="19.5" customHeight="1">
      <c r="A7" s="381" t="str">
        <f>'Attach 3(JV)'!A7</f>
        <v>Bidder’s Name and Address :</v>
      </c>
      <c r="B7" s="380"/>
      <c r="C7" s="380"/>
      <c r="D7" s="15" t="str">
        <f>'[1]Attach 3(JV)'!E7</f>
        <v>To:</v>
      </c>
      <c r="H7" s="32"/>
      <c r="I7" s="12"/>
    </row>
    <row r="8" spans="1:26" ht="19.5" customHeight="1">
      <c r="A8" s="1162" t="str">
        <f>'[1]Attach 3(JV)'!A8</f>
        <v/>
      </c>
      <c r="B8" s="1162"/>
      <c r="C8" s="1162"/>
      <c r="D8" s="11" t="str">
        <f>'[1]Attach 3(JV)'!E8</f>
        <v>Contract Services</v>
      </c>
      <c r="H8" s="32"/>
      <c r="I8" s="12"/>
    </row>
    <row r="9" spans="1:26" ht="19.5" customHeight="1">
      <c r="A9" s="13" t="s">
        <v>356</v>
      </c>
      <c r="B9" s="975" t="str">
        <f>'Attach 3(JV)'!B9</f>
        <v/>
      </c>
      <c r="C9" s="975"/>
      <c r="D9" s="11" t="str">
        <f>'[1]Attach 3(JV)'!E9</f>
        <v>Power Grid Corporation of India Ltd.,</v>
      </c>
      <c r="H9" s="32"/>
      <c r="I9" s="12"/>
    </row>
    <row r="10" spans="1:26" ht="19.5" customHeight="1">
      <c r="A10" s="13" t="s">
        <v>358</v>
      </c>
      <c r="B10" s="975" t="str">
        <f>'Attach 3(JV)'!B10</f>
        <v/>
      </c>
      <c r="C10" s="975"/>
      <c r="D10" s="11" t="str">
        <f>'[1]Attach 3(JV)'!E10</f>
        <v>"Saudamini", Plot No. 2, Sector 29</v>
      </c>
      <c r="H10" s="32"/>
      <c r="I10" s="12"/>
    </row>
    <row r="11" spans="1:26" ht="19.5" customHeight="1">
      <c r="B11" s="975" t="str">
        <f>'Attach 3(JV)'!B11</f>
        <v/>
      </c>
      <c r="C11" s="975"/>
      <c r="D11" s="11" t="str">
        <f>'[1]Attach 3(JV)'!E11</f>
        <v>Gurgaon (Haryana) - 122001</v>
      </c>
    </row>
    <row r="12" spans="1:26" ht="19.5" customHeight="1">
      <c r="A12" s="380"/>
      <c r="B12" s="975" t="str">
        <f>'Attach 3(JV)'!B12</f>
        <v/>
      </c>
      <c r="C12" s="975"/>
      <c r="D12" s="11"/>
    </row>
    <row r="13" spans="1:26" ht="19.5" customHeight="1">
      <c r="A13" s="374" t="s">
        <v>350</v>
      </c>
      <c r="D13" s="382"/>
    </row>
    <row r="14" spans="1:26" ht="9.9499999999999993" customHeight="1">
      <c r="A14" s="380"/>
    </row>
    <row r="15" spans="1:26" ht="113.25" customHeight="1">
      <c r="A15" s="383">
        <v>1</v>
      </c>
      <c r="B15" s="1159" t="s">
        <v>495</v>
      </c>
      <c r="C15" s="1159"/>
      <c r="D15" s="1159"/>
      <c r="E15" s="1159"/>
      <c r="F15" s="384"/>
      <c r="G15" s="384"/>
      <c r="H15" s="384"/>
    </row>
    <row r="16" spans="1:26" ht="57" customHeight="1">
      <c r="A16" s="383">
        <v>2</v>
      </c>
      <c r="B16" s="1159" t="s">
        <v>496</v>
      </c>
      <c r="C16" s="1159"/>
      <c r="D16" s="1159"/>
      <c r="E16" s="1159"/>
      <c r="F16" s="384"/>
      <c r="G16" s="384"/>
      <c r="H16" s="384"/>
    </row>
    <row r="17" spans="1:8" ht="19.5" customHeight="1">
      <c r="A17" s="380"/>
      <c r="B17" s="380"/>
      <c r="C17" s="380"/>
      <c r="D17" s="380"/>
      <c r="E17" s="380"/>
      <c r="F17" s="384"/>
      <c r="G17" s="384"/>
      <c r="H17" s="384"/>
    </row>
    <row r="18" spans="1:8" s="372" customFormat="1" ht="75" customHeight="1">
      <c r="A18" s="385" t="s">
        <v>497</v>
      </c>
      <c r="B18" s="386" t="s">
        <v>354</v>
      </c>
      <c r="C18" s="386" t="s">
        <v>498</v>
      </c>
      <c r="D18" s="385" t="s">
        <v>499</v>
      </c>
      <c r="E18" s="385" t="s">
        <v>500</v>
      </c>
      <c r="G18" s="384"/>
      <c r="H18" s="384"/>
    </row>
    <row r="19" spans="1:8">
      <c r="A19" s="387"/>
      <c r="B19" s="388"/>
      <c r="C19" s="388"/>
      <c r="D19" s="389"/>
      <c r="E19" s="389"/>
      <c r="F19" s="384"/>
      <c r="G19" s="384"/>
      <c r="H19" s="384"/>
    </row>
    <row r="20" spans="1:8">
      <c r="A20" s="387"/>
      <c r="B20" s="388"/>
      <c r="C20" s="388"/>
      <c r="D20" s="389"/>
      <c r="E20" s="389"/>
      <c r="F20" s="384"/>
      <c r="G20" s="384"/>
      <c r="H20" s="384"/>
    </row>
    <row r="21" spans="1:8">
      <c r="A21" s="387"/>
      <c r="B21" s="388"/>
      <c r="C21" s="388"/>
      <c r="D21" s="389"/>
      <c r="E21" s="389"/>
      <c r="F21" s="384"/>
      <c r="G21" s="384"/>
      <c r="H21" s="384"/>
    </row>
    <row r="22" spans="1:8">
      <c r="A22" s="387"/>
      <c r="B22" s="388"/>
      <c r="C22" s="388"/>
      <c r="D22" s="389"/>
      <c r="E22" s="389"/>
      <c r="F22" s="384"/>
      <c r="G22" s="384"/>
      <c r="H22" s="384"/>
    </row>
    <row r="23" spans="1:8">
      <c r="A23" s="387"/>
      <c r="B23" s="388"/>
      <c r="C23" s="388"/>
      <c r="D23" s="389"/>
      <c r="E23" s="389"/>
      <c r="F23" s="384"/>
      <c r="G23" s="384"/>
      <c r="H23" s="384"/>
    </row>
    <row r="24" spans="1:8">
      <c r="A24" s="387"/>
      <c r="B24" s="388"/>
      <c r="C24" s="388"/>
      <c r="D24" s="389"/>
      <c r="E24" s="389"/>
      <c r="F24" s="384"/>
      <c r="G24" s="384"/>
      <c r="H24" s="384"/>
    </row>
    <row r="25" spans="1:8" ht="6" customHeight="1">
      <c r="A25" s="390"/>
      <c r="B25" s="391"/>
      <c r="C25" s="391"/>
      <c r="D25" s="392"/>
      <c r="E25" s="392"/>
      <c r="F25" s="384"/>
      <c r="G25" s="384"/>
      <c r="H25" s="384"/>
    </row>
    <row r="26" spans="1:8" ht="0.6" hidden="1" customHeight="1">
      <c r="A26" s="393"/>
      <c r="B26" s="394"/>
      <c r="C26" s="394"/>
      <c r="D26" s="395"/>
      <c r="E26" s="395"/>
      <c r="F26" s="384"/>
      <c r="G26" s="384"/>
      <c r="H26" s="384"/>
    </row>
    <row r="27" spans="1:8" ht="30" customHeight="1">
      <c r="A27" s="1160" t="s">
        <v>501</v>
      </c>
      <c r="B27" s="1160"/>
      <c r="C27" s="1160"/>
      <c r="D27" s="1160"/>
      <c r="E27" s="1160"/>
      <c r="F27" s="384"/>
      <c r="G27" s="384"/>
      <c r="H27" s="384"/>
    </row>
    <row r="28" spans="1:8">
      <c r="C28" s="396"/>
    </row>
    <row r="29" spans="1:8">
      <c r="A29" s="397" t="s">
        <v>6</v>
      </c>
      <c r="B29" s="398" t="str">
        <f>'Attach 3(JV)'!B24</f>
        <v/>
      </c>
      <c r="C29" s="396" t="s">
        <v>4</v>
      </c>
      <c r="D29" s="399" t="str">
        <f>'Attach 3(JV)'!E24</f>
        <v/>
      </c>
    </row>
    <row r="30" spans="1:8">
      <c r="A30" s="397" t="s">
        <v>7</v>
      </c>
      <c r="B30" s="399" t="str">
        <f>'Attach 3(JV)'!B25</f>
        <v/>
      </c>
      <c r="C30" s="396" t="s">
        <v>5</v>
      </c>
      <c r="D30" s="399" t="str">
        <f>'Attach 3(JV)'!E25</f>
        <v/>
      </c>
    </row>
    <row r="31" spans="1:8">
      <c r="B31" s="400"/>
      <c r="C31" s="396"/>
      <c r="D31" s="396"/>
      <c r="E31" s="400"/>
    </row>
    <row r="32" spans="1:8" hidden="1">
      <c r="A32" s="369" t="str">
        <f>A1</f>
        <v>Specification No. :5002001861/TOWER/DOM/A02-CC CS -3</v>
      </c>
      <c r="B32" s="370"/>
      <c r="C32" s="370"/>
      <c r="D32" s="370"/>
      <c r="E32" s="371" t="str">
        <f>E1</f>
        <v xml:space="preserve">Attachment-17 </v>
      </c>
    </row>
    <row r="33" spans="1:8" hidden="1"/>
    <row r="34" spans="1:8" ht="15" hidden="1">
      <c r="A34" s="1158" t="str">
        <f>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4" s="1158"/>
      <c r="C34" s="1158"/>
      <c r="D34" s="1158"/>
      <c r="E34" s="1158"/>
    </row>
    <row r="35" spans="1:8" hidden="1">
      <c r="A35" s="378"/>
    </row>
    <row r="36" spans="1:8" ht="15" hidden="1">
      <c r="A36" s="1157" t="s">
        <v>394</v>
      </c>
      <c r="B36" s="1157"/>
      <c r="C36" s="1157"/>
      <c r="D36" s="1157"/>
      <c r="E36" s="1157"/>
      <c r="F36" s="373"/>
      <c r="G36" s="373"/>
      <c r="H36" s="373"/>
    </row>
    <row r="37" spans="1:8" hidden="1">
      <c r="A37" s="380"/>
      <c r="F37" s="373"/>
      <c r="G37" s="373"/>
      <c r="H37" s="373"/>
    </row>
    <row r="38" spans="1:8" hidden="1">
      <c r="A38" s="381" t="str">
        <f>'[1]Attach 3(JV)'!A15</f>
        <v>Name(s) and Addresse(s) of other partner(s)</v>
      </c>
      <c r="B38" s="380"/>
      <c r="C38" s="380"/>
      <c r="D38" s="15" t="str">
        <f>D7</f>
        <v>To:</v>
      </c>
      <c r="F38" s="373"/>
      <c r="G38" s="373"/>
      <c r="H38" s="373"/>
    </row>
    <row r="39" spans="1:8" hidden="1">
      <c r="A39" s="381" t="str">
        <f>'[1]Attach 3(JV)'!B16</f>
        <v/>
      </c>
      <c r="B39" s="380"/>
      <c r="C39" s="380"/>
      <c r="D39" s="11" t="str">
        <f>D8</f>
        <v>Contract Services</v>
      </c>
      <c r="F39" s="373"/>
      <c r="G39" s="373"/>
      <c r="H39" s="373"/>
    </row>
    <row r="40" spans="1:8" hidden="1">
      <c r="A40" s="13" t="s">
        <v>356</v>
      </c>
      <c r="B40" s="975" t="str">
        <f>'[1]Attach 3(JV)'!B17:D17</f>
        <v xml:space="preserve">…… ……. …….. …… ……. …….. </v>
      </c>
      <c r="C40" s="975"/>
      <c r="D40" s="11" t="str">
        <f>D9</f>
        <v>Power Grid Corporation of India Ltd.,</v>
      </c>
      <c r="F40" s="373"/>
      <c r="G40" s="373"/>
      <c r="H40" s="373"/>
    </row>
    <row r="41" spans="1:8" hidden="1">
      <c r="A41" s="13" t="s">
        <v>358</v>
      </c>
      <c r="B41" s="975" t="str">
        <f>'[1]Attach 3(JV)'!B18:D18</f>
        <v xml:space="preserve">…… ……. …….. …… ……. …….. </v>
      </c>
      <c r="C41" s="975"/>
      <c r="D41" s="11" t="str">
        <f>D10</f>
        <v>"Saudamini", Plot No. 2, Sector 29</v>
      </c>
      <c r="F41" s="373"/>
      <c r="G41" s="373"/>
      <c r="H41" s="373"/>
    </row>
    <row r="42" spans="1:8" hidden="1">
      <c r="B42" s="975" t="str">
        <f>'[1]Attach 3(JV)'!B19:D19</f>
        <v xml:space="preserve">…… ……. …….. …… ……. …….. </v>
      </c>
      <c r="C42" s="975"/>
      <c r="D42" s="11" t="str">
        <f>D11</f>
        <v>Gurgaon (Haryana) - 122001</v>
      </c>
      <c r="F42" s="373"/>
      <c r="G42" s="373"/>
      <c r="H42" s="373"/>
    </row>
    <row r="43" spans="1:8" hidden="1">
      <c r="A43" s="380"/>
      <c r="B43" s="975" t="str">
        <f>'[1]Attach 3(JV)'!B20:D20</f>
        <v xml:space="preserve">…… ……. …….. …… ……. …….. </v>
      </c>
      <c r="C43" s="975"/>
      <c r="D43" s="11"/>
      <c r="F43" s="373"/>
      <c r="G43" s="373"/>
      <c r="H43" s="373"/>
    </row>
    <row r="44" spans="1:8" hidden="1">
      <c r="A44" s="374" t="s">
        <v>350</v>
      </c>
      <c r="D44" s="382"/>
      <c r="F44" s="373"/>
      <c r="G44" s="373"/>
      <c r="H44" s="373"/>
    </row>
    <row r="45" spans="1:8" hidden="1">
      <c r="A45" s="380"/>
      <c r="F45" s="373"/>
      <c r="G45" s="373"/>
      <c r="H45" s="373"/>
    </row>
    <row r="46" spans="1:8" hidden="1">
      <c r="A46" s="1155" t="s">
        <v>395</v>
      </c>
      <c r="B46" s="1155"/>
      <c r="C46" s="1155"/>
      <c r="D46" s="1155"/>
      <c r="E46" s="1155"/>
      <c r="F46" s="373"/>
      <c r="G46" s="373"/>
      <c r="H46" s="373"/>
    </row>
    <row r="47" spans="1:8" hidden="1">
      <c r="A47" s="380"/>
      <c r="B47" s="380"/>
      <c r="C47" s="380"/>
      <c r="D47" s="380"/>
      <c r="E47" s="380"/>
      <c r="F47" s="373"/>
      <c r="G47" s="373"/>
      <c r="H47" s="373"/>
    </row>
    <row r="48" spans="1:8" ht="49.5" hidden="1">
      <c r="A48" s="385" t="s">
        <v>354</v>
      </c>
      <c r="B48" s="1156" t="s">
        <v>115</v>
      </c>
      <c r="C48" s="1156"/>
      <c r="D48" s="385" t="s">
        <v>116</v>
      </c>
      <c r="E48" s="385" t="s">
        <v>117</v>
      </c>
      <c r="F48" s="373"/>
      <c r="G48" s="373"/>
      <c r="H48" s="373"/>
    </row>
    <row r="49" spans="1:8" hidden="1">
      <c r="A49" s="401">
        <v>1</v>
      </c>
      <c r="B49" s="1154"/>
      <c r="C49" s="1154"/>
      <c r="D49" s="402"/>
      <c r="E49" s="402"/>
      <c r="F49" s="373"/>
      <c r="G49" s="373"/>
      <c r="H49" s="373"/>
    </row>
    <row r="50" spans="1:8" hidden="1">
      <c r="A50" s="401">
        <v>2</v>
      </c>
      <c r="B50" s="1154"/>
      <c r="C50" s="1154"/>
      <c r="D50" s="402"/>
      <c r="E50" s="402"/>
      <c r="F50" s="373"/>
      <c r="G50" s="373"/>
      <c r="H50" s="373"/>
    </row>
    <row r="51" spans="1:8" hidden="1">
      <c r="A51" s="401">
        <v>3</v>
      </c>
      <c r="B51" s="1154"/>
      <c r="C51" s="1154"/>
      <c r="D51" s="402"/>
      <c r="E51" s="402"/>
      <c r="F51" s="373"/>
      <c r="G51" s="373"/>
      <c r="H51" s="373"/>
    </row>
    <row r="52" spans="1:8" hidden="1">
      <c r="A52" s="401">
        <v>4</v>
      </c>
      <c r="B52" s="1154"/>
      <c r="C52" s="1154"/>
      <c r="D52" s="402"/>
      <c r="E52" s="402"/>
      <c r="F52" s="373"/>
      <c r="G52" s="373"/>
      <c r="H52" s="373"/>
    </row>
    <row r="53" spans="1:8" hidden="1">
      <c r="A53" s="401">
        <v>5</v>
      </c>
      <c r="B53" s="1154"/>
      <c r="C53" s="1154"/>
      <c r="D53" s="402"/>
      <c r="E53" s="402"/>
      <c r="F53" s="373"/>
      <c r="G53" s="373"/>
      <c r="H53" s="373"/>
    </row>
    <row r="54" spans="1:8" hidden="1">
      <c r="A54" s="401">
        <v>6</v>
      </c>
      <c r="B54" s="1154"/>
      <c r="C54" s="1154"/>
      <c r="D54" s="402"/>
      <c r="E54" s="402"/>
      <c r="F54" s="373"/>
      <c r="G54" s="373"/>
      <c r="H54" s="373"/>
    </row>
    <row r="55" spans="1:8" hidden="1">
      <c r="A55" s="380"/>
      <c r="B55" s="380"/>
      <c r="C55" s="380"/>
      <c r="D55" s="380"/>
      <c r="E55" s="380"/>
      <c r="F55" s="373"/>
      <c r="G55" s="373"/>
      <c r="H55" s="373"/>
    </row>
    <row r="56" spans="1:8" ht="15" hidden="1">
      <c r="A56" s="403"/>
      <c r="B56" s="403"/>
      <c r="C56" s="403"/>
      <c r="D56" s="403"/>
      <c r="E56" s="403"/>
      <c r="F56" s="373"/>
      <c r="G56" s="373"/>
      <c r="H56" s="373"/>
    </row>
    <row r="57" spans="1:8" ht="15" hidden="1">
      <c r="A57" s="403" t="s">
        <v>6</v>
      </c>
      <c r="B57" s="398" t="str">
        <f>B29</f>
        <v/>
      </c>
      <c r="C57" s="403" t="s">
        <v>4</v>
      </c>
      <c r="D57" s="403" t="str">
        <f>D29</f>
        <v/>
      </c>
      <c r="E57" s="403"/>
      <c r="F57" s="373"/>
      <c r="G57" s="373"/>
      <c r="H57" s="373"/>
    </row>
    <row r="58" spans="1:8" ht="15" hidden="1">
      <c r="A58" s="403" t="s">
        <v>7</v>
      </c>
      <c r="B58" s="403" t="str">
        <f>B30</f>
        <v/>
      </c>
      <c r="C58" s="403" t="s">
        <v>5</v>
      </c>
      <c r="D58" s="403" t="str">
        <f>D30</f>
        <v/>
      </c>
      <c r="E58" s="403"/>
      <c r="F58" s="373"/>
      <c r="G58" s="373"/>
      <c r="H58" s="373"/>
    </row>
    <row r="59" spans="1:8" ht="15" hidden="1">
      <c r="A59" s="403"/>
      <c r="B59" s="403"/>
      <c r="C59" s="403"/>
      <c r="D59" s="403"/>
      <c r="E59" s="403"/>
      <c r="F59" s="373"/>
      <c r="G59" s="373"/>
      <c r="H59" s="373"/>
    </row>
    <row r="60" spans="1:8" hidden="1">
      <c r="A60" s="369" t="str">
        <f>A32</f>
        <v>Specification No. :5002001861/TOWER/DOM/A02-CC CS -3</v>
      </c>
      <c r="B60" s="370"/>
      <c r="C60" s="370"/>
      <c r="D60" s="370"/>
      <c r="E60" s="371" t="str">
        <f>E32</f>
        <v xml:space="preserve">Attachment-17 </v>
      </c>
      <c r="F60" s="373"/>
      <c r="G60" s="373"/>
      <c r="H60" s="373"/>
    </row>
    <row r="61" spans="1:8" hidden="1">
      <c r="F61" s="373"/>
      <c r="G61" s="373"/>
      <c r="H61" s="373"/>
    </row>
    <row r="62" spans="1:8" ht="15" hidden="1">
      <c r="A62" s="1158" t="str">
        <f>A34</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62" s="1158"/>
      <c r="C62" s="1158"/>
      <c r="D62" s="1158"/>
      <c r="E62" s="1158"/>
      <c r="F62" s="373"/>
      <c r="G62" s="373"/>
      <c r="H62" s="373"/>
    </row>
    <row r="63" spans="1:8" hidden="1">
      <c r="A63" s="378"/>
      <c r="F63" s="373"/>
      <c r="G63" s="373"/>
      <c r="H63" s="373"/>
    </row>
    <row r="64" spans="1:8" ht="15" hidden="1">
      <c r="A64" s="1157" t="s">
        <v>394</v>
      </c>
      <c r="B64" s="1157"/>
      <c r="C64" s="1157"/>
      <c r="D64" s="1157"/>
      <c r="E64" s="1157"/>
      <c r="F64" s="373"/>
      <c r="G64" s="373"/>
      <c r="H64" s="373"/>
    </row>
    <row r="65" spans="1:8" hidden="1">
      <c r="A65" s="380"/>
      <c r="F65" s="373"/>
      <c r="G65" s="373"/>
      <c r="H65" s="373"/>
    </row>
    <row r="66" spans="1:8" hidden="1">
      <c r="A66" s="381" t="str">
        <f>'[1]Attach 3(JV)'!A15</f>
        <v>Name(s) and Addresse(s) of other partner(s)</v>
      </c>
      <c r="B66" s="380"/>
      <c r="C66" s="380"/>
      <c r="D66" s="15" t="str">
        <f>D7</f>
        <v>To:</v>
      </c>
      <c r="F66" s="373"/>
      <c r="G66" s="373"/>
      <c r="H66" s="373"/>
    </row>
    <row r="67" spans="1:8" hidden="1">
      <c r="A67" s="381" t="str">
        <f>'[1]Attach 3(JV)'!E16</f>
        <v/>
      </c>
      <c r="B67" s="380"/>
      <c r="C67" s="380"/>
      <c r="D67" s="11" t="str">
        <f>D8</f>
        <v>Contract Services</v>
      </c>
      <c r="F67" s="373"/>
      <c r="G67" s="373"/>
      <c r="H67" s="373"/>
    </row>
    <row r="68" spans="1:8" hidden="1">
      <c r="A68" s="13" t="s">
        <v>356</v>
      </c>
      <c r="B68" s="975" t="str">
        <f>'[1]Attach 3(JV)'!E17</f>
        <v/>
      </c>
      <c r="C68" s="975"/>
      <c r="D68" s="11" t="str">
        <f>D9</f>
        <v>Power Grid Corporation of India Ltd.,</v>
      </c>
      <c r="F68" s="373"/>
      <c r="G68" s="373"/>
      <c r="H68" s="373"/>
    </row>
    <row r="69" spans="1:8" hidden="1">
      <c r="A69" s="13" t="s">
        <v>358</v>
      </c>
      <c r="B69" s="975" t="str">
        <f>'[1]Attach 3(JV)'!E18</f>
        <v/>
      </c>
      <c r="C69" s="975"/>
      <c r="D69" s="11" t="str">
        <f>D10</f>
        <v>"Saudamini", Plot No. 2, Sector 29</v>
      </c>
      <c r="F69" s="373"/>
      <c r="G69" s="373"/>
      <c r="H69" s="373"/>
    </row>
    <row r="70" spans="1:8" hidden="1">
      <c r="B70" s="975" t="str">
        <f>'[1]Attach 3(JV)'!E19</f>
        <v/>
      </c>
      <c r="C70" s="975"/>
      <c r="D70" s="11" t="str">
        <f>D11</f>
        <v>Gurgaon (Haryana) - 122001</v>
      </c>
      <c r="F70" s="373"/>
      <c r="G70" s="373"/>
      <c r="H70" s="373"/>
    </row>
    <row r="71" spans="1:8" hidden="1">
      <c r="A71" s="380"/>
      <c r="B71" s="975" t="str">
        <f>'[1]Attach 3(JV)'!E20</f>
        <v/>
      </c>
      <c r="C71" s="975"/>
      <c r="D71" s="11"/>
      <c r="F71" s="373"/>
      <c r="G71" s="373"/>
      <c r="H71" s="373"/>
    </row>
    <row r="72" spans="1:8" hidden="1">
      <c r="A72" s="374" t="s">
        <v>350</v>
      </c>
      <c r="D72" s="382"/>
      <c r="F72" s="373"/>
      <c r="G72" s="373"/>
      <c r="H72" s="373"/>
    </row>
    <row r="73" spans="1:8" hidden="1">
      <c r="A73" s="380"/>
      <c r="F73" s="373"/>
      <c r="G73" s="373"/>
      <c r="H73" s="373"/>
    </row>
    <row r="74" spans="1:8" hidden="1">
      <c r="A74" s="1155" t="s">
        <v>395</v>
      </c>
      <c r="B74" s="1155"/>
      <c r="C74" s="1155"/>
      <c r="D74" s="1155"/>
      <c r="E74" s="1155"/>
      <c r="F74" s="373"/>
      <c r="G74" s="373"/>
      <c r="H74" s="373"/>
    </row>
    <row r="75" spans="1:8" hidden="1">
      <c r="A75" s="380"/>
      <c r="B75" s="380"/>
      <c r="C75" s="380"/>
      <c r="D75" s="380"/>
      <c r="E75" s="380"/>
      <c r="F75" s="373"/>
      <c r="G75" s="373"/>
      <c r="H75" s="373"/>
    </row>
    <row r="76" spans="1:8" ht="49.5" hidden="1">
      <c r="A76" s="385" t="s">
        <v>354</v>
      </c>
      <c r="B76" s="1156" t="s">
        <v>115</v>
      </c>
      <c r="C76" s="1156"/>
      <c r="D76" s="385" t="s">
        <v>116</v>
      </c>
      <c r="E76" s="385" t="s">
        <v>117</v>
      </c>
      <c r="F76" s="373"/>
      <c r="G76" s="373"/>
      <c r="H76" s="373"/>
    </row>
    <row r="77" spans="1:8" hidden="1">
      <c r="A77" s="401">
        <v>1</v>
      </c>
      <c r="B77" s="1154"/>
      <c r="C77" s="1154"/>
      <c r="D77" s="402"/>
      <c r="E77" s="402"/>
      <c r="F77" s="373"/>
      <c r="G77" s="373"/>
      <c r="H77" s="373"/>
    </row>
    <row r="78" spans="1:8" hidden="1">
      <c r="A78" s="401">
        <v>2</v>
      </c>
      <c r="B78" s="1154"/>
      <c r="C78" s="1154"/>
      <c r="D78" s="402"/>
      <c r="E78" s="402"/>
      <c r="F78" s="373"/>
      <c r="G78" s="373"/>
      <c r="H78" s="373"/>
    </row>
    <row r="79" spans="1:8" hidden="1">
      <c r="A79" s="401">
        <v>3</v>
      </c>
      <c r="B79" s="1154"/>
      <c r="C79" s="1154"/>
      <c r="D79" s="402"/>
      <c r="E79" s="402"/>
      <c r="F79" s="373"/>
      <c r="G79" s="373"/>
      <c r="H79" s="373"/>
    </row>
    <row r="80" spans="1:8" hidden="1">
      <c r="A80" s="401">
        <v>4</v>
      </c>
      <c r="B80" s="1154"/>
      <c r="C80" s="1154"/>
      <c r="D80" s="402"/>
      <c r="E80" s="402"/>
      <c r="F80" s="373"/>
      <c r="G80" s="373"/>
      <c r="H80" s="373"/>
    </row>
    <row r="81" spans="1:8" hidden="1">
      <c r="A81" s="401">
        <v>5</v>
      </c>
      <c r="B81" s="1154"/>
      <c r="C81" s="1154"/>
      <c r="D81" s="402"/>
      <c r="E81" s="402"/>
      <c r="F81" s="373"/>
      <c r="G81" s="373"/>
      <c r="H81" s="373"/>
    </row>
    <row r="82" spans="1:8" hidden="1">
      <c r="A82" s="401">
        <v>6</v>
      </c>
      <c r="B82" s="1154"/>
      <c r="C82" s="1154"/>
      <c r="D82" s="402"/>
      <c r="E82" s="402"/>
      <c r="F82" s="373"/>
      <c r="G82" s="373"/>
      <c r="H82" s="373"/>
    </row>
    <row r="83" spans="1:8" hidden="1">
      <c r="A83" s="380"/>
      <c r="B83" s="380"/>
      <c r="C83" s="380"/>
      <c r="D83" s="380"/>
      <c r="E83" s="380"/>
      <c r="F83" s="373"/>
      <c r="G83" s="373"/>
      <c r="H83" s="373"/>
    </row>
    <row r="84" spans="1:8" ht="15" hidden="1">
      <c r="A84" s="403"/>
      <c r="B84" s="403"/>
      <c r="C84" s="403"/>
      <c r="D84" s="403"/>
      <c r="E84" s="403"/>
      <c r="F84" s="373"/>
      <c r="G84" s="373"/>
      <c r="H84" s="373"/>
    </row>
    <row r="85" spans="1:8" ht="15" hidden="1">
      <c r="A85" s="403" t="s">
        <v>6</v>
      </c>
      <c r="B85" s="398" t="str">
        <f>B57</f>
        <v/>
      </c>
      <c r="C85" s="403" t="s">
        <v>4</v>
      </c>
      <c r="D85" s="403" t="str">
        <f>D57</f>
        <v/>
      </c>
      <c r="E85" s="403"/>
      <c r="F85" s="373"/>
      <c r="G85" s="373"/>
      <c r="H85" s="373"/>
    </row>
    <row r="86" spans="1:8" ht="15" hidden="1">
      <c r="A86" s="403" t="s">
        <v>7</v>
      </c>
      <c r="B86" s="403" t="str">
        <f>B58</f>
        <v/>
      </c>
      <c r="C86" s="403" t="s">
        <v>5</v>
      </c>
      <c r="D86" s="403" t="str">
        <f>D58</f>
        <v/>
      </c>
      <c r="E86" s="403"/>
      <c r="F86" s="373"/>
      <c r="G86" s="373"/>
      <c r="H86" s="373"/>
    </row>
    <row r="87" spans="1:8" ht="15" hidden="1">
      <c r="A87" s="403"/>
      <c r="B87" s="403"/>
      <c r="C87" s="403"/>
      <c r="D87" s="403"/>
      <c r="E87" s="403"/>
      <c r="F87" s="373"/>
      <c r="G87" s="373"/>
      <c r="H87" s="373"/>
    </row>
    <row r="88" spans="1:8" hidden="1">
      <c r="A88" s="404"/>
      <c r="B88" s="404"/>
      <c r="C88" s="404"/>
      <c r="D88" s="404"/>
      <c r="E88" s="404"/>
      <c r="F88" s="373"/>
      <c r="G88" s="373"/>
      <c r="H88" s="373"/>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wh0VNWkRD93GL9hg4Clgbe4g950tYDPxXTAz9JkWyk9FJrewA1jDpA8m4HpB8UyUm8+GvBDFGxw4BS+RPbTsw==" saltValue="lMTbUwe9xuwwXejgj2oh6w==" spinCount="100000" sheet="1" formatColumns="0" formatRows="0" selectLockedCells="1"/>
  <customSheetViews>
    <customSheetView guid="{35C772BD-8F05-4A18-BEC8-6AF744E22539}"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1"/>
    </customSheetView>
    <customSheetView guid="{012A8702-091E-4FD1-8E26-12B65B8B3B8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8" fitToHeight="0" orientation="portrait" r:id="rId2"/>
    </customSheetView>
    <customSheetView guid="{0D490C87-B003-4943-9825-ACE0B8E7CC06}"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3"/>
    </customSheetView>
    <customSheetView guid="{4D67A8FB-66CE-4EFD-8932-C754BE25ED43}"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4"/>
    </customSheetView>
    <customSheetView guid="{B07CB001-8FAF-40AD-8AD5-A65A64B33B35}"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7" fitToHeight="0" orientation="portrait" r:id="rId5"/>
    </customSheetView>
    <customSheetView guid="{8CF338B0-8CA3-4AF4-816D-CB7A6D8E33BC}"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7" fitToHeight="0" orientation="portrait" r:id="rId6"/>
    </customSheetView>
    <customSheetView guid="{D05C69EC-C4A6-4AED-AFBA-A3044FD4B3FB}" showPageBreaks="1" showGridLines="0" fitToPage="1" printArea="1" hiddenRows="1" view="pageBreakPreview" topLeftCell="A10">
      <selection activeCell="C22" sqref="C22"/>
      <rowBreaks count="2" manualBreakCount="2">
        <brk id="30" max="4" man="1"/>
        <brk id="31" max="4" man="1"/>
      </rowBreaks>
      <pageMargins left="0.7" right="0.7" top="0.44" bottom="0.2" header="0.25" footer="0.2"/>
      <pageSetup scale="97" fitToHeight="0" orientation="portrait" r:id="rId7"/>
    </customSheetView>
    <customSheetView guid="{BE615921-12B2-47E1-81BB-292B559B4C46}" showPageBreaks="1" showGridLines="0" fitToPage="1" printArea="1" hiddenRows="1" view="pageBreakPreview" topLeftCell="A7">
      <selection activeCell="C22" sqref="C22"/>
      <rowBreaks count="2" manualBreakCount="2">
        <brk id="30" max="4" man="1"/>
        <brk id="31" max="4" man="1"/>
      </rowBreaks>
      <pageMargins left="0.7" right="0.7" top="0.44" bottom="0.2" header="0.25" footer="0.2"/>
      <pageSetup scale="97" fitToHeight="0" orientation="portrait" r:id="rId8"/>
    </customSheetView>
    <customSheetView guid="{13A93EBF-985A-49FD-9FE0-DC75D238EC8C}"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9"/>
    </customSheetView>
    <customSheetView guid="{1E2D7167-D6B7-4690-9A83-BF768C4223A4}"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10"/>
    </customSheetView>
    <customSheetView guid="{7A88FC7A-7690-48AB-B789-172043AFADC8}" showPageBreaks="1" fitToPage="1" printArea="1" hiddenRows="1" view="pageBreakPreview" topLeftCell="A16">
      <selection activeCell="B75" sqref="B75:C75"/>
      <rowBreaks count="2" manualBreakCount="2">
        <brk id="30" max="4" man="1"/>
        <brk id="31" max="4" man="1"/>
      </rowBreaks>
      <pageMargins left="0.7" right="0.7" top="0.44" bottom="0.2" header="0.25" footer="0.2"/>
      <pageSetup scale="97" fitToHeight="0" orientation="portrait" r:id="rId11"/>
    </customSheetView>
    <customSheetView guid="{CB7CD015-9A92-451A-BEF4-2BC98E3768DD}"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2"/>
    </customSheetView>
    <customSheetView guid="{44C1C443-3199-4288-884A-D16AF7B2CD69}"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3"/>
    </customSheetView>
    <customSheetView guid="{82E8A0F5-0020-4355-95CF-28601763A783}" showPageBreaks="1" fitToPage="1" printArea="1" hiddenRows="1" view="pageBreakPreview" topLeftCell="A19">
      <selection activeCell="A19" sqref="A19"/>
      <rowBreaks count="1" manualBreakCount="1">
        <brk id="31" max="4" man="1"/>
      </rowBreaks>
      <pageMargins left="0.7" right="0.7" top="0.44" bottom="0.2" header="0.25" footer="0.2"/>
      <pageSetup fitToHeight="0" orientation="portrait" r:id="rId14"/>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5"/>
    </customSheetView>
    <customSheetView guid="{DC28ED1E-3E35-4094-9C2B-5C0A1C1D459C}" showPageBreaks="1" fitToPage="1" printArea="1" hiddenRows="1">
      <selection activeCell="A19" sqref="A19"/>
      <pageMargins left="0.7" right="0.7" top="0.44" bottom="0.2" header="0.25" footer="0.2"/>
      <pageSetup paperSize="9" fitToHeight="0" orientation="portrait" r:id="rId16"/>
    </customSheetView>
    <customSheetView guid="{7A9EA6D6-4DDF-43D9-92E6-C6AFAD14E266}" fitToPage="1" hiddenRows="1" topLeftCell="A11">
      <selection activeCell="A19" sqref="A19"/>
      <pageMargins left="0.7" right="0.7" top="0.44" bottom="0.2" header="0.25" footer="0.2"/>
      <pageSetup paperSize="9" fitToHeight="0" orientation="portrait" r:id="rId17"/>
    </customSheetView>
    <customSheetView guid="{F9FE2C60-2849-4C32-B532-2B1A89FFA9CD}" fitToPage="1" hiddenRows="1" topLeftCell="A19">
      <selection activeCell="A19" sqref="A19"/>
      <pageMargins left="0.7" right="0.7" top="0.44" bottom="0.2" header="0.25" footer="0.2"/>
      <pageSetup paperSize="9" fitToHeight="0" orientation="portrait" r:id="rId18"/>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9"/>
    </customSheetView>
    <customSheetView guid="{82C64B11-1F50-45B5-B7BB-9F1DC733C833}" showPageBreaks="1" fitToPage="1" printArea="1" hiddenRows="1" view="pageBreakPreview" topLeftCell="A7">
      <selection activeCell="B75" sqref="B75:C75"/>
      <rowBreaks count="2" manualBreakCount="2">
        <brk id="30" max="4" man="1"/>
        <brk id="31" max="4" man="1"/>
      </rowBreaks>
      <pageMargins left="0.7" right="0.7" top="0.44" bottom="0.2" header="0.25" footer="0.2"/>
      <pageSetup scale="97" fitToHeight="0" orientation="portrait" r:id="rId20"/>
    </customSheetView>
    <customSheetView guid="{CFBF18EC-8277-4311-991B-395AF21BB33B}" showPageBreaks="1" showGridLines="0" fitToPage="1" printArea="1" hiddenRows="1" view="pageBreakPreview" topLeftCell="A19">
      <selection activeCell="B75" sqref="B75:C75"/>
      <rowBreaks count="2" manualBreakCount="2">
        <brk id="30" max="4" man="1"/>
        <brk id="31" max="4" man="1"/>
      </rowBreaks>
      <pageMargins left="0.7" right="0.7" top="0.44" bottom="0.2" header="0.25" footer="0.2"/>
      <pageSetup scale="97" fitToHeight="0" orientation="portrait" r:id="rId21"/>
    </customSheetView>
    <customSheetView guid="{AA750348-930C-43DE-ADD0-8D60980F5013}"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2"/>
    </customSheetView>
    <customSheetView guid="{14C32814-5A59-4863-9FB1-822FBB75D7D1}"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3"/>
    </customSheetView>
    <customSheetView guid="{1F125E51-1799-42D0-B41E-DC039BB17D59}"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8" fitToHeight="0" orientation="portrait" r:id="rId24"/>
    </customSheetView>
    <customSheetView guid="{77353208-2D17-4D2E-ADE3-4F168F350B73}"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8" fitToHeight="0" orientation="portrait" r:id="rId25"/>
    </customSheetView>
    <customSheetView guid="{010B040B-83D1-42E5-9354-A9BE9113BDA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7" fitToHeight="0" orientation="portrait" r:id="rId26"/>
    </customSheetView>
  </customSheetViews>
  <mergeCells count="38">
    <mergeCell ref="A3:E3"/>
    <mergeCell ref="A5:E5"/>
    <mergeCell ref="A8:C8"/>
    <mergeCell ref="B9:C9"/>
    <mergeCell ref="B10:C10"/>
    <mergeCell ref="A36:E36"/>
    <mergeCell ref="B40:C40"/>
    <mergeCell ref="B41:C41"/>
    <mergeCell ref="B42:C42"/>
    <mergeCell ref="B11:C11"/>
    <mergeCell ref="B12:C12"/>
    <mergeCell ref="B15:E15"/>
    <mergeCell ref="B16:E16"/>
    <mergeCell ref="A27:E27"/>
    <mergeCell ref="A34:E34"/>
    <mergeCell ref="B43:C43"/>
    <mergeCell ref="A46:E46"/>
    <mergeCell ref="B71:C71"/>
    <mergeCell ref="B49:C49"/>
    <mergeCell ref="B50:C50"/>
    <mergeCell ref="B51:C51"/>
    <mergeCell ref="B52:C52"/>
    <mergeCell ref="B53:C53"/>
    <mergeCell ref="A64:E64"/>
    <mergeCell ref="B68:C68"/>
    <mergeCell ref="B69:C69"/>
    <mergeCell ref="B70:C70"/>
    <mergeCell ref="B54:C54"/>
    <mergeCell ref="A62:E62"/>
    <mergeCell ref="B48:C48"/>
    <mergeCell ref="B81:C81"/>
    <mergeCell ref="B82:C82"/>
    <mergeCell ref="A74:E74"/>
    <mergeCell ref="B76:C76"/>
    <mergeCell ref="B77:C77"/>
    <mergeCell ref="B78:C78"/>
    <mergeCell ref="B79:C79"/>
    <mergeCell ref="B80:C80"/>
  </mergeCells>
  <conditionalFormatting sqref="B58:B59 A32:A59 C32:E59 B32:B56 A84:A88 C84:E88 B84 B86:B88">
    <cfRule type="expression" dxfId="9" priority="2" stopIfTrue="1">
      <formula>$Z$2&lt;1</formula>
    </cfRule>
  </conditionalFormatting>
  <conditionalFormatting sqref="A60:E83">
    <cfRule type="expression" dxfId="8" priority="1" stopIfTrue="1">
      <formula>$Z$2&lt;2</formula>
    </cfRule>
  </conditionalFormatting>
  <pageMargins left="0.7" right="0.7" top="0.44" bottom="0.2" header="0.25" footer="0.2"/>
  <pageSetup scale="97" fitToHeight="0" orientation="portrait" r:id="rId27"/>
  <rowBreaks count="2" manualBreakCount="2">
    <brk id="30" max="4" man="1"/>
    <brk id="31" max="4" man="1"/>
  </rowBreaks>
  <drawing r:id="rId28"/>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I41"/>
  <sheetViews>
    <sheetView view="pageBreakPreview" zoomScaleNormal="100" zoomScaleSheetLayoutView="100" workbookViewId="0">
      <selection activeCell="A16" sqref="A16:E25"/>
    </sheetView>
  </sheetViews>
  <sheetFormatPr defaultRowHeight="16.5"/>
  <cols>
    <col min="1" max="1" width="12.140625" style="31" customWidth="1"/>
    <col min="2" max="2" width="20.5703125" style="31" customWidth="1"/>
    <col min="3" max="3" width="11.42578125" style="31" customWidth="1"/>
    <col min="4" max="4" width="15.42578125" style="31" customWidth="1"/>
    <col min="5" max="5" width="39.28515625" style="31" customWidth="1"/>
    <col min="6" max="8" width="9.140625" style="26"/>
    <col min="9" max="16384" width="9.140625" style="27"/>
  </cols>
  <sheetData>
    <row r="1" spans="1:9">
      <c r="A1" s="23" t="str">
        <f>Basic!A3&amp;Basic!B3</f>
        <v>Specification No. :5002001861/TOWER/DOM/A02-CC CS -3</v>
      </c>
      <c r="B1" s="24"/>
      <c r="C1" s="24"/>
      <c r="D1" s="24"/>
      <c r="E1" s="25" t="str">
        <f>"Attachment-18 "</f>
        <v xml:space="preserve">Attachment-18 </v>
      </c>
    </row>
    <row r="3" spans="1:9" ht="108.75" customHeight="1">
      <c r="A3" s="738"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38"/>
      <c r="C3" s="738"/>
      <c r="D3" s="738"/>
      <c r="E3" s="738"/>
      <c r="F3" s="28"/>
      <c r="G3" s="29"/>
      <c r="H3" s="28"/>
    </row>
    <row r="4" spans="1:9" ht="20.100000000000001" customHeight="1">
      <c r="A4" s="30"/>
      <c r="H4" s="32"/>
      <c r="I4" s="10"/>
    </row>
    <row r="5" spans="1:9" ht="20.100000000000001" customHeight="1">
      <c r="A5" s="739" t="s">
        <v>513</v>
      </c>
      <c r="B5" s="739"/>
      <c r="C5" s="739"/>
      <c r="D5" s="739"/>
      <c r="E5" s="739"/>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5.25" customHeight="1">
      <c r="A8" s="1149" t="str">
        <f>'Attach 3(JV)'!A8</f>
        <v xml:space="preserve">JOINT VENTURE (JV) OF  &amp; </v>
      </c>
      <c r="B8" s="1149"/>
      <c r="C8" s="1149"/>
      <c r="D8" s="1149"/>
      <c r="E8" s="197" t="str">
        <f>'Attach 3(JV)'!E8</f>
        <v>Contract Services</v>
      </c>
      <c r="H8" s="32"/>
      <c r="I8" s="12"/>
    </row>
    <row r="9" spans="1:9" ht="20.100000000000001" customHeight="1">
      <c r="A9" s="13" t="s">
        <v>356</v>
      </c>
      <c r="B9" s="1163" t="str">
        <f>'Attach 3(JV)'!B9</f>
        <v/>
      </c>
      <c r="C9" s="1163"/>
      <c r="D9" s="1163"/>
      <c r="E9" s="197" t="str">
        <f>'Attach 3(JV)'!E9</f>
        <v>Power Grid Corporation of India Ltd.,</v>
      </c>
      <c r="H9" s="32"/>
      <c r="I9" s="12"/>
    </row>
    <row r="10" spans="1:9" ht="20.100000000000001" customHeight="1">
      <c r="A10" s="13" t="s">
        <v>358</v>
      </c>
      <c r="B10" s="1163" t="str">
        <f>'Attach 3(JV)'!B10</f>
        <v/>
      </c>
      <c r="C10" s="1163"/>
      <c r="D10" s="1163"/>
      <c r="E10" s="197" t="str">
        <f>'Attach 3(JV)'!E10</f>
        <v>"Saudamini", Plot No. 2, Sector 29</v>
      </c>
      <c r="H10" s="32"/>
      <c r="I10" s="12"/>
    </row>
    <row r="11" spans="1:9" ht="20.100000000000001" customHeight="1">
      <c r="B11" s="1163" t="str">
        <f>'Attach 3(JV)'!B11</f>
        <v/>
      </c>
      <c r="C11" s="1163"/>
      <c r="D11" s="1163"/>
      <c r="E11" s="197" t="str">
        <f>'Attach 3(JV)'!E11</f>
        <v>Gurgaon (Haryana) - 122001</v>
      </c>
    </row>
    <row r="12" spans="1:9" ht="18" customHeight="1">
      <c r="A12" s="34"/>
      <c r="B12" s="1163" t="str">
        <f>'Attach 3(JV)'!B12</f>
        <v/>
      </c>
      <c r="C12" s="1163"/>
      <c r="D12" s="1163"/>
      <c r="E12" s="15"/>
    </row>
    <row r="13" spans="1:9" ht="19.5" hidden="1" customHeight="1">
      <c r="A13" s="34"/>
      <c r="B13" s="171"/>
      <c r="C13" s="171"/>
      <c r="D13" s="171"/>
      <c r="E13" s="15"/>
    </row>
    <row r="14" spans="1:9" ht="20.100000000000001" customHeight="1">
      <c r="A14" s="34"/>
      <c r="B14" s="171"/>
      <c r="C14" s="171"/>
      <c r="D14" s="171"/>
      <c r="G14" s="11"/>
    </row>
    <row r="15" spans="1:9" ht="20.100000000000001" customHeight="1">
      <c r="A15" s="31" t="s">
        <v>350</v>
      </c>
    </row>
    <row r="16" spans="1:9" ht="16.5" customHeight="1">
      <c r="A16" s="1070" t="s">
        <v>514</v>
      </c>
      <c r="B16" s="1070"/>
      <c r="C16" s="1070"/>
      <c r="D16" s="1070"/>
      <c r="E16" s="1070"/>
    </row>
    <row r="17" spans="1:8" ht="16.5" customHeight="1">
      <c r="A17" s="1070"/>
      <c r="B17" s="1070"/>
      <c r="C17" s="1070"/>
      <c r="D17" s="1070"/>
      <c r="E17" s="1070"/>
    </row>
    <row r="18" spans="1:8" ht="16.5" customHeight="1">
      <c r="A18" s="1070"/>
      <c r="B18" s="1070"/>
      <c r="C18" s="1070"/>
      <c r="D18" s="1070"/>
      <c r="E18" s="1070"/>
    </row>
    <row r="19" spans="1:8" ht="16.5" customHeight="1">
      <c r="A19" s="1070"/>
      <c r="B19" s="1070"/>
      <c r="C19" s="1070"/>
      <c r="D19" s="1070"/>
      <c r="E19" s="1070"/>
    </row>
    <row r="20" spans="1:8" ht="16.5" customHeight="1">
      <c r="A20" s="1070"/>
      <c r="B20" s="1070"/>
      <c r="C20" s="1070"/>
      <c r="D20" s="1070"/>
      <c r="E20" s="1070"/>
    </row>
    <row r="21" spans="1:8" ht="16.5" customHeight="1">
      <c r="A21" s="1070"/>
      <c r="B21" s="1070"/>
      <c r="C21" s="1070"/>
      <c r="D21" s="1070"/>
      <c r="E21" s="1070"/>
    </row>
    <row r="22" spans="1:8" ht="16.5" customHeight="1">
      <c r="A22" s="1070"/>
      <c r="B22" s="1070"/>
      <c r="C22" s="1070"/>
      <c r="D22" s="1070"/>
      <c r="E22" s="1070"/>
    </row>
    <row r="23" spans="1:8" ht="16.5" customHeight="1">
      <c r="A23" s="1070"/>
      <c r="B23" s="1070"/>
      <c r="C23" s="1070"/>
      <c r="D23" s="1070"/>
      <c r="E23" s="1070"/>
      <c r="F23" s="36"/>
      <c r="G23" s="36"/>
      <c r="H23" s="36"/>
    </row>
    <row r="24" spans="1:8" ht="16.5" customHeight="1">
      <c r="A24" s="1070"/>
      <c r="B24" s="1070"/>
      <c r="C24" s="1070"/>
      <c r="D24" s="1070"/>
      <c r="E24" s="1070"/>
    </row>
    <row r="25" spans="1:8" ht="16.5" customHeight="1">
      <c r="A25" s="1070"/>
      <c r="B25" s="1070"/>
      <c r="C25" s="1070"/>
      <c r="D25" s="1070"/>
      <c r="E25" s="1070"/>
    </row>
    <row r="27" spans="1:8">
      <c r="A27" s="37"/>
    </row>
    <row r="29" spans="1:8">
      <c r="D29" s="39"/>
    </row>
    <row r="30" spans="1:8">
      <c r="A30" s="38" t="s">
        <v>6</v>
      </c>
      <c r="B30" s="82" t="str">
        <f>'Attach 3(JV)'!B24</f>
        <v/>
      </c>
      <c r="C30" s="41"/>
      <c r="D30" s="39" t="s">
        <v>4</v>
      </c>
      <c r="E30" s="334" t="str">
        <f>'Attach 3(JV)'!E24</f>
        <v/>
      </c>
    </row>
    <row r="31" spans="1:8">
      <c r="A31" s="38" t="s">
        <v>7</v>
      </c>
      <c r="B31" s="334" t="str">
        <f>'Attach 3(JV)'!B25</f>
        <v/>
      </c>
      <c r="C31" s="41"/>
      <c r="D31" s="39" t="s">
        <v>5</v>
      </c>
      <c r="E31" s="334" t="str">
        <f>'Attach 3(JV)'!E25</f>
        <v/>
      </c>
    </row>
    <row r="32" spans="1:8">
      <c r="B32" s="41"/>
      <c r="C32" s="41"/>
      <c r="D32" s="39"/>
      <c r="E32" s="41"/>
    </row>
    <row r="34" spans="1:1">
      <c r="A34" s="40"/>
    </row>
    <row r="37" spans="1:1">
      <c r="A37" s="40"/>
    </row>
    <row r="39" spans="1:1">
      <c r="A39" s="40"/>
    </row>
    <row r="41" spans="1:1">
      <c r="A41" s="40"/>
    </row>
  </sheetData>
  <sheetProtection password="EE0B" sheet="1" formatColumns="0" formatRows="0" selectLockedCells="1"/>
  <customSheetViews>
    <customSheetView guid="{35C772BD-8F05-4A18-BEC8-6AF744E22539}" showPageBreaks="1" printArea="1" hiddenRows="1" view="pageBreakPreview">
      <selection activeCell="A16" sqref="A16:E25"/>
      <pageMargins left="0.7" right="0.7" top="0.75" bottom="0.75" header="0.3" footer="0.3"/>
      <pageSetup orientation="portrait" r:id="rId1"/>
    </customSheetView>
    <customSheetView guid="{012A8702-091E-4FD1-8E26-12B65B8B3B8C}" showPageBreaks="1" printArea="1" hiddenRows="1" view="pageBreakPreview" topLeftCell="A14">
      <selection activeCell="A16" sqref="A16:E25"/>
      <pageMargins left="0.7" right="0.7" top="0.75" bottom="0.75" header="0.3" footer="0.3"/>
      <pageSetup orientation="portrait" r:id="rId2"/>
    </customSheetView>
    <customSheetView guid="{0D490C87-B003-4943-9825-ACE0B8E7CC06}" showPageBreaks="1" printArea="1" hiddenRows="1" view="pageBreakPreview" topLeftCell="A7">
      <selection activeCell="A16" sqref="A16:E25"/>
      <pageMargins left="0.7" right="0.7" top="0.75" bottom="0.75" header="0.3" footer="0.3"/>
      <pageSetup orientation="portrait" r:id="rId3"/>
    </customSheetView>
    <customSheetView guid="{4D67A8FB-66CE-4EFD-8932-C754BE25ED43}" showPageBreaks="1" printArea="1" hiddenRows="1" view="pageBreakPreview">
      <selection activeCell="D2" sqref="D2"/>
      <pageMargins left="0.7" right="0.7" top="0.75" bottom="0.75" header="0.3" footer="0.3"/>
      <pageSetup orientation="portrait" r:id="rId4"/>
    </customSheetView>
    <customSheetView guid="{B07CB001-8FAF-40AD-8AD5-A65A64B33B35}" showPageBreaks="1" printArea="1" hiddenRows="1" view="pageBreakPreview">
      <selection activeCell="A2" sqref="A2"/>
      <pageMargins left="0.7" right="0.7" top="0.75" bottom="0.75" header="0.3" footer="0.3"/>
      <pageSetup orientation="portrait" r:id="rId5"/>
    </customSheetView>
    <customSheetView guid="{8CF338B0-8CA3-4AF4-816D-CB7A6D8E33BC}" showPageBreaks="1" printArea="1" hiddenRows="1" view="pageBreakPreview" topLeftCell="A17">
      <selection activeCell="H6" sqref="H6"/>
      <pageMargins left="0.7" right="0.7" top="0.75" bottom="0.75" header="0.3" footer="0.3"/>
      <pageSetup orientation="portrait" r:id="rId6"/>
    </customSheetView>
    <customSheetView guid="{D05C69EC-C4A6-4AED-AFBA-A3044FD4B3FB}" showPageBreaks="1" printArea="1" hiddenRows="1" view="pageBreakPreview" topLeftCell="A2">
      <selection activeCell="H6" sqref="H6"/>
      <pageMargins left="0.7" right="0.7" top="0.75" bottom="0.75" header="0.3" footer="0.3"/>
      <pageSetup orientation="portrait" r:id="rId7"/>
    </customSheetView>
    <customSheetView guid="{BE615921-12B2-47E1-81BB-292B559B4C46}" showPageBreaks="1" printArea="1" hiddenRows="1" view="pageBreakPreview" topLeftCell="A5">
      <selection activeCell="A16" sqref="A16:E25"/>
      <pageMargins left="0.7" right="0.7" top="0.75" bottom="0.75" header="0.3" footer="0.3"/>
      <pageSetup orientation="portrait" r:id="rId8"/>
    </customSheetView>
    <customSheetView guid="{13A93EBF-985A-49FD-9FE0-DC75D238EC8C}" showPageBreaks="1" printArea="1" hiddenRows="1" view="pageBreakPreview">
      <selection activeCell="A16" sqref="A16:E25"/>
      <pageMargins left="0.7" right="0.7" top="0.75" bottom="0.75" header="0.3" footer="0.3"/>
      <pageSetup orientation="portrait" r:id="rId9"/>
    </customSheetView>
    <customSheetView guid="{1E2D7167-D6B7-4690-9A83-BF768C4223A4}" showPageBreaks="1" printArea="1" hiddenRows="1" view="pageBreakPreview" topLeftCell="A14">
      <selection activeCell="E11" sqref="E11"/>
      <pageMargins left="0.7" right="0.7" top="0.75" bottom="0.75" header="0.3" footer="0.3"/>
      <pageSetup orientation="portrait" r:id="rId10"/>
    </customSheetView>
    <customSheetView guid="{7A88FC7A-7690-48AB-B789-172043AFADC8}" showPageBreaks="1" printArea="1" hiddenRows="1" view="pageBreakPreview">
      <selection activeCell="E6" sqref="E6"/>
      <pageMargins left="0.7" right="0.7" top="0.75" bottom="0.75" header="0.3" footer="0.3"/>
      <pageSetup orientation="portrait" r:id="rId11"/>
    </customSheetView>
    <customSheetView guid="{CB7CD015-9A92-451A-BEF4-2BC98E3768DD}" showPageBreaks="1" printArea="1" hiddenRows="1" view="pageBreakPreview" topLeftCell="A5">
      <selection activeCell="A16" sqref="A16:E25"/>
      <pageMargins left="0.7" right="0.7" top="0.75" bottom="0.75" header="0.3" footer="0.3"/>
      <pageSetup orientation="portrait" r:id="rId12"/>
    </customSheetView>
    <customSheetView guid="{44C1C443-3199-4288-884A-D16AF7B2CD69}" showPageBreaks="1" printArea="1" hiddenRows="1" view="pageBreakPreview" topLeftCell="A5">
      <selection activeCell="A16" sqref="A16:E25"/>
      <pageMargins left="0.7" right="0.7" top="0.75" bottom="0.75" header="0.3" footer="0.3"/>
      <pageSetup orientation="portrait" r:id="rId13"/>
    </customSheetView>
    <customSheetView guid="{82C64B11-1F50-45B5-B7BB-9F1DC733C833}" showPageBreaks="1" printArea="1" hiddenRows="1" view="pageBreakPreview" topLeftCell="A2">
      <selection activeCell="B75" sqref="B75:C75"/>
      <pageMargins left="0.7" right="0.7" top="0.75" bottom="0.75" header="0.3" footer="0.3"/>
      <pageSetup orientation="portrait" r:id="rId14"/>
    </customSheetView>
    <customSheetView guid="{CFBF18EC-8277-4311-991B-395AF21BB33B}" showPageBreaks="1" printArea="1" hiddenRows="1" view="pageBreakPreview" topLeftCell="A14">
      <selection activeCell="E11" sqref="E11"/>
      <pageMargins left="0.7" right="0.7" top="0.75" bottom="0.75" header="0.3" footer="0.3"/>
      <pageSetup orientation="portrait" r:id="rId15"/>
    </customSheetView>
    <customSheetView guid="{AA750348-930C-43DE-ADD0-8D60980F5013}" showPageBreaks="1" printArea="1" hiddenRows="1" view="pageBreakPreview" topLeftCell="A14">
      <selection activeCell="E11" sqref="E11"/>
      <pageMargins left="0.7" right="0.7" top="0.75" bottom="0.75" header="0.3" footer="0.3"/>
      <pageSetup orientation="portrait" r:id="rId16"/>
    </customSheetView>
    <customSheetView guid="{14C32814-5A59-4863-9FB1-822FBB75D7D1}" showPageBreaks="1" printArea="1" hiddenRows="1" view="pageBreakPreview">
      <selection activeCell="A16" sqref="A16:E25"/>
      <pageMargins left="0.7" right="0.7" top="0.75" bottom="0.75" header="0.3" footer="0.3"/>
      <pageSetup orientation="portrait" r:id="rId17"/>
    </customSheetView>
    <customSheetView guid="{1F125E51-1799-42D0-B41E-DC039BB17D59}" showPageBreaks="1" printArea="1" hiddenRows="1" view="pageBreakPreview">
      <selection activeCell="H6" sqref="H6"/>
      <pageMargins left="0.7" right="0.7" top="0.75" bottom="0.75" header="0.3" footer="0.3"/>
      <pageSetup orientation="portrait" r:id="rId18"/>
    </customSheetView>
    <customSheetView guid="{77353208-2D17-4D2E-ADE3-4F168F350B73}" showPageBreaks="1" printArea="1" hiddenRows="1" view="pageBreakPreview">
      <selection activeCell="A2" sqref="A2"/>
      <pageMargins left="0.7" right="0.7" top="0.75" bottom="0.75" header="0.3" footer="0.3"/>
      <pageSetup orientation="portrait" r:id="rId19"/>
    </customSheetView>
    <customSheetView guid="{010B040B-83D1-42E5-9354-A9BE9113BDAC}" showPageBreaks="1" printArea="1" hiddenRows="1" view="pageBreakPreview" topLeftCell="A14">
      <selection activeCell="A16" sqref="A16:E25"/>
      <pageMargins left="0.7" right="0.7" top="0.75" bottom="0.75" header="0.3" footer="0.3"/>
      <pageSetup orientation="portrait" r:id="rId20"/>
    </customSheetView>
  </customSheetViews>
  <mergeCells count="8">
    <mergeCell ref="B12:D12"/>
    <mergeCell ref="A16:E25"/>
    <mergeCell ref="A3:E3"/>
    <mergeCell ref="A5:E5"/>
    <mergeCell ref="A8:D8"/>
    <mergeCell ref="B9:D9"/>
    <mergeCell ref="B10:D10"/>
    <mergeCell ref="B11:D11"/>
  </mergeCells>
  <pageMargins left="0.7" right="0.7" top="0.75" bottom="0.75" header="0.3" footer="0.3"/>
  <pageSetup orientation="portrait" r:id="rId21"/>
  <drawing r:id="rId2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5"/>
  <sheetViews>
    <sheetView showGridLines="0" showZeros="0" view="pageBreakPreview" topLeftCell="A6" zoomScaleNormal="100" zoomScaleSheetLayoutView="100" workbookViewId="0">
      <selection activeCell="E2" sqref="E2"/>
    </sheetView>
  </sheetViews>
  <sheetFormatPr defaultRowHeight="16.5"/>
  <cols>
    <col min="1" max="1" width="12.140625" style="31" customWidth="1"/>
    <col min="2" max="2" width="20.5703125" style="31" customWidth="1"/>
    <col min="3" max="3" width="11.42578125" style="31" customWidth="1"/>
    <col min="4" max="4" width="15.42578125" style="31" customWidth="1"/>
    <col min="5" max="5" width="39.28515625" style="31" customWidth="1"/>
    <col min="6" max="8" width="9.140625" style="26"/>
    <col min="9" max="16384" width="9.140625" style="27"/>
  </cols>
  <sheetData>
    <row r="1" spans="1:9">
      <c r="A1" s="23" t="str">
        <f>Basic!A3&amp;Basic!B3</f>
        <v>Specification No. :5002001861/TOWER/DOM/A02-CC CS -3</v>
      </c>
      <c r="B1" s="24"/>
      <c r="C1" s="24"/>
      <c r="D1" s="24"/>
      <c r="E1" s="25" t="str">
        <f>"Attachment-19 "</f>
        <v xml:space="preserve">Attachment-19 </v>
      </c>
    </row>
    <row r="3" spans="1:9" ht="103.5" customHeight="1">
      <c r="A3" s="738"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38"/>
      <c r="C3" s="738"/>
      <c r="D3" s="738"/>
      <c r="E3" s="738"/>
      <c r="F3" s="28"/>
      <c r="G3" s="29"/>
      <c r="H3" s="28"/>
    </row>
    <row r="4" spans="1:9" ht="20.100000000000001" customHeight="1">
      <c r="A4" s="30"/>
      <c r="H4" s="32"/>
      <c r="I4" s="10"/>
    </row>
    <row r="5" spans="1:9" ht="20.100000000000001" customHeight="1">
      <c r="A5" s="739" t="s">
        <v>2</v>
      </c>
      <c r="B5" s="739"/>
      <c r="C5" s="739"/>
      <c r="D5" s="739"/>
      <c r="E5" s="739"/>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5.25" customHeight="1">
      <c r="A8" s="1149" t="str">
        <f>'Attach 3(JV)'!A8</f>
        <v xml:space="preserve">JOINT VENTURE (JV) OF  &amp; </v>
      </c>
      <c r="B8" s="1149"/>
      <c r="C8" s="1149"/>
      <c r="D8" s="1149"/>
      <c r="E8" s="197" t="str">
        <f>'Attach 3(JV)'!E8</f>
        <v>Contract Services</v>
      </c>
      <c r="H8" s="32"/>
      <c r="I8" s="12"/>
    </row>
    <row r="9" spans="1:9" ht="20.100000000000001" customHeight="1">
      <c r="A9" s="13" t="s">
        <v>356</v>
      </c>
      <c r="B9" s="1163" t="str">
        <f>'Attach 3(JV)'!B9</f>
        <v/>
      </c>
      <c r="C9" s="1163"/>
      <c r="D9" s="1163"/>
      <c r="E9" s="197" t="str">
        <f>'Attach 3(JV)'!E9</f>
        <v>Power Grid Corporation of India Ltd.,</v>
      </c>
      <c r="H9" s="32"/>
      <c r="I9" s="12"/>
    </row>
    <row r="10" spans="1:9" ht="20.100000000000001" customHeight="1">
      <c r="A10" s="13" t="s">
        <v>358</v>
      </c>
      <c r="B10" s="1163" t="str">
        <f>'Attach 3(JV)'!B10</f>
        <v/>
      </c>
      <c r="C10" s="1163"/>
      <c r="D10" s="1163"/>
      <c r="E10" s="197" t="str">
        <f>'Attach 3(JV)'!E10</f>
        <v>"Saudamini", Plot No. 2, Sector 29</v>
      </c>
      <c r="H10" s="32"/>
      <c r="I10" s="12"/>
    </row>
    <row r="11" spans="1:9" ht="20.100000000000001" customHeight="1">
      <c r="B11" s="1163" t="str">
        <f>'Attach 3(JV)'!B11</f>
        <v/>
      </c>
      <c r="C11" s="1163"/>
      <c r="D11" s="1163"/>
      <c r="E11" s="197" t="str">
        <f>'Attach 3(JV)'!E11</f>
        <v>Gurgaon (Haryana) - 122001</v>
      </c>
    </row>
    <row r="12" spans="1:9" ht="18" customHeight="1">
      <c r="A12" s="34"/>
      <c r="B12" s="1163" t="str">
        <f>'Attach 3(JV)'!B12</f>
        <v/>
      </c>
      <c r="C12" s="1163"/>
      <c r="D12" s="1163"/>
      <c r="E12" s="15"/>
    </row>
    <row r="13" spans="1:9" ht="19.5" hidden="1" customHeight="1">
      <c r="A13" s="34"/>
      <c r="B13" s="171"/>
      <c r="C13" s="171"/>
      <c r="D13" s="171"/>
      <c r="E13" s="15"/>
    </row>
    <row r="14" spans="1:9" ht="20.100000000000001" customHeight="1">
      <c r="A14" s="34"/>
      <c r="B14" s="171"/>
      <c r="C14" s="171"/>
      <c r="D14" s="171"/>
      <c r="G14" s="11"/>
    </row>
    <row r="15" spans="1:9" ht="20.100000000000001" customHeight="1">
      <c r="A15" s="31" t="s">
        <v>350</v>
      </c>
    </row>
    <row r="16" spans="1:9" ht="6" customHeight="1">
      <c r="A16" s="34"/>
    </row>
    <row r="17" spans="1:8" ht="78.75" customHeight="1">
      <c r="A17" s="740" t="s">
        <v>3</v>
      </c>
      <c r="B17" s="740"/>
      <c r="C17" s="740"/>
      <c r="D17" s="740"/>
      <c r="E17" s="740"/>
    </row>
    <row r="18" spans="1:8" ht="56.25" customHeight="1">
      <c r="A18" s="1164" t="s">
        <v>503</v>
      </c>
      <c r="B18" s="1164"/>
      <c r="C18" s="1164"/>
      <c r="D18" s="1164"/>
      <c r="E18" s="1164"/>
    </row>
    <row r="19" spans="1:8" ht="184.5" customHeight="1">
      <c r="A19" s="1164" t="s">
        <v>502</v>
      </c>
      <c r="B19" s="1164"/>
      <c r="C19" s="1164"/>
      <c r="D19" s="1164"/>
      <c r="E19" s="1164"/>
    </row>
    <row r="20" spans="1:8" ht="8.25" hidden="1" customHeight="1">
      <c r="A20" s="34"/>
    </row>
    <row r="21" spans="1:8" ht="20.100000000000001" hidden="1" customHeight="1">
      <c r="A21" s="34"/>
    </row>
    <row r="22" spans="1:8" ht="20.100000000000001" hidden="1" customHeight="1">
      <c r="A22" s="34"/>
    </row>
    <row r="23" spans="1:8" ht="57.75" hidden="1" customHeight="1">
      <c r="A23" s="740"/>
      <c r="B23" s="740"/>
      <c r="C23" s="740"/>
      <c r="D23" s="740"/>
      <c r="E23" s="740"/>
      <c r="F23" s="36"/>
      <c r="G23" s="36"/>
      <c r="H23" s="36"/>
    </row>
    <row r="24" spans="1:8" ht="20.100000000000001" hidden="1" customHeight="1">
      <c r="A24" s="34"/>
    </row>
    <row r="25" spans="1:8" ht="20.100000000000001" hidden="1" customHeight="1">
      <c r="A25" s="37"/>
    </row>
    <row r="26" spans="1:8" ht="20.100000000000001" hidden="1" customHeight="1"/>
    <row r="27" spans="1:8" ht="20.100000000000001" hidden="1" customHeight="1">
      <c r="A27" s="37"/>
    </row>
    <row r="28" spans="1:8" ht="20.100000000000001" hidden="1" customHeight="1"/>
    <row r="29" spans="1:8" ht="12" customHeight="1">
      <c r="D29" s="39"/>
    </row>
    <row r="30" spans="1:8" ht="33" customHeight="1">
      <c r="A30" s="38" t="s">
        <v>6</v>
      </c>
      <c r="B30" s="82" t="str">
        <f>'Attach 3(JV)'!B24</f>
        <v/>
      </c>
      <c r="C30" s="41"/>
      <c r="D30" s="39" t="s">
        <v>4</v>
      </c>
      <c r="E30" s="334" t="str">
        <f>'Attach 3(JV)'!E24</f>
        <v/>
      </c>
    </row>
    <row r="31" spans="1:8" ht="33" customHeight="1">
      <c r="A31" s="38" t="s">
        <v>7</v>
      </c>
      <c r="B31" s="334" t="str">
        <f>'Attach 3(JV)'!B25</f>
        <v/>
      </c>
      <c r="C31" s="41"/>
      <c r="D31" s="39" t="s">
        <v>5</v>
      </c>
      <c r="E31" s="334" t="str">
        <f>'Attach 3(JV)'!E25</f>
        <v/>
      </c>
    </row>
    <row r="32" spans="1:8" ht="33" customHeight="1">
      <c r="B32" s="41"/>
      <c r="C32" s="41"/>
      <c r="D32" s="39"/>
      <c r="E32" s="41"/>
    </row>
    <row r="33" spans="1:1" ht="20.100000000000001" customHeight="1"/>
    <row r="34" spans="1:1" ht="20.100000000000001" customHeight="1">
      <c r="A34" s="40"/>
    </row>
    <row r="35" spans="1:1" ht="20.100000000000001" customHeight="1"/>
    <row r="36" spans="1:1" ht="20.100000000000001" customHeight="1"/>
    <row r="37" spans="1:1" ht="20.100000000000001" customHeight="1">
      <c r="A37" s="40"/>
    </row>
    <row r="38" spans="1:1" ht="20.100000000000001" customHeight="1"/>
    <row r="39" spans="1:1" ht="20.100000000000001" customHeight="1">
      <c r="A39" s="40"/>
    </row>
    <row r="40" spans="1:1" ht="20.100000000000001" customHeight="1"/>
    <row r="41" spans="1:1" ht="20.100000000000001" customHeight="1">
      <c r="A41" s="40"/>
    </row>
    <row r="42" spans="1:1" ht="20.100000000000001" customHeight="1"/>
    <row r="43" spans="1:1" ht="20.100000000000001" customHeight="1"/>
    <row r="44" spans="1:1" ht="20.100000000000001" customHeight="1"/>
    <row r="45" spans="1:1" ht="20.100000000000001" customHeight="1"/>
  </sheetData>
  <sheetProtection password="EE0B" sheet="1" formatColumns="0" formatRows="0" selectLockedCells="1"/>
  <customSheetViews>
    <customSheetView guid="{35C772BD-8F05-4A18-BEC8-6AF744E22539}" showPageBreaks="1" showGridLines="0" zeroValues="0" printArea="1" hiddenRows="1" view="pageBreakPreview" topLeftCell="A6">
      <selection activeCell="E2" sqref="E2"/>
      <pageMargins left="0.75" right="0.63" top="0.57999999999999996" bottom="0.6" header="0.34" footer="0.35"/>
      <pageSetup scale="91" orientation="portrait" r:id="rId1"/>
      <headerFooter alignWithMargins="0">
        <oddFooter>&amp;R&amp;"Book Antiqua,Bold"&amp;8 Page &amp;P of &amp;N</oddFooter>
      </headerFooter>
    </customSheetView>
    <customSheetView guid="{012A8702-091E-4FD1-8E26-12B65B8B3B8C}" showPageBreaks="1" showGridLines="0" zeroValues="0" printArea="1" hiddenRows="1" view="pageBreakPreview" topLeftCell="A29">
      <selection activeCell="E2" sqref="E2"/>
      <pageMargins left="0.75" right="0.63" top="0.57999999999999996" bottom="0.6" header="0.34" footer="0.35"/>
      <pageSetup scale="91" orientation="portrait" r:id="rId2"/>
      <headerFooter alignWithMargins="0">
        <oddFooter>&amp;R&amp;"Book Antiqua,Bold"&amp;8 Page &amp;P of &amp;N</oddFooter>
      </headerFooter>
    </customSheetView>
    <customSheetView guid="{0D490C87-B003-4943-9825-ACE0B8E7CC06}" showPageBreaks="1" showGridLines="0" zeroValues="0" printArea="1" hiddenRows="1" view="pageBreakPreview" topLeftCell="A14">
      <selection activeCell="E2" sqref="E2"/>
      <pageMargins left="0.75" right="0.63" top="0.57999999999999996" bottom="0.6" header="0.34" footer="0.35"/>
      <pageSetup scale="91" orientation="portrait" r:id="rId3"/>
      <headerFooter alignWithMargins="0">
        <oddFooter>&amp;R&amp;"Book Antiqua,Bold"&amp;8 Page &amp;P of &amp;N</oddFooter>
      </headerFooter>
    </customSheetView>
    <customSheetView guid="{4D67A8FB-66CE-4EFD-8932-C754BE25ED43}" showPageBreaks="1" showGridLines="0" zeroValues="0" printArea="1" hiddenRows="1" view="pageBreakPreview">
      <selection activeCell="E2" sqref="E2"/>
      <pageMargins left="0.75" right="0.63" top="0.57999999999999996" bottom="0.6" header="0.34" footer="0.35"/>
      <pageSetup scale="91" orientation="portrait" r:id="rId4"/>
      <headerFooter alignWithMargins="0">
        <oddFooter>&amp;R&amp;"Book Antiqua,Bold"&amp;8 Page &amp;P of &amp;N</oddFooter>
      </headerFooter>
    </customSheetView>
    <customSheetView guid="{B07CB001-8FAF-40AD-8AD5-A65A64B33B35}" showPageBreaks="1" showGridLines="0" zeroValues="0" printArea="1" hiddenRows="1" view="pageBreakPreview">
      <selection activeCell="A2" sqref="A2"/>
      <pageMargins left="0.75" right="0.63" top="0.57999999999999996" bottom="0.6" header="0.34" footer="0.35"/>
      <pageSetup scale="91" orientation="portrait" r:id="rId5"/>
      <headerFooter alignWithMargins="0">
        <oddFooter>&amp;R&amp;"Book Antiqua,Bold"&amp;8 Page &amp;P of &amp;N</oddFooter>
      </headerFooter>
    </customSheetView>
    <customSheetView guid="{8CF338B0-8CA3-4AF4-816D-CB7A6D8E33BC}" showPageBreaks="1" showGridLines="0" zeroValues="0" printArea="1" hiddenRows="1" view="pageBreakPreview">
      <selection activeCell="D14" sqref="D14"/>
      <pageMargins left="0.75" right="0.63" top="0.57999999999999996" bottom="0.6" header="0.34" footer="0.35"/>
      <pageSetup scale="91" orientation="portrait" r:id="rId6"/>
      <headerFooter alignWithMargins="0">
        <oddFooter>&amp;R&amp;"Book Antiqua,Bold"&amp;8 Page &amp;P of &amp;N</oddFooter>
      </headerFooter>
    </customSheetView>
    <customSheetView guid="{D05C69EC-C4A6-4AED-AFBA-A3044FD4B3FB}" showPageBreaks="1" showGridLines="0" zeroValues="0" printArea="1" hiddenRows="1" view="pageBreakPreview">
      <selection activeCell="K7" sqref="K7"/>
      <pageMargins left="0.75" right="0.63" top="0.57999999999999996" bottom="0.6" header="0.34" footer="0.35"/>
      <pageSetup scale="91" orientation="portrait" r:id="rId7"/>
      <headerFooter alignWithMargins="0">
        <oddFooter>&amp;R&amp;"Book Antiqua,Bold"&amp;8 Page &amp;P of &amp;N</oddFooter>
      </headerFooter>
    </customSheetView>
    <customSheetView guid="{BE615921-12B2-47E1-81BB-292B559B4C46}" showPageBreaks="1" showGridLines="0" zeroValues="0" printArea="1" hiddenRows="1" view="pageBreakPreview">
      <selection activeCell="Q19" sqref="Q19"/>
      <pageMargins left="0.75" right="0.63" top="0.57999999999999996" bottom="0.6" header="0.34" footer="0.35"/>
      <pageSetup scale="91" orientation="portrait" r:id="rId8"/>
      <headerFooter alignWithMargins="0">
        <oddFooter>&amp;R&amp;"Book Antiqua,Bold"&amp;8 Page &amp;P of &amp;N</oddFooter>
      </headerFooter>
    </customSheetView>
    <customSheetView guid="{13A93EBF-985A-49FD-9FE0-DC75D238EC8C}" showPageBreaks="1" showGridLines="0" zeroValues="0" printArea="1" hiddenRows="1" view="pageBreakPreview">
      <selection activeCell="A3" sqref="A3:E3"/>
      <pageMargins left="0.75" right="0.63" top="0.57999999999999996" bottom="0.6" header="0.34" footer="0.35"/>
      <pageSetup scale="91" orientation="portrait" r:id="rId9"/>
      <headerFooter alignWithMargins="0">
        <oddFooter>&amp;R&amp;"Book Antiqua,Bold"&amp;8 Page &amp;P of &amp;N</oddFooter>
      </headerFooter>
    </customSheetView>
    <customSheetView guid="{1E2D7167-D6B7-4690-9A83-BF768C4223A4}" showPageBreaks="1" showGridLines="0" zeroValues="0" printArea="1" hiddenRows="1" view="pageBreakPreview">
      <selection activeCell="A18" sqref="A18:E18"/>
      <pageMargins left="0.75" right="0.63" top="0.57999999999999996" bottom="0.6" header="0.34" footer="0.35"/>
      <pageSetup scale="91" orientation="portrait" r:id="rId10"/>
      <headerFooter alignWithMargins="0">
        <oddFooter>&amp;R&amp;"Book Antiqua,Bold"&amp;8 Page &amp;P of &amp;N</oddFooter>
      </headerFooter>
    </customSheetView>
    <customSheetView guid="{7A88FC7A-7690-48AB-B789-172043AFADC8}" showPageBreaks="1" showGridLines="0" zeroValues="0" printArea="1" hiddenRows="1" view="pageBreakPreview">
      <selection activeCell="A18" sqref="A18:E18"/>
      <pageMargins left="0.75" right="0.63" top="0.57999999999999996" bottom="0.6" header="0.34" footer="0.35"/>
      <pageSetup scale="91" orientation="portrait" r:id="rId11"/>
      <headerFooter alignWithMargins="0">
        <oddFooter>&amp;R&amp;"Book Antiqua,Bold"&amp;8 Page &amp;P of &amp;N</oddFooter>
      </headerFooter>
    </customSheetView>
    <customSheetView guid="{CB7CD015-9A92-451A-BEF4-2BC98E3768DD}" showPageBreaks="1" showGridLines="0" zeroValues="0" printArea="1" hiddenRows="1" view="pageBreakPreview">
      <selection activeCell="A8" sqref="A8:D8"/>
      <pageMargins left="0.75" right="0.63" top="0.57999999999999996" bottom="0.6" header="0.34" footer="0.35"/>
      <pageSetup scale="95" orientation="portrait" r:id="rId12"/>
      <headerFooter alignWithMargins="0">
        <oddFooter>&amp;R&amp;"Book Antiqua,Bold"&amp;8 Page &amp;P of &amp;N</oddFooter>
      </headerFooter>
    </customSheetView>
    <customSheetView guid="{44C1C443-3199-4288-884A-D16AF7B2CD69}" showPageBreaks="1" showGridLines="0" zeroValues="0" printArea="1" hiddenRows="1" view="pageBreakPreview">
      <selection activeCell="A8" sqref="A8:D8"/>
      <pageMargins left="0.75" right="0.63" top="0.57999999999999996" bottom="0.6" header="0.34" footer="0.35"/>
      <pageSetup scale="95" orientation="portrait" r:id="rId13"/>
      <headerFooter alignWithMargins="0">
        <oddFooter>&amp;R&amp;"Book Antiqua,Bold"&amp;8 Page &amp;P of &amp;N</oddFooter>
      </headerFooter>
    </customSheetView>
    <customSheetView guid="{82E8A0F5-0020-4355-95CF-28601763A783}" showPageBreaks="1" showGridLines="0" zeroValues="0" printArea="1" hiddenRows="1" view="pageBreakPreview">
      <selection activeCell="B11" sqref="B11:D11"/>
      <pageMargins left="0.75" right="0.63" top="0.57999999999999996" bottom="0.6" header="0.34" footer="0.35"/>
      <pageSetup scale="95" orientation="portrait" r:id="rId14"/>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5"/>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0"/>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5"/>
      <headerFooter alignWithMargins="0">
        <oddFooter>&amp;R&amp;"Book Antiqua,Bold"&amp;8 Page &amp;P of &amp;N</oddFooter>
      </headerFooter>
    </customSheetView>
    <customSheetView guid="{82C64B11-1F50-45B5-B7BB-9F1DC733C833}" showPageBreaks="1" showGridLines="0" zeroValues="0" printArea="1" hiddenRows="1" view="pageBreakPreview">
      <selection activeCell="B75" sqref="B75:C75"/>
      <pageMargins left="0.75" right="0.63" top="0.57999999999999996" bottom="0.6" header="0.34" footer="0.35"/>
      <pageSetup scale="91" orientation="portrait" r:id="rId26"/>
      <headerFooter alignWithMargins="0">
        <oddFooter>&amp;R&amp;"Book Antiqua,Bold"&amp;8 Page &amp;P of &amp;N</oddFooter>
      </headerFooter>
    </customSheetView>
    <customSheetView guid="{CFBF18EC-8277-4311-991B-395AF21BB33B}" showPageBreaks="1" showGridLines="0" zeroValues="0" printArea="1" hiddenRows="1" view="pageBreakPreview">
      <selection activeCell="A18" sqref="A18:E18"/>
      <pageMargins left="0.75" right="0.63" top="0.57999999999999996" bottom="0.6" header="0.34" footer="0.35"/>
      <pageSetup scale="91" orientation="portrait" r:id="rId27"/>
      <headerFooter alignWithMargins="0">
        <oddFooter>&amp;R&amp;"Book Antiqua,Bold"&amp;8 Page &amp;P of &amp;N</oddFooter>
      </headerFooter>
    </customSheetView>
    <customSheetView guid="{AA750348-930C-43DE-ADD0-8D60980F5013}" showPageBreaks="1" showGridLines="0" zeroValues="0" printArea="1" hiddenRows="1" view="pageBreakPreview">
      <selection activeCell="A18" sqref="A18:E18"/>
      <pageMargins left="0.75" right="0.63" top="0.57999999999999996" bottom="0.6" header="0.34" footer="0.35"/>
      <pageSetup scale="91" orientation="portrait" r:id="rId28"/>
      <headerFooter alignWithMargins="0">
        <oddFooter>&amp;R&amp;"Book Antiqua,Bold"&amp;8 Page &amp;P of &amp;N</oddFooter>
      </headerFooter>
    </customSheetView>
    <customSheetView guid="{14C32814-5A59-4863-9FB1-822FBB75D7D1}" showPageBreaks="1" showGridLines="0" zeroValues="0" printArea="1" hiddenRows="1" view="pageBreakPreview">
      <selection activeCell="S32" sqref="S32"/>
      <pageMargins left="0.75" right="0.63" top="0.57999999999999996" bottom="0.6" header="0.34" footer="0.35"/>
      <pageSetup scale="91" orientation="portrait" r:id="rId29"/>
      <headerFooter alignWithMargins="0">
        <oddFooter>&amp;R&amp;"Book Antiqua,Bold"&amp;8 Page &amp;P of &amp;N</oddFooter>
      </headerFooter>
    </customSheetView>
    <customSheetView guid="{1F125E51-1799-42D0-B41E-DC039BB17D59}" showPageBreaks="1" showGridLines="0" zeroValues="0" printArea="1" hiddenRows="1" view="pageBreakPreview">
      <selection activeCell="D14" sqref="D14"/>
      <pageMargins left="0.75" right="0.63" top="0.57999999999999996" bottom="0.6" header="0.34" footer="0.35"/>
      <pageSetup scale="91" orientation="portrait" r:id="rId30"/>
      <headerFooter alignWithMargins="0">
        <oddFooter>&amp;R&amp;"Book Antiqua,Bold"&amp;8 Page &amp;P of &amp;N</oddFooter>
      </headerFooter>
    </customSheetView>
    <customSheetView guid="{77353208-2D17-4D2E-ADE3-4F168F350B73}" showPageBreaks="1" showGridLines="0" zeroValues="0" printArea="1" hiddenRows="1" view="pageBreakPreview">
      <selection activeCell="A2" sqref="A2"/>
      <pageMargins left="0.75" right="0.63" top="0.57999999999999996" bottom="0.6" header="0.34" footer="0.35"/>
      <pageSetup scale="91" orientation="portrait" r:id="rId31"/>
      <headerFooter alignWithMargins="0">
        <oddFooter>&amp;R&amp;"Book Antiqua,Bold"&amp;8 Page &amp;P of &amp;N</oddFooter>
      </headerFooter>
    </customSheetView>
    <customSheetView guid="{010B040B-83D1-42E5-9354-A9BE9113BDAC}" showPageBreaks="1" showGridLines="0" zeroValues="0" printArea="1" hiddenRows="1" view="pageBreakPreview" topLeftCell="A29">
      <selection activeCell="E2" sqref="E2"/>
      <pageMargins left="0.75" right="0.63" top="0.57999999999999996" bottom="0.6" header="0.34" footer="0.35"/>
      <pageSetup scale="91" orientation="portrait" r:id="rId32"/>
      <headerFooter alignWithMargins="0">
        <oddFooter>&amp;R&amp;"Book Antiqua,Bold"&amp;8 Page &amp;P of &amp;N</oddFooter>
      </headerFooter>
    </customSheetView>
  </customSheetViews>
  <mergeCells count="11">
    <mergeCell ref="A18:E18"/>
    <mergeCell ref="A19:E19"/>
    <mergeCell ref="A3:E3"/>
    <mergeCell ref="A5:E5"/>
    <mergeCell ref="A23:E23"/>
    <mergeCell ref="B9:D9"/>
    <mergeCell ref="B10:D10"/>
    <mergeCell ref="B11:D11"/>
    <mergeCell ref="B12:D12"/>
    <mergeCell ref="A8:D8"/>
    <mergeCell ref="A17:E17"/>
  </mergeCells>
  <phoneticPr fontId="6" type="noConversion"/>
  <pageMargins left="0.75" right="0.63" top="0.57999999999999996" bottom="0.6" header="0.34" footer="0.35"/>
  <pageSetup scale="91" orientation="portrait" r:id="rId33"/>
  <headerFooter alignWithMargins="0">
    <oddFooter>&amp;R&amp;"Book Antiqua,Bold"&amp;8 Page &amp;P of &amp;N</oddFooter>
  </headerFooter>
  <drawing r:id="rId3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A1:I48"/>
  <sheetViews>
    <sheetView showGridLines="0" view="pageBreakPreview" topLeftCell="A23" zoomScaleNormal="100" zoomScaleSheetLayoutView="100" workbookViewId="0">
      <selection activeCell="E18" sqref="E18"/>
    </sheetView>
  </sheetViews>
  <sheetFormatPr defaultRowHeight="16.5"/>
  <cols>
    <col min="1" max="1" width="13.28515625" style="31" customWidth="1"/>
    <col min="2" max="2" width="20.5703125" style="31" customWidth="1"/>
    <col min="3" max="3" width="11.42578125" style="31" customWidth="1"/>
    <col min="4" max="4" width="15.42578125" style="31" customWidth="1"/>
    <col min="5" max="5" width="37.85546875" style="31" customWidth="1"/>
    <col min="6" max="8" width="9.140625" style="26"/>
    <col min="9" max="16384" width="9.140625" style="27"/>
  </cols>
  <sheetData>
    <row r="1" spans="1:9">
      <c r="A1" s="23" t="str">
        <f>Basic!A3&amp;Basic!B3</f>
        <v>Specification No. :5002001861/TOWER/DOM/A02-CC CS -3</v>
      </c>
      <c r="B1" s="24"/>
      <c r="C1" s="24"/>
      <c r="D1" s="24"/>
      <c r="E1" s="25" t="str">
        <f>"Attachment-20 "</f>
        <v xml:space="preserve">Attachment-20 </v>
      </c>
    </row>
    <row r="3" spans="1:9" ht="90" customHeight="1">
      <c r="A3" s="738"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38"/>
      <c r="C3" s="738"/>
      <c r="D3" s="738"/>
      <c r="E3" s="738"/>
      <c r="F3" s="28"/>
      <c r="G3" s="29"/>
      <c r="H3" s="28"/>
    </row>
    <row r="4" spans="1:9" ht="20.100000000000001" customHeight="1">
      <c r="A4" s="30"/>
      <c r="H4" s="32"/>
      <c r="I4" s="10"/>
    </row>
    <row r="5" spans="1:9" ht="20.100000000000001" customHeight="1">
      <c r="A5" s="739" t="s">
        <v>535</v>
      </c>
      <c r="B5" s="739"/>
      <c r="C5" s="739"/>
      <c r="D5" s="739"/>
      <c r="E5" s="739"/>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5.25" customHeight="1">
      <c r="A8" s="1149" t="str">
        <f>'Attach 3(JV)'!A8</f>
        <v xml:space="preserve">JOINT VENTURE (JV) OF  &amp; </v>
      </c>
      <c r="B8" s="1149"/>
      <c r="C8" s="1149"/>
      <c r="D8" s="1149"/>
      <c r="E8" s="197" t="str">
        <f>'Attach 3(JV)'!E8</f>
        <v>Contract Services</v>
      </c>
      <c r="H8" s="32"/>
      <c r="I8" s="12"/>
    </row>
    <row r="9" spans="1:9" ht="20.100000000000001" customHeight="1">
      <c r="A9" s="13" t="s">
        <v>356</v>
      </c>
      <c r="B9" s="1163" t="str">
        <f>'Attach 3(JV)'!B9</f>
        <v/>
      </c>
      <c r="C9" s="1163"/>
      <c r="D9" s="1163"/>
      <c r="E9" s="197" t="str">
        <f>'Attach 3(JV)'!E9</f>
        <v>Power Grid Corporation of India Ltd.,</v>
      </c>
      <c r="H9" s="32"/>
      <c r="I9" s="12"/>
    </row>
    <row r="10" spans="1:9" ht="20.100000000000001" customHeight="1">
      <c r="A10" s="13" t="s">
        <v>358</v>
      </c>
      <c r="B10" s="1163" t="str">
        <f>'Attach 3(JV)'!B10</f>
        <v/>
      </c>
      <c r="C10" s="1163"/>
      <c r="D10" s="1163"/>
      <c r="E10" s="197" t="str">
        <f>'Attach 3(JV)'!E10</f>
        <v>"Saudamini", Plot No. 2, Sector 29</v>
      </c>
      <c r="H10" s="32"/>
      <c r="I10" s="12"/>
    </row>
    <row r="11" spans="1:9" ht="20.100000000000001" customHeight="1">
      <c r="B11" s="1163" t="str">
        <f>'Attach 3(JV)'!B11</f>
        <v/>
      </c>
      <c r="C11" s="1163"/>
      <c r="D11" s="1163"/>
      <c r="E11" s="197" t="str">
        <f>'Attach 3(JV)'!E11</f>
        <v>Gurgaon (Haryana) - 122001</v>
      </c>
    </row>
    <row r="12" spans="1:9" ht="18" customHeight="1">
      <c r="A12" s="34"/>
      <c r="B12" s="1163" t="str">
        <f>'Attach 3(JV)'!B12</f>
        <v/>
      </c>
      <c r="C12" s="1163"/>
      <c r="D12" s="1163"/>
      <c r="E12" s="15"/>
    </row>
    <row r="13" spans="1:9" ht="19.5" hidden="1" customHeight="1">
      <c r="A13" s="34"/>
      <c r="B13" s="171"/>
      <c r="C13" s="171"/>
      <c r="D13" s="171"/>
      <c r="E13" s="15"/>
    </row>
    <row r="14" spans="1:9" ht="20.100000000000001" customHeight="1">
      <c r="A14" s="34"/>
      <c r="B14" s="171"/>
      <c r="C14" s="171"/>
      <c r="D14" s="171"/>
      <c r="G14" s="11"/>
    </row>
    <row r="15" spans="1:9" ht="20.100000000000001" customHeight="1">
      <c r="A15" s="31" t="s">
        <v>350</v>
      </c>
    </row>
    <row r="16" spans="1:9" ht="299.25" customHeight="1">
      <c r="A16" s="1105" t="s">
        <v>537</v>
      </c>
      <c r="B16" s="1105"/>
      <c r="C16" s="1105"/>
      <c r="D16" s="1105"/>
      <c r="E16" s="1105"/>
    </row>
    <row r="17" spans="1:8" ht="43.5" customHeight="1">
      <c r="A17" s="731" t="s">
        <v>698</v>
      </c>
      <c r="B17" s="731"/>
      <c r="C17" s="731"/>
      <c r="D17" s="731"/>
      <c r="E17" s="731"/>
    </row>
    <row r="18" spans="1:8" ht="50.25" customHeight="1">
      <c r="A18" s="112"/>
      <c r="B18" s="1168" t="s">
        <v>538</v>
      </c>
      <c r="C18" s="1169"/>
      <c r="D18" s="1169"/>
      <c r="E18" s="112"/>
    </row>
    <row r="19" spans="1:8">
      <c r="A19" s="1164" t="s">
        <v>539</v>
      </c>
      <c r="B19" s="1164"/>
      <c r="C19" s="1164"/>
      <c r="D19" s="1164"/>
      <c r="E19" s="1164"/>
    </row>
    <row r="20" spans="1:8" ht="56.25" customHeight="1">
      <c r="A20" s="1164" t="s">
        <v>598</v>
      </c>
      <c r="B20" s="1164"/>
      <c r="C20" s="1164"/>
      <c r="D20" s="1164"/>
      <c r="E20" s="1164"/>
    </row>
    <row r="21" spans="1:8" ht="22.5" customHeight="1">
      <c r="A21" s="454" t="s">
        <v>540</v>
      </c>
      <c r="B21" s="454" t="s">
        <v>541</v>
      </c>
      <c r="C21" s="1170" t="s">
        <v>542</v>
      </c>
      <c r="D21" s="1170"/>
      <c r="E21" s="1170"/>
    </row>
    <row r="22" spans="1:8">
      <c r="A22" s="114"/>
      <c r="B22" s="114"/>
      <c r="C22" s="1014"/>
      <c r="D22" s="1103"/>
      <c r="E22" s="1015"/>
    </row>
    <row r="23" spans="1:8">
      <c r="A23" s="114"/>
      <c r="B23" s="114"/>
      <c r="C23" s="1014"/>
      <c r="D23" s="1103"/>
      <c r="E23" s="1015"/>
    </row>
    <row r="24" spans="1:8">
      <c r="A24" s="114"/>
      <c r="B24" s="114"/>
      <c r="C24" s="1014"/>
      <c r="D24" s="1103"/>
      <c r="E24" s="1015"/>
      <c r="F24" s="36"/>
      <c r="G24" s="36"/>
      <c r="H24" s="36"/>
    </row>
    <row r="25" spans="1:8">
      <c r="A25" s="114"/>
      <c r="B25" s="114"/>
      <c r="C25" s="1014"/>
      <c r="D25" s="1103"/>
      <c r="E25" s="1015"/>
    </row>
    <row r="26" spans="1:8">
      <c r="A26" s="112"/>
      <c r="B26" s="112"/>
      <c r="C26" s="1014"/>
      <c r="D26" s="1103"/>
      <c r="E26" s="1015"/>
    </row>
    <row r="27" spans="1:8" ht="58.5" customHeight="1">
      <c r="A27" s="730" t="s">
        <v>543</v>
      </c>
      <c r="B27" s="730"/>
      <c r="C27" s="730"/>
      <c r="D27" s="730"/>
      <c r="E27" s="730"/>
    </row>
    <row r="28" spans="1:8" ht="81" customHeight="1">
      <c r="A28" s="455" t="s">
        <v>540</v>
      </c>
      <c r="B28" s="456" t="s">
        <v>544</v>
      </c>
      <c r="C28" s="1165" t="s">
        <v>545</v>
      </c>
      <c r="D28" s="1165"/>
      <c r="E28" s="456" t="s">
        <v>546</v>
      </c>
    </row>
    <row r="29" spans="1:8" ht="20.25" customHeight="1">
      <c r="A29" s="112"/>
      <c r="B29" s="112"/>
      <c r="C29" s="1014"/>
      <c r="D29" s="1015"/>
      <c r="E29" s="112"/>
    </row>
    <row r="30" spans="1:8" ht="120.75" customHeight="1">
      <c r="A30" s="730" t="s">
        <v>699</v>
      </c>
      <c r="B30" s="730"/>
      <c r="C30" s="730"/>
      <c r="D30" s="730"/>
      <c r="E30" s="730"/>
    </row>
    <row r="31" spans="1:8" ht="41.25" customHeight="1">
      <c r="A31" s="1166" t="s">
        <v>547</v>
      </c>
      <c r="B31" s="1166"/>
      <c r="C31" s="1166"/>
      <c r="D31" s="1166"/>
      <c r="E31" s="1166"/>
    </row>
    <row r="32" spans="1:8" ht="25.5" customHeight="1">
      <c r="A32" s="112"/>
      <c r="B32" s="31" t="s">
        <v>548</v>
      </c>
    </row>
    <row r="33" spans="1:5" ht="87" customHeight="1">
      <c r="A33" s="731" t="s">
        <v>549</v>
      </c>
      <c r="B33" s="1038"/>
      <c r="C33" s="1038"/>
      <c r="D33" s="1038"/>
      <c r="E33" s="1038"/>
    </row>
    <row r="34" spans="1:5" ht="147" customHeight="1">
      <c r="A34" s="731" t="s">
        <v>550</v>
      </c>
      <c r="B34" s="731"/>
      <c r="C34" s="731"/>
      <c r="D34" s="731"/>
      <c r="E34" s="731"/>
    </row>
    <row r="35" spans="1:5">
      <c r="D35" s="39"/>
    </row>
    <row r="36" spans="1:5" ht="25.5" customHeight="1">
      <c r="A36" s="38" t="s">
        <v>6</v>
      </c>
      <c r="B36" s="685" t="str">
        <f>'Attach 3(JV)'!B24</f>
        <v/>
      </c>
      <c r="C36" s="41"/>
      <c r="D36" s="39" t="s">
        <v>4</v>
      </c>
      <c r="E36" s="112" t="str">
        <f>'Attach 3(JV)'!E24</f>
        <v/>
      </c>
    </row>
    <row r="37" spans="1:5" ht="27" customHeight="1">
      <c r="A37" s="38" t="s">
        <v>7</v>
      </c>
      <c r="B37" s="112" t="str">
        <f>'Attach 3(JV)'!B25</f>
        <v/>
      </c>
      <c r="C37" s="41"/>
      <c r="D37" s="39" t="s">
        <v>5</v>
      </c>
      <c r="E37" s="112" t="str">
        <f>'Attach 3(JV)'!E25</f>
        <v/>
      </c>
    </row>
    <row r="38" spans="1:5">
      <c r="A38" s="38"/>
      <c r="B38" s="334"/>
      <c r="C38" s="41"/>
      <c r="D38" s="39"/>
      <c r="E38" s="334"/>
    </row>
    <row r="39" spans="1:5" ht="63" customHeight="1">
      <c r="A39" s="1148" t="s">
        <v>536</v>
      </c>
      <c r="B39" s="1148"/>
      <c r="C39" s="1148"/>
      <c r="D39" s="1148"/>
      <c r="E39" s="1148"/>
    </row>
    <row r="40" spans="1:5" ht="44.25" customHeight="1">
      <c r="A40" s="1167" t="s">
        <v>572</v>
      </c>
      <c r="B40" s="1167"/>
      <c r="C40" s="1167"/>
      <c r="D40" s="1167"/>
      <c r="E40" s="1167"/>
    </row>
    <row r="41" spans="1:5">
      <c r="A41" s="40"/>
    </row>
    <row r="44" spans="1:5">
      <c r="A44" s="40"/>
    </row>
    <row r="46" spans="1:5">
      <c r="A46" s="40"/>
    </row>
    <row r="48" spans="1:5">
      <c r="A48" s="40"/>
    </row>
  </sheetData>
  <sheetProtection password="EE0B" sheet="1" formatColumns="0" formatRows="0" selectLockedCells="1"/>
  <customSheetViews>
    <customSheetView guid="{35C772BD-8F05-4A18-BEC8-6AF744E22539}" showPageBreaks="1" showGridLines="0" printArea="1" hiddenRows="1" view="pageBreakPreview" topLeftCell="A23">
      <selection activeCell="E18" sqref="E18"/>
      <rowBreaks count="1" manualBreakCount="1">
        <brk id="19" max="4" man="1"/>
      </rowBreaks>
      <colBreaks count="1" manualBreakCount="1">
        <brk id="5" max="1048575" man="1"/>
      </colBreaks>
      <pageMargins left="0.7" right="0.7" top="0.75" bottom="0.75" header="0.3" footer="0.3"/>
      <pageSetup paperSize="9" scale="98" orientation="portrait" r:id="rId1"/>
    </customSheetView>
    <customSheetView guid="{012A8702-091E-4FD1-8E26-12B65B8B3B8C}" showPageBreaks="1" showGridLines="0" printArea="1" hiddenRows="1" view="pageBreakPreview">
      <selection activeCell="A18" sqref="A18"/>
      <rowBreaks count="1" manualBreakCount="1">
        <brk id="19" max="4" man="1"/>
      </rowBreaks>
      <colBreaks count="1" manualBreakCount="1">
        <brk id="5" max="1048575" man="1"/>
      </colBreaks>
      <pageMargins left="0.7" right="0.7" top="0.75" bottom="0.75" header="0.3" footer="0.3"/>
      <pageSetup paperSize="9" scale="98" orientation="portrait" r:id="rId2"/>
    </customSheetView>
    <customSheetView guid="{0D490C87-B003-4943-9825-ACE0B8E7CC06}" showPageBreaks="1" showGridLines="0" printArea="1" hiddenRows="1" view="pageBreakPreview" topLeftCell="A11">
      <selection activeCell="A18" sqref="A18"/>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3"/>
    </customSheetView>
    <customSheetView guid="{4D67A8FB-66CE-4EFD-8932-C754BE25ED43}" showPageBreaks="1" showGridLines="0" printArea="1" hiddenRows="1" view="pageBreakPreview" topLeftCell="A30">
      <selection activeCell="A18" sqref="A18"/>
      <rowBreaks count="2" manualBreakCount="2">
        <brk id="19" max="4" man="1"/>
        <brk id="36" max="4" man="1"/>
      </rowBreaks>
      <colBreaks count="1" manualBreakCount="1">
        <brk id="5" max="1048575" man="1"/>
      </colBreaks>
      <pageMargins left="0.7" right="0.7" top="0.75" bottom="0.75" header="0.3" footer="0.3"/>
      <pageSetup paperSize="9" scale="98" orientation="portrait" r:id="rId4"/>
    </customSheetView>
    <customSheetView guid="{B07CB001-8FAF-40AD-8AD5-A65A64B33B35}" showPageBreaks="1" showGridLines="0" printArea="1" hiddenRows="1" view="pageBreakPreview" topLeftCell="A29">
      <selection activeCell="B36" sqref="B36"/>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5"/>
    </customSheetView>
    <customSheetView guid="{8CF338B0-8CA3-4AF4-816D-CB7A6D8E33BC}" showPageBreaks="1" showGridLines="0" printArea="1" hiddenRows="1" view="pageBreakPreview" topLeftCell="A38">
      <selection activeCell="B36" sqref="B36"/>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6"/>
    </customSheetView>
    <customSheetView guid="{D05C69EC-C4A6-4AED-AFBA-A3044FD4B3FB}" showPageBreaks="1" showGridLines="0" printArea="1" hiddenRows="1" view="pageBreakPreview">
      <selection activeCell="A18" sqref="A18"/>
      <rowBreaks count="2" manualBreakCount="2">
        <brk id="19" max="4" man="1"/>
        <brk id="34" max="4" man="1"/>
      </rowBreaks>
      <colBreaks count="1" manualBreakCount="1">
        <brk id="5" max="1048575" man="1"/>
      </colBreaks>
      <pageMargins left="0.7" right="0.7" top="0.75" bottom="0.75" header="0.3" footer="0.3"/>
      <pageSetup paperSize="9" scale="98" orientation="portrait" r:id="rId7"/>
    </customSheetView>
    <customSheetView guid="{BE615921-12B2-47E1-81BB-292B559B4C46}" showPageBreaks="1" showGridLines="0" printArea="1" hiddenRows="1" state="hidden" view="pageBreakPreview" topLeftCell="A34">
      <selection activeCell="F45" sqref="F45"/>
      <rowBreaks count="2" manualBreakCount="2">
        <brk id="19" max="4" man="1"/>
        <brk id="34" max="4" man="1"/>
      </rowBreaks>
      <colBreaks count="1" manualBreakCount="1">
        <brk id="5" max="1048575" man="1"/>
      </colBreaks>
      <pageMargins left="0.7" right="0.7" top="0.75" bottom="0.75" header="0.3" footer="0.3"/>
      <pageSetup paperSize="9" scale="98" orientation="portrait" r:id="rId8"/>
    </customSheetView>
    <customSheetView guid="{13A93EBF-985A-49FD-9FE0-DC75D238EC8C}" scale="120" showPageBreaks="1" showGridLines="0" printArea="1" hiddenRows="1" view="pageBreakPreview" topLeftCell="A9">
      <selection activeCell="A18" sqref="A18"/>
      <rowBreaks count="2" manualBreakCount="2">
        <brk id="19" max="4" man="1"/>
        <brk id="34" max="4" man="1"/>
      </rowBreaks>
      <colBreaks count="1" manualBreakCount="1">
        <brk id="5" max="1048575" man="1"/>
      </colBreaks>
      <pageMargins left="0.7" right="0.7" top="0.75" bottom="0.75" header="0.3" footer="0.3"/>
      <pageSetup paperSize="9" scale="98" orientation="portrait" r:id="rId9"/>
    </customSheetView>
    <customSheetView guid="{1E2D7167-D6B7-4690-9A83-BF768C4223A4}"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0"/>
    </customSheetView>
    <customSheetView guid="{7A88FC7A-7690-48AB-B789-172043AFADC8}" scale="90" showPageBreaks="1" printArea="1" hiddenRows="1" view="pageBreakPreview" topLeftCell="A20">
      <selection activeCell="I28" sqref="I28"/>
      <colBreaks count="1" manualBreakCount="1">
        <brk id="5" max="1048575" man="1"/>
      </colBreaks>
      <pageMargins left="0.7" right="0.7" top="0.75" bottom="0.75" header="0.3" footer="0.3"/>
      <pageSetup paperSize="9" scale="98" orientation="portrait" r:id="rId11"/>
    </customSheetView>
    <customSheetView guid="{CFBF18EC-8277-4311-991B-395AF21BB33B}"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2"/>
    </customSheetView>
    <customSheetView guid="{AA750348-930C-43DE-ADD0-8D60980F5013}"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3"/>
    </customSheetView>
    <customSheetView guid="{14C32814-5A59-4863-9FB1-822FBB75D7D1}" scale="120" showPageBreaks="1" showGridLines="0" printArea="1" hiddenRows="1" view="pageBreakPreview" topLeftCell="A9">
      <selection activeCell="A18" sqref="A18"/>
      <rowBreaks count="1" manualBreakCount="1">
        <brk id="20" max="4" man="1"/>
      </rowBreaks>
      <colBreaks count="1" manualBreakCount="1">
        <brk id="5" max="1048575" man="1"/>
      </colBreaks>
      <pageMargins left="0.7" right="0.7" top="0.75" bottom="0.75" header="0.3" footer="0.3"/>
      <pageSetup paperSize="9" scale="98" orientation="portrait" r:id="rId14"/>
    </customSheetView>
    <customSheetView guid="{1F125E51-1799-42D0-B41E-DC039BB17D59}" showPageBreaks="1" showGridLines="0" printArea="1" hiddenRows="1" view="pageBreakPreview">
      <selection activeCell="B36" sqref="B36"/>
      <rowBreaks count="3" manualBreakCount="3">
        <brk id="18" max="4" man="1"/>
        <brk id="19" max="4" man="1"/>
        <brk id="34" max="4" man="1"/>
      </rowBreaks>
      <colBreaks count="1" manualBreakCount="1">
        <brk id="5" max="1048575" man="1"/>
      </colBreaks>
      <pageMargins left="0.7" right="0.7" top="0.75" bottom="0.75" header="0.3" footer="0.3"/>
      <pageSetup paperSize="9" scale="98" orientation="portrait" r:id="rId15"/>
    </customSheetView>
    <customSheetView guid="{77353208-2D17-4D2E-ADE3-4F168F350B73}" showPageBreaks="1" showGridLines="0" printArea="1" hiddenRows="1" view="pageBreakPreview" topLeftCell="A29">
      <selection activeCell="B36" sqref="B36"/>
      <rowBreaks count="3" manualBreakCount="3">
        <brk id="18" max="4" man="1"/>
        <brk id="19" max="4" man="1"/>
        <brk id="34" max="4" man="1"/>
      </rowBreaks>
      <colBreaks count="1" manualBreakCount="1">
        <brk id="5" max="1048575" man="1"/>
      </colBreaks>
      <pageMargins left="0.7" right="0.7" top="0.75" bottom="0.75" header="0.3" footer="0.3"/>
      <pageSetup paperSize="9" scale="98" orientation="portrait" r:id="rId16"/>
    </customSheetView>
    <customSheetView guid="{010B040B-83D1-42E5-9354-A9BE9113BDAC}" showPageBreaks="1" showGridLines="0" printArea="1" hiddenRows="1" view="pageBreakPreview">
      <selection activeCell="A18" sqref="A18"/>
      <rowBreaks count="1" manualBreakCount="1">
        <brk id="19" max="4" man="1"/>
      </rowBreaks>
      <colBreaks count="1" manualBreakCount="1">
        <brk id="5" max="1048575" man="1"/>
      </colBreaks>
      <pageMargins left="0.7" right="0.7" top="0.75" bottom="0.75" header="0.3" footer="0.3"/>
      <pageSetup paperSize="9" scale="98" orientation="portrait" r:id="rId17"/>
    </customSheetView>
  </customSheetViews>
  <mergeCells count="27">
    <mergeCell ref="A40:E40"/>
    <mergeCell ref="A3:E3"/>
    <mergeCell ref="A5:E5"/>
    <mergeCell ref="A8:D8"/>
    <mergeCell ref="B9:D9"/>
    <mergeCell ref="B10:D10"/>
    <mergeCell ref="B11:D11"/>
    <mergeCell ref="B12:D12"/>
    <mergeCell ref="A17:E17"/>
    <mergeCell ref="A19:E19"/>
    <mergeCell ref="A20:E20"/>
    <mergeCell ref="A39:E39"/>
    <mergeCell ref="A16:E16"/>
    <mergeCell ref="B18:D18"/>
    <mergeCell ref="C21:E21"/>
    <mergeCell ref="C22:E22"/>
    <mergeCell ref="C23:E23"/>
    <mergeCell ref="C25:E25"/>
    <mergeCell ref="C26:E26"/>
    <mergeCell ref="C24:E24"/>
    <mergeCell ref="A33:E33"/>
    <mergeCell ref="A34:E34"/>
    <mergeCell ref="A27:E27"/>
    <mergeCell ref="C28:D28"/>
    <mergeCell ref="C29:D29"/>
    <mergeCell ref="A30:E30"/>
    <mergeCell ref="A31:E31"/>
  </mergeCells>
  <pageMargins left="0.7" right="0.7" top="0.75" bottom="0.75" header="0.3" footer="0.3"/>
  <pageSetup paperSize="9" scale="98" orientation="portrait" r:id="rId18"/>
  <rowBreaks count="1" manualBreakCount="1">
    <brk id="19" max="4" man="1"/>
  </rowBreaks>
  <colBreaks count="1" manualBreakCount="1">
    <brk id="5" max="1048575" man="1"/>
  </colBreaks>
  <drawing r:id="rId1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indexed="13"/>
    <pageSetUpPr fitToPage="1"/>
  </sheetPr>
  <dimension ref="A1:AZ121"/>
  <sheetViews>
    <sheetView showGridLines="0" view="pageBreakPreview" topLeftCell="A49" zoomScaleNormal="100" zoomScaleSheetLayoutView="100" workbookViewId="0">
      <selection activeCell="B88" sqref="B88:C88"/>
    </sheetView>
  </sheetViews>
  <sheetFormatPr defaultRowHeight="16.5"/>
  <cols>
    <col min="1" max="1" width="15.7109375" style="31" customWidth="1"/>
    <col min="2" max="2" width="10.7109375" style="31" customWidth="1"/>
    <col min="3" max="3" width="19" style="31" customWidth="1"/>
    <col min="4" max="4" width="20.7109375" style="31" customWidth="1"/>
    <col min="5" max="5" width="15.140625" style="31" customWidth="1"/>
    <col min="6" max="6" width="29.28515625" style="31" customWidth="1"/>
    <col min="7" max="7" width="12.5703125" style="43" customWidth="1"/>
    <col min="8" max="8" width="11.28515625" style="43" customWidth="1"/>
    <col min="9" max="9" width="13" style="71" customWidth="1"/>
    <col min="10" max="10" width="12.5703125" style="71" customWidth="1"/>
    <col min="11" max="25" width="9.140625" style="294"/>
    <col min="26" max="26" width="10" style="294" bestFit="1" customWidth="1"/>
    <col min="27" max="27" width="9.140625" style="71"/>
    <col min="28" max="28" width="9.140625" style="74"/>
    <col min="29" max="29" width="22.42578125" style="75" customWidth="1"/>
    <col min="30" max="31" width="9.140625" style="295"/>
    <col min="32" max="32" width="9.140625" style="267"/>
    <col min="33" max="33" width="10" style="267" bestFit="1" customWidth="1"/>
    <col min="34" max="34" width="14.85546875" style="267" customWidth="1"/>
    <col min="35" max="42" width="9.140625" style="267"/>
    <col min="43" max="16384" width="9.140625" style="27"/>
  </cols>
  <sheetData>
    <row r="1" spans="1:52">
      <c r="A1" s="23" t="str">
        <f>Basic!A3&amp;Basic!B3</f>
        <v>Specification No. :5002001861/TOWER/DOM/A02-CC CS -3</v>
      </c>
      <c r="B1" s="23"/>
      <c r="C1" s="24"/>
      <c r="D1" s="24"/>
      <c r="E1" s="24"/>
      <c r="F1" s="42" t="s">
        <v>415</v>
      </c>
      <c r="G1" s="95"/>
      <c r="H1" s="95"/>
      <c r="AE1" s="296">
        <v>1</v>
      </c>
      <c r="AF1" s="267" t="s">
        <v>318</v>
      </c>
      <c r="AG1" s="297">
        <v>1</v>
      </c>
      <c r="AH1" s="297" t="s">
        <v>113</v>
      </c>
      <c r="AI1" s="298"/>
      <c r="AJ1" s="298"/>
      <c r="AK1" s="297">
        <v>1</v>
      </c>
      <c r="AL1" s="298" t="s">
        <v>114</v>
      </c>
      <c r="AQ1" s="207"/>
      <c r="AR1" s="207"/>
      <c r="AS1" s="207"/>
      <c r="AT1" s="207"/>
      <c r="AU1" s="207"/>
      <c r="AV1" s="207"/>
      <c r="AW1" s="207"/>
      <c r="AX1" s="207"/>
      <c r="AY1" s="207"/>
      <c r="AZ1" s="207"/>
    </row>
    <row r="2" spans="1:52">
      <c r="AE2" s="296">
        <v>2</v>
      </c>
      <c r="AF2" s="267" t="s">
        <v>319</v>
      </c>
      <c r="AG2" s="297">
        <v>2</v>
      </c>
      <c r="AH2" s="297" t="s">
        <v>294</v>
      </c>
      <c r="AI2" s="298"/>
      <c r="AJ2" s="298"/>
      <c r="AK2" s="297">
        <v>2</v>
      </c>
      <c r="AL2" s="298" t="s">
        <v>295</v>
      </c>
      <c r="AQ2" s="207"/>
      <c r="AR2" s="207"/>
      <c r="AS2" s="207"/>
      <c r="AT2" s="207"/>
      <c r="AU2" s="207"/>
      <c r="AV2" s="207"/>
      <c r="AW2" s="207"/>
      <c r="AX2" s="207"/>
      <c r="AY2" s="207"/>
      <c r="AZ2" s="207"/>
    </row>
    <row r="3" spans="1:52" ht="20.100000000000001" customHeight="1">
      <c r="A3" s="739" t="s">
        <v>57</v>
      </c>
      <c r="B3" s="739"/>
      <c r="C3" s="739"/>
      <c r="D3" s="739"/>
      <c r="E3" s="739"/>
      <c r="F3" s="739"/>
      <c r="G3" s="86"/>
      <c r="H3" s="86"/>
      <c r="I3" s="61"/>
      <c r="AB3" s="299"/>
      <c r="AC3" s="300"/>
      <c r="AE3" s="296">
        <v>3</v>
      </c>
      <c r="AF3" s="267" t="s">
        <v>320</v>
      </c>
      <c r="AG3" s="297">
        <v>3</v>
      </c>
      <c r="AH3" s="297" t="s">
        <v>296</v>
      </c>
      <c r="AI3" s="298"/>
      <c r="AJ3" s="298"/>
      <c r="AK3" s="297">
        <v>3</v>
      </c>
      <c r="AL3" s="298" t="s">
        <v>297</v>
      </c>
      <c r="AQ3" s="207"/>
      <c r="AR3" s="207"/>
      <c r="AS3" s="207"/>
      <c r="AT3" s="207"/>
      <c r="AU3" s="207"/>
      <c r="AV3" s="207"/>
      <c r="AW3" s="207"/>
      <c r="AX3" s="207"/>
      <c r="AY3" s="207"/>
      <c r="AZ3" s="207"/>
    </row>
    <row r="4" spans="1:52" ht="12" customHeight="1">
      <c r="A4" s="30"/>
      <c r="B4" s="30"/>
      <c r="C4" s="30"/>
      <c r="D4" s="30"/>
      <c r="E4" s="30"/>
      <c r="F4" s="30"/>
      <c r="G4" s="86"/>
      <c r="H4" s="86"/>
      <c r="I4" s="61"/>
      <c r="AB4" s="299"/>
      <c r="AC4" s="300"/>
      <c r="AE4" s="296">
        <v>4</v>
      </c>
      <c r="AF4" s="267" t="s">
        <v>321</v>
      </c>
      <c r="AG4" s="297">
        <v>4</v>
      </c>
      <c r="AH4" s="297" t="s">
        <v>298</v>
      </c>
      <c r="AI4" s="298"/>
      <c r="AJ4" s="298"/>
      <c r="AK4" s="297">
        <v>4</v>
      </c>
      <c r="AL4" s="298" t="s">
        <v>299</v>
      </c>
      <c r="AQ4" s="207"/>
      <c r="AR4" s="207"/>
      <c r="AS4" s="207"/>
      <c r="AT4" s="207"/>
      <c r="AU4" s="207"/>
      <c r="AV4" s="207"/>
      <c r="AW4" s="207"/>
      <c r="AX4" s="207"/>
      <c r="AY4" s="207"/>
      <c r="AZ4" s="207"/>
    </row>
    <row r="5" spans="1:52" ht="20.100000000000001" customHeight="1">
      <c r="A5" s="40" t="s">
        <v>317</v>
      </c>
      <c r="B5" s="40"/>
      <c r="C5" s="1192"/>
      <c r="D5" s="1192"/>
      <c r="E5" s="1192"/>
      <c r="F5" s="1192"/>
      <c r="G5" s="96"/>
      <c r="H5" s="96"/>
      <c r="AB5" s="299"/>
      <c r="AC5" s="300"/>
      <c r="AE5" s="296">
        <v>5</v>
      </c>
      <c r="AF5" s="267" t="s">
        <v>322</v>
      </c>
      <c r="AG5" s="297">
        <v>5</v>
      </c>
      <c r="AH5" s="297" t="s">
        <v>298</v>
      </c>
      <c r="AI5" s="298"/>
      <c r="AJ5" s="298"/>
      <c r="AK5" s="297">
        <v>5</v>
      </c>
      <c r="AL5" s="298" t="s">
        <v>300</v>
      </c>
      <c r="AQ5" s="207"/>
      <c r="AR5" s="207"/>
      <c r="AS5" s="207"/>
      <c r="AT5" s="207"/>
      <c r="AU5" s="207"/>
      <c r="AV5" s="207"/>
      <c r="AW5" s="207"/>
      <c r="AX5" s="207"/>
      <c r="AY5" s="207"/>
      <c r="AZ5" s="207"/>
    </row>
    <row r="6" spans="1:52" ht="20.100000000000001" customHeight="1">
      <c r="A6" s="40" t="s">
        <v>6</v>
      </c>
      <c r="B6" s="1193" t="str">
        <f>'Attach 3(JV)'!B24</f>
        <v/>
      </c>
      <c r="C6" s="1193"/>
      <c r="AB6" s="299"/>
      <c r="AC6" s="300"/>
      <c r="AE6" s="296">
        <v>6</v>
      </c>
      <c r="AF6" s="267" t="s">
        <v>323</v>
      </c>
      <c r="AG6" s="297">
        <v>6</v>
      </c>
      <c r="AH6" s="297" t="s">
        <v>298</v>
      </c>
      <c r="AI6" s="301" t="e">
        <f>DAY(B6)</f>
        <v>#VALUE!</v>
      </c>
      <c r="AJ6" s="298"/>
      <c r="AK6" s="297">
        <v>6</v>
      </c>
      <c r="AL6" s="298" t="s">
        <v>301</v>
      </c>
      <c r="AQ6" s="207"/>
      <c r="AR6" s="207"/>
      <c r="AS6" s="207"/>
      <c r="AT6" s="207"/>
      <c r="AU6" s="207"/>
      <c r="AV6" s="207"/>
      <c r="AW6" s="207"/>
      <c r="AX6" s="207"/>
      <c r="AY6" s="207"/>
      <c r="AZ6" s="207"/>
    </row>
    <row r="7" spans="1:52" ht="20.100000000000001" customHeight="1">
      <c r="A7" s="40"/>
      <c r="B7" s="91"/>
      <c r="C7" s="91"/>
      <c r="AB7" s="299"/>
      <c r="AC7" s="300"/>
      <c r="AE7" s="296">
        <v>7</v>
      </c>
      <c r="AF7" s="267" t="s">
        <v>324</v>
      </c>
      <c r="AG7" s="297">
        <v>7</v>
      </c>
      <c r="AH7" s="297" t="s">
        <v>298</v>
      </c>
      <c r="AI7" s="301" t="e">
        <f>MONTH(B6)</f>
        <v>#VALUE!</v>
      </c>
      <c r="AJ7" s="298"/>
      <c r="AK7" s="297">
        <v>7</v>
      </c>
      <c r="AL7" s="298" t="s">
        <v>302</v>
      </c>
      <c r="AQ7" s="207"/>
      <c r="AR7" s="207"/>
      <c r="AS7" s="207"/>
      <c r="AT7" s="207"/>
      <c r="AU7" s="207"/>
      <c r="AV7" s="207"/>
      <c r="AW7" s="207"/>
      <c r="AX7" s="207"/>
      <c r="AY7" s="207"/>
      <c r="AZ7" s="207"/>
    </row>
    <row r="8" spans="1:52" ht="20.100000000000001" customHeight="1">
      <c r="A8" s="73" t="str">
        <f>'Attach 3(JV)'!E7</f>
        <v>To:</v>
      </c>
      <c r="B8" s="16"/>
      <c r="F8" s="34"/>
      <c r="G8" s="88"/>
      <c r="H8" s="88"/>
      <c r="AB8" s="299"/>
      <c r="AC8" s="300"/>
      <c r="AE8" s="296">
        <v>8</v>
      </c>
      <c r="AF8" s="267" t="s">
        <v>325</v>
      </c>
      <c r="AG8" s="297">
        <v>8</v>
      </c>
      <c r="AH8" s="297" t="s">
        <v>298</v>
      </c>
      <c r="AI8" s="301" t="e">
        <f>LOOKUP(AI7,AK1:AK12,AL1:AL12)</f>
        <v>#VALUE!</v>
      </c>
      <c r="AJ8" s="298"/>
      <c r="AK8" s="297">
        <v>8</v>
      </c>
      <c r="AL8" s="298" t="s">
        <v>303</v>
      </c>
      <c r="AQ8" s="207"/>
      <c r="AR8" s="207"/>
      <c r="AS8" s="207"/>
      <c r="AT8" s="207"/>
      <c r="AU8" s="207"/>
      <c r="AV8" s="207"/>
      <c r="AW8" s="207"/>
      <c r="AX8" s="207"/>
      <c r="AY8" s="207"/>
      <c r="AZ8" s="207"/>
    </row>
    <row r="9" spans="1:52" ht="20.100000000000001" customHeight="1">
      <c r="A9" s="73" t="str">
        <f>'Attach 3(JV)'!E8</f>
        <v>Contract Services</v>
      </c>
      <c r="B9" s="17"/>
      <c r="F9" s="34"/>
      <c r="G9" s="88"/>
      <c r="H9" s="88"/>
      <c r="AB9" s="299"/>
      <c r="AC9" s="300"/>
      <c r="AE9" s="296">
        <v>9</v>
      </c>
      <c r="AF9" s="267" t="s">
        <v>326</v>
      </c>
      <c r="AG9" s="297">
        <v>9</v>
      </c>
      <c r="AH9" s="297" t="s">
        <v>298</v>
      </c>
      <c r="AI9" s="301" t="e">
        <f>YEAR(B6)</f>
        <v>#VALUE!</v>
      </c>
      <c r="AJ9" s="298"/>
      <c r="AK9" s="297">
        <v>9</v>
      </c>
      <c r="AL9" s="298" t="s">
        <v>304</v>
      </c>
      <c r="AQ9" s="207"/>
      <c r="AR9" s="207"/>
      <c r="AS9" s="207"/>
      <c r="AT9" s="207"/>
      <c r="AU9" s="207"/>
      <c r="AV9" s="207"/>
      <c r="AW9" s="207"/>
      <c r="AX9" s="207"/>
      <c r="AY9" s="207"/>
      <c r="AZ9" s="207"/>
    </row>
    <row r="10" spans="1:52" ht="20.100000000000001" customHeight="1">
      <c r="A10" s="73" t="str">
        <f>'Attach 3(JV)'!E9</f>
        <v>Power Grid Corporation of India Ltd.,</v>
      </c>
      <c r="B10" s="17"/>
      <c r="F10" s="34"/>
      <c r="G10" s="88"/>
      <c r="H10" s="88"/>
      <c r="AB10" s="299"/>
      <c r="AC10" s="300"/>
      <c r="AE10" s="296">
        <v>10</v>
      </c>
      <c r="AF10" s="267" t="s">
        <v>327</v>
      </c>
      <c r="AG10" s="297">
        <v>10</v>
      </c>
      <c r="AH10" s="297" t="s">
        <v>298</v>
      </c>
      <c r="AI10" s="298"/>
      <c r="AJ10" s="298"/>
      <c r="AK10" s="297">
        <v>10</v>
      </c>
      <c r="AL10" s="298" t="s">
        <v>305</v>
      </c>
      <c r="AQ10" s="207"/>
      <c r="AR10" s="207"/>
      <c r="AS10" s="207"/>
      <c r="AT10" s="207"/>
      <c r="AU10" s="207"/>
      <c r="AV10" s="207"/>
      <c r="AW10" s="207"/>
      <c r="AX10" s="207"/>
      <c r="AY10" s="207"/>
      <c r="AZ10" s="207"/>
    </row>
    <row r="11" spans="1:52" ht="20.100000000000001" customHeight="1">
      <c r="A11" s="73" t="str">
        <f>'Attach 3(JV)'!E10</f>
        <v>"Saudamini", Plot No. 2, Sector 29</v>
      </c>
      <c r="B11" s="17"/>
      <c r="F11" s="34"/>
      <c r="G11" s="88"/>
      <c r="H11" s="88"/>
      <c r="AB11" s="299"/>
      <c r="AC11" s="300"/>
      <c r="AE11" s="296">
        <v>11</v>
      </c>
      <c r="AF11" s="267" t="s">
        <v>328</v>
      </c>
      <c r="AG11" s="297">
        <v>11</v>
      </c>
      <c r="AH11" s="297" t="s">
        <v>298</v>
      </c>
      <c r="AI11" s="298"/>
      <c r="AJ11" s="298"/>
      <c r="AK11" s="297">
        <v>11</v>
      </c>
      <c r="AL11" s="298" t="s">
        <v>306</v>
      </c>
      <c r="AQ11" s="207"/>
      <c r="AR11" s="207"/>
      <c r="AS11" s="207"/>
      <c r="AT11" s="207"/>
      <c r="AU11" s="207"/>
      <c r="AV11" s="207"/>
      <c r="AW11" s="207"/>
      <c r="AX11" s="207"/>
      <c r="AY11" s="207"/>
      <c r="AZ11" s="207"/>
    </row>
    <row r="12" spans="1:52" ht="20.100000000000001" customHeight="1">
      <c r="A12" s="73" t="str">
        <f>'Attach 3(JV)'!E11</f>
        <v>Gurgaon (Haryana) - 122001</v>
      </c>
      <c r="B12" s="17"/>
      <c r="F12" s="34"/>
      <c r="G12" s="88"/>
      <c r="H12" s="88"/>
      <c r="AB12" s="299"/>
      <c r="AC12" s="300"/>
      <c r="AE12" s="296">
        <v>12</v>
      </c>
      <c r="AF12" s="267" t="s">
        <v>329</v>
      </c>
      <c r="AG12" s="297">
        <v>12</v>
      </c>
      <c r="AH12" s="297" t="s">
        <v>298</v>
      </c>
      <c r="AI12" s="298"/>
      <c r="AJ12" s="298"/>
      <c r="AK12" s="297">
        <v>12</v>
      </c>
      <c r="AL12" s="298" t="s">
        <v>307</v>
      </c>
      <c r="AQ12" s="207"/>
      <c r="AR12" s="207"/>
      <c r="AS12" s="207"/>
      <c r="AT12" s="207"/>
      <c r="AU12" s="207"/>
      <c r="AV12" s="207"/>
      <c r="AW12" s="207"/>
      <c r="AX12" s="207"/>
      <c r="AY12" s="207"/>
      <c r="AZ12" s="207"/>
    </row>
    <row r="13" spans="1:52" ht="20.100000000000001" customHeight="1">
      <c r="A13" s="73"/>
      <c r="B13" s="17"/>
      <c r="F13" s="34"/>
      <c r="G13" s="88"/>
      <c r="H13" s="88"/>
      <c r="AB13" s="299"/>
      <c r="AC13" s="300"/>
      <c r="AE13" s="296">
        <v>13</v>
      </c>
      <c r="AF13" s="267" t="s">
        <v>330</v>
      </c>
      <c r="AG13" s="297">
        <v>13</v>
      </c>
      <c r="AH13" s="297" t="s">
        <v>298</v>
      </c>
      <c r="AI13" s="298"/>
      <c r="AJ13" s="298"/>
      <c r="AK13" s="298"/>
      <c r="AL13" s="298"/>
      <c r="AQ13" s="207"/>
      <c r="AR13" s="207"/>
      <c r="AS13" s="207"/>
      <c r="AT13" s="207"/>
      <c r="AU13" s="207"/>
      <c r="AV13" s="207"/>
      <c r="AW13" s="207"/>
      <c r="AX13" s="207"/>
      <c r="AY13" s="207"/>
      <c r="AZ13" s="207"/>
    </row>
    <row r="14" spans="1:52" ht="12" customHeight="1">
      <c r="A14" s="40"/>
      <c r="B14" s="40"/>
      <c r="F14" s="34"/>
      <c r="G14" s="88"/>
      <c r="H14" s="88"/>
      <c r="AB14" s="299"/>
      <c r="AC14" s="300"/>
      <c r="AE14" s="296">
        <v>14</v>
      </c>
      <c r="AF14" s="267" t="s">
        <v>331</v>
      </c>
      <c r="AG14" s="297">
        <v>14</v>
      </c>
      <c r="AH14" s="297" t="s">
        <v>298</v>
      </c>
      <c r="AI14" s="298"/>
      <c r="AJ14" s="298"/>
      <c r="AK14" s="298"/>
      <c r="AL14" s="298"/>
      <c r="AQ14" s="207"/>
      <c r="AR14" s="207"/>
      <c r="AS14" s="207"/>
      <c r="AT14" s="207"/>
      <c r="AU14" s="207"/>
      <c r="AV14" s="207"/>
      <c r="AW14" s="207"/>
      <c r="AX14" s="207"/>
      <c r="AY14" s="207"/>
      <c r="AZ14" s="207"/>
    </row>
    <row r="15" spans="1:52" ht="100.5" customHeight="1">
      <c r="A15" s="469" t="s">
        <v>341</v>
      </c>
      <c r="B15" s="77"/>
      <c r="C15" s="1194" t="str">
        <f>Basic!B1</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D15" s="1194"/>
      <c r="E15" s="1194"/>
      <c r="F15" s="1194"/>
      <c r="G15" s="88"/>
      <c r="H15" s="88"/>
      <c r="AB15" s="299"/>
      <c r="AC15" s="300"/>
      <c r="AE15" s="296">
        <v>15</v>
      </c>
      <c r="AF15" s="267" t="s">
        <v>332</v>
      </c>
      <c r="AG15" s="297">
        <v>15</v>
      </c>
      <c r="AH15" s="297" t="s">
        <v>298</v>
      </c>
      <c r="AI15" s="298"/>
      <c r="AJ15" s="298"/>
      <c r="AK15" s="298"/>
      <c r="AL15" s="298"/>
      <c r="AQ15" s="207"/>
      <c r="AR15" s="207"/>
      <c r="AS15" s="207"/>
      <c r="AT15" s="207"/>
      <c r="AU15" s="207"/>
      <c r="AV15" s="207"/>
      <c r="AW15" s="207"/>
      <c r="AX15" s="207"/>
      <c r="AY15" s="207"/>
      <c r="AZ15" s="207"/>
    </row>
    <row r="16" spans="1:52" ht="30" customHeight="1">
      <c r="A16" s="31" t="s">
        <v>58</v>
      </c>
      <c r="C16" s="34"/>
      <c r="D16" s="34"/>
      <c r="E16" s="34"/>
      <c r="F16" s="34"/>
      <c r="G16" s="1187" t="s">
        <v>172</v>
      </c>
      <c r="H16" s="1187"/>
      <c r="P16" s="294">
        <f>'Names of Bidder'!I4</f>
        <v>0</v>
      </c>
      <c r="AB16" s="299"/>
      <c r="AC16" s="300"/>
      <c r="AE16" s="296">
        <v>16</v>
      </c>
      <c r="AF16" s="267" t="s">
        <v>333</v>
      </c>
      <c r="AG16" s="297">
        <v>16</v>
      </c>
      <c r="AH16" s="297" t="s">
        <v>298</v>
      </c>
      <c r="AI16" s="298"/>
      <c r="AJ16" s="298"/>
      <c r="AK16" s="298"/>
      <c r="AL16" s="298"/>
      <c r="AQ16" s="207"/>
      <c r="AR16" s="207"/>
      <c r="AS16" s="207"/>
      <c r="AT16" s="207"/>
      <c r="AU16" s="207"/>
      <c r="AV16" s="207"/>
      <c r="AW16" s="207"/>
      <c r="AX16" s="207"/>
      <c r="AY16" s="207"/>
      <c r="AZ16" s="207"/>
    </row>
    <row r="17" spans="1:52" s="26" customFormat="1" ht="171.75" customHeight="1">
      <c r="A17" s="98">
        <v>1</v>
      </c>
      <c r="B17" s="1172"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172"/>
      <c r="D17" s="1172"/>
      <c r="E17" s="1172"/>
      <c r="F17" s="1172"/>
      <c r="G17" s="405" t="s">
        <v>473</v>
      </c>
      <c r="H17" s="406" t="s">
        <v>474</v>
      </c>
      <c r="I17" s="263"/>
      <c r="J17" s="71"/>
      <c r="K17" s="294"/>
      <c r="L17" s="294"/>
      <c r="M17" s="294"/>
      <c r="N17" s="294"/>
      <c r="O17" s="294"/>
      <c r="P17" s="294"/>
      <c r="Q17" s="294"/>
      <c r="R17" s="294"/>
      <c r="S17" s="294"/>
      <c r="T17" s="294"/>
      <c r="U17" s="294"/>
      <c r="V17" s="294"/>
      <c r="W17" s="294"/>
      <c r="X17" s="294"/>
      <c r="Y17" s="294"/>
      <c r="Z17" s="76"/>
      <c r="AA17" s="76"/>
      <c r="AB17" s="302" t="s">
        <v>342</v>
      </c>
      <c r="AC17" s="74"/>
      <c r="AD17" s="303"/>
      <c r="AE17" s="296">
        <v>17</v>
      </c>
      <c r="AF17" s="71" t="s">
        <v>334</v>
      </c>
      <c r="AG17" s="297">
        <v>17</v>
      </c>
      <c r="AH17" s="297" t="s">
        <v>298</v>
      </c>
      <c r="AI17" s="298"/>
      <c r="AJ17" s="298"/>
      <c r="AK17" s="298"/>
      <c r="AL17" s="298"/>
      <c r="AM17" s="71"/>
      <c r="AN17" s="71"/>
      <c r="AO17" s="71"/>
      <c r="AP17" s="71"/>
      <c r="AQ17" s="204"/>
      <c r="AR17" s="204"/>
      <c r="AS17" s="204"/>
      <c r="AT17" s="204"/>
      <c r="AU17" s="204"/>
      <c r="AV17" s="204"/>
      <c r="AW17" s="204"/>
      <c r="AX17" s="204"/>
      <c r="AY17" s="204"/>
      <c r="AZ17" s="204"/>
    </row>
    <row r="18" spans="1:52" s="26" customFormat="1" ht="43.5" customHeight="1">
      <c r="A18" s="98"/>
      <c r="B18" s="1190" t="s">
        <v>565</v>
      </c>
      <c r="C18" s="1190"/>
      <c r="D18" s="1190"/>
      <c r="E18" s="1190"/>
      <c r="F18" s="1190"/>
      <c r="G18" s="458"/>
      <c r="H18" s="459"/>
      <c r="I18" s="263"/>
      <c r="J18" s="71"/>
      <c r="K18" s="294"/>
      <c r="L18" s="294"/>
      <c r="M18" s="294"/>
      <c r="N18" s="294"/>
      <c r="O18" s="294"/>
      <c r="P18" s="294"/>
      <c r="Q18" s="294"/>
      <c r="R18" s="294"/>
      <c r="S18" s="294"/>
      <c r="T18" s="294"/>
      <c r="U18" s="294"/>
      <c r="V18" s="294"/>
      <c r="W18" s="294"/>
      <c r="X18" s="294"/>
      <c r="Y18" s="294"/>
      <c r="Z18" s="76"/>
      <c r="AA18" s="76"/>
      <c r="AB18" s="302"/>
      <c r="AC18" s="74"/>
      <c r="AD18" s="303"/>
      <c r="AE18" s="296"/>
      <c r="AF18" s="71"/>
      <c r="AG18" s="297"/>
      <c r="AH18" s="297"/>
      <c r="AI18" s="298"/>
      <c r="AJ18" s="298"/>
      <c r="AK18" s="298"/>
      <c r="AL18" s="298"/>
      <c r="AM18" s="71"/>
      <c r="AN18" s="71"/>
      <c r="AO18" s="71"/>
      <c r="AP18" s="71"/>
      <c r="AQ18" s="204"/>
      <c r="AR18" s="204"/>
      <c r="AS18" s="204"/>
      <c r="AT18" s="204"/>
      <c r="AU18" s="204"/>
      <c r="AV18" s="204"/>
      <c r="AW18" s="204"/>
      <c r="AX18" s="204"/>
      <c r="AY18" s="204"/>
      <c r="AZ18" s="204"/>
    </row>
    <row r="19" spans="1:52" s="26" customFormat="1" ht="54.75" customHeight="1">
      <c r="A19" s="98">
        <v>1.1000000000000001</v>
      </c>
      <c r="B19" s="1190" t="s">
        <v>593</v>
      </c>
      <c r="C19" s="1190"/>
      <c r="D19" s="1190"/>
      <c r="E19" s="1190"/>
      <c r="F19" s="1190"/>
      <c r="G19" s="1191"/>
      <c r="H19" s="1191"/>
      <c r="I19" s="1191"/>
      <c r="J19" s="468"/>
      <c r="K19" s="294"/>
      <c r="L19" s="294"/>
      <c r="M19" s="294"/>
      <c r="N19" s="294"/>
      <c r="O19" s="294"/>
      <c r="P19" s="294"/>
      <c r="Q19" s="294"/>
      <c r="R19" s="294"/>
      <c r="S19" s="294"/>
      <c r="T19" s="294"/>
      <c r="U19" s="294"/>
      <c r="V19" s="294"/>
      <c r="W19" s="294"/>
      <c r="X19" s="294"/>
      <c r="Y19" s="294"/>
      <c r="Z19" s="76"/>
      <c r="AA19" s="76"/>
      <c r="AB19" s="302"/>
      <c r="AC19" s="74"/>
      <c r="AD19" s="303"/>
      <c r="AE19" s="296"/>
      <c r="AF19" s="71"/>
      <c r="AG19" s="297"/>
      <c r="AH19" s="297"/>
      <c r="AI19" s="298"/>
      <c r="AJ19" s="298"/>
      <c r="AK19" s="298"/>
      <c r="AL19" s="298"/>
      <c r="AM19" s="71"/>
      <c r="AN19" s="71"/>
      <c r="AO19" s="71"/>
      <c r="AP19" s="71"/>
      <c r="AQ19" s="204"/>
      <c r="AR19" s="204"/>
      <c r="AS19" s="204"/>
      <c r="AT19" s="204"/>
      <c r="AU19" s="204"/>
      <c r="AV19" s="204"/>
      <c r="AW19" s="204"/>
      <c r="AX19" s="204"/>
      <c r="AY19" s="204"/>
      <c r="AZ19" s="204"/>
    </row>
    <row r="20" spans="1:52" ht="21" customHeight="1">
      <c r="A20" s="98">
        <v>2</v>
      </c>
      <c r="B20" s="99" t="s">
        <v>59</v>
      </c>
      <c r="C20" s="34"/>
      <c r="D20" s="34"/>
      <c r="E20" s="34"/>
      <c r="F20" s="34"/>
      <c r="G20" s="88"/>
      <c r="H20" s="88"/>
      <c r="AB20" s="299"/>
      <c r="AC20" s="300" t="s">
        <v>343</v>
      </c>
      <c r="AE20" s="296">
        <v>18</v>
      </c>
      <c r="AF20" s="267" t="s">
        <v>335</v>
      </c>
      <c r="AG20" s="297">
        <v>18</v>
      </c>
      <c r="AH20" s="297" t="s">
        <v>298</v>
      </c>
      <c r="AI20" s="298"/>
      <c r="AJ20" s="298"/>
      <c r="AK20" s="298"/>
      <c r="AL20" s="298"/>
      <c r="AQ20" s="207"/>
      <c r="AR20" s="207"/>
      <c r="AS20" s="207"/>
      <c r="AT20" s="207"/>
      <c r="AU20" s="207"/>
      <c r="AV20" s="207"/>
      <c r="AW20" s="207"/>
      <c r="AX20" s="207"/>
      <c r="AY20" s="207"/>
      <c r="AZ20" s="207"/>
    </row>
    <row r="21" spans="1:52" s="26" customFormat="1" ht="43.5" customHeight="1">
      <c r="A21" s="31"/>
      <c r="B21" s="740" t="s">
        <v>61</v>
      </c>
      <c r="C21" s="740"/>
      <c r="D21" s="740"/>
      <c r="E21" s="740"/>
      <c r="F21" s="740"/>
      <c r="G21" s="1188"/>
      <c r="H21" s="1188"/>
      <c r="I21" s="1188"/>
      <c r="J21" s="1188"/>
      <c r="K21" s="294"/>
      <c r="L21" s="294"/>
      <c r="M21" s="294"/>
      <c r="N21" s="294"/>
      <c r="O21" s="294"/>
      <c r="P21" s="294"/>
      <c r="Q21" s="294"/>
      <c r="R21" s="294"/>
      <c r="S21" s="294"/>
      <c r="T21" s="294"/>
      <c r="U21" s="294"/>
      <c r="V21" s="294"/>
      <c r="W21" s="294"/>
      <c r="X21" s="294"/>
      <c r="Y21" s="294"/>
      <c r="Z21" s="294"/>
      <c r="AA21" s="71"/>
      <c r="AB21" s="299"/>
      <c r="AC21" s="300" t="s">
        <v>344</v>
      </c>
      <c r="AD21" s="296"/>
      <c r="AE21" s="296">
        <v>19</v>
      </c>
      <c r="AF21" s="71" t="s">
        <v>336</v>
      </c>
      <c r="AG21" s="297">
        <v>19</v>
      </c>
      <c r="AH21" s="297" t="s">
        <v>298</v>
      </c>
      <c r="AI21" s="304"/>
      <c r="AJ21" s="304"/>
      <c r="AK21" s="304"/>
      <c r="AL21" s="304"/>
      <c r="AM21" s="71"/>
      <c r="AN21" s="71"/>
      <c r="AO21" s="71"/>
      <c r="AP21" s="71"/>
      <c r="AQ21" s="204"/>
      <c r="AR21" s="204"/>
      <c r="AS21" s="204"/>
      <c r="AT21" s="204"/>
      <c r="AU21" s="204"/>
      <c r="AV21" s="204"/>
      <c r="AW21" s="204"/>
      <c r="AX21" s="204"/>
      <c r="AY21" s="204"/>
      <c r="AZ21" s="204"/>
    </row>
    <row r="22" spans="1:52" s="26" customFormat="1" ht="61.5" customHeight="1">
      <c r="A22" s="31"/>
      <c r="B22" s="77" t="str">
        <f>"(a) Attachment 1(" &amp; Basic!$B$2 &amp; ") :"</f>
        <v>(a) Attachment 1(TW01) :</v>
      </c>
      <c r="C22" s="34"/>
      <c r="D22" s="1189" t="s">
        <v>348</v>
      </c>
      <c r="E22" s="1189"/>
      <c r="F22" s="1189"/>
      <c r="G22" s="115"/>
      <c r="H22" s="305"/>
      <c r="I22" s="305"/>
      <c r="J22" s="305"/>
      <c r="K22" s="306"/>
      <c r="L22" s="306"/>
      <c r="M22" s="350"/>
      <c r="N22" s="306"/>
      <c r="O22" s="306"/>
      <c r="P22" s="306"/>
      <c r="Q22" s="306"/>
      <c r="R22" s="306"/>
      <c r="S22" s="306"/>
      <c r="T22" s="306"/>
      <c r="U22" s="306"/>
      <c r="V22" s="306"/>
      <c r="W22" s="306"/>
      <c r="X22" s="306"/>
      <c r="Y22" s="306"/>
      <c r="Z22" s="294"/>
      <c r="AA22" s="71"/>
      <c r="AB22" s="299"/>
      <c r="AC22" s="300" t="s">
        <v>345</v>
      </c>
      <c r="AD22" s="307" t="str">
        <f>IF(ISERROR(LOOKUP(J22,AE1:AE22,AF1:AF22)), "Zero", LOOKUP(J22,AE1:AE22,AF1:AF22))</f>
        <v>Zero</v>
      </c>
      <c r="AE22" s="296">
        <v>20</v>
      </c>
      <c r="AF22" s="71" t="s">
        <v>337</v>
      </c>
      <c r="AG22" s="297">
        <v>20</v>
      </c>
      <c r="AH22" s="297" t="s">
        <v>298</v>
      </c>
      <c r="AI22" s="298"/>
      <c r="AJ22" s="298"/>
      <c r="AK22" s="298"/>
      <c r="AL22" s="298"/>
      <c r="AM22" s="71"/>
      <c r="AN22" s="71"/>
      <c r="AO22" s="71"/>
      <c r="AP22" s="71"/>
      <c r="AQ22" s="204"/>
      <c r="AR22" s="204"/>
      <c r="AS22" s="204"/>
      <c r="AT22" s="204"/>
      <c r="AU22" s="204"/>
      <c r="AV22" s="204"/>
      <c r="AW22" s="204"/>
      <c r="AX22" s="204"/>
      <c r="AY22" s="204"/>
      <c r="AZ22" s="204"/>
    </row>
    <row r="23" spans="1:52" s="26" customFormat="1" ht="74.25" customHeight="1">
      <c r="A23" s="31"/>
      <c r="B23" s="77" t="str">
        <f>"(b) Attachment 2(" &amp; Basic!$B$2 &amp; ") :"</f>
        <v>(b) Attachment 2(TW01) :</v>
      </c>
      <c r="C23" s="34"/>
      <c r="D23" s="1184" t="s">
        <v>62</v>
      </c>
      <c r="E23" s="1184"/>
      <c r="F23" s="1184"/>
      <c r="G23" s="1186"/>
      <c r="H23" s="1186"/>
      <c r="I23" s="1186"/>
      <c r="J23" s="1186"/>
      <c r="K23" s="294"/>
      <c r="L23" s="294"/>
      <c r="M23" s="294"/>
      <c r="N23" s="294"/>
      <c r="O23" s="294"/>
      <c r="P23" s="294"/>
      <c r="Q23" s="294"/>
      <c r="R23" s="294"/>
      <c r="S23" s="294"/>
      <c r="T23" s="294"/>
      <c r="U23" s="294"/>
      <c r="V23" s="294"/>
      <c r="W23" s="294"/>
      <c r="X23" s="294"/>
      <c r="Y23" s="294"/>
      <c r="Z23" s="294"/>
      <c r="AA23" s="71"/>
      <c r="AB23" s="299"/>
      <c r="AC23" s="300" t="s">
        <v>346</v>
      </c>
      <c r="AD23" s="307" t="str">
        <f>IF(J22 &gt; 9, "("&amp;J22&amp;")", "(0"&amp;J22&amp;")")</f>
        <v>(0)</v>
      </c>
      <c r="AE23" s="296"/>
      <c r="AF23" s="71"/>
      <c r="AG23" s="297">
        <v>21</v>
      </c>
      <c r="AH23" s="297" t="s">
        <v>113</v>
      </c>
      <c r="AI23" s="298"/>
      <c r="AJ23" s="298"/>
      <c r="AK23" s="298"/>
      <c r="AL23" s="298"/>
      <c r="AM23" s="71"/>
      <c r="AN23" s="71"/>
      <c r="AO23" s="71"/>
      <c r="AP23" s="71"/>
      <c r="AQ23" s="204"/>
      <c r="AR23" s="204"/>
      <c r="AS23" s="204"/>
      <c r="AT23" s="204"/>
      <c r="AU23" s="204"/>
      <c r="AV23" s="204"/>
      <c r="AW23" s="204"/>
      <c r="AX23" s="204"/>
      <c r="AY23" s="204"/>
      <c r="AZ23" s="204"/>
    </row>
    <row r="24" spans="1:52" s="26" customFormat="1" ht="78.75" customHeight="1">
      <c r="A24" s="31"/>
      <c r="B24" s="77" t="str">
        <f>"(c) Attachment 3(" &amp; Basic!$B$2 &amp; ") :"</f>
        <v>(c) Attachment 3(TW01) :</v>
      </c>
      <c r="C24" s="34"/>
      <c r="D24" s="1184" t="s">
        <v>313</v>
      </c>
      <c r="E24" s="1184"/>
      <c r="F24" s="1184"/>
      <c r="G24" s="100"/>
      <c r="H24" s="100"/>
      <c r="I24" s="71"/>
      <c r="J24" s="71"/>
      <c r="K24" s="294"/>
      <c r="L24" s="294"/>
      <c r="M24" s="294"/>
      <c r="N24" s="294"/>
      <c r="O24" s="294"/>
      <c r="P24" s="294"/>
      <c r="Q24" s="294"/>
      <c r="R24" s="294"/>
      <c r="S24" s="294"/>
      <c r="T24" s="294"/>
      <c r="U24" s="294"/>
      <c r="V24" s="294"/>
      <c r="W24" s="294"/>
      <c r="X24" s="294"/>
      <c r="Y24" s="294"/>
      <c r="Z24" s="294"/>
      <c r="AA24" s="36"/>
      <c r="AB24" s="299"/>
      <c r="AC24" s="300"/>
      <c r="AD24" s="296"/>
      <c r="AE24" s="296"/>
      <c r="AF24" s="71"/>
      <c r="AG24" s="297">
        <v>22</v>
      </c>
      <c r="AH24" s="297" t="s">
        <v>298</v>
      </c>
      <c r="AI24" s="298"/>
      <c r="AJ24" s="298"/>
      <c r="AK24" s="298"/>
      <c r="AL24" s="298"/>
      <c r="AM24" s="71"/>
      <c r="AN24" s="71"/>
      <c r="AO24" s="71"/>
      <c r="AP24" s="71"/>
      <c r="AQ24" s="204"/>
      <c r="AR24" s="204"/>
      <c r="AS24" s="204"/>
      <c r="AT24" s="204"/>
      <c r="AU24" s="204"/>
      <c r="AV24" s="204"/>
      <c r="AW24" s="204"/>
      <c r="AX24" s="204"/>
      <c r="AY24" s="204"/>
      <c r="AZ24" s="204"/>
    </row>
    <row r="25" spans="1:52" s="26" customFormat="1" ht="58.5" customHeight="1">
      <c r="A25" s="31"/>
      <c r="B25" s="31"/>
      <c r="C25" s="31"/>
      <c r="D25" s="1184" t="s">
        <v>170</v>
      </c>
      <c r="E25" s="1184"/>
      <c r="F25" s="1184"/>
      <c r="G25" s="254"/>
      <c r="H25" s="351">
        <f>'Names of Bidder'!D9</f>
        <v>0</v>
      </c>
      <c r="I25" s="71"/>
      <c r="J25" s="79"/>
      <c r="K25" s="108"/>
      <c r="L25" s="108"/>
      <c r="M25" s="108"/>
      <c r="N25" s="108"/>
      <c r="O25" s="108"/>
      <c r="P25" s="108"/>
      <c r="Q25" s="108"/>
      <c r="R25" s="108"/>
      <c r="S25" s="108"/>
      <c r="T25" s="108"/>
      <c r="U25" s="108"/>
      <c r="V25" s="108"/>
      <c r="W25" s="108"/>
      <c r="X25" s="108"/>
      <c r="Y25" s="108"/>
      <c r="Z25" s="294"/>
      <c r="AA25" s="71"/>
      <c r="AB25" s="299"/>
      <c r="AC25" s="300" t="s">
        <v>347</v>
      </c>
      <c r="AD25" s="296"/>
      <c r="AE25" s="296"/>
      <c r="AF25" s="71"/>
      <c r="AG25" s="297">
        <v>23</v>
      </c>
      <c r="AH25" s="297" t="s">
        <v>298</v>
      </c>
      <c r="AI25" s="298"/>
      <c r="AJ25" s="298"/>
      <c r="AK25" s="298"/>
      <c r="AL25" s="298"/>
      <c r="AM25" s="71"/>
      <c r="AN25" s="71"/>
      <c r="AO25" s="71"/>
      <c r="AP25" s="71"/>
      <c r="AQ25" s="204"/>
      <c r="AR25" s="204"/>
      <c r="AS25" s="204"/>
      <c r="AT25" s="204"/>
      <c r="AU25" s="204"/>
      <c r="AV25" s="204"/>
      <c r="AW25" s="204"/>
      <c r="AX25" s="204"/>
      <c r="AY25" s="204"/>
      <c r="AZ25" s="204"/>
    </row>
    <row r="26" spans="1:52" s="26" customFormat="1" ht="48" customHeight="1">
      <c r="A26" s="31"/>
      <c r="B26" s="31"/>
      <c r="C26" s="31"/>
      <c r="D26" s="1184" t="s">
        <v>171</v>
      </c>
      <c r="E26" s="1184"/>
      <c r="F26" s="1184"/>
      <c r="G26" s="254">
        <v>0</v>
      </c>
      <c r="H26" s="351">
        <f>'Names of Bidder'!D10</f>
        <v>0</v>
      </c>
      <c r="I26" s="71"/>
      <c r="J26" s="264"/>
      <c r="K26" s="265"/>
      <c r="L26" s="265"/>
      <c r="M26" s="265"/>
      <c r="N26" s="265"/>
      <c r="O26" s="265"/>
      <c r="P26" s="265"/>
      <c r="Q26" s="265"/>
      <c r="R26" s="265"/>
      <c r="S26" s="265"/>
      <c r="T26" s="265"/>
      <c r="U26" s="265"/>
      <c r="V26" s="265"/>
      <c r="W26" s="265"/>
      <c r="X26" s="265"/>
      <c r="Y26" s="265"/>
      <c r="Z26" s="265"/>
      <c r="AA26" s="264"/>
      <c r="AB26" s="299"/>
      <c r="AC26" s="300" t="s">
        <v>348</v>
      </c>
      <c r="AD26" s="296"/>
      <c r="AE26" s="296"/>
      <c r="AF26" s="71"/>
      <c r="AG26" s="297">
        <v>24</v>
      </c>
      <c r="AH26" s="297" t="s">
        <v>298</v>
      </c>
      <c r="AI26" s="298"/>
      <c r="AJ26" s="298"/>
      <c r="AK26" s="298"/>
      <c r="AL26" s="298"/>
      <c r="AM26" s="71"/>
      <c r="AN26" s="71"/>
      <c r="AO26" s="71"/>
      <c r="AP26" s="71"/>
      <c r="AQ26" s="204"/>
      <c r="AR26" s="204"/>
      <c r="AS26" s="204"/>
      <c r="AT26" s="204"/>
      <c r="AU26" s="204"/>
      <c r="AV26" s="204"/>
      <c r="AW26" s="204"/>
      <c r="AX26" s="204"/>
      <c r="AY26" s="204"/>
      <c r="AZ26" s="204"/>
    </row>
    <row r="27" spans="1:52" ht="187.5" customHeight="1">
      <c r="B27" s="77" t="str">
        <f>"(d) Attachment 4(" &amp; Basic!$B$2 &amp; ") :"</f>
        <v>(d) Attachment 4(TW01) :</v>
      </c>
      <c r="C27" s="78"/>
      <c r="D27" s="1184" t="s">
        <v>312</v>
      </c>
      <c r="E27" s="1184"/>
      <c r="F27" s="1184"/>
      <c r="G27" s="238"/>
      <c r="H27" s="100"/>
      <c r="AB27" s="299"/>
      <c r="AC27" s="300"/>
      <c r="AG27" s="297">
        <v>25</v>
      </c>
      <c r="AH27" s="297" t="s">
        <v>298</v>
      </c>
      <c r="AI27" s="298"/>
      <c r="AJ27" s="298"/>
      <c r="AK27" s="298"/>
      <c r="AL27" s="298"/>
      <c r="AQ27" s="207"/>
      <c r="AR27" s="207"/>
      <c r="AS27" s="207"/>
      <c r="AT27" s="207"/>
      <c r="AU27" s="207"/>
      <c r="AV27" s="207"/>
      <c r="AW27" s="207"/>
      <c r="AX27" s="207"/>
      <c r="AY27" s="207"/>
      <c r="AZ27" s="207"/>
    </row>
    <row r="28" spans="1:52" ht="74.25" customHeight="1">
      <c r="B28" s="77" t="str">
        <f>"(e) Attachment 5(" &amp; Basic!$B$2 &amp; ") :"</f>
        <v>(e) Attachment 5(TW01) :</v>
      </c>
      <c r="C28" s="78"/>
      <c r="D28" s="1184" t="s">
        <v>63</v>
      </c>
      <c r="E28" s="1184"/>
      <c r="F28" s="1184"/>
      <c r="G28" s="100"/>
      <c r="H28" s="100"/>
      <c r="AB28" s="299"/>
      <c r="AC28" s="300"/>
      <c r="AG28" s="297">
        <v>26</v>
      </c>
      <c r="AH28" s="297" t="s">
        <v>298</v>
      </c>
      <c r="AI28" s="298"/>
      <c r="AJ28" s="298"/>
      <c r="AK28" s="298"/>
      <c r="AL28" s="298"/>
      <c r="AQ28" s="207"/>
      <c r="AR28" s="207"/>
      <c r="AS28" s="207"/>
      <c r="AT28" s="207"/>
      <c r="AU28" s="207"/>
      <c r="AV28" s="207"/>
      <c r="AW28" s="207"/>
      <c r="AX28" s="207"/>
      <c r="AY28" s="207"/>
      <c r="AZ28" s="207"/>
    </row>
    <row r="29" spans="1:52" s="26" customFormat="1" ht="97.5" customHeight="1">
      <c r="A29" s="31"/>
      <c r="B29" s="77" t="str">
        <f>"(f) Attachment 5A(" &amp; Basic!$B$2 &amp; ") :"</f>
        <v>(f) Attachment 5A(TW01) :</v>
      </c>
      <c r="C29" s="78"/>
      <c r="D29" s="1184" t="s">
        <v>523</v>
      </c>
      <c r="E29" s="1184"/>
      <c r="F29" s="1184"/>
      <c r="G29" s="100"/>
      <c r="H29" s="100"/>
      <c r="I29" s="71"/>
      <c r="J29" s="71"/>
      <c r="K29" s="294"/>
      <c r="L29" s="294"/>
      <c r="M29" s="294"/>
      <c r="N29" s="294"/>
      <c r="O29" s="294"/>
      <c r="P29" s="294"/>
      <c r="Q29" s="294"/>
      <c r="R29" s="294"/>
      <c r="S29" s="294"/>
      <c r="T29" s="294"/>
      <c r="U29" s="294"/>
      <c r="V29" s="294"/>
      <c r="W29" s="294"/>
      <c r="X29" s="294"/>
      <c r="Y29" s="294"/>
      <c r="Z29" s="294"/>
      <c r="AA29" s="71"/>
      <c r="AB29" s="299"/>
      <c r="AC29" s="300"/>
      <c r="AD29" s="296"/>
      <c r="AE29" s="296"/>
      <c r="AF29" s="71"/>
      <c r="AG29" s="297">
        <v>27</v>
      </c>
      <c r="AH29" s="297" t="s">
        <v>298</v>
      </c>
      <c r="AI29" s="298"/>
      <c r="AJ29" s="298"/>
      <c r="AK29" s="298"/>
      <c r="AL29" s="298"/>
      <c r="AM29" s="71"/>
      <c r="AN29" s="71"/>
      <c r="AO29" s="71"/>
      <c r="AP29" s="71"/>
      <c r="AQ29" s="204"/>
      <c r="AR29" s="204"/>
      <c r="AS29" s="204"/>
      <c r="AT29" s="204"/>
      <c r="AU29" s="204"/>
      <c r="AV29" s="204"/>
      <c r="AW29" s="204"/>
      <c r="AX29" s="204"/>
      <c r="AY29" s="204"/>
      <c r="AZ29" s="204"/>
    </row>
    <row r="30" spans="1:52" s="26" customFormat="1" ht="42.75" hidden="1" customHeight="1">
      <c r="A30" s="31"/>
      <c r="B30" s="77"/>
      <c r="C30" s="78"/>
      <c r="D30" s="1184"/>
      <c r="E30" s="1184"/>
      <c r="F30" s="1184"/>
      <c r="G30" s="100"/>
      <c r="H30" s="100"/>
      <c r="I30" s="71"/>
      <c r="J30" s="71"/>
      <c r="K30" s="294"/>
      <c r="L30" s="294"/>
      <c r="M30" s="294"/>
      <c r="N30" s="294"/>
      <c r="O30" s="294"/>
      <c r="P30" s="294"/>
      <c r="Q30" s="294"/>
      <c r="R30" s="294"/>
      <c r="S30" s="294"/>
      <c r="T30" s="294"/>
      <c r="U30" s="294"/>
      <c r="V30" s="294"/>
      <c r="W30" s="294"/>
      <c r="X30" s="294"/>
      <c r="Y30" s="294"/>
      <c r="Z30" s="294"/>
      <c r="AA30" s="71"/>
      <c r="AB30" s="299"/>
      <c r="AC30" s="300"/>
      <c r="AD30" s="296"/>
      <c r="AE30" s="296"/>
      <c r="AF30" s="71"/>
      <c r="AG30" s="297"/>
      <c r="AH30" s="297"/>
      <c r="AI30" s="298"/>
      <c r="AJ30" s="298"/>
      <c r="AK30" s="298"/>
      <c r="AL30" s="298"/>
      <c r="AM30" s="71"/>
      <c r="AN30" s="71"/>
      <c r="AO30" s="71"/>
      <c r="AP30" s="71"/>
      <c r="AQ30" s="204"/>
      <c r="AR30" s="204"/>
      <c r="AS30" s="204"/>
      <c r="AT30" s="204"/>
      <c r="AU30" s="204"/>
      <c r="AV30" s="204"/>
      <c r="AW30" s="204"/>
      <c r="AX30" s="204"/>
      <c r="AY30" s="204"/>
      <c r="AZ30" s="204"/>
    </row>
    <row r="31" spans="1:52" s="26" customFormat="1" ht="108.75" customHeight="1">
      <c r="A31" s="31"/>
      <c r="B31" s="77" t="str">
        <f>"(g) Attachment 6(" &amp; Basic!$B$2 &amp; ") :"</f>
        <v>(g) Attachment 6(TW01) :</v>
      </c>
      <c r="C31" s="78"/>
      <c r="D31" s="1184" t="s">
        <v>64</v>
      </c>
      <c r="E31" s="1184"/>
      <c r="F31" s="1184"/>
      <c r="G31" s="101"/>
      <c r="H31" s="101"/>
      <c r="I31" s="71"/>
      <c r="J31" s="71"/>
      <c r="K31" s="294"/>
      <c r="L31" s="294"/>
      <c r="M31" s="294"/>
      <c r="N31" s="294"/>
      <c r="O31" s="294"/>
      <c r="P31" s="294"/>
      <c r="Q31" s="294"/>
      <c r="R31" s="294"/>
      <c r="S31" s="294"/>
      <c r="T31" s="294"/>
      <c r="U31" s="294"/>
      <c r="V31" s="294"/>
      <c r="W31" s="294"/>
      <c r="X31" s="294"/>
      <c r="Y31" s="294"/>
      <c r="Z31" s="294"/>
      <c r="AA31" s="71"/>
      <c r="AB31" s="299"/>
      <c r="AC31" s="300"/>
      <c r="AD31" s="296"/>
      <c r="AE31" s="296"/>
      <c r="AF31" s="71"/>
      <c r="AG31" s="297">
        <v>28</v>
      </c>
      <c r="AH31" s="297" t="s">
        <v>298</v>
      </c>
      <c r="AI31" s="298"/>
      <c r="AJ31" s="298"/>
      <c r="AK31" s="298"/>
      <c r="AL31" s="298"/>
      <c r="AM31" s="71"/>
      <c r="AN31" s="71"/>
      <c r="AO31" s="71"/>
      <c r="AP31" s="71"/>
      <c r="AQ31" s="204"/>
      <c r="AR31" s="204"/>
      <c r="AS31" s="204"/>
      <c r="AT31" s="204"/>
      <c r="AU31" s="204"/>
      <c r="AV31" s="204"/>
      <c r="AW31" s="204"/>
      <c r="AX31" s="204"/>
      <c r="AY31" s="204"/>
      <c r="AZ31" s="204"/>
    </row>
    <row r="32" spans="1:52" s="26" customFormat="1" ht="58.5" customHeight="1">
      <c r="A32" s="31"/>
      <c r="B32" s="77" t="str">
        <f>"(h) Attachment 7(" &amp; Basic!$B$2 &amp; ") :"</f>
        <v>(h) Attachment 7(TW01) :</v>
      </c>
      <c r="C32" s="78"/>
      <c r="D32" s="1184" t="s">
        <v>471</v>
      </c>
      <c r="E32" s="1184"/>
      <c r="F32" s="1184"/>
      <c r="G32" s="100"/>
      <c r="H32" s="100"/>
      <c r="I32" s="71"/>
      <c r="J32" s="71"/>
      <c r="K32" s="294"/>
      <c r="L32" s="294"/>
      <c r="M32" s="294"/>
      <c r="N32" s="294"/>
      <c r="O32" s="294"/>
      <c r="P32" s="294"/>
      <c r="Q32" s="294"/>
      <c r="R32" s="294"/>
      <c r="S32" s="294"/>
      <c r="T32" s="294"/>
      <c r="U32" s="294"/>
      <c r="V32" s="294"/>
      <c r="W32" s="294"/>
      <c r="X32" s="294"/>
      <c r="Y32" s="294"/>
      <c r="Z32" s="294"/>
      <c r="AA32" s="71"/>
      <c r="AB32" s="299"/>
      <c r="AC32" s="300"/>
      <c r="AD32" s="296"/>
      <c r="AE32" s="296"/>
      <c r="AF32" s="71"/>
      <c r="AG32" s="297">
        <v>29</v>
      </c>
      <c r="AH32" s="297" t="s">
        <v>298</v>
      </c>
      <c r="AI32" s="298"/>
      <c r="AJ32" s="298"/>
      <c r="AK32" s="298"/>
      <c r="AL32" s="298"/>
      <c r="AM32" s="71"/>
      <c r="AN32" s="71"/>
      <c r="AO32" s="71"/>
      <c r="AP32" s="71"/>
      <c r="AQ32" s="204"/>
      <c r="AR32" s="204"/>
      <c r="AS32" s="204"/>
      <c r="AT32" s="204"/>
      <c r="AU32" s="204"/>
      <c r="AV32" s="204"/>
      <c r="AW32" s="204"/>
      <c r="AX32" s="204"/>
      <c r="AY32" s="204"/>
      <c r="AZ32" s="204"/>
    </row>
    <row r="33" spans="1:52" s="26" customFormat="1" ht="33" customHeight="1">
      <c r="A33" s="31"/>
      <c r="B33" s="77" t="str">
        <f>"(i) Attachment 8(" &amp; Basic!$B$2 &amp; ") :"</f>
        <v>(i) Attachment 8(TW01) :</v>
      </c>
      <c r="C33" s="78"/>
      <c r="D33" s="1184" t="s">
        <v>314</v>
      </c>
      <c r="E33" s="1184"/>
      <c r="F33" s="1184"/>
      <c r="G33" s="100"/>
      <c r="H33" s="100"/>
      <c r="I33" s="71"/>
      <c r="J33" s="71"/>
      <c r="K33" s="294"/>
      <c r="L33" s="294"/>
      <c r="M33" s="294"/>
      <c r="N33" s="294"/>
      <c r="O33" s="294"/>
      <c r="P33" s="294"/>
      <c r="Q33" s="294"/>
      <c r="R33" s="294"/>
      <c r="S33" s="294"/>
      <c r="T33" s="294"/>
      <c r="U33" s="294"/>
      <c r="V33" s="294"/>
      <c r="W33" s="294"/>
      <c r="X33" s="294"/>
      <c r="Y33" s="294"/>
      <c r="Z33" s="294"/>
      <c r="AA33" s="71"/>
      <c r="AB33" s="299"/>
      <c r="AC33" s="300"/>
      <c r="AD33" s="296"/>
      <c r="AE33" s="296"/>
      <c r="AF33" s="71"/>
      <c r="AG33" s="297">
        <v>30</v>
      </c>
      <c r="AH33" s="297" t="s">
        <v>298</v>
      </c>
      <c r="AI33" s="298"/>
      <c r="AJ33" s="298"/>
      <c r="AK33" s="298"/>
      <c r="AL33" s="298"/>
      <c r="AM33" s="71"/>
      <c r="AN33" s="71"/>
      <c r="AO33" s="71"/>
      <c r="AP33" s="71"/>
      <c r="AQ33" s="204"/>
      <c r="AR33" s="204"/>
      <c r="AS33" s="204"/>
      <c r="AT33" s="204"/>
      <c r="AU33" s="204"/>
      <c r="AV33" s="204"/>
      <c r="AW33" s="204"/>
      <c r="AX33" s="204"/>
      <c r="AY33" s="204"/>
      <c r="AZ33" s="204"/>
    </row>
    <row r="34" spans="1:52" s="26" customFormat="1" ht="33" customHeight="1">
      <c r="A34" s="31"/>
      <c r="B34" s="77" t="str">
        <f>"(j) Attachment 9(" &amp; Basic!$B$2 &amp; ") :"</f>
        <v>(j) Attachment 9(TW01) :</v>
      </c>
      <c r="C34" s="78"/>
      <c r="D34" s="1184" t="s">
        <v>65</v>
      </c>
      <c r="E34" s="1184"/>
      <c r="F34" s="1184"/>
      <c r="G34" s="100"/>
      <c r="H34" s="100"/>
      <c r="I34" s="71"/>
      <c r="J34" s="71"/>
      <c r="K34" s="294"/>
      <c r="L34" s="294"/>
      <c r="M34" s="294"/>
      <c r="N34" s="294"/>
      <c r="O34" s="294"/>
      <c r="P34" s="294"/>
      <c r="Q34" s="294"/>
      <c r="R34" s="294"/>
      <c r="S34" s="294"/>
      <c r="T34" s="294"/>
      <c r="U34" s="294"/>
      <c r="V34" s="294"/>
      <c r="W34" s="294"/>
      <c r="X34" s="294"/>
      <c r="Y34" s="294"/>
      <c r="Z34" s="294"/>
      <c r="AA34" s="71"/>
      <c r="AB34" s="299"/>
      <c r="AC34" s="300"/>
      <c r="AD34" s="296"/>
      <c r="AE34" s="296"/>
      <c r="AF34" s="71"/>
      <c r="AG34" s="297">
        <v>31</v>
      </c>
      <c r="AH34" s="297" t="s">
        <v>113</v>
      </c>
      <c r="AI34" s="298"/>
      <c r="AJ34" s="298"/>
      <c r="AK34" s="298"/>
      <c r="AL34" s="298"/>
      <c r="AM34" s="71"/>
      <c r="AN34" s="71"/>
      <c r="AO34" s="71"/>
      <c r="AP34" s="71"/>
      <c r="AQ34" s="204"/>
      <c r="AR34" s="204"/>
      <c r="AS34" s="204"/>
      <c r="AT34" s="204"/>
      <c r="AU34" s="204"/>
      <c r="AV34" s="204"/>
      <c r="AW34" s="204"/>
      <c r="AX34" s="204"/>
      <c r="AY34" s="204"/>
      <c r="AZ34" s="204"/>
    </row>
    <row r="35" spans="1:52" s="26" customFormat="1" ht="33" customHeight="1">
      <c r="A35" s="31"/>
      <c r="B35" s="77" t="str">
        <f>"(k) Attachment 10(" &amp; Basic!$B$2 &amp; ") :"</f>
        <v>(k) Attachment 10(TW01) :</v>
      </c>
      <c r="C35" s="78"/>
      <c r="D35" s="1184" t="s">
        <v>66</v>
      </c>
      <c r="E35" s="1184"/>
      <c r="F35" s="1184"/>
      <c r="G35" s="100"/>
      <c r="H35" s="100"/>
      <c r="I35" s="71"/>
      <c r="J35" s="71"/>
      <c r="K35" s="294"/>
      <c r="L35" s="294"/>
      <c r="M35" s="294"/>
      <c r="N35" s="294"/>
      <c r="O35" s="294"/>
      <c r="P35" s="294"/>
      <c r="Q35" s="294"/>
      <c r="R35" s="294"/>
      <c r="S35" s="294"/>
      <c r="T35" s="294"/>
      <c r="U35" s="294"/>
      <c r="V35" s="294"/>
      <c r="W35" s="294"/>
      <c r="X35" s="294"/>
      <c r="Y35" s="294"/>
      <c r="Z35" s="294"/>
      <c r="AA35" s="71"/>
      <c r="AB35" s="299"/>
      <c r="AC35" s="300"/>
      <c r="AD35" s="296"/>
      <c r="AE35" s="296"/>
      <c r="AF35" s="71"/>
      <c r="AG35" s="71"/>
      <c r="AH35" s="71"/>
      <c r="AI35" s="71"/>
      <c r="AJ35" s="71"/>
      <c r="AK35" s="71"/>
      <c r="AL35" s="71"/>
      <c r="AM35" s="71"/>
      <c r="AN35" s="71"/>
      <c r="AO35" s="71"/>
      <c r="AP35" s="71"/>
      <c r="AQ35" s="204"/>
      <c r="AR35" s="204"/>
      <c r="AS35" s="204"/>
      <c r="AT35" s="204"/>
      <c r="AU35" s="204"/>
      <c r="AV35" s="204"/>
      <c r="AW35" s="204"/>
      <c r="AX35" s="204"/>
      <c r="AY35" s="204"/>
      <c r="AZ35" s="204"/>
    </row>
    <row r="36" spans="1:52" s="26" customFormat="1" ht="36" customHeight="1">
      <c r="A36" s="31"/>
      <c r="B36" s="77" t="str">
        <f>"(l) Attachment 11(" &amp; Basic!$B$2 &amp; ") :"</f>
        <v>(l) Attachment 11(TW01) :</v>
      </c>
      <c r="C36" s="78"/>
      <c r="D36" s="1184" t="s">
        <v>67</v>
      </c>
      <c r="E36" s="1184"/>
      <c r="F36" s="1184"/>
      <c r="G36" s="100"/>
      <c r="H36" s="100"/>
      <c r="I36" s="71"/>
      <c r="J36" s="71"/>
      <c r="K36" s="294"/>
      <c r="L36" s="294"/>
      <c r="M36" s="294"/>
      <c r="N36" s="294"/>
      <c r="O36" s="294"/>
      <c r="P36" s="294"/>
      <c r="Q36" s="294"/>
      <c r="R36" s="294"/>
      <c r="S36" s="294"/>
      <c r="T36" s="294"/>
      <c r="U36" s="294"/>
      <c r="V36" s="294"/>
      <c r="W36" s="294"/>
      <c r="X36" s="294"/>
      <c r="Y36" s="294"/>
      <c r="Z36" s="294"/>
      <c r="AA36" s="71"/>
      <c r="AB36" s="299"/>
      <c r="AC36" s="300"/>
      <c r="AD36" s="296"/>
      <c r="AE36" s="296"/>
      <c r="AF36" s="71"/>
      <c r="AG36" s="71"/>
      <c r="AH36" s="71"/>
      <c r="AI36" s="71"/>
      <c r="AJ36" s="71"/>
      <c r="AK36" s="71"/>
      <c r="AL36" s="71"/>
      <c r="AM36" s="71"/>
      <c r="AN36" s="71"/>
      <c r="AO36" s="71"/>
      <c r="AP36" s="71"/>
      <c r="AQ36" s="204"/>
      <c r="AR36" s="204"/>
      <c r="AS36" s="204"/>
      <c r="AT36" s="204"/>
      <c r="AU36" s="204"/>
      <c r="AV36" s="204"/>
      <c r="AW36" s="204"/>
      <c r="AX36" s="204"/>
      <c r="AY36" s="204"/>
      <c r="AZ36" s="204"/>
    </row>
    <row r="37" spans="1:52" s="26" customFormat="1" ht="46.5" customHeight="1">
      <c r="A37" s="31"/>
      <c r="B37" s="77" t="str">
        <f>"(m) Attachment 12(" &amp; Basic!$B$2 &amp; ") :"</f>
        <v>(m) Attachment 12(TW01) :</v>
      </c>
      <c r="C37" s="78"/>
      <c r="D37" s="1184" t="s">
        <v>288</v>
      </c>
      <c r="E37" s="1184"/>
      <c r="F37" s="1184"/>
      <c r="G37" s="100"/>
      <c r="H37" s="100"/>
      <c r="I37" s="71"/>
      <c r="J37" s="71"/>
      <c r="K37" s="294"/>
      <c r="L37" s="294"/>
      <c r="M37" s="294"/>
      <c r="N37" s="294"/>
      <c r="O37" s="294"/>
      <c r="P37" s="294"/>
      <c r="Q37" s="294"/>
      <c r="R37" s="294"/>
      <c r="S37" s="294"/>
      <c r="T37" s="294"/>
      <c r="U37" s="294"/>
      <c r="V37" s="294"/>
      <c r="W37" s="294"/>
      <c r="X37" s="294"/>
      <c r="Y37" s="294"/>
      <c r="Z37" s="294"/>
      <c r="AA37" s="71"/>
      <c r="AB37" s="299"/>
      <c r="AC37" s="300"/>
      <c r="AD37" s="296"/>
      <c r="AE37" s="296"/>
      <c r="AF37" s="71"/>
      <c r="AG37" s="71"/>
      <c r="AH37" s="71"/>
      <c r="AI37" s="71"/>
      <c r="AJ37" s="71"/>
      <c r="AK37" s="71"/>
      <c r="AL37" s="71"/>
      <c r="AM37" s="71"/>
      <c r="AN37" s="71"/>
      <c r="AO37" s="71"/>
      <c r="AP37" s="71"/>
      <c r="AQ37" s="204"/>
      <c r="AR37" s="204"/>
      <c r="AS37" s="204"/>
      <c r="AT37" s="204"/>
      <c r="AU37" s="204"/>
      <c r="AV37" s="204"/>
      <c r="AW37" s="204"/>
      <c r="AX37" s="204"/>
      <c r="AY37" s="204"/>
      <c r="AZ37" s="204"/>
    </row>
    <row r="38" spans="1:52" s="26" customFormat="1" ht="46.5" customHeight="1">
      <c r="A38" s="31"/>
      <c r="B38" s="77" t="str">
        <f>"(n) Attachment 13(" &amp; Basic!$B$2 &amp; ") :"</f>
        <v>(n) Attachment 13(TW01) :</v>
      </c>
      <c r="C38" s="78"/>
      <c r="D38" s="1184" t="s">
        <v>289</v>
      </c>
      <c r="E38" s="1184"/>
      <c r="F38" s="1184"/>
      <c r="G38" s="100"/>
      <c r="H38" s="100"/>
      <c r="I38" s="71"/>
      <c r="J38" s="71"/>
      <c r="K38" s="294"/>
      <c r="L38" s="294"/>
      <c r="M38" s="294"/>
      <c r="N38" s="294"/>
      <c r="O38" s="294"/>
      <c r="P38" s="294"/>
      <c r="Q38" s="294"/>
      <c r="R38" s="294"/>
      <c r="S38" s="294"/>
      <c r="T38" s="294"/>
      <c r="U38" s="294"/>
      <c r="V38" s="294"/>
      <c r="W38" s="294"/>
      <c r="X38" s="294"/>
      <c r="Y38" s="294"/>
      <c r="Z38" s="294"/>
      <c r="AA38" s="71"/>
      <c r="AB38" s="299"/>
      <c r="AC38" s="300"/>
      <c r="AD38" s="296"/>
      <c r="AE38" s="296"/>
      <c r="AF38" s="71"/>
      <c r="AG38" s="71"/>
      <c r="AH38" s="71"/>
      <c r="AI38" s="71"/>
      <c r="AJ38" s="71"/>
      <c r="AK38" s="71"/>
      <c r="AL38" s="71"/>
      <c r="AM38" s="71"/>
      <c r="AN38" s="71"/>
      <c r="AO38" s="71"/>
      <c r="AP38" s="71"/>
      <c r="AQ38" s="204"/>
      <c r="AR38" s="204"/>
      <c r="AS38" s="204"/>
      <c r="AT38" s="204"/>
      <c r="AU38" s="204"/>
      <c r="AV38" s="204"/>
      <c r="AW38" s="204"/>
      <c r="AX38" s="204"/>
      <c r="AY38" s="204"/>
      <c r="AZ38" s="204"/>
    </row>
    <row r="39" spans="1:52" s="26" customFormat="1" ht="57" customHeight="1">
      <c r="A39" s="31"/>
      <c r="B39" s="77" t="str">
        <f>"(o) Attachment 14(" &amp; Basic!$B$2 &amp; ") :"</f>
        <v>(o) Attachment 14(TW01) :</v>
      </c>
      <c r="C39" s="78"/>
      <c r="D39" s="1184" t="s">
        <v>68</v>
      </c>
      <c r="E39" s="1184"/>
      <c r="F39" s="1184"/>
      <c r="G39" s="100"/>
      <c r="H39" s="100"/>
      <c r="I39" s="71"/>
      <c r="J39" s="71"/>
      <c r="K39" s="294"/>
      <c r="L39" s="294"/>
      <c r="M39" s="294"/>
      <c r="N39" s="294"/>
      <c r="O39" s="294"/>
      <c r="P39" s="294"/>
      <c r="Q39" s="294"/>
      <c r="R39" s="294"/>
      <c r="S39" s="294"/>
      <c r="T39" s="294"/>
      <c r="U39" s="294"/>
      <c r="V39" s="294"/>
      <c r="W39" s="294"/>
      <c r="X39" s="294"/>
      <c r="Y39" s="294"/>
      <c r="Z39" s="294"/>
      <c r="AA39" s="71"/>
      <c r="AB39" s="299"/>
      <c r="AC39" s="300"/>
      <c r="AD39" s="296"/>
      <c r="AE39" s="296"/>
      <c r="AF39" s="71"/>
      <c r="AG39" s="71"/>
      <c r="AH39" s="71"/>
      <c r="AI39" s="71"/>
      <c r="AJ39" s="71"/>
      <c r="AK39" s="71"/>
      <c r="AL39" s="71"/>
      <c r="AM39" s="71"/>
      <c r="AN39" s="71"/>
      <c r="AO39" s="71"/>
      <c r="AP39" s="71"/>
      <c r="AQ39" s="204"/>
      <c r="AR39" s="204"/>
      <c r="AS39" s="204"/>
      <c r="AT39" s="204"/>
      <c r="AU39" s="204"/>
      <c r="AV39" s="204"/>
      <c r="AW39" s="204"/>
      <c r="AX39" s="204"/>
      <c r="AY39" s="204"/>
      <c r="AZ39" s="204"/>
    </row>
    <row r="40" spans="1:52" s="26" customFormat="1" ht="74.25" customHeight="1">
      <c r="A40" s="31"/>
      <c r="B40" s="77" t="str">
        <f>"(p) Attachment 15(" &amp; Basic!$B$2 &amp; ") :"</f>
        <v>(p) Attachment 15(TW01) :</v>
      </c>
      <c r="C40" s="78"/>
      <c r="D40" s="1184" t="s">
        <v>505</v>
      </c>
      <c r="E40" s="1184"/>
      <c r="F40" s="1184"/>
      <c r="G40" s="100"/>
      <c r="H40" s="100"/>
      <c r="I40" s="71"/>
      <c r="J40" s="71"/>
      <c r="K40" s="294"/>
      <c r="L40" s="294"/>
      <c r="M40" s="294"/>
      <c r="N40" s="294"/>
      <c r="O40" s="294"/>
      <c r="P40" s="294"/>
      <c r="Q40" s="294"/>
      <c r="R40" s="294"/>
      <c r="S40" s="294"/>
      <c r="T40" s="294"/>
      <c r="U40" s="294"/>
      <c r="V40" s="294"/>
      <c r="W40" s="294"/>
      <c r="X40" s="294"/>
      <c r="Y40" s="294"/>
      <c r="Z40" s="294"/>
      <c r="AA40" s="71"/>
      <c r="AB40" s="299"/>
      <c r="AC40" s="300"/>
      <c r="AD40" s="296"/>
      <c r="AE40" s="296"/>
      <c r="AF40" s="71"/>
      <c r="AG40" s="71"/>
      <c r="AH40" s="71"/>
      <c r="AI40" s="71"/>
      <c r="AJ40" s="71"/>
      <c r="AK40" s="71"/>
      <c r="AL40" s="71"/>
      <c r="AM40" s="71"/>
      <c r="AN40" s="71"/>
      <c r="AO40" s="71"/>
      <c r="AP40" s="71"/>
      <c r="AQ40" s="204"/>
      <c r="AR40" s="204"/>
      <c r="AS40" s="204"/>
      <c r="AT40" s="204"/>
      <c r="AU40" s="204"/>
      <c r="AV40" s="204"/>
      <c r="AW40" s="204"/>
      <c r="AX40" s="204"/>
      <c r="AY40" s="204"/>
      <c r="AZ40" s="204"/>
    </row>
    <row r="41" spans="1:52" ht="44.25" customHeight="1">
      <c r="B41" s="77" t="str">
        <f>"(q) Attachment 16(" &amp; Basic!$B$2 &amp; ") :"</f>
        <v>(q) Attachment 16(TW01) :</v>
      </c>
      <c r="C41" s="78"/>
      <c r="D41" s="1184" t="s">
        <v>290</v>
      </c>
      <c r="E41" s="1184"/>
      <c r="F41" s="1184"/>
      <c r="G41" s="100"/>
      <c r="H41" s="100"/>
      <c r="AB41" s="299"/>
      <c r="AC41" s="300"/>
      <c r="AQ41" s="207"/>
      <c r="AR41" s="207"/>
      <c r="AS41" s="207"/>
      <c r="AT41" s="207"/>
      <c r="AU41" s="207"/>
      <c r="AV41" s="207"/>
      <c r="AW41" s="207"/>
      <c r="AX41" s="207"/>
      <c r="AY41" s="207"/>
      <c r="AZ41" s="207"/>
    </row>
    <row r="42" spans="1:52" ht="40.5" customHeight="1">
      <c r="B42" s="77" t="str">
        <f>"(r) Attachment 17(" &amp; Basic!$B$2 &amp; ") :"</f>
        <v>(r) Attachment 17(TW01) :</v>
      </c>
      <c r="C42" s="78"/>
      <c r="D42" s="1184" t="s">
        <v>504</v>
      </c>
      <c r="E42" s="1184"/>
      <c r="F42" s="1184"/>
      <c r="G42" s="100"/>
      <c r="H42" s="100"/>
      <c r="AB42" s="299"/>
      <c r="AC42" s="300"/>
      <c r="AQ42" s="207"/>
      <c r="AR42" s="207"/>
      <c r="AS42" s="207"/>
      <c r="AT42" s="207"/>
      <c r="AU42" s="207"/>
      <c r="AV42" s="207"/>
      <c r="AW42" s="207"/>
      <c r="AX42" s="207"/>
      <c r="AY42" s="207"/>
      <c r="AZ42" s="207"/>
    </row>
    <row r="43" spans="1:52" ht="32.25" customHeight="1">
      <c r="B43" s="77" t="str">
        <f>"(s) Attachment 18(" &amp; Basic!$B$2 &amp; ") :"</f>
        <v>(s) Attachment 18(TW01) :</v>
      </c>
      <c r="C43" s="78"/>
      <c r="D43" s="1184" t="s">
        <v>512</v>
      </c>
      <c r="E43" s="1184"/>
      <c r="F43" s="1184"/>
      <c r="G43" s="100"/>
      <c r="H43" s="100"/>
      <c r="AB43" s="299"/>
      <c r="AC43" s="300"/>
      <c r="AQ43" s="207"/>
      <c r="AR43" s="207"/>
      <c r="AS43" s="207"/>
      <c r="AT43" s="207"/>
      <c r="AU43" s="207"/>
      <c r="AV43" s="207"/>
      <c r="AW43" s="207"/>
      <c r="AX43" s="207"/>
      <c r="AY43" s="207"/>
      <c r="AZ43" s="207"/>
    </row>
    <row r="44" spans="1:52" ht="33" customHeight="1">
      <c r="B44" s="77" t="str">
        <f>"(t) Attachment 19 (" &amp; Basic!$B$2 &amp; ") :"</f>
        <v>(t) Attachment 19 (TW01) :</v>
      </c>
      <c r="C44" s="78"/>
      <c r="D44" s="1184" t="s">
        <v>291</v>
      </c>
      <c r="E44" s="1184"/>
      <c r="F44" s="1184"/>
      <c r="G44" s="100"/>
      <c r="H44" s="100"/>
      <c r="AB44" s="299"/>
      <c r="AC44" s="300"/>
      <c r="AQ44" s="207"/>
      <c r="AR44" s="207"/>
      <c r="AS44" s="207"/>
      <c r="AT44" s="207"/>
      <c r="AU44" s="207"/>
      <c r="AV44" s="207"/>
      <c r="AW44" s="207"/>
      <c r="AX44" s="207"/>
      <c r="AY44" s="207"/>
      <c r="AZ44" s="207"/>
    </row>
    <row r="45" spans="1:52" ht="41.25" customHeight="1">
      <c r="B45" s="77" t="str">
        <f>"(u) Attachment 20 (" &amp; Basic!$B$2 &amp; ") :"</f>
        <v>(u) Attachment 20 (TW01) :</v>
      </c>
      <c r="C45" s="78"/>
      <c r="D45" s="1105" t="s">
        <v>566</v>
      </c>
      <c r="E45" s="1105"/>
      <c r="F45" s="1105"/>
      <c r="G45" s="100"/>
      <c r="H45" s="100"/>
      <c r="AB45" s="299"/>
      <c r="AC45" s="300"/>
      <c r="AQ45" s="207"/>
      <c r="AR45" s="207"/>
      <c r="AS45" s="207"/>
      <c r="AT45" s="207"/>
      <c r="AU45" s="207"/>
      <c r="AV45" s="207"/>
      <c r="AW45" s="207"/>
      <c r="AX45" s="207"/>
      <c r="AY45" s="207"/>
      <c r="AZ45" s="207"/>
    </row>
    <row r="46" spans="1:52" ht="41.25" customHeight="1">
      <c r="B46" s="77" t="str">
        <f>"(v) Attachment 21 (" &amp; Basic!$B$2 &amp; ") :"</f>
        <v>(v) Attachment 21 (TW01) :</v>
      </c>
      <c r="C46" s="78"/>
      <c r="D46" s="1105" t="s">
        <v>595</v>
      </c>
      <c r="E46" s="1105"/>
      <c r="F46" s="1105"/>
      <c r="G46" s="100"/>
      <c r="H46" s="100"/>
      <c r="AB46" s="299"/>
      <c r="AC46" s="300"/>
      <c r="AQ46" s="207"/>
      <c r="AR46" s="207"/>
      <c r="AS46" s="207"/>
      <c r="AT46" s="207"/>
      <c r="AU46" s="207"/>
      <c r="AV46" s="207"/>
      <c r="AW46" s="207"/>
      <c r="AX46" s="207"/>
      <c r="AY46" s="207"/>
      <c r="AZ46" s="207"/>
    </row>
    <row r="47" spans="1:52" ht="41.25" customHeight="1">
      <c r="B47" s="77" t="str">
        <f>"(w) Attachment 22 (" &amp; Basic!$B$2 &amp; ") :"</f>
        <v>(w) Attachment 22 (TW01) :</v>
      </c>
      <c r="C47" s="78"/>
      <c r="D47" s="1105" t="s">
        <v>610</v>
      </c>
      <c r="E47" s="1105"/>
      <c r="F47" s="1105"/>
      <c r="G47" s="100"/>
      <c r="H47" s="100"/>
      <c r="AB47" s="299"/>
      <c r="AC47" s="300"/>
      <c r="AQ47" s="207"/>
      <c r="AR47" s="207"/>
      <c r="AS47" s="207"/>
      <c r="AT47" s="207"/>
      <c r="AU47" s="207"/>
      <c r="AV47" s="207"/>
      <c r="AW47" s="207"/>
      <c r="AX47" s="207"/>
      <c r="AY47" s="207"/>
      <c r="AZ47" s="207"/>
    </row>
    <row r="48" spans="1:52" ht="41.25" customHeight="1">
      <c r="B48" s="77" t="str">
        <f>"(x) Attachment 23 (" &amp; Basic!$B$2 &amp; ") :"</f>
        <v>(x) Attachment 23 (TW01) :</v>
      </c>
      <c r="C48" s="78"/>
      <c r="D48" s="1105" t="s">
        <v>711</v>
      </c>
      <c r="E48" s="1105"/>
      <c r="F48" s="1105"/>
      <c r="G48" s="100"/>
      <c r="H48" s="100"/>
      <c r="AB48" s="299"/>
      <c r="AC48" s="300"/>
      <c r="AQ48" s="207"/>
      <c r="AR48" s="207"/>
      <c r="AS48" s="207"/>
      <c r="AT48" s="207"/>
      <c r="AU48" s="207"/>
      <c r="AV48" s="207"/>
      <c r="AW48" s="207"/>
      <c r="AX48" s="207"/>
      <c r="AY48" s="207"/>
      <c r="AZ48" s="207"/>
    </row>
    <row r="49" spans="1:52" ht="88.5" customHeight="1">
      <c r="B49" s="77" t="str">
        <f>"(y) Attachment 24 (" &amp; Basic!$B$2 &amp; ") :"</f>
        <v>(y) Attachment 24 (TW01) :</v>
      </c>
      <c r="C49" s="78"/>
      <c r="D49" s="1105" t="s">
        <v>710</v>
      </c>
      <c r="E49" s="1105"/>
      <c r="F49" s="1105"/>
      <c r="G49" s="100"/>
      <c r="H49" s="100"/>
      <c r="AB49" s="299"/>
      <c r="AC49" s="300"/>
      <c r="AQ49" s="207"/>
      <c r="AR49" s="207"/>
      <c r="AS49" s="207"/>
      <c r="AT49" s="207"/>
      <c r="AU49" s="207"/>
      <c r="AV49" s="207"/>
      <c r="AW49" s="207"/>
      <c r="AX49" s="207"/>
      <c r="AY49" s="207"/>
      <c r="AZ49" s="207"/>
    </row>
    <row r="50" spans="1:52" ht="48.75" customHeight="1">
      <c r="B50" s="77" t="str">
        <f>"(z) Attachment 25 (" &amp; Basic!$B$2 &amp; ") :"</f>
        <v>(z) Attachment 25 (TW01) :</v>
      </c>
      <c r="C50" s="78"/>
      <c r="D50" s="1105" t="s">
        <v>597</v>
      </c>
      <c r="E50" s="1105"/>
      <c r="F50" s="1105"/>
      <c r="G50" s="100"/>
      <c r="H50" s="100"/>
      <c r="AB50" s="299"/>
      <c r="AC50" s="300"/>
      <c r="AQ50" s="207"/>
      <c r="AR50" s="207"/>
      <c r="AS50" s="207"/>
      <c r="AT50" s="207"/>
      <c r="AU50" s="207"/>
      <c r="AV50" s="207"/>
      <c r="AW50" s="207"/>
      <c r="AX50" s="207"/>
      <c r="AY50" s="207"/>
      <c r="AZ50" s="207"/>
    </row>
    <row r="51" spans="1:52" ht="57" customHeight="1">
      <c r="B51" s="77" t="str">
        <f>"(aa) Attachment 26 (" &amp; Basic!$B$2 &amp; ") :"</f>
        <v>(aa) Attachment 26 (TW01) :</v>
      </c>
      <c r="C51" s="78"/>
      <c r="D51" s="1105" t="s">
        <v>665</v>
      </c>
      <c r="E51" s="1105"/>
      <c r="F51" s="1105"/>
      <c r="G51" s="100"/>
      <c r="H51" s="100"/>
      <c r="AB51" s="299"/>
      <c r="AC51" s="300"/>
      <c r="AQ51" s="207"/>
      <c r="AR51" s="207"/>
      <c r="AS51" s="207"/>
      <c r="AT51" s="207"/>
      <c r="AU51" s="207"/>
      <c r="AV51" s="207"/>
      <c r="AW51" s="207"/>
      <c r="AX51" s="207"/>
      <c r="AY51" s="207"/>
      <c r="AZ51" s="207"/>
    </row>
    <row r="52" spans="1:52" ht="57.75" customHeight="1">
      <c r="B52" s="77" t="str">
        <f>"(bb) Attachment 27 (" &amp; Basic!$B$2 &amp; ") :"</f>
        <v>(bb) Attachment 27 (TW01) :</v>
      </c>
      <c r="C52" s="78"/>
      <c r="D52" s="1105" t="s">
        <v>712</v>
      </c>
      <c r="E52" s="1105"/>
      <c r="F52" s="1105"/>
      <c r="G52" s="100"/>
      <c r="H52" s="100"/>
      <c r="AB52" s="299"/>
      <c r="AC52" s="300"/>
      <c r="AQ52" s="207"/>
      <c r="AR52" s="207"/>
      <c r="AS52" s="207"/>
      <c r="AT52" s="207"/>
      <c r="AU52" s="207"/>
      <c r="AV52" s="207"/>
      <c r="AW52" s="207"/>
      <c r="AX52" s="207"/>
      <c r="AY52" s="207"/>
      <c r="AZ52" s="207"/>
    </row>
    <row r="53" spans="1:52" ht="57.75" customHeight="1">
      <c r="B53" s="77" t="str">
        <f>"(cc) Attachment 28 (" &amp; Basic!$B$2 &amp; ") :"</f>
        <v>(cc) Attachment 28 (TW01) :</v>
      </c>
      <c r="C53" s="78"/>
      <c r="D53" s="1105" t="s">
        <v>708</v>
      </c>
      <c r="E53" s="1105"/>
      <c r="F53" s="1105"/>
      <c r="G53" s="100"/>
      <c r="H53" s="100"/>
      <c r="AB53" s="299"/>
      <c r="AC53" s="300"/>
      <c r="AQ53" s="207"/>
      <c r="AR53" s="207"/>
      <c r="AS53" s="207"/>
      <c r="AT53" s="207"/>
      <c r="AU53" s="207"/>
      <c r="AV53" s="207"/>
      <c r="AW53" s="207"/>
      <c r="AX53" s="207"/>
      <c r="AY53" s="207"/>
      <c r="AZ53" s="207"/>
    </row>
    <row r="54" spans="1:52" ht="57.75" customHeight="1">
      <c r="B54" s="77" t="str">
        <f>"(dd) Attachment 29 (" &amp; Basic!$B$2 &amp; ") :"</f>
        <v>(dd) Attachment 29 (TW01) :</v>
      </c>
      <c r="C54" s="701"/>
      <c r="D54" s="1105" t="s">
        <v>719</v>
      </c>
      <c r="E54" s="1105"/>
      <c r="F54" s="1105"/>
      <c r="G54" s="100"/>
      <c r="H54" s="100"/>
      <c r="AB54" s="299"/>
      <c r="AC54" s="300"/>
      <c r="AQ54" s="207"/>
      <c r="AR54" s="207"/>
      <c r="AS54" s="207"/>
      <c r="AT54" s="207"/>
      <c r="AU54" s="207"/>
      <c r="AV54" s="207"/>
      <c r="AW54" s="207"/>
      <c r="AX54" s="207"/>
      <c r="AY54" s="207"/>
      <c r="AZ54" s="207"/>
    </row>
    <row r="55" spans="1:52" ht="34.5" customHeight="1">
      <c r="A55" s="98">
        <v>2.2000000000000002</v>
      </c>
      <c r="B55" s="1185" t="s">
        <v>524</v>
      </c>
      <c r="C55" s="1185"/>
      <c r="D55" s="1185"/>
      <c r="E55" s="1185"/>
      <c r="F55" s="428"/>
      <c r="G55" s="102"/>
      <c r="H55" s="102"/>
      <c r="AB55" s="299"/>
      <c r="AC55" s="300"/>
      <c r="AQ55" s="207"/>
      <c r="AR55" s="207"/>
      <c r="AS55" s="207"/>
      <c r="AT55" s="207"/>
      <c r="AU55" s="207"/>
      <c r="AV55" s="207"/>
      <c r="AW55" s="207"/>
      <c r="AX55" s="207"/>
      <c r="AY55" s="207"/>
      <c r="AZ55" s="207"/>
    </row>
    <row r="56" spans="1:52" ht="62.25" customHeight="1">
      <c r="A56" s="98"/>
      <c r="B56" s="1182" t="s">
        <v>709</v>
      </c>
      <c r="C56" s="1182"/>
      <c r="D56" s="1182"/>
      <c r="E56" s="1182"/>
      <c r="F56" s="1182"/>
      <c r="G56" s="102"/>
      <c r="H56" s="102"/>
      <c r="AB56" s="299"/>
      <c r="AC56" s="300"/>
      <c r="AQ56" s="207"/>
      <c r="AR56" s="207"/>
      <c r="AS56" s="207"/>
      <c r="AT56" s="207"/>
      <c r="AU56" s="207"/>
      <c r="AV56" s="207"/>
      <c r="AW56" s="207"/>
      <c r="AX56" s="207"/>
      <c r="AY56" s="207"/>
      <c r="AZ56" s="207"/>
    </row>
    <row r="57" spans="1:52" ht="78" customHeight="1">
      <c r="A57" s="98">
        <v>3</v>
      </c>
      <c r="B57" s="1172" t="s">
        <v>69</v>
      </c>
      <c r="C57" s="1172"/>
      <c r="D57" s="1172"/>
      <c r="E57" s="1172"/>
      <c r="F57" s="1172"/>
      <c r="G57" s="102"/>
      <c r="H57" s="102"/>
      <c r="AB57" s="299"/>
      <c r="AC57" s="300"/>
      <c r="AQ57" s="207"/>
      <c r="AR57" s="207"/>
      <c r="AS57" s="207"/>
      <c r="AT57" s="207"/>
      <c r="AU57" s="207"/>
      <c r="AV57" s="207"/>
      <c r="AW57" s="207"/>
      <c r="AX57" s="207"/>
      <c r="AY57" s="207"/>
      <c r="AZ57" s="207"/>
    </row>
    <row r="58" spans="1:52" s="26" customFormat="1" ht="96" customHeight="1">
      <c r="A58" s="98">
        <v>3.1</v>
      </c>
      <c r="B58" s="1172" t="s">
        <v>338</v>
      </c>
      <c r="C58" s="1172"/>
      <c r="D58" s="1172"/>
      <c r="E58" s="1172"/>
      <c r="F58" s="1172"/>
      <c r="G58" s="102"/>
      <c r="H58" s="102"/>
      <c r="I58" s="71"/>
      <c r="J58" s="71"/>
      <c r="K58" s="294"/>
      <c r="L58" s="294"/>
      <c r="M58" s="294"/>
      <c r="N58" s="294"/>
      <c r="O58" s="294"/>
      <c r="P58" s="294"/>
      <c r="Q58" s="294"/>
      <c r="R58" s="294"/>
      <c r="S58" s="294"/>
      <c r="T58" s="294"/>
      <c r="U58" s="294"/>
      <c r="V58" s="294"/>
      <c r="W58" s="294"/>
      <c r="X58" s="294"/>
      <c r="Y58" s="294"/>
      <c r="Z58" s="294"/>
      <c r="AA58" s="71"/>
      <c r="AB58" s="299"/>
      <c r="AC58" s="300"/>
      <c r="AD58" s="296"/>
      <c r="AE58" s="296"/>
      <c r="AF58" s="71"/>
      <c r="AG58" s="71"/>
      <c r="AH58" s="71"/>
      <c r="AI58" s="71"/>
      <c r="AJ58" s="71"/>
      <c r="AK58" s="71"/>
      <c r="AL58" s="71"/>
      <c r="AM58" s="71"/>
      <c r="AN58" s="71"/>
      <c r="AO58" s="71"/>
      <c r="AP58" s="71"/>
      <c r="AQ58" s="204"/>
      <c r="AR58" s="204"/>
      <c r="AS58" s="204"/>
      <c r="AT58" s="204"/>
      <c r="AU58" s="204"/>
      <c r="AV58" s="204"/>
      <c r="AW58" s="204"/>
      <c r="AX58" s="204"/>
      <c r="AY58" s="204"/>
      <c r="AZ58" s="204"/>
    </row>
    <row r="59" spans="1:52" ht="80.25" customHeight="1">
      <c r="A59" s="98">
        <v>3.2</v>
      </c>
      <c r="B59" s="1172" t="s">
        <v>339</v>
      </c>
      <c r="C59" s="1172"/>
      <c r="D59" s="1172"/>
      <c r="E59" s="1172"/>
      <c r="F59" s="1172"/>
      <c r="G59" s="102"/>
      <c r="H59" s="102"/>
      <c r="AB59" s="299"/>
      <c r="AC59" s="300"/>
      <c r="AQ59" s="207"/>
      <c r="AR59" s="207"/>
      <c r="AS59" s="207"/>
      <c r="AT59" s="207"/>
      <c r="AU59" s="207"/>
      <c r="AV59" s="207"/>
      <c r="AW59" s="207"/>
      <c r="AX59" s="207"/>
      <c r="AY59" s="207"/>
      <c r="AZ59" s="207"/>
    </row>
    <row r="60" spans="1:52" ht="83.25" customHeight="1">
      <c r="A60" s="98">
        <v>4</v>
      </c>
      <c r="B60" s="1172" t="s">
        <v>475</v>
      </c>
      <c r="C60" s="1172"/>
      <c r="D60" s="1172"/>
      <c r="E60" s="1172"/>
      <c r="F60" s="1172"/>
      <c r="G60" s="102"/>
      <c r="H60" s="102"/>
      <c r="AB60" s="299"/>
      <c r="AC60" s="300"/>
      <c r="AQ60" s="207"/>
      <c r="AR60" s="207"/>
      <c r="AS60" s="207"/>
      <c r="AT60" s="207"/>
      <c r="AU60" s="207"/>
      <c r="AV60" s="207"/>
      <c r="AW60" s="207"/>
      <c r="AX60" s="207"/>
      <c r="AY60" s="207"/>
      <c r="AZ60" s="207"/>
    </row>
    <row r="61" spans="1:52" ht="59.25" customHeight="1">
      <c r="A61" s="98">
        <v>4.0999999999999996</v>
      </c>
      <c r="B61" s="1172" t="s">
        <v>567</v>
      </c>
      <c r="C61" s="1172"/>
      <c r="D61" s="1172"/>
      <c r="E61" s="1172"/>
      <c r="F61" s="1172"/>
      <c r="G61" s="102"/>
      <c r="H61" s="102"/>
      <c r="AB61" s="299"/>
      <c r="AC61" s="300"/>
      <c r="AQ61" s="207"/>
      <c r="AR61" s="207"/>
      <c r="AS61" s="207"/>
      <c r="AT61" s="207"/>
      <c r="AU61" s="207"/>
      <c r="AV61" s="207"/>
      <c r="AW61" s="207"/>
      <c r="AX61" s="207"/>
      <c r="AY61" s="207"/>
      <c r="AZ61" s="207"/>
    </row>
    <row r="62" spans="1:52" ht="108" customHeight="1">
      <c r="A62" s="98">
        <v>4.2</v>
      </c>
      <c r="B62" s="1172" t="s">
        <v>568</v>
      </c>
      <c r="C62" s="1172"/>
      <c r="D62" s="1172"/>
      <c r="E62" s="1172"/>
      <c r="F62" s="1172"/>
      <c r="G62" s="102"/>
      <c r="H62" s="102"/>
      <c r="AB62" s="299"/>
      <c r="AC62" s="300"/>
      <c r="AQ62" s="207"/>
      <c r="AR62" s="207"/>
      <c r="AS62" s="207"/>
      <c r="AT62" s="207"/>
      <c r="AU62" s="207"/>
      <c r="AV62" s="207"/>
      <c r="AW62" s="207"/>
      <c r="AX62" s="207"/>
      <c r="AY62" s="207"/>
      <c r="AZ62" s="207"/>
    </row>
    <row r="63" spans="1:52" ht="53.25" customHeight="1">
      <c r="A63" s="98">
        <v>4.3</v>
      </c>
      <c r="B63" s="1172" t="s">
        <v>569</v>
      </c>
      <c r="C63" s="1172"/>
      <c r="D63" s="1172"/>
      <c r="E63" s="1172"/>
      <c r="F63" s="1172"/>
      <c r="G63" s="97"/>
      <c r="H63" s="97"/>
      <c r="AB63" s="299"/>
      <c r="AC63" s="300"/>
      <c r="AQ63" s="207"/>
      <c r="AR63" s="207"/>
      <c r="AS63" s="207"/>
      <c r="AT63" s="207"/>
      <c r="AU63" s="207"/>
      <c r="AV63" s="207"/>
      <c r="AW63" s="207"/>
      <c r="AX63" s="207"/>
      <c r="AY63" s="207"/>
      <c r="AZ63" s="207"/>
    </row>
    <row r="64" spans="1:52" s="26" customFormat="1" ht="29.25" customHeight="1">
      <c r="A64" s="72">
        <v>5</v>
      </c>
      <c r="B64" s="1171" t="s">
        <v>70</v>
      </c>
      <c r="C64" s="1171"/>
      <c r="D64" s="1171"/>
      <c r="E64" s="1171"/>
      <c r="F64" s="1171"/>
      <c r="G64" s="102"/>
      <c r="H64" s="102"/>
      <c r="I64" s="71"/>
      <c r="J64" s="71"/>
      <c r="K64" s="294"/>
      <c r="L64" s="294"/>
      <c r="M64" s="294"/>
      <c r="N64" s="294"/>
      <c r="O64" s="294"/>
      <c r="P64" s="294"/>
      <c r="Q64" s="294"/>
      <c r="R64" s="294"/>
      <c r="S64" s="294"/>
      <c r="T64" s="294"/>
      <c r="U64" s="294"/>
      <c r="V64" s="294"/>
      <c r="W64" s="294"/>
      <c r="X64" s="294"/>
      <c r="Y64" s="294"/>
      <c r="Z64" s="294"/>
      <c r="AA64" s="71"/>
      <c r="AB64" s="299"/>
      <c r="AC64" s="300"/>
      <c r="AD64" s="296"/>
      <c r="AE64" s="296"/>
      <c r="AF64" s="71"/>
      <c r="AG64" s="71"/>
      <c r="AH64" s="71"/>
      <c r="AI64" s="71"/>
      <c r="AJ64" s="71"/>
      <c r="AK64" s="71"/>
      <c r="AL64" s="71"/>
      <c r="AM64" s="71"/>
      <c r="AN64" s="71"/>
      <c r="AO64" s="71"/>
      <c r="AP64" s="71"/>
      <c r="AQ64" s="204"/>
      <c r="AR64" s="204"/>
      <c r="AS64" s="204"/>
      <c r="AT64" s="204"/>
      <c r="AU64" s="204"/>
      <c r="AV64" s="204"/>
      <c r="AW64" s="204"/>
      <c r="AX64" s="204"/>
      <c r="AY64" s="204"/>
      <c r="AZ64" s="204"/>
    </row>
    <row r="65" spans="1:52" s="26" customFormat="1" ht="241.5" customHeight="1">
      <c r="A65" s="98">
        <v>5.0999999999999996</v>
      </c>
      <c r="B65" s="1172" t="s">
        <v>570</v>
      </c>
      <c r="C65" s="1172"/>
      <c r="D65" s="1172"/>
      <c r="E65" s="1172"/>
      <c r="F65" s="1172"/>
      <c r="G65" s="294"/>
      <c r="H65" s="294"/>
      <c r="I65" s="71"/>
      <c r="J65" s="267"/>
      <c r="K65" s="308"/>
      <c r="L65" s="308"/>
      <c r="M65" s="308"/>
      <c r="N65" s="308"/>
      <c r="O65" s="308"/>
      <c r="P65" s="308"/>
      <c r="Q65" s="308"/>
      <c r="R65" s="308"/>
      <c r="S65" s="308"/>
      <c r="T65" s="308"/>
      <c r="U65" s="308"/>
      <c r="V65" s="308"/>
      <c r="W65" s="308"/>
      <c r="X65" s="308"/>
      <c r="Y65" s="308"/>
      <c r="Z65" s="308"/>
      <c r="AA65" s="267"/>
      <c r="AB65" s="75"/>
      <c r="AC65" s="300"/>
      <c r="AD65" s="296"/>
      <c r="AE65" s="296"/>
      <c r="AF65" s="71"/>
      <c r="AG65" s="71"/>
      <c r="AH65" s="71"/>
      <c r="AI65" s="71"/>
      <c r="AJ65" s="71"/>
      <c r="AK65" s="71"/>
      <c r="AL65" s="71"/>
      <c r="AM65" s="71"/>
      <c r="AN65" s="71"/>
      <c r="AO65" s="71"/>
      <c r="AP65" s="71"/>
      <c r="AQ65" s="204"/>
      <c r="AR65" s="204"/>
      <c r="AS65" s="204"/>
      <c r="AT65" s="204"/>
      <c r="AU65" s="204"/>
      <c r="AV65" s="204"/>
      <c r="AW65" s="204"/>
      <c r="AX65" s="204"/>
      <c r="AY65" s="204"/>
      <c r="AZ65" s="204"/>
    </row>
    <row r="66" spans="1:52" s="26" customFormat="1" ht="48" customHeight="1">
      <c r="A66" s="98">
        <v>6</v>
      </c>
      <c r="B66" s="1172" t="s">
        <v>71</v>
      </c>
      <c r="C66" s="1172"/>
      <c r="D66" s="1172"/>
      <c r="E66" s="1172"/>
      <c r="F66" s="1172"/>
      <c r="G66" s="294"/>
      <c r="H66" s="294"/>
      <c r="I66" s="71"/>
      <c r="J66" s="267"/>
      <c r="K66" s="308"/>
      <c r="L66" s="308"/>
      <c r="M66" s="308"/>
      <c r="N66" s="308"/>
      <c r="O66" s="308"/>
      <c r="P66" s="308"/>
      <c r="Q66" s="308"/>
      <c r="R66" s="308"/>
      <c r="S66" s="308"/>
      <c r="T66" s="308"/>
      <c r="U66" s="308"/>
      <c r="V66" s="308"/>
      <c r="W66" s="308"/>
      <c r="X66" s="308"/>
      <c r="Y66" s="308"/>
      <c r="Z66" s="308"/>
      <c r="AA66" s="267"/>
      <c r="AB66" s="75"/>
      <c r="AC66" s="300"/>
      <c r="AD66" s="296"/>
      <c r="AE66" s="296"/>
      <c r="AF66" s="71"/>
      <c r="AG66" s="71"/>
      <c r="AH66" s="71"/>
      <c r="AI66" s="71"/>
      <c r="AJ66" s="71"/>
      <c r="AK66" s="71"/>
      <c r="AL66" s="71"/>
      <c r="AM66" s="71"/>
      <c r="AN66" s="71"/>
      <c r="AO66" s="71"/>
      <c r="AP66" s="71"/>
      <c r="AQ66" s="204"/>
      <c r="AR66" s="204"/>
      <c r="AS66" s="204"/>
      <c r="AT66" s="204"/>
      <c r="AU66" s="204"/>
      <c r="AV66" s="204"/>
      <c r="AW66" s="204"/>
      <c r="AX66" s="204"/>
      <c r="AY66" s="204"/>
      <c r="AZ66" s="204"/>
    </row>
    <row r="67" spans="1:52" s="26" customFormat="1" ht="26.1" customHeight="1">
      <c r="A67" s="72"/>
      <c r="B67" s="63" t="s">
        <v>366</v>
      </c>
      <c r="C67" s="34" t="s">
        <v>72</v>
      </c>
      <c r="D67" s="31"/>
      <c r="E67" s="93" t="s">
        <v>73</v>
      </c>
      <c r="G67" s="294"/>
      <c r="H67" s="294"/>
      <c r="I67" s="71"/>
      <c r="J67" s="71"/>
      <c r="K67" s="294"/>
      <c r="L67" s="294"/>
      <c r="M67" s="294"/>
      <c r="N67" s="294"/>
      <c r="O67" s="294"/>
      <c r="P67" s="294"/>
      <c r="Q67" s="294"/>
      <c r="R67" s="294"/>
      <c r="S67" s="294"/>
      <c r="T67" s="294"/>
      <c r="U67" s="294"/>
      <c r="V67" s="294"/>
      <c r="W67" s="294"/>
      <c r="X67" s="294"/>
      <c r="Y67" s="294"/>
      <c r="Z67" s="294"/>
      <c r="AA67" s="71"/>
      <c r="AB67" s="75"/>
      <c r="AC67" s="300"/>
      <c r="AD67" s="296"/>
      <c r="AE67" s="296"/>
      <c r="AF67" s="71"/>
      <c r="AG67" s="71"/>
      <c r="AH67" s="71"/>
      <c r="AI67" s="71"/>
      <c r="AJ67" s="71"/>
      <c r="AK67" s="71"/>
      <c r="AL67" s="71"/>
      <c r="AM67" s="71"/>
      <c r="AN67" s="71"/>
      <c r="AO67" s="71"/>
      <c r="AP67" s="71"/>
      <c r="AQ67" s="204"/>
      <c r="AR67" s="204"/>
      <c r="AS67" s="204"/>
      <c r="AT67" s="204"/>
      <c r="AU67" s="204"/>
      <c r="AV67" s="204"/>
      <c r="AW67" s="204"/>
      <c r="AX67" s="204"/>
      <c r="AY67" s="204"/>
      <c r="AZ67" s="204"/>
    </row>
    <row r="68" spans="1:52" s="26" customFormat="1" ht="26.1" customHeight="1">
      <c r="A68" s="72"/>
      <c r="B68" s="63" t="s">
        <v>367</v>
      </c>
      <c r="C68" s="34" t="s">
        <v>575</v>
      </c>
      <c r="D68" s="31"/>
      <c r="E68" s="93" t="s">
        <v>576</v>
      </c>
      <c r="G68" s="294"/>
      <c r="H68" s="294"/>
      <c r="I68" s="71"/>
      <c r="J68" s="71"/>
      <c r="K68" s="294"/>
      <c r="L68" s="294"/>
      <c r="M68" s="294"/>
      <c r="N68" s="294"/>
      <c r="O68" s="294"/>
      <c r="P68" s="294"/>
      <c r="Q68" s="294"/>
      <c r="R68" s="294"/>
      <c r="S68" s="294"/>
      <c r="T68" s="294"/>
      <c r="U68" s="294"/>
      <c r="V68" s="294"/>
      <c r="W68" s="294"/>
      <c r="X68" s="294"/>
      <c r="Y68" s="294"/>
      <c r="Z68" s="294"/>
      <c r="AA68" s="71"/>
      <c r="AB68" s="75"/>
      <c r="AC68" s="300"/>
      <c r="AD68" s="296"/>
      <c r="AE68" s="296"/>
      <c r="AF68" s="71"/>
      <c r="AG68" s="71"/>
      <c r="AH68" s="71"/>
      <c r="AI68" s="71"/>
      <c r="AJ68" s="71"/>
      <c r="AK68" s="71"/>
      <c r="AL68" s="71"/>
      <c r="AM68" s="71"/>
      <c r="AN68" s="71"/>
      <c r="AO68" s="71"/>
      <c r="AP68" s="71"/>
      <c r="AQ68" s="204"/>
      <c r="AR68" s="204"/>
      <c r="AS68" s="204"/>
      <c r="AT68" s="204"/>
      <c r="AU68" s="204"/>
      <c r="AV68" s="204"/>
      <c r="AW68" s="204"/>
      <c r="AX68" s="204"/>
      <c r="AY68" s="204"/>
      <c r="AZ68" s="204"/>
    </row>
    <row r="69" spans="1:52" s="26" customFormat="1" ht="26.1" customHeight="1">
      <c r="A69" s="72"/>
      <c r="B69" s="63" t="s">
        <v>725</v>
      </c>
      <c r="C69" s="34" t="s">
        <v>74</v>
      </c>
      <c r="D69" s="31"/>
      <c r="E69" s="93" t="s">
        <v>75</v>
      </c>
      <c r="G69" s="294"/>
      <c r="H69" s="294"/>
      <c r="I69" s="71"/>
      <c r="J69" s="267"/>
      <c r="K69" s="308"/>
      <c r="L69" s="308"/>
      <c r="M69" s="308"/>
      <c r="N69" s="308"/>
      <c r="O69" s="308"/>
      <c r="P69" s="308"/>
      <c r="Q69" s="308"/>
      <c r="R69" s="308"/>
      <c r="S69" s="308"/>
      <c r="T69" s="308"/>
      <c r="U69" s="308"/>
      <c r="V69" s="308"/>
      <c r="W69" s="308"/>
      <c r="X69" s="308"/>
      <c r="Y69" s="308"/>
      <c r="Z69" s="308"/>
      <c r="AA69" s="267"/>
      <c r="AB69" s="75"/>
      <c r="AC69" s="300"/>
      <c r="AD69" s="296"/>
      <c r="AE69" s="296"/>
      <c r="AF69" s="71"/>
      <c r="AG69" s="71"/>
      <c r="AH69" s="71"/>
      <c r="AI69" s="71"/>
      <c r="AJ69" s="71"/>
      <c r="AK69" s="71"/>
      <c r="AL69" s="71"/>
      <c r="AM69" s="71"/>
      <c r="AN69" s="71"/>
      <c r="AO69" s="71"/>
      <c r="AP69" s="71"/>
      <c r="AQ69" s="204"/>
      <c r="AR69" s="204"/>
      <c r="AS69" s="204"/>
      <c r="AT69" s="204"/>
      <c r="AU69" s="204"/>
      <c r="AV69" s="204"/>
      <c r="AW69" s="204"/>
      <c r="AX69" s="204"/>
      <c r="AY69" s="204"/>
      <c r="AZ69" s="204"/>
    </row>
    <row r="70" spans="1:52" s="26" customFormat="1" ht="26.1" customHeight="1">
      <c r="A70" s="72"/>
      <c r="B70" s="63" t="s">
        <v>369</v>
      </c>
      <c r="C70" s="34" t="s">
        <v>76</v>
      </c>
      <c r="D70" s="31"/>
      <c r="E70" s="93" t="s">
        <v>77</v>
      </c>
      <c r="G70" s="294"/>
      <c r="H70" s="294"/>
      <c r="I70" s="71"/>
      <c r="J70" s="71"/>
      <c r="K70" s="294"/>
      <c r="L70" s="294"/>
      <c r="M70" s="294"/>
      <c r="N70" s="294"/>
      <c r="O70" s="294"/>
      <c r="P70" s="294"/>
      <c r="Q70" s="294"/>
      <c r="R70" s="294"/>
      <c r="S70" s="294"/>
      <c r="T70" s="294"/>
      <c r="U70" s="294"/>
      <c r="V70" s="294"/>
      <c r="W70" s="294"/>
      <c r="X70" s="294"/>
      <c r="Y70" s="294"/>
      <c r="Z70" s="294"/>
      <c r="AA70" s="71"/>
      <c r="AB70" s="75"/>
      <c r="AC70" s="300"/>
      <c r="AD70" s="296"/>
      <c r="AE70" s="296"/>
      <c r="AF70" s="71"/>
      <c r="AG70" s="71"/>
      <c r="AH70" s="71"/>
      <c r="AI70" s="71"/>
      <c r="AJ70" s="71"/>
      <c r="AK70" s="71"/>
      <c r="AL70" s="71"/>
      <c r="AM70" s="71"/>
      <c r="AN70" s="71"/>
      <c r="AO70" s="71"/>
      <c r="AP70" s="71"/>
      <c r="AQ70" s="204"/>
      <c r="AR70" s="204"/>
      <c r="AS70" s="204"/>
      <c r="AT70" s="204"/>
      <c r="AU70" s="204"/>
      <c r="AV70" s="204"/>
      <c r="AW70" s="204"/>
      <c r="AX70" s="204"/>
      <c r="AY70" s="204"/>
      <c r="AZ70" s="204"/>
    </row>
    <row r="71" spans="1:52" s="26" customFormat="1" ht="26.1" customHeight="1">
      <c r="A71" s="72"/>
      <c r="B71" s="63" t="s">
        <v>78</v>
      </c>
      <c r="C71" s="34" t="s">
        <v>79</v>
      </c>
      <c r="D71" s="31"/>
      <c r="E71" s="93" t="s">
        <v>80</v>
      </c>
      <c r="G71" s="294"/>
      <c r="H71" s="294"/>
      <c r="I71" s="71"/>
      <c r="J71" s="71"/>
      <c r="K71" s="294"/>
      <c r="L71" s="294"/>
      <c r="M71" s="294"/>
      <c r="N71" s="294"/>
      <c r="O71" s="294"/>
      <c r="P71" s="294"/>
      <c r="Q71" s="294"/>
      <c r="R71" s="294"/>
      <c r="S71" s="294"/>
      <c r="T71" s="294"/>
      <c r="U71" s="294"/>
      <c r="V71" s="294"/>
      <c r="W71" s="294"/>
      <c r="X71" s="294"/>
      <c r="Y71" s="294"/>
      <c r="Z71" s="294"/>
      <c r="AA71" s="71"/>
      <c r="AB71" s="75"/>
      <c r="AC71" s="300"/>
      <c r="AD71" s="296"/>
      <c r="AE71" s="296"/>
      <c r="AF71" s="71"/>
      <c r="AG71" s="71"/>
      <c r="AH71" s="71"/>
      <c r="AI71" s="71"/>
      <c r="AJ71" s="71"/>
      <c r="AK71" s="71"/>
      <c r="AL71" s="71"/>
      <c r="AM71" s="71"/>
      <c r="AN71" s="71"/>
      <c r="AO71" s="71"/>
      <c r="AP71" s="71"/>
      <c r="AQ71" s="204"/>
      <c r="AR71" s="204"/>
      <c r="AS71" s="204"/>
      <c r="AT71" s="204"/>
      <c r="AU71" s="204"/>
      <c r="AV71" s="204"/>
      <c r="AW71" s="204"/>
      <c r="AX71" s="204"/>
      <c r="AY71" s="204"/>
      <c r="AZ71" s="204"/>
    </row>
    <row r="72" spans="1:52" ht="26.1" customHeight="1">
      <c r="A72" s="72"/>
      <c r="B72" s="700" t="s">
        <v>81</v>
      </c>
      <c r="C72" s="34" t="s">
        <v>82</v>
      </c>
      <c r="E72" s="93" t="s">
        <v>83</v>
      </c>
      <c r="F72" s="26"/>
      <c r="G72" s="308"/>
      <c r="H72" s="308"/>
      <c r="J72" s="267"/>
      <c r="K72" s="308"/>
      <c r="L72" s="308"/>
      <c r="M72" s="308"/>
      <c r="N72" s="308"/>
      <c r="O72" s="308"/>
      <c r="P72" s="308"/>
      <c r="Q72" s="308"/>
      <c r="R72" s="308"/>
      <c r="S72" s="308"/>
      <c r="T72" s="308"/>
      <c r="U72" s="308"/>
      <c r="V72" s="308"/>
      <c r="W72" s="308"/>
      <c r="X72" s="308"/>
      <c r="Y72" s="308"/>
      <c r="Z72" s="308"/>
      <c r="AA72" s="267"/>
      <c r="AB72" s="75"/>
      <c r="AC72" s="300"/>
      <c r="AQ72" s="207"/>
      <c r="AR72" s="207"/>
      <c r="AS72" s="207"/>
      <c r="AT72" s="207"/>
      <c r="AU72" s="207"/>
      <c r="AV72" s="207"/>
      <c r="AW72" s="207"/>
      <c r="AX72" s="207"/>
      <c r="AY72" s="207"/>
      <c r="AZ72" s="207"/>
    </row>
    <row r="73" spans="1:52" ht="26.1" customHeight="1">
      <c r="A73" s="72"/>
      <c r="B73" s="63" t="s">
        <v>84</v>
      </c>
      <c r="C73" s="34" t="s">
        <v>85</v>
      </c>
      <c r="E73" s="93" t="s">
        <v>86</v>
      </c>
      <c r="F73" s="26"/>
      <c r="G73" s="308"/>
      <c r="H73" s="308"/>
      <c r="J73" s="267"/>
      <c r="K73" s="308"/>
      <c r="L73" s="308"/>
      <c r="M73" s="308"/>
      <c r="N73" s="308"/>
      <c r="O73" s="308"/>
      <c r="P73" s="308"/>
      <c r="Q73" s="308"/>
      <c r="R73" s="308"/>
      <c r="S73" s="308"/>
      <c r="T73" s="308"/>
      <c r="U73" s="308"/>
      <c r="V73" s="308"/>
      <c r="W73" s="308"/>
      <c r="X73" s="308"/>
      <c r="Y73" s="308"/>
      <c r="Z73" s="308"/>
      <c r="AA73" s="267"/>
      <c r="AB73" s="75"/>
      <c r="AC73" s="300"/>
      <c r="AQ73" s="207"/>
      <c r="AR73" s="207"/>
      <c r="AS73" s="207"/>
      <c r="AT73" s="207"/>
      <c r="AU73" s="207"/>
      <c r="AV73" s="207"/>
      <c r="AW73" s="207"/>
      <c r="AX73" s="207"/>
      <c r="AY73" s="207"/>
      <c r="AZ73" s="207"/>
    </row>
    <row r="74" spans="1:52" ht="26.1" customHeight="1">
      <c r="A74" s="63"/>
      <c r="B74" s="63" t="s">
        <v>87</v>
      </c>
      <c r="C74" s="34" t="s">
        <v>88</v>
      </c>
      <c r="E74" s="93" t="s">
        <v>89</v>
      </c>
      <c r="F74" s="27"/>
      <c r="G74" s="308"/>
      <c r="H74" s="308"/>
      <c r="J74" s="267"/>
      <c r="K74" s="308"/>
      <c r="L74" s="308"/>
      <c r="M74" s="308"/>
      <c r="N74" s="308"/>
      <c r="O74" s="308"/>
      <c r="P74" s="308"/>
      <c r="Q74" s="308"/>
      <c r="R74" s="308"/>
      <c r="S74" s="308"/>
      <c r="T74" s="308"/>
      <c r="U74" s="308"/>
      <c r="V74" s="308"/>
      <c r="W74" s="308"/>
      <c r="X74" s="308"/>
      <c r="Y74" s="308"/>
      <c r="Z74" s="308"/>
      <c r="AA74" s="267"/>
      <c r="AB74" s="75"/>
      <c r="AC74" s="300"/>
      <c r="AQ74" s="207"/>
      <c r="AR74" s="207"/>
      <c r="AS74" s="207"/>
      <c r="AT74" s="207"/>
      <c r="AU74" s="207"/>
      <c r="AV74" s="207"/>
      <c r="AW74" s="207"/>
      <c r="AX74" s="207"/>
      <c r="AY74" s="207"/>
      <c r="AZ74" s="207"/>
    </row>
    <row r="75" spans="1:52" ht="26.1" customHeight="1">
      <c r="A75" s="63"/>
      <c r="B75" s="63" t="s">
        <v>23</v>
      </c>
      <c r="C75" s="34" t="s">
        <v>90</v>
      </c>
      <c r="E75" s="93" t="s">
        <v>91</v>
      </c>
      <c r="F75" s="27"/>
      <c r="G75" s="308"/>
      <c r="H75" s="308"/>
      <c r="J75" s="267"/>
      <c r="K75" s="308"/>
      <c r="L75" s="308"/>
      <c r="M75" s="308"/>
      <c r="N75" s="308"/>
      <c r="O75" s="308"/>
      <c r="P75" s="308"/>
      <c r="Q75" s="308"/>
      <c r="R75" s="308"/>
      <c r="S75" s="308"/>
      <c r="T75" s="308"/>
      <c r="U75" s="308"/>
      <c r="V75" s="308"/>
      <c r="W75" s="308"/>
      <c r="X75" s="308"/>
      <c r="Y75" s="308"/>
      <c r="Z75" s="308"/>
      <c r="AA75" s="267"/>
      <c r="AB75" s="75"/>
      <c r="AC75" s="300"/>
      <c r="AQ75" s="207"/>
      <c r="AR75" s="207"/>
      <c r="AS75" s="207"/>
      <c r="AT75" s="207"/>
      <c r="AU75" s="207"/>
      <c r="AV75" s="207"/>
      <c r="AW75" s="207"/>
      <c r="AX75" s="207"/>
      <c r="AY75" s="207"/>
      <c r="AZ75" s="207"/>
    </row>
    <row r="76" spans="1:52" ht="26.1" customHeight="1">
      <c r="A76" s="63"/>
      <c r="B76" s="63" t="s">
        <v>92</v>
      </c>
      <c r="C76" s="34" t="s">
        <v>93</v>
      </c>
      <c r="E76" s="93" t="s">
        <v>94</v>
      </c>
      <c r="F76" s="27"/>
      <c r="G76" s="308"/>
      <c r="H76" s="308"/>
      <c r="J76" s="267"/>
      <c r="K76" s="308"/>
      <c r="L76" s="308"/>
      <c r="M76" s="308"/>
      <c r="N76" s="308"/>
      <c r="O76" s="308"/>
      <c r="P76" s="308"/>
      <c r="Q76" s="308"/>
      <c r="R76" s="308"/>
      <c r="S76" s="308"/>
      <c r="T76" s="308"/>
      <c r="U76" s="308"/>
      <c r="V76" s="308"/>
      <c r="W76" s="308"/>
      <c r="X76" s="308"/>
      <c r="Y76" s="308"/>
      <c r="Z76" s="308"/>
      <c r="AA76" s="267"/>
      <c r="AB76" s="75"/>
      <c r="AC76" s="300"/>
      <c r="AQ76" s="207"/>
      <c r="AR76" s="207"/>
      <c r="AS76" s="207"/>
      <c r="AT76" s="207"/>
      <c r="AU76" s="207"/>
      <c r="AV76" s="207"/>
      <c r="AW76" s="207"/>
      <c r="AX76" s="207"/>
      <c r="AY76" s="207"/>
      <c r="AZ76" s="207"/>
    </row>
    <row r="77" spans="1:52" ht="41.25" customHeight="1">
      <c r="A77" s="63"/>
      <c r="B77" s="63" t="s">
        <v>95</v>
      </c>
      <c r="C77" s="34" t="s">
        <v>96</v>
      </c>
      <c r="E77" s="93" t="s">
        <v>97</v>
      </c>
      <c r="F77" s="27"/>
      <c r="G77" s="308"/>
      <c r="H77" s="308"/>
      <c r="AB77" s="299"/>
      <c r="AC77" s="300"/>
      <c r="AQ77" s="207"/>
      <c r="AR77" s="207"/>
      <c r="AS77" s="207"/>
      <c r="AT77" s="207"/>
      <c r="AU77" s="207"/>
      <c r="AV77" s="207"/>
      <c r="AW77" s="207"/>
      <c r="AX77" s="207"/>
      <c r="AY77" s="207"/>
      <c r="AZ77" s="207"/>
    </row>
    <row r="78" spans="1:52" ht="38.25" customHeight="1">
      <c r="A78" s="63"/>
      <c r="B78" s="63" t="s">
        <v>98</v>
      </c>
      <c r="C78" s="34" t="s">
        <v>99</v>
      </c>
      <c r="E78" s="93" t="s">
        <v>100</v>
      </c>
      <c r="F78" s="27"/>
      <c r="G78" s="102"/>
      <c r="H78" s="102"/>
      <c r="AB78" s="299"/>
      <c r="AC78" s="300"/>
      <c r="AQ78" s="207"/>
      <c r="AR78" s="207"/>
      <c r="AS78" s="207"/>
      <c r="AT78" s="207"/>
      <c r="AU78" s="207"/>
      <c r="AV78" s="207"/>
      <c r="AW78" s="207"/>
      <c r="AX78" s="207"/>
      <c r="AY78" s="207"/>
      <c r="AZ78" s="207"/>
    </row>
    <row r="79" spans="1:52" ht="51.75" customHeight="1">
      <c r="B79" s="98" t="s">
        <v>102</v>
      </c>
      <c r="C79" s="1105" t="s">
        <v>103</v>
      </c>
      <c r="D79" s="1105"/>
      <c r="E79" s="103" t="s">
        <v>101</v>
      </c>
      <c r="F79" s="27"/>
      <c r="G79" s="102"/>
      <c r="H79" s="102"/>
      <c r="AB79" s="299"/>
      <c r="AC79" s="300"/>
      <c r="AQ79" s="207"/>
      <c r="AR79" s="207"/>
      <c r="AS79" s="207"/>
      <c r="AT79" s="207"/>
      <c r="AU79" s="207"/>
      <c r="AV79" s="207"/>
      <c r="AW79" s="207"/>
      <c r="AX79" s="207"/>
      <c r="AY79" s="207"/>
      <c r="AZ79" s="207"/>
    </row>
    <row r="80" spans="1:52" ht="47.25" customHeight="1">
      <c r="B80" s="1172" t="s">
        <v>104</v>
      </c>
      <c r="C80" s="1172"/>
      <c r="D80" s="1172"/>
      <c r="E80" s="1172"/>
      <c r="F80" s="1172"/>
      <c r="G80" s="102"/>
      <c r="H80" s="102"/>
      <c r="AB80" s="299"/>
      <c r="AC80" s="300"/>
      <c r="AQ80" s="207"/>
      <c r="AR80" s="207"/>
      <c r="AS80" s="207"/>
      <c r="AT80" s="207"/>
      <c r="AU80" s="207"/>
      <c r="AV80" s="207"/>
      <c r="AW80" s="207"/>
      <c r="AX80" s="207"/>
      <c r="AY80" s="207"/>
      <c r="AZ80" s="207"/>
    </row>
    <row r="81" spans="1:52" ht="60.75" customHeight="1">
      <c r="A81" s="98">
        <v>7</v>
      </c>
      <c r="B81" s="1172" t="s">
        <v>106</v>
      </c>
      <c r="C81" s="1172"/>
      <c r="D81" s="1172"/>
      <c r="E81" s="1172"/>
      <c r="F81" s="1172"/>
      <c r="G81" s="102"/>
      <c r="H81" s="102"/>
      <c r="AB81" s="299"/>
      <c r="AC81" s="300"/>
      <c r="AQ81" s="207"/>
      <c r="AR81" s="207"/>
      <c r="AS81" s="207"/>
      <c r="AT81" s="207"/>
      <c r="AU81" s="207"/>
      <c r="AV81" s="207"/>
      <c r="AW81" s="207"/>
      <c r="AX81" s="207"/>
      <c r="AY81" s="207"/>
      <c r="AZ81" s="207"/>
    </row>
    <row r="82" spans="1:52" ht="51.75" customHeight="1">
      <c r="A82" s="98">
        <v>8</v>
      </c>
      <c r="B82" s="1172" t="s">
        <v>107</v>
      </c>
      <c r="C82" s="1172"/>
      <c r="D82" s="1172"/>
      <c r="E82" s="1172"/>
      <c r="F82" s="1172"/>
      <c r="G82" s="102"/>
      <c r="H82" s="102"/>
      <c r="AB82" s="299"/>
      <c r="AC82" s="300"/>
      <c r="AQ82" s="207"/>
      <c r="AR82" s="207"/>
      <c r="AS82" s="207"/>
      <c r="AT82" s="207"/>
      <c r="AU82" s="207"/>
      <c r="AV82" s="207"/>
      <c r="AW82" s="207"/>
      <c r="AX82" s="207"/>
      <c r="AY82" s="207"/>
      <c r="AZ82" s="207"/>
    </row>
    <row r="83" spans="1:52" ht="60.75" customHeight="1">
      <c r="A83" s="98">
        <v>9</v>
      </c>
      <c r="B83" s="1172" t="s">
        <v>108</v>
      </c>
      <c r="C83" s="1172"/>
      <c r="D83" s="1172"/>
      <c r="E83" s="1172"/>
      <c r="F83" s="1172"/>
      <c r="G83" s="102"/>
      <c r="H83" s="102"/>
      <c r="AB83" s="299"/>
      <c r="AC83" s="300"/>
      <c r="AQ83" s="207"/>
      <c r="AR83" s="207"/>
      <c r="AS83" s="207"/>
      <c r="AT83" s="207"/>
      <c r="AU83" s="207"/>
      <c r="AV83" s="207"/>
      <c r="AW83" s="207"/>
      <c r="AX83" s="207"/>
      <c r="AY83" s="207"/>
      <c r="AZ83" s="207"/>
    </row>
    <row r="84" spans="1:52" ht="58.5" customHeight="1">
      <c r="A84" s="98">
        <v>10</v>
      </c>
      <c r="B84" s="1172" t="s">
        <v>109</v>
      </c>
      <c r="C84" s="1172"/>
      <c r="D84" s="1172"/>
      <c r="E84" s="1172"/>
      <c r="F84" s="1172"/>
      <c r="G84" s="102"/>
      <c r="H84" s="102"/>
      <c r="AB84" s="299"/>
      <c r="AC84" s="300"/>
      <c r="AQ84" s="207"/>
      <c r="AR84" s="207"/>
      <c r="AS84" s="207"/>
      <c r="AT84" s="207"/>
      <c r="AU84" s="207"/>
      <c r="AV84" s="207"/>
      <c r="AW84" s="207"/>
      <c r="AX84" s="207"/>
      <c r="AY84" s="207"/>
      <c r="AZ84" s="207"/>
    </row>
    <row r="85" spans="1:52" ht="45" customHeight="1">
      <c r="A85" s="98">
        <v>11</v>
      </c>
      <c r="B85" s="1172" t="s">
        <v>110</v>
      </c>
      <c r="C85" s="1172"/>
      <c r="D85" s="1172"/>
      <c r="E85" s="1172"/>
      <c r="F85" s="1172"/>
      <c r="G85" s="76"/>
      <c r="H85" s="76"/>
      <c r="AB85" s="299"/>
      <c r="AC85" s="300"/>
      <c r="AQ85" s="207"/>
      <c r="AR85" s="207"/>
      <c r="AS85" s="207"/>
      <c r="AT85" s="207"/>
      <c r="AU85" s="207"/>
      <c r="AV85" s="207"/>
      <c r="AW85" s="207"/>
      <c r="AX85" s="207"/>
      <c r="AY85" s="207"/>
      <c r="AZ85" s="207"/>
    </row>
    <row r="86" spans="1:52" ht="47.25" customHeight="1">
      <c r="A86" s="98">
        <v>12</v>
      </c>
      <c r="B86" s="1172" t="s">
        <v>111</v>
      </c>
      <c r="C86" s="1172"/>
      <c r="D86" s="1172"/>
      <c r="E86" s="1172"/>
      <c r="F86" s="1172"/>
      <c r="G86" s="76"/>
      <c r="H86" s="76"/>
      <c r="AB86" s="299"/>
      <c r="AC86" s="300"/>
      <c r="AQ86" s="207"/>
      <c r="AR86" s="207"/>
      <c r="AS86" s="207"/>
      <c r="AT86" s="207"/>
      <c r="AU86" s="207"/>
      <c r="AV86" s="207"/>
      <c r="AW86" s="207"/>
      <c r="AX86" s="207"/>
      <c r="AY86" s="207"/>
      <c r="AZ86" s="207"/>
    </row>
    <row r="87" spans="1:52" ht="35.1" customHeight="1">
      <c r="A87" s="72"/>
      <c r="B87" s="1017" t="s">
        <v>608</v>
      </c>
      <c r="C87" s="1017"/>
      <c r="D87" s="1017" t="s">
        <v>112</v>
      </c>
      <c r="E87" s="1017"/>
      <c r="F87" s="52" t="s">
        <v>609</v>
      </c>
      <c r="G87" s="76"/>
      <c r="H87" s="76"/>
      <c r="AB87" s="299"/>
      <c r="AC87" s="300"/>
      <c r="AQ87" s="207"/>
      <c r="AR87" s="207"/>
      <c r="AS87" s="207"/>
      <c r="AT87" s="207"/>
      <c r="AU87" s="207"/>
      <c r="AV87" s="207"/>
      <c r="AW87" s="207"/>
      <c r="AX87" s="207"/>
      <c r="AY87" s="207"/>
      <c r="AZ87" s="207"/>
    </row>
    <row r="88" spans="1:52" ht="29.25" customHeight="1">
      <c r="A88" s="72"/>
      <c r="B88" s="1177"/>
      <c r="C88" s="1177"/>
      <c r="D88" s="1016"/>
      <c r="E88" s="1016"/>
      <c r="F88" s="116"/>
      <c r="G88" s="76"/>
      <c r="H88" s="76"/>
      <c r="AB88" s="299"/>
      <c r="AC88" s="300"/>
      <c r="AQ88" s="207"/>
      <c r="AR88" s="207"/>
      <c r="AS88" s="207"/>
      <c r="AT88" s="207"/>
      <c r="AU88" s="207"/>
      <c r="AV88" s="207"/>
      <c r="AW88" s="207"/>
      <c r="AX88" s="207"/>
      <c r="AY88" s="207"/>
      <c r="AZ88" s="207"/>
    </row>
    <row r="89" spans="1:52" ht="29.25" customHeight="1">
      <c r="A89" s="72"/>
      <c r="B89" s="1177"/>
      <c r="C89" s="1177"/>
      <c r="D89" s="1016"/>
      <c r="E89" s="1016"/>
      <c r="F89" s="116"/>
      <c r="G89" s="76"/>
      <c r="H89" s="76"/>
      <c r="AB89" s="299"/>
      <c r="AC89" s="300"/>
      <c r="AQ89" s="207"/>
      <c r="AR89" s="207"/>
      <c r="AS89" s="207"/>
      <c r="AT89" s="207"/>
      <c r="AU89" s="207"/>
      <c r="AV89" s="207"/>
      <c r="AW89" s="207"/>
      <c r="AX89" s="207"/>
      <c r="AY89" s="207"/>
      <c r="AZ89" s="207"/>
    </row>
    <row r="90" spans="1:52" ht="29.25" customHeight="1">
      <c r="A90" s="72"/>
      <c r="B90" s="1177"/>
      <c r="C90" s="1177"/>
      <c r="D90" s="1016"/>
      <c r="E90" s="1016"/>
      <c r="F90" s="116"/>
      <c r="G90" s="102"/>
      <c r="H90" s="102"/>
      <c r="AB90" s="299"/>
      <c r="AC90" s="300"/>
      <c r="AQ90" s="207"/>
      <c r="AR90" s="207"/>
      <c r="AS90" s="207"/>
      <c r="AT90" s="207"/>
      <c r="AU90" s="207"/>
      <c r="AV90" s="207"/>
      <c r="AW90" s="207"/>
      <c r="AX90" s="207"/>
      <c r="AY90" s="207"/>
      <c r="AZ90" s="207"/>
    </row>
    <row r="91" spans="1:52" ht="42" customHeight="1">
      <c r="A91" s="72"/>
      <c r="B91" s="730" t="s">
        <v>308</v>
      </c>
      <c r="C91" s="730"/>
      <c r="D91" s="1169"/>
      <c r="E91" s="1169"/>
      <c r="F91" s="104"/>
      <c r="G91" s="102"/>
      <c r="H91" s="102"/>
      <c r="AB91" s="299"/>
      <c r="AC91" s="300"/>
      <c r="AQ91" s="207"/>
      <c r="AR91" s="207"/>
      <c r="AS91" s="207"/>
      <c r="AT91" s="207"/>
      <c r="AU91" s="207"/>
      <c r="AV91" s="207"/>
      <c r="AW91" s="207"/>
      <c r="AX91" s="207"/>
      <c r="AY91" s="207"/>
      <c r="AZ91" s="207"/>
    </row>
    <row r="92" spans="1:52" ht="80.25" customHeight="1">
      <c r="A92" s="98">
        <v>13</v>
      </c>
      <c r="B92" s="1172" t="s">
        <v>340</v>
      </c>
      <c r="C92" s="1172"/>
      <c r="D92" s="1172"/>
      <c r="E92" s="1172"/>
      <c r="F92" s="1172"/>
      <c r="G92" s="76"/>
      <c r="H92" s="76"/>
      <c r="AB92" s="299"/>
      <c r="AC92" s="300"/>
      <c r="AQ92" s="207"/>
      <c r="AR92" s="207"/>
      <c r="AS92" s="207"/>
      <c r="AT92" s="207"/>
      <c r="AU92" s="207"/>
      <c r="AV92" s="207"/>
      <c r="AW92" s="207"/>
      <c r="AX92" s="207"/>
      <c r="AY92" s="207"/>
      <c r="AZ92" s="207"/>
    </row>
    <row r="93" spans="1:52" ht="109.5" customHeight="1">
      <c r="A93" s="103">
        <v>14</v>
      </c>
      <c r="B93" s="1172" t="s">
        <v>309</v>
      </c>
      <c r="C93" s="1172"/>
      <c r="D93" s="1172"/>
      <c r="E93" s="1172"/>
      <c r="F93" s="1172"/>
      <c r="G93" s="88"/>
      <c r="H93" s="88"/>
      <c r="AB93" s="299"/>
      <c r="AC93" s="300"/>
      <c r="AQ93" s="207"/>
      <c r="AR93" s="207"/>
      <c r="AS93" s="207"/>
      <c r="AT93" s="207"/>
      <c r="AU93" s="207"/>
      <c r="AV93" s="207"/>
      <c r="AW93" s="207"/>
      <c r="AX93" s="207"/>
      <c r="AY93" s="207"/>
      <c r="AZ93" s="207"/>
    </row>
    <row r="94" spans="1:52" ht="15.95" customHeight="1">
      <c r="A94" s="105"/>
      <c r="B94" s="31" t="str">
        <f>IF(ISERROR("Dated this " &amp; AI6 &amp; LOOKUP(AI6,AG1:AG34,AH1:AH34) &amp; " day of " &amp; AI8 &amp; " " &amp;AI9), "", "Dated this " &amp; AI6 &amp; LOOKUP(AI6,AG1:AG34,AH1:AH34) &amp; " day of " &amp; AI8 &amp; " " &amp;AI9)</f>
        <v/>
      </c>
      <c r="E94" s="104"/>
      <c r="F94" s="104"/>
      <c r="G94" s="88"/>
      <c r="H94" s="88"/>
      <c r="AB94" s="299"/>
      <c r="AC94" s="300"/>
      <c r="AQ94" s="207"/>
      <c r="AR94" s="207"/>
      <c r="AS94" s="207"/>
      <c r="AT94" s="207"/>
      <c r="AU94" s="207"/>
      <c r="AV94" s="207"/>
      <c r="AW94" s="207"/>
      <c r="AX94" s="207"/>
      <c r="AY94" s="207"/>
      <c r="AZ94" s="207"/>
    </row>
    <row r="95" spans="1:52" ht="21" customHeight="1">
      <c r="A95" s="105"/>
      <c r="B95" s="40" t="s">
        <v>310</v>
      </c>
      <c r="C95" s="27"/>
      <c r="D95" s="34"/>
      <c r="E95" s="34"/>
      <c r="F95" s="34"/>
      <c r="G95" s="106"/>
      <c r="H95" s="106"/>
      <c r="AB95" s="299"/>
      <c r="AC95" s="300"/>
      <c r="AQ95" s="207"/>
      <c r="AR95" s="207"/>
      <c r="AS95" s="207"/>
      <c r="AT95" s="207"/>
      <c r="AU95" s="207"/>
      <c r="AV95" s="207"/>
      <c r="AW95" s="207"/>
      <c r="AX95" s="207"/>
      <c r="AY95" s="207"/>
      <c r="AZ95" s="207"/>
    </row>
    <row r="96" spans="1:52" ht="21" customHeight="1">
      <c r="A96" s="105"/>
      <c r="B96" s="72"/>
      <c r="C96" s="34"/>
      <c r="D96" s="34"/>
      <c r="E96" s="34"/>
      <c r="F96" s="34"/>
      <c r="G96" s="106"/>
      <c r="H96" s="106"/>
      <c r="AB96" s="299"/>
      <c r="AC96" s="300"/>
      <c r="AQ96" s="207"/>
      <c r="AR96" s="207"/>
      <c r="AS96" s="207"/>
      <c r="AT96" s="207"/>
      <c r="AU96" s="207"/>
      <c r="AV96" s="207"/>
      <c r="AW96" s="207"/>
      <c r="AX96" s="207"/>
      <c r="AY96" s="207"/>
      <c r="AZ96" s="207"/>
    </row>
    <row r="97" spans="1:52" ht="27.95" customHeight="1">
      <c r="A97" s="105"/>
      <c r="B97" s="72"/>
      <c r="C97" s="34"/>
      <c r="D97" s="34"/>
      <c r="F97" s="47" t="s">
        <v>311</v>
      </c>
      <c r="G97" s="96"/>
      <c r="H97" s="96"/>
      <c r="AQ97" s="207"/>
      <c r="AR97" s="207"/>
      <c r="AS97" s="207"/>
      <c r="AT97" s="207"/>
      <c r="AU97" s="207"/>
      <c r="AV97" s="207"/>
      <c r="AW97" s="207"/>
      <c r="AX97" s="207"/>
      <c r="AY97" s="207"/>
      <c r="AZ97" s="207"/>
    </row>
    <row r="98" spans="1:52" ht="27.95" customHeight="1">
      <c r="A98" s="105"/>
      <c r="B98" s="72"/>
      <c r="C98" s="34"/>
      <c r="F98" s="47" t="str">
        <f>"For and on behalf of " &amp; 'Attach 3(JV)'!B9</f>
        <v xml:space="preserve">For and on behalf of </v>
      </c>
      <c r="G98" s="97"/>
      <c r="H98" s="97"/>
      <c r="AQ98" s="207"/>
      <c r="AR98" s="207"/>
      <c r="AS98" s="207"/>
      <c r="AT98" s="207"/>
      <c r="AU98" s="207"/>
      <c r="AV98" s="207"/>
      <c r="AW98" s="207"/>
      <c r="AX98" s="207"/>
      <c r="AY98" s="207"/>
      <c r="AZ98" s="207"/>
    </row>
    <row r="99" spans="1:52" ht="27.95" customHeight="1">
      <c r="A99" s="94"/>
      <c r="D99" s="70"/>
      <c r="E99" s="70"/>
      <c r="F99" s="40"/>
      <c r="G99" s="97"/>
      <c r="H99" s="97"/>
      <c r="AQ99" s="207"/>
      <c r="AR99" s="207"/>
      <c r="AS99" s="207"/>
      <c r="AT99" s="207"/>
      <c r="AU99" s="207"/>
      <c r="AV99" s="207"/>
      <c r="AW99" s="207"/>
      <c r="AX99" s="207"/>
      <c r="AY99" s="207"/>
      <c r="AZ99" s="207"/>
    </row>
    <row r="100" spans="1:52" ht="27.95" customHeight="1">
      <c r="A100" s="92" t="s">
        <v>6</v>
      </c>
      <c r="B100" s="38"/>
      <c r="C100" s="244" t="str">
        <f>'Attach 3(JV)'!B24</f>
        <v/>
      </c>
      <c r="D100" s="70" t="s">
        <v>4</v>
      </c>
      <c r="E100" s="1148" t="str">
        <f>'Attach 3(JV)'!E24</f>
        <v/>
      </c>
      <c r="F100" s="1148"/>
      <c r="AQ100" s="207"/>
      <c r="AR100" s="207"/>
      <c r="AS100" s="207"/>
      <c r="AT100" s="207"/>
      <c r="AU100" s="207"/>
      <c r="AV100" s="207"/>
      <c r="AW100" s="207"/>
      <c r="AX100" s="207"/>
      <c r="AY100" s="207"/>
      <c r="AZ100" s="207"/>
    </row>
    <row r="101" spans="1:52" ht="30.75" customHeight="1">
      <c r="A101" s="92" t="s">
        <v>7</v>
      </c>
      <c r="B101" s="38"/>
      <c r="C101" s="341" t="str">
        <f>'Attach 3(JV)'!B25</f>
        <v/>
      </c>
      <c r="D101" s="70" t="s">
        <v>5</v>
      </c>
      <c r="E101" s="1148" t="str">
        <f>'Attach 3(JV)'!E25</f>
        <v/>
      </c>
      <c r="F101" s="1148"/>
      <c r="AQ101" s="207"/>
      <c r="AR101" s="207"/>
      <c r="AS101" s="207"/>
      <c r="AT101" s="207"/>
      <c r="AU101" s="207"/>
      <c r="AV101" s="207"/>
      <c r="AW101" s="207"/>
      <c r="AX101" s="207"/>
      <c r="AY101" s="207"/>
      <c r="AZ101" s="207"/>
    </row>
    <row r="102" spans="1:52" ht="39.950000000000003" customHeight="1">
      <c r="D102" s="70"/>
      <c r="E102" s="70"/>
      <c r="AQ102" s="207"/>
      <c r="AR102" s="207"/>
      <c r="AS102" s="207"/>
      <c r="AT102" s="207"/>
      <c r="AU102" s="207"/>
      <c r="AV102" s="207"/>
      <c r="AW102" s="207"/>
      <c r="AX102" s="207"/>
      <c r="AY102" s="207"/>
      <c r="AZ102" s="207"/>
    </row>
    <row r="103" spans="1:52" ht="16.5" customHeight="1">
      <c r="A103" s="92"/>
      <c r="B103" s="38"/>
      <c r="C103" s="82"/>
      <c r="E103" s="70"/>
      <c r="G103" s="282"/>
      <c r="AQ103" s="207"/>
      <c r="AR103" s="207"/>
      <c r="AS103" s="207"/>
      <c r="AT103" s="207"/>
      <c r="AU103" s="207"/>
      <c r="AV103" s="207"/>
      <c r="AW103" s="207"/>
      <c r="AX103" s="207"/>
      <c r="AY103" s="207"/>
      <c r="AZ103" s="207"/>
    </row>
    <row r="104" spans="1:52" ht="9.75" customHeight="1">
      <c r="A104" s="1183" t="s">
        <v>416</v>
      </c>
      <c r="B104" s="1183"/>
      <c r="C104" s="1183"/>
      <c r="D104" s="1183"/>
      <c r="E104" s="1183"/>
      <c r="F104" s="1183"/>
      <c r="AQ104" s="207"/>
      <c r="AR104" s="207"/>
      <c r="AS104" s="207"/>
      <c r="AT104" s="207"/>
      <c r="AU104" s="207"/>
      <c r="AV104" s="207"/>
      <c r="AW104" s="207"/>
      <c r="AX104" s="207"/>
      <c r="AY104" s="207"/>
      <c r="AZ104" s="207"/>
    </row>
    <row r="105" spans="1:52" ht="27.95" customHeight="1">
      <c r="A105" s="1176" t="str">
        <f>IF(AND(H25="JV (Joint Venture)",H26=1), "", "Other Partner -1")</f>
        <v>Other Partner -1</v>
      </c>
      <c r="B105" s="1176"/>
      <c r="D105" s="309"/>
      <c r="E105" s="169"/>
      <c r="F105" s="169" t="str">
        <f>IF(AND(H25="JV (Joint Venture)",H26=1), "Other Partner", "Other Partner -2")</f>
        <v>Other Partner -2</v>
      </c>
      <c r="H105" s="366">
        <f>IF(AND(H25="JV (Joint Venture)",H26=1), 1,2)</f>
        <v>2</v>
      </c>
      <c r="AQ105" s="207"/>
      <c r="AR105" s="207"/>
      <c r="AS105" s="207"/>
      <c r="AT105" s="207"/>
      <c r="AU105" s="207"/>
      <c r="AV105" s="207"/>
      <c r="AW105" s="207"/>
      <c r="AX105" s="207"/>
      <c r="AY105" s="207"/>
      <c r="AZ105" s="207"/>
    </row>
    <row r="106" spans="1:52" ht="27.95" customHeight="1">
      <c r="B106" s="47"/>
      <c r="C106" s="82"/>
      <c r="E106" s="47"/>
      <c r="AQ106" s="207"/>
      <c r="AR106" s="207"/>
      <c r="AS106" s="207"/>
      <c r="AT106" s="207"/>
      <c r="AU106" s="207"/>
      <c r="AV106" s="207"/>
      <c r="AW106" s="207"/>
      <c r="AX106" s="207"/>
      <c r="AY106" s="207"/>
      <c r="AZ106" s="207"/>
    </row>
    <row r="107" spans="1:52" ht="27.95" customHeight="1">
      <c r="A107" s="70" t="str">
        <f>IF(AND(H25="JV (Joint Venture)",H26=1), "", "Printed Name :")</f>
        <v>Printed Name :</v>
      </c>
      <c r="B107" s="1180"/>
      <c r="C107" s="1180"/>
      <c r="E107" s="70" t="s">
        <v>4</v>
      </c>
      <c r="F107" s="343"/>
      <c r="AQ107" s="207"/>
      <c r="AR107" s="207"/>
      <c r="AS107" s="207"/>
      <c r="AT107" s="207"/>
      <c r="AU107" s="207"/>
      <c r="AV107" s="207"/>
      <c r="AW107" s="207"/>
      <c r="AX107" s="207"/>
      <c r="AY107" s="207"/>
      <c r="AZ107" s="207"/>
    </row>
    <row r="108" spans="1:52" ht="33" customHeight="1">
      <c r="A108" s="70" t="str">
        <f>IF(AND(H25="JV (Joint Venture)",H26=1), "", "Designation :")</f>
        <v>Designation :</v>
      </c>
      <c r="B108" s="1180"/>
      <c r="C108" s="1180"/>
      <c r="E108" s="70" t="s">
        <v>5</v>
      </c>
      <c r="F108" s="343"/>
      <c r="AQ108" s="207"/>
      <c r="AR108" s="207"/>
      <c r="AS108" s="207"/>
      <c r="AT108" s="207"/>
      <c r="AU108" s="207"/>
      <c r="AV108" s="207"/>
      <c r="AW108" s="207"/>
      <c r="AX108" s="207"/>
      <c r="AY108" s="207"/>
      <c r="AZ108" s="207"/>
    </row>
    <row r="109" spans="1:52" s="26" customFormat="1" ht="21" customHeight="1">
      <c r="A109" s="31"/>
      <c r="B109" s="47"/>
      <c r="C109" s="82"/>
      <c r="D109" s="31"/>
      <c r="E109" s="47"/>
      <c r="F109" s="43"/>
      <c r="G109" s="43"/>
      <c r="H109" s="43"/>
      <c r="I109" s="71"/>
      <c r="J109" s="71"/>
      <c r="K109" s="294"/>
      <c r="L109" s="294"/>
      <c r="M109" s="294"/>
      <c r="N109" s="294"/>
      <c r="O109" s="294"/>
      <c r="P109" s="294"/>
      <c r="Q109" s="294"/>
      <c r="R109" s="294"/>
      <c r="S109" s="294"/>
      <c r="T109" s="294"/>
      <c r="U109" s="294"/>
      <c r="V109" s="294"/>
      <c r="W109" s="294"/>
      <c r="X109" s="294"/>
      <c r="Y109" s="294"/>
      <c r="Z109" s="294"/>
      <c r="AA109" s="71"/>
      <c r="AB109" s="74"/>
      <c r="AC109" s="74"/>
      <c r="AD109" s="296"/>
      <c r="AE109" s="296"/>
      <c r="AF109" s="71"/>
      <c r="AG109" s="71"/>
      <c r="AH109" s="71"/>
      <c r="AI109" s="71"/>
      <c r="AJ109" s="71"/>
      <c r="AK109" s="71"/>
      <c r="AL109" s="71"/>
      <c r="AM109" s="71"/>
      <c r="AN109" s="71"/>
      <c r="AO109" s="71"/>
      <c r="AP109" s="71"/>
      <c r="AQ109" s="204"/>
      <c r="AR109" s="204"/>
      <c r="AS109" s="204"/>
      <c r="AT109" s="204"/>
      <c r="AU109" s="204"/>
      <c r="AV109" s="204"/>
      <c r="AW109" s="204"/>
      <c r="AX109" s="204"/>
      <c r="AY109" s="204"/>
      <c r="AZ109" s="204"/>
    </row>
    <row r="110" spans="1:52" s="26" customFormat="1" ht="21" customHeight="1">
      <c r="A110" s="139" t="s">
        <v>130</v>
      </c>
      <c r="B110" s="97"/>
      <c r="C110" s="138"/>
      <c r="D110" s="43"/>
      <c r="E110" s="106"/>
      <c r="F110" s="310"/>
      <c r="G110" s="43"/>
      <c r="H110" s="43"/>
      <c r="I110" s="71"/>
      <c r="J110" s="71"/>
      <c r="K110" s="294"/>
      <c r="L110" s="294"/>
      <c r="M110" s="294"/>
      <c r="N110" s="294"/>
      <c r="O110" s="294"/>
      <c r="P110" s="294"/>
      <c r="Q110" s="294"/>
      <c r="R110" s="294"/>
      <c r="S110" s="294"/>
      <c r="T110" s="294"/>
      <c r="U110" s="294"/>
      <c r="V110" s="294"/>
      <c r="W110" s="294"/>
      <c r="X110" s="294"/>
      <c r="Y110" s="294"/>
      <c r="Z110" s="294"/>
      <c r="AA110" s="71"/>
      <c r="AB110" s="74"/>
      <c r="AC110" s="74"/>
      <c r="AD110" s="296"/>
      <c r="AE110" s="296"/>
      <c r="AF110" s="71"/>
      <c r="AG110" s="71"/>
      <c r="AH110" s="71"/>
      <c r="AI110" s="71"/>
      <c r="AJ110" s="71"/>
      <c r="AK110" s="71"/>
      <c r="AL110" s="71"/>
      <c r="AM110" s="71"/>
      <c r="AN110" s="71"/>
      <c r="AO110" s="71"/>
      <c r="AP110" s="71"/>
      <c r="AQ110" s="204"/>
      <c r="AR110" s="204"/>
      <c r="AS110" s="204"/>
      <c r="AT110" s="204"/>
      <c r="AU110" s="204"/>
      <c r="AV110" s="204"/>
      <c r="AW110" s="204"/>
      <c r="AX110" s="204"/>
      <c r="AY110" s="204"/>
      <c r="AZ110" s="204"/>
    </row>
    <row r="111" spans="1:52" s="26" customFormat="1" ht="21" customHeight="1">
      <c r="A111" s="1175" t="s">
        <v>177</v>
      </c>
      <c r="B111" s="1175"/>
      <c r="C111" s="1175"/>
      <c r="D111" s="1174"/>
      <c r="E111" s="1174"/>
      <c r="F111" s="1174"/>
      <c r="G111" s="43"/>
      <c r="H111" s="43"/>
      <c r="I111" s="71"/>
      <c r="J111" s="71"/>
      <c r="K111" s="294"/>
      <c r="L111" s="294"/>
      <c r="M111" s="294"/>
      <c r="N111" s="294"/>
      <c r="O111" s="294"/>
      <c r="P111" s="294"/>
      <c r="Q111" s="294"/>
      <c r="R111" s="294"/>
      <c r="S111" s="294"/>
      <c r="T111" s="294"/>
      <c r="U111" s="294"/>
      <c r="V111" s="294"/>
      <c r="W111" s="294"/>
      <c r="X111" s="294"/>
      <c r="Y111" s="294"/>
      <c r="Z111" s="294"/>
      <c r="AA111" s="71"/>
      <c r="AB111" s="74"/>
      <c r="AC111" s="74"/>
      <c r="AD111" s="296"/>
      <c r="AE111" s="296"/>
      <c r="AF111" s="71"/>
      <c r="AG111" s="71"/>
      <c r="AH111" s="71"/>
      <c r="AI111" s="71"/>
      <c r="AJ111" s="71"/>
      <c r="AK111" s="71"/>
      <c r="AL111" s="71"/>
      <c r="AM111" s="71"/>
      <c r="AN111" s="71"/>
      <c r="AO111" s="71"/>
      <c r="AP111" s="71"/>
      <c r="AQ111" s="204"/>
      <c r="AR111" s="204"/>
      <c r="AS111" s="204"/>
      <c r="AT111" s="204"/>
      <c r="AU111" s="204"/>
      <c r="AV111" s="204"/>
      <c r="AW111" s="204"/>
      <c r="AX111" s="204"/>
      <c r="AY111" s="204"/>
      <c r="AZ111" s="204"/>
    </row>
    <row r="112" spans="1:52" s="26" customFormat="1" ht="21" customHeight="1">
      <c r="A112" s="1179"/>
      <c r="B112" s="1179"/>
      <c r="C112" s="1179"/>
      <c r="D112" s="1174"/>
      <c r="E112" s="1174"/>
      <c r="F112" s="1174"/>
      <c r="G112" s="43"/>
      <c r="H112" s="43"/>
      <c r="I112" s="71"/>
      <c r="J112" s="71"/>
      <c r="K112" s="294"/>
      <c r="L112" s="294"/>
      <c r="M112" s="294"/>
      <c r="N112" s="294"/>
      <c r="O112" s="294"/>
      <c r="P112" s="294"/>
      <c r="Q112" s="294"/>
      <c r="R112" s="294"/>
      <c r="S112" s="294"/>
      <c r="T112" s="294"/>
      <c r="U112" s="294"/>
      <c r="V112" s="294"/>
      <c r="W112" s="294"/>
      <c r="X112" s="294"/>
      <c r="Y112" s="294"/>
      <c r="Z112" s="294"/>
      <c r="AA112" s="71"/>
      <c r="AB112" s="74"/>
      <c r="AC112" s="74"/>
      <c r="AD112" s="296"/>
      <c r="AE112" s="296"/>
      <c r="AF112" s="71"/>
      <c r="AG112" s="71"/>
      <c r="AH112" s="71"/>
      <c r="AI112" s="71"/>
      <c r="AJ112" s="71"/>
      <c r="AK112" s="71"/>
      <c r="AL112" s="71"/>
      <c r="AM112" s="71"/>
      <c r="AN112" s="71"/>
      <c r="AO112" s="71"/>
      <c r="AP112" s="71"/>
      <c r="AQ112" s="204"/>
      <c r="AR112" s="204"/>
      <c r="AS112" s="204"/>
      <c r="AT112" s="204"/>
      <c r="AU112" s="204"/>
      <c r="AV112" s="204"/>
      <c r="AW112" s="204"/>
      <c r="AX112" s="204"/>
      <c r="AY112" s="204"/>
      <c r="AZ112" s="204"/>
    </row>
    <row r="113" spans="1:52" s="26" customFormat="1" ht="21" customHeight="1">
      <c r="A113" s="1178"/>
      <c r="B113" s="1178"/>
      <c r="C113" s="1178"/>
      <c r="D113" s="1174"/>
      <c r="E113" s="1174"/>
      <c r="F113" s="1174"/>
      <c r="G113" s="43"/>
      <c r="H113" s="43"/>
      <c r="I113" s="71"/>
      <c r="J113" s="71"/>
      <c r="K113" s="294"/>
      <c r="L113" s="294"/>
      <c r="M113" s="294"/>
      <c r="N113" s="294"/>
      <c r="O113" s="294"/>
      <c r="P113" s="294"/>
      <c r="Q113" s="294"/>
      <c r="R113" s="294"/>
      <c r="S113" s="294"/>
      <c r="T113" s="294"/>
      <c r="U113" s="294"/>
      <c r="V113" s="294"/>
      <c r="W113" s="294"/>
      <c r="X113" s="294"/>
      <c r="Y113" s="294"/>
      <c r="Z113" s="294"/>
      <c r="AA113" s="71"/>
      <c r="AB113" s="74"/>
      <c r="AC113" s="74"/>
      <c r="AD113" s="296"/>
      <c r="AE113" s="296"/>
      <c r="AF113" s="71"/>
      <c r="AG113" s="71"/>
      <c r="AH113" s="71"/>
      <c r="AI113" s="71"/>
      <c r="AJ113" s="71"/>
      <c r="AK113" s="71"/>
      <c r="AL113" s="71"/>
      <c r="AM113" s="71"/>
      <c r="AN113" s="71"/>
      <c r="AO113" s="71"/>
      <c r="AP113" s="71"/>
      <c r="AQ113" s="204"/>
      <c r="AR113" s="204"/>
      <c r="AS113" s="204"/>
      <c r="AT113" s="204"/>
      <c r="AU113" s="204"/>
      <c r="AV113" s="204"/>
      <c r="AW113" s="204"/>
      <c r="AX113" s="204"/>
      <c r="AY113" s="204"/>
      <c r="AZ113" s="204"/>
    </row>
    <row r="114" spans="1:52" s="26" customFormat="1" ht="30.75" customHeight="1">
      <c r="A114" s="1173" t="s">
        <v>178</v>
      </c>
      <c r="B114" s="1173"/>
      <c r="C114" s="1173"/>
      <c r="D114" s="1174"/>
      <c r="E114" s="1174"/>
      <c r="F114" s="1174"/>
      <c r="G114" s="107"/>
      <c r="H114" s="107"/>
      <c r="I114" s="71"/>
      <c r="J114" s="71"/>
      <c r="K114" s="294"/>
      <c r="L114" s="294"/>
      <c r="M114" s="294"/>
      <c r="N114" s="294"/>
      <c r="O114" s="294"/>
      <c r="P114" s="294"/>
      <c r="Q114" s="294"/>
      <c r="R114" s="294"/>
      <c r="S114" s="294"/>
      <c r="T114" s="294"/>
      <c r="U114" s="294"/>
      <c r="V114" s="294"/>
      <c r="W114" s="294"/>
      <c r="X114" s="294"/>
      <c r="Y114" s="294"/>
      <c r="Z114" s="294"/>
      <c r="AA114" s="71"/>
      <c r="AB114" s="74"/>
      <c r="AC114" s="74"/>
      <c r="AD114" s="296"/>
      <c r="AE114" s="296"/>
      <c r="AF114" s="71"/>
      <c r="AG114" s="71"/>
      <c r="AH114" s="71"/>
      <c r="AI114" s="71"/>
      <c r="AJ114" s="71"/>
      <c r="AK114" s="71"/>
      <c r="AL114" s="71"/>
      <c r="AM114" s="71"/>
      <c r="AN114" s="71"/>
      <c r="AO114" s="71"/>
      <c r="AP114" s="71"/>
      <c r="AQ114" s="204"/>
      <c r="AR114" s="204"/>
      <c r="AS114" s="204"/>
      <c r="AT114" s="204"/>
      <c r="AU114" s="204"/>
      <c r="AV114" s="204"/>
      <c r="AW114" s="204"/>
      <c r="AX114" s="204"/>
      <c r="AY114" s="204"/>
      <c r="AZ114" s="204"/>
    </row>
    <row r="115" spans="1:52" s="26" customFormat="1" ht="21" customHeight="1">
      <c r="A115" s="1173" t="s">
        <v>179</v>
      </c>
      <c r="B115" s="1173"/>
      <c r="C115" s="1173"/>
      <c r="D115" s="1174"/>
      <c r="E115" s="1174"/>
      <c r="F115" s="1174"/>
      <c r="G115" s="43"/>
      <c r="H115" s="43"/>
      <c r="I115" s="71"/>
      <c r="J115" s="71"/>
      <c r="K115" s="294"/>
      <c r="L115" s="294"/>
      <c r="M115" s="294"/>
      <c r="N115" s="294"/>
      <c r="O115" s="294"/>
      <c r="P115" s="294"/>
      <c r="Q115" s="294"/>
      <c r="R115" s="294"/>
      <c r="S115" s="294"/>
      <c r="T115" s="294"/>
      <c r="U115" s="294"/>
      <c r="V115" s="294"/>
      <c r="W115" s="294"/>
      <c r="X115" s="294"/>
      <c r="Y115" s="294"/>
      <c r="Z115" s="294"/>
      <c r="AA115" s="71"/>
      <c r="AB115" s="74"/>
      <c r="AC115" s="74"/>
      <c r="AD115" s="296"/>
      <c r="AE115" s="296"/>
      <c r="AF115" s="71"/>
      <c r="AG115" s="71"/>
      <c r="AH115" s="71"/>
      <c r="AI115" s="71"/>
      <c r="AJ115" s="71"/>
      <c r="AK115" s="71"/>
      <c r="AL115" s="71"/>
      <c r="AM115" s="71"/>
      <c r="AN115" s="71"/>
      <c r="AO115" s="71"/>
      <c r="AP115" s="71"/>
    </row>
    <row r="116" spans="1:52" s="26" customFormat="1" ht="21" customHeight="1">
      <c r="A116" s="1173" t="s">
        <v>180</v>
      </c>
      <c r="B116" s="1173"/>
      <c r="C116" s="1173"/>
      <c r="D116" s="1174"/>
      <c r="E116" s="1174"/>
      <c r="F116" s="1174"/>
      <c r="G116" s="43"/>
      <c r="H116" s="43"/>
      <c r="I116" s="71"/>
      <c r="J116" s="71"/>
      <c r="K116" s="294"/>
      <c r="L116" s="294"/>
      <c r="M116" s="294"/>
      <c r="N116" s="294"/>
      <c r="O116" s="294"/>
      <c r="P116" s="294"/>
      <c r="Q116" s="294"/>
      <c r="R116" s="294"/>
      <c r="S116" s="294"/>
      <c r="T116" s="294"/>
      <c r="U116" s="294"/>
      <c r="V116" s="294"/>
      <c r="W116" s="294"/>
      <c r="X116" s="294"/>
      <c r="Y116" s="294"/>
      <c r="Z116" s="294"/>
      <c r="AA116" s="71"/>
      <c r="AB116" s="74"/>
      <c r="AC116" s="74"/>
      <c r="AD116" s="296"/>
      <c r="AE116" s="296"/>
      <c r="AF116" s="71"/>
      <c r="AG116" s="71"/>
      <c r="AH116" s="71"/>
      <c r="AI116" s="71"/>
      <c r="AJ116" s="71"/>
      <c r="AK116" s="71"/>
      <c r="AL116" s="71"/>
      <c r="AM116" s="71"/>
      <c r="AN116" s="71"/>
      <c r="AO116" s="71"/>
      <c r="AP116" s="71"/>
    </row>
    <row r="117" spans="1:52">
      <c r="A117" s="1175" t="s">
        <v>181</v>
      </c>
      <c r="B117" s="1175"/>
      <c r="C117" s="1175"/>
      <c r="D117" s="1174"/>
      <c r="E117" s="1174"/>
      <c r="F117" s="1174"/>
    </row>
    <row r="118" spans="1:52">
      <c r="A118" s="1179"/>
      <c r="B118" s="1179"/>
      <c r="C118" s="1179"/>
      <c r="D118" s="1174"/>
      <c r="E118" s="1174"/>
      <c r="F118" s="1174"/>
    </row>
    <row r="119" spans="1:52" ht="47.25" customHeight="1">
      <c r="A119" s="1178"/>
      <c r="B119" s="1178"/>
      <c r="C119" s="1178"/>
      <c r="D119" s="1174"/>
      <c r="E119" s="1174"/>
      <c r="F119" s="1174"/>
      <c r="H119" s="347" t="s">
        <v>477</v>
      </c>
      <c r="I119" s="348" t="str">
        <f>"Attachment 2(" &amp; Basic!$B$2 &amp; ") "</f>
        <v xml:space="preserve">Attachment 2(TW01) </v>
      </c>
      <c r="J119" s="348" t="s">
        <v>476</v>
      </c>
    </row>
    <row r="120" spans="1:52">
      <c r="A120" s="195"/>
      <c r="B120" s="195"/>
      <c r="C120" s="195"/>
      <c r="D120" s="196"/>
      <c r="E120" s="196"/>
      <c r="F120" s="196"/>
    </row>
    <row r="121" spans="1:52" ht="51" customHeight="1">
      <c r="A121" s="1181" t="str">
        <f>H119&amp;I119&amp;J119</f>
        <v>Note: Bidders may note that no prescribed proforma has been enclosed for Attachment 2(TW01) Power of Attorney. Bidders may use their own proforma for furnishing the required information with the bid.</v>
      </c>
      <c r="B121" s="1181"/>
      <c r="C121" s="1181"/>
      <c r="D121" s="1181"/>
      <c r="E121" s="1181"/>
      <c r="F121" s="1181"/>
    </row>
  </sheetData>
  <sheetProtection algorithmName="SHA-512" hashValue="eYsgsjCY2V78tNhNlYHiqxxWMF9ubs0pUPR2yLEWA49oyldh0+eqlcjb5ipov2+P3Niq4BeweQ3ddEqbN+VzDw==" saltValue="gB3LEFQ74L/ouxBf9j/stA==" spinCount="100000" sheet="1" formatColumns="0" formatRows="0" selectLockedCells="1"/>
  <customSheetViews>
    <customSheetView guid="{35C772BD-8F05-4A18-BEC8-6AF744E22539}" showPageBreaks="1" showGridLines="0" fitToPage="1" printArea="1" hiddenRows="1" view="pageBreakPreview" topLeftCell="A49">
      <selection activeCell="B88" sqref="B88:C88"/>
      <rowBreaks count="2" manualBreakCount="2">
        <brk id="81" max="5" man="1"/>
        <brk id="101" max="5" man="1"/>
      </rowBreaks>
      <colBreaks count="1" manualBreakCount="1">
        <brk id="6" max="107" man="1"/>
      </colBreaks>
      <pageMargins left="0.59" right="0.46" top="0.59055118110236227" bottom="0.59055118110236227" header="0.35433070866141736" footer="0.35433070866141736"/>
      <pageSetup scale="96" fitToHeight="0" orientation="portrait" r:id="rId1"/>
      <headerFooter alignWithMargins="0">
        <oddFooter>&amp;R&amp;"Book Antiqua,Bold"&amp;8 Page &amp;P of &amp;N</oddFooter>
      </headerFooter>
    </customSheetView>
    <customSheetView guid="{012A8702-091E-4FD1-8E26-12B65B8B3B8C}" scale="120" showPageBreaks="1" showGridLines="0" printArea="1" hiddenRows="1" view="pageBreakPreview" topLeftCell="A78">
      <selection activeCell="B88" sqref="B88:C88"/>
      <rowBreaks count="2" manualBreakCount="2">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
      <headerFooter alignWithMargins="0">
        <oddFooter>&amp;R&amp;"Book Antiqua,Bold"&amp;8 Page &amp;P of &amp;N</oddFooter>
      </headerFooter>
    </customSheetView>
    <customSheetView guid="{0D490C87-B003-4943-9825-ACE0B8E7CC06}" scale="120" showPageBreaks="1" showGridLines="0" printArea="1" view="pageBreakPreview">
      <selection activeCell="F54" sqref="F54"/>
      <rowBreaks count="6" manualBreakCount="6">
        <brk id="22" max="5" man="1"/>
        <brk id="33" max="5" man="1"/>
        <brk id="51"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3"/>
      <headerFooter alignWithMargins="0">
        <oddFooter>&amp;R&amp;"Book Antiqua,Bold"&amp;8 Page &amp;P of &amp;N</oddFooter>
      </headerFooter>
    </customSheetView>
    <customSheetView guid="{4D67A8FB-66CE-4EFD-8932-C754BE25ED43}" scale="120" showPageBreaks="1" showGridLines="0" printArea="1" view="pageBreakPreview">
      <selection activeCell="C5" sqref="C5:F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4"/>
      <headerFooter alignWithMargins="0">
        <oddFooter>&amp;R&amp;"Book Antiqua,Bold"&amp;8 Page &amp;P of &amp;N</oddFooter>
      </headerFooter>
    </customSheetView>
    <customSheetView guid="{B07CB001-8FAF-40AD-8AD5-A65A64B33B35}"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5"/>
      <headerFooter alignWithMargins="0">
        <oddFooter>&amp;R&amp;"Book Antiqua,Bold"&amp;8 Page &amp;P of &amp;N</oddFooter>
      </headerFooter>
    </customSheetView>
    <customSheetView guid="{8CF338B0-8CA3-4AF4-816D-CB7A6D8E33BC}" scale="120" showPageBreaks="1" showGridLines="0" printArea="1" view="pageBreakPreview" topLeftCell="A76">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6"/>
      <headerFooter alignWithMargins="0">
        <oddFooter>&amp;R&amp;"Book Antiqua,Bold"&amp;8 Page &amp;P of &amp;N</oddFooter>
      </headerFooter>
    </customSheetView>
    <customSheetView guid="{D05C69EC-C4A6-4AED-AFBA-A3044FD4B3FB}" scale="120" showPageBreaks="1" showGridLines="0" printArea="1" view="pageBreakPreview" topLeftCell="A45">
      <selection activeCell="F54" sqref="F54"/>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7"/>
      <headerFooter alignWithMargins="0">
        <oddFooter>&amp;R&amp;"Book Antiqua,Bold"&amp;8 Page &amp;P of &amp;N</oddFooter>
      </headerFooter>
    </customSheetView>
    <customSheetView guid="{BE615921-12B2-47E1-81BB-292B559B4C46}" scale="120" showPageBreaks="1" showGridLines="0" printArea="1" view="pageBreakPreview" topLeftCell="A92">
      <selection activeCell="B106" sqref="B106:C106"/>
      <rowBreaks count="6" manualBreakCount="6">
        <brk id="22" max="5" man="1"/>
        <brk id="31" max="5" man="1"/>
        <brk id="49"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8"/>
      <headerFooter alignWithMargins="0">
        <oddFooter>&amp;R&amp;"Book Antiqua,Bold"&amp;8 Page &amp;P of &amp;N</oddFooter>
      </headerFooter>
    </customSheetView>
    <customSheetView guid="{13A93EBF-985A-49FD-9FE0-DC75D238EC8C}" scale="120" showPageBreaks="1" showGridLines="0" printArea="1" view="pageBreakPreview">
      <selection activeCell="I22" sqref="I22"/>
      <rowBreaks count="6" manualBreakCount="6">
        <brk id="23" max="5" man="1"/>
        <brk id="33" max="5" man="1"/>
        <brk id="52"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9"/>
      <headerFooter alignWithMargins="0">
        <oddFooter>&amp;R&amp;"Book Antiqua,Bold"&amp;8 Page &amp;P of &amp;N</oddFooter>
      </headerFooter>
    </customSheetView>
    <customSheetView guid="{1E2D7167-D6B7-4690-9A83-BF768C4223A4}" showPageBreaks="1" showGridLines="0" printArea="1" view="pageBreakPreview" topLeftCell="F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10"/>
      <headerFooter alignWithMargins="0">
        <oddFooter>&amp;R&amp;"Book Antiqua,Bold"&amp;8 Page &amp;P of &amp;N</oddFooter>
      </headerFooter>
    </customSheetView>
    <customSheetView guid="{7A88FC7A-7690-48AB-B789-172043AFADC8}" showPageBreaks="1" showGridLines="0" printArea="1" view="pageBreakPreview" topLeftCell="A60">
      <selection activeCell="B78" sqref="B78:C78"/>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11"/>
      <headerFooter alignWithMargins="0">
        <oddFooter>&amp;R&amp;"Book Antiqua,Bold"&amp;8 Page &amp;P of &amp;N</oddFooter>
      </headerFooter>
    </customSheetView>
    <customSheetView guid="{CB7CD015-9A92-451A-BEF4-2BC98E3768DD}" showPageBreaks="1" showGridLines="0" printArea="1" hiddenRows="1" view="pageBreakPreview" topLeftCell="A67">
      <selection activeCell="B75" sqref="B75:C75"/>
      <rowBreaks count="1" manualBreakCount="1">
        <brk id="96" max="9"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4C1C443-3199-4288-884A-D16AF7B2CD69}" showPageBreaks="1" showGridLines="0" printArea="1" hiddenRows="1" view="pageBreakPreview" topLeftCell="A52">
      <selection activeCell="B75" sqref="B75:C75"/>
      <rowBreaks count="1" manualBreakCount="1">
        <brk id="96" max="9"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82E8A0F5-0020-4355-95CF-28601763A783}" showPageBreaks="1" showGridLines="0" printArea="1" view="pageBreakPreview" topLeftCell="A10">
      <selection activeCell="H20" sqref="H20"/>
      <rowBreaks count="1" manualBreakCount="1">
        <brk id="95" max="9"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8"/>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82C64B11-1F50-45B5-B7BB-9F1DC733C833}" showPageBreaks="1" showGridLines="0" printArea="1" hiddenRows="1" view="pageBreakPreview" topLeftCell="A67">
      <selection activeCell="B75" sqref="B75:C75"/>
      <rowBreaks count="1" manualBreakCount="1">
        <brk id="96" max="5" man="1"/>
      </rowBreaks>
      <colBreaks count="1" manualBreakCount="1">
        <brk id="6" max="107" man="1"/>
      </colBreaks>
      <pageMargins left="0.59" right="0.46" top="0.59055118110236227" bottom="0.59055118110236227" header="0.35433070866141736" footer="0.35433070866141736"/>
      <pageSetup scale="90" orientation="portrait" r:id="rId22"/>
      <headerFooter alignWithMargins="0">
        <oddFooter>&amp;R&amp;"Book Antiqua,Bold"&amp;8 Page &amp;P of &amp;N</oddFooter>
      </headerFooter>
    </customSheetView>
    <customSheetView guid="{CFBF18EC-8277-4311-991B-395AF21BB33B}" showPageBreaks="1" showGridLines="0" printArea="1" view="pageBreakPreview" topLeftCell="A19">
      <selection activeCell="G17" sqref="G17"/>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3"/>
      <headerFooter alignWithMargins="0">
        <oddFooter>&amp;R&amp;"Book Antiqua,Bold"&amp;8 Page &amp;P of &amp;N</oddFooter>
      </headerFooter>
    </customSheetView>
    <customSheetView guid="{AA750348-930C-43DE-ADD0-8D60980F5013}" showPageBreaks="1" showGridLines="0" printArea="1" view="pageBreakPreview" topLeftCell="A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4"/>
      <headerFooter alignWithMargins="0">
        <oddFooter>&amp;R&amp;"Book Antiqua,Bold"&amp;8 Page &amp;P of &amp;N</oddFooter>
      </headerFooter>
    </customSheetView>
    <customSheetView guid="{14C32814-5A59-4863-9FB1-822FBB75D7D1}" scale="140" showPageBreaks="1" showGridLines="0" printArea="1" view="pageBreakPreview">
      <selection activeCell="C5" sqref="C5:F5"/>
      <rowBreaks count="1" manualBreakCount="1">
        <brk id="100" max="5" man="1"/>
      </rowBreaks>
      <colBreaks count="1" manualBreakCount="1">
        <brk id="6" max="107" man="1"/>
      </colBreaks>
      <pageMargins left="0.59" right="0.46" top="0.59055118110236227" bottom="0.59055118110236227" header="0.35433070866141736" footer="0.35433070866141736"/>
      <pageSetup scale="84" orientation="portrait" r:id="rId25"/>
      <headerFooter alignWithMargins="0">
        <oddFooter>&amp;R&amp;"Book Antiqua,Bold"&amp;8 Page &amp;P of &amp;N</oddFooter>
      </headerFooter>
    </customSheetView>
    <customSheetView guid="{1F125E51-1799-42D0-B41E-DC039BB17D59}" scale="120" showPageBreaks="1" showGridLines="0" printArea="1" view="pageBreakPreview">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6"/>
      <headerFooter alignWithMargins="0">
        <oddFooter>&amp;R&amp;"Book Antiqua,Bold"&amp;8 Page &amp;P of &amp;N</oddFooter>
      </headerFooter>
    </customSheetView>
    <customSheetView guid="{77353208-2D17-4D2E-ADE3-4F168F350B73}"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7"/>
      <headerFooter alignWithMargins="0">
        <oddFooter>&amp;R&amp;"Book Antiqua,Bold"&amp;8 Page &amp;P of &amp;N</oddFooter>
      </headerFooter>
    </customSheetView>
    <customSheetView guid="{010B040B-83D1-42E5-9354-A9BE9113BDAC}" scale="120" showPageBreaks="1" showGridLines="0" printArea="1" hiddenRows="1" view="pageBreakPreview" topLeftCell="A49">
      <selection activeCell="F55" sqref="F55"/>
      <rowBreaks count="2" manualBreakCount="2">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8"/>
      <headerFooter alignWithMargins="0">
        <oddFooter>&amp;R&amp;"Book Antiqua,Bold"&amp;8 Page &amp;P of &amp;N</oddFooter>
      </headerFooter>
    </customSheetView>
  </customSheetViews>
  <mergeCells count="102">
    <mergeCell ref="A3:F3"/>
    <mergeCell ref="C5:F5"/>
    <mergeCell ref="B6:C6"/>
    <mergeCell ref="C15:F15"/>
    <mergeCell ref="D23:F23"/>
    <mergeCell ref="B21:F21"/>
    <mergeCell ref="D51:F51"/>
    <mergeCell ref="D47:F47"/>
    <mergeCell ref="D48:F48"/>
    <mergeCell ref="D34:F34"/>
    <mergeCell ref="D43:F43"/>
    <mergeCell ref="D42:F42"/>
    <mergeCell ref="D49:F49"/>
    <mergeCell ref="D24:F24"/>
    <mergeCell ref="D50:F50"/>
    <mergeCell ref="D39:F39"/>
    <mergeCell ref="D40:F40"/>
    <mergeCell ref="D35:F35"/>
    <mergeCell ref="G23:J23"/>
    <mergeCell ref="D37:F37"/>
    <mergeCell ref="D38:F38"/>
    <mergeCell ref="D28:F28"/>
    <mergeCell ref="D29:F29"/>
    <mergeCell ref="G16:H16"/>
    <mergeCell ref="G21:J21"/>
    <mergeCell ref="D22:F22"/>
    <mergeCell ref="B18:F18"/>
    <mergeCell ref="B19:F19"/>
    <mergeCell ref="B17:F17"/>
    <mergeCell ref="G19:I19"/>
    <mergeCell ref="B60:F60"/>
    <mergeCell ref="D25:F25"/>
    <mergeCell ref="D26:F26"/>
    <mergeCell ref="D31:F31"/>
    <mergeCell ref="D32:F32"/>
    <mergeCell ref="D33:F33"/>
    <mergeCell ref="D30:F30"/>
    <mergeCell ref="D45:F45"/>
    <mergeCell ref="D46:F46"/>
    <mergeCell ref="D52:F52"/>
    <mergeCell ref="D53:F53"/>
    <mergeCell ref="B57:F57"/>
    <mergeCell ref="D44:F44"/>
    <mergeCell ref="D27:F27"/>
    <mergeCell ref="D36:F36"/>
    <mergeCell ref="B55:E55"/>
    <mergeCell ref="D41:F41"/>
    <mergeCell ref="D54:F54"/>
    <mergeCell ref="A121:F121"/>
    <mergeCell ref="A115:C115"/>
    <mergeCell ref="D115:F115"/>
    <mergeCell ref="A116:C116"/>
    <mergeCell ref="D116:F116"/>
    <mergeCell ref="B56:F56"/>
    <mergeCell ref="A111:C111"/>
    <mergeCell ref="D90:E90"/>
    <mergeCell ref="D113:F113"/>
    <mergeCell ref="A104:F104"/>
    <mergeCell ref="B84:F84"/>
    <mergeCell ref="D91:E91"/>
    <mergeCell ref="B65:F65"/>
    <mergeCell ref="B58:F58"/>
    <mergeCell ref="B59:F59"/>
    <mergeCell ref="B88:C88"/>
    <mergeCell ref="D88:E88"/>
    <mergeCell ref="B89:C89"/>
    <mergeCell ref="B82:F82"/>
    <mergeCell ref="A118:C118"/>
    <mergeCell ref="D118:F118"/>
    <mergeCell ref="D117:F117"/>
    <mergeCell ref="B93:F93"/>
    <mergeCell ref="B86:F86"/>
    <mergeCell ref="A119:C119"/>
    <mergeCell ref="D119:F119"/>
    <mergeCell ref="D111:F111"/>
    <mergeCell ref="A112:C112"/>
    <mergeCell ref="B108:C108"/>
    <mergeCell ref="D112:F112"/>
    <mergeCell ref="B66:F66"/>
    <mergeCell ref="C79:D79"/>
    <mergeCell ref="B80:F80"/>
    <mergeCell ref="B81:F81"/>
    <mergeCell ref="B83:F83"/>
    <mergeCell ref="B107:C107"/>
    <mergeCell ref="A113:C113"/>
    <mergeCell ref="B87:C87"/>
    <mergeCell ref="D87:E87"/>
    <mergeCell ref="B91:C91"/>
    <mergeCell ref="B64:F64"/>
    <mergeCell ref="B61:F61"/>
    <mergeCell ref="B62:F62"/>
    <mergeCell ref="B85:F85"/>
    <mergeCell ref="A114:C114"/>
    <mergeCell ref="D114:F114"/>
    <mergeCell ref="A117:C117"/>
    <mergeCell ref="B92:F92"/>
    <mergeCell ref="E100:F100"/>
    <mergeCell ref="E101:F101"/>
    <mergeCell ref="A105:B105"/>
    <mergeCell ref="D89:E89"/>
    <mergeCell ref="B90:C90"/>
    <mergeCell ref="B63:F63"/>
  </mergeCells>
  <conditionalFormatting sqref="Z24">
    <cfRule type="expression" dxfId="7" priority="16" stopIfTrue="1">
      <formula>"if(right($I$21,1)=""."")"</formula>
    </cfRule>
  </conditionalFormatting>
  <conditionalFormatting sqref="H26">
    <cfRule type="expression" dxfId="6" priority="15" stopIfTrue="1">
      <formula>$G$26="Not Applicable"</formula>
    </cfRule>
  </conditionalFormatting>
  <conditionalFormatting sqref="D25:F25 H25:H26">
    <cfRule type="expression" dxfId="5" priority="14" stopIfTrue="1">
      <formula>$H$25="Sole Bidder"</formula>
    </cfRule>
  </conditionalFormatting>
  <conditionalFormatting sqref="D26:F26">
    <cfRule type="expression" dxfId="4" priority="11" stopIfTrue="1">
      <formula>$G$26="No"</formula>
    </cfRule>
  </conditionalFormatting>
  <conditionalFormatting sqref="B92:F92">
    <cfRule type="expression" dxfId="3" priority="9">
      <formula>$H$25="Sole Bidder"</formula>
    </cfRule>
  </conditionalFormatting>
  <conditionalFormatting sqref="A104:F109">
    <cfRule type="expression" dxfId="2" priority="8">
      <formula>$H$25="Sole Bidder"</formula>
    </cfRule>
  </conditionalFormatting>
  <conditionalFormatting sqref="D22:F22">
    <cfRule type="expression" dxfId="1" priority="4">
      <formula>$P$16=1</formula>
    </cfRule>
  </conditionalFormatting>
  <conditionalFormatting sqref="B55:F56">
    <cfRule type="expression" dxfId="0" priority="2" stopIfTrue="1">
      <formula>$P$16=0</formula>
    </cfRule>
  </conditionalFormatting>
  <dataValidations disablePrompts="1" xWindow="1301" yWindow="417" count="3">
    <dataValidation type="whole" allowBlank="1" showInputMessage="1" showErrorMessage="1" error="Enter numeric figure only !" prompt="Enter the Bid Security Amount in Figures" sqref="I22" xr:uid="{00000000-0002-0000-1A00-000000000000}">
      <formula1>0</formula1>
      <formula2>990000000</formula2>
    </dataValidation>
    <dataValidation type="list" allowBlank="1" showInputMessage="1" showErrorMessage="1" sqref="J19" xr:uid="{00000000-0002-0000-1A00-000001000000}">
      <formula1>"in Separate envelope, through Online payment mode"</formula1>
    </dataValidation>
    <dataValidation type="list" allowBlank="1" showInputMessage="1" showErrorMessage="1" sqref="G22" xr:uid="{00000000-0002-0000-1A00-000002000000}">
      <formula1>$AC$20:$AC$23</formula1>
    </dataValidation>
  </dataValidations>
  <pageMargins left="0.59" right="0.46" top="0.59055118110236227" bottom="0.59055118110236227" header="0.35433070866141736" footer="0.35433070866141736"/>
  <pageSetup scale="96" fitToHeight="0" orientation="portrait" r:id="rId29"/>
  <headerFooter alignWithMargins="0">
    <oddFooter>&amp;R&amp;"Book Antiqua,Bold"&amp;8 Page &amp;P of &amp;N</oddFooter>
  </headerFooter>
  <rowBreaks count="2" manualBreakCount="2">
    <brk id="81" max="5" man="1"/>
    <brk id="101" max="5" man="1"/>
  </rowBreaks>
  <colBreaks count="1" manualBreakCount="1">
    <brk id="6" max="107" man="1"/>
  </colBreaks>
  <drawing r:id="rId3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indexed="8"/>
  </sheetPr>
  <dimension ref="A1:O112"/>
  <sheetViews>
    <sheetView workbookViewId="0">
      <selection activeCell="A4" sqref="A4"/>
    </sheetView>
  </sheetViews>
  <sheetFormatPr defaultRowHeight="12.75"/>
  <cols>
    <col min="1" max="1" width="13.28515625" style="275" customWidth="1"/>
    <col min="2" max="2" width="11.85546875" style="275" customWidth="1"/>
    <col min="3" max="15" width="9.140625" style="275"/>
    <col min="16" max="16384" width="9.140625" style="236"/>
  </cols>
  <sheetData>
    <row r="1" spans="1:15" s="235" customFormat="1" ht="30" customHeight="1">
      <c r="A1" s="1195">
        <f>'Bid Form 1st Envelope '!I22</f>
        <v>0</v>
      </c>
      <c r="B1" s="1195"/>
      <c r="C1" s="273"/>
      <c r="D1" s="273"/>
      <c r="E1" s="273"/>
      <c r="F1" s="273"/>
      <c r="G1" s="273"/>
      <c r="H1" s="273"/>
      <c r="I1" s="273"/>
      <c r="J1" s="273"/>
      <c r="K1" s="273"/>
      <c r="L1" s="273"/>
      <c r="M1" s="273"/>
      <c r="N1" s="273"/>
      <c r="O1" s="273"/>
    </row>
    <row r="2" spans="1:15" s="235" customFormat="1" ht="30" customHeight="1">
      <c r="A2" s="274"/>
      <c r="B2" s="273"/>
      <c r="C2" s="273"/>
      <c r="D2" s="273"/>
      <c r="E2" s="273"/>
      <c r="F2" s="273"/>
      <c r="G2" s="273"/>
      <c r="H2" s="273"/>
      <c r="I2" s="273"/>
      <c r="J2" s="273"/>
      <c r="K2" s="273"/>
      <c r="L2" s="273"/>
      <c r="M2" s="273"/>
      <c r="N2" s="273"/>
      <c r="O2" s="273"/>
    </row>
    <row r="3" spans="1:15">
      <c r="A3" s="274"/>
    </row>
    <row r="4" spans="1:15">
      <c r="A4" s="276" t="str">
        <f>IF(OR((A1&gt;9999999999),(A1&lt;0)),"Invalid Entry - More than 1000 crore OR -ve value",IF(A1=0, "Rs. Zero Only ",+CONCATENATE("Rs. ", B11,D11,B10,D10,B9,D9,B8,D8,B7,D7,B6," Only")))</f>
        <v xml:space="preserve">Rs. Zero Only </v>
      </c>
    </row>
    <row r="5" spans="1:15">
      <c r="A5" s="274"/>
    </row>
    <row r="6" spans="1:15">
      <c r="A6" s="277">
        <f>-INT(A1/100)*100+ROUND(A1,0)</f>
        <v>0</v>
      </c>
      <c r="B6" s="275" t="str">
        <f t="shared" ref="B6:B11" si="0">IF(A6=0,"",LOOKUP(A6,$A$13:$A$112,$B$13:$B$112))</f>
        <v/>
      </c>
      <c r="D6" s="276"/>
    </row>
    <row r="7" spans="1:15">
      <c r="A7" s="277">
        <f>-INT(A1/1000)*10+INT(A1/100)</f>
        <v>0</v>
      </c>
      <c r="B7" s="275" t="str">
        <f t="shared" si="0"/>
        <v/>
      </c>
      <c r="D7" s="276" t="str">
        <f>+IF(B7="",""," Hundred ")</f>
        <v/>
      </c>
    </row>
    <row r="8" spans="1:15">
      <c r="A8" s="277">
        <f>-INT(A1/100000)*100+INT(A1/1000)</f>
        <v>0</v>
      </c>
      <c r="B8" s="275" t="str">
        <f t="shared" si="0"/>
        <v/>
      </c>
      <c r="D8" s="276" t="str">
        <f>IF((B8=""),IF(C8="",""," Thousand ")," Thousand ")</f>
        <v/>
      </c>
    </row>
    <row r="9" spans="1:15">
      <c r="A9" s="277">
        <f>-INT(A1/10000000)*100+INT(A1/100000)</f>
        <v>0</v>
      </c>
      <c r="B9" s="275" t="str">
        <f t="shared" si="0"/>
        <v/>
      </c>
      <c r="D9" s="276" t="str">
        <f>IF((B9=""),IF(C9="",""," Lac ")," Lac ")</f>
        <v/>
      </c>
    </row>
    <row r="10" spans="1:15">
      <c r="A10" s="277">
        <f>-INT(A1/1000000000)*100+INT(A1/10000000)</f>
        <v>0</v>
      </c>
      <c r="B10" s="278" t="str">
        <f t="shared" si="0"/>
        <v/>
      </c>
      <c r="D10" s="276" t="str">
        <f>IF((B10=""),IF(C10="",""," Crore ")," Crore ")</f>
        <v/>
      </c>
    </row>
    <row r="11" spans="1:15">
      <c r="A11" s="279">
        <f>-INT(A1/10000000000)*1000+INT(A1/1000000000)</f>
        <v>0</v>
      </c>
      <c r="B11" s="278" t="str">
        <f t="shared" si="0"/>
        <v/>
      </c>
      <c r="D11" s="276" t="str">
        <f>IF((B11=""),IF(C11="",""," Hundred ")," Hundred ")</f>
        <v/>
      </c>
    </row>
    <row r="13" spans="1:15">
      <c r="A13" s="280">
        <v>1</v>
      </c>
      <c r="B13" s="281" t="s">
        <v>189</v>
      </c>
    </row>
    <row r="14" spans="1:15">
      <c r="A14" s="280">
        <v>2</v>
      </c>
      <c r="B14" s="281" t="s">
        <v>190</v>
      </c>
    </row>
    <row r="15" spans="1:15">
      <c r="A15" s="280">
        <v>3</v>
      </c>
      <c r="B15" s="281" t="s">
        <v>191</v>
      </c>
    </row>
    <row r="16" spans="1:15">
      <c r="A16" s="280">
        <v>4</v>
      </c>
      <c r="B16" s="281" t="s">
        <v>192</v>
      </c>
    </row>
    <row r="17" spans="1:2">
      <c r="A17" s="280">
        <v>5</v>
      </c>
      <c r="B17" s="281" t="s">
        <v>193</v>
      </c>
    </row>
    <row r="18" spans="1:2">
      <c r="A18" s="280">
        <v>6</v>
      </c>
      <c r="B18" s="281" t="s">
        <v>194</v>
      </c>
    </row>
    <row r="19" spans="1:2">
      <c r="A19" s="280">
        <v>7</v>
      </c>
      <c r="B19" s="281" t="s">
        <v>195</v>
      </c>
    </row>
    <row r="20" spans="1:2">
      <c r="A20" s="280">
        <v>8</v>
      </c>
      <c r="B20" s="281" t="s">
        <v>196</v>
      </c>
    </row>
    <row r="21" spans="1:2">
      <c r="A21" s="280">
        <v>9</v>
      </c>
      <c r="B21" s="281" t="s">
        <v>197</v>
      </c>
    </row>
    <row r="22" spans="1:2">
      <c r="A22" s="280">
        <v>10</v>
      </c>
      <c r="B22" s="281" t="s">
        <v>198</v>
      </c>
    </row>
    <row r="23" spans="1:2">
      <c r="A23" s="280">
        <v>11</v>
      </c>
      <c r="B23" s="281" t="s">
        <v>199</v>
      </c>
    </row>
    <row r="24" spans="1:2">
      <c r="A24" s="280">
        <v>12</v>
      </c>
      <c r="B24" s="281" t="s">
        <v>200</v>
      </c>
    </row>
    <row r="25" spans="1:2">
      <c r="A25" s="280">
        <v>13</v>
      </c>
      <c r="B25" s="281" t="s">
        <v>201</v>
      </c>
    </row>
    <row r="26" spans="1:2">
      <c r="A26" s="280">
        <v>14</v>
      </c>
      <c r="B26" s="281" t="s">
        <v>202</v>
      </c>
    </row>
    <row r="27" spans="1:2">
      <c r="A27" s="280">
        <v>15</v>
      </c>
      <c r="B27" s="281" t="s">
        <v>203</v>
      </c>
    </row>
    <row r="28" spans="1:2">
      <c r="A28" s="280">
        <v>16</v>
      </c>
      <c r="B28" s="281" t="s">
        <v>204</v>
      </c>
    </row>
    <row r="29" spans="1:2">
      <c r="A29" s="280">
        <v>17</v>
      </c>
      <c r="B29" s="281" t="s">
        <v>205</v>
      </c>
    </row>
    <row r="30" spans="1:2">
      <c r="A30" s="280">
        <v>18</v>
      </c>
      <c r="B30" s="281" t="s">
        <v>206</v>
      </c>
    </row>
    <row r="31" spans="1:2">
      <c r="A31" s="280">
        <v>19</v>
      </c>
      <c r="B31" s="281" t="s">
        <v>207</v>
      </c>
    </row>
    <row r="32" spans="1:2">
      <c r="A32" s="280">
        <v>20</v>
      </c>
      <c r="B32" s="281" t="s">
        <v>208</v>
      </c>
    </row>
    <row r="33" spans="1:2">
      <c r="A33" s="280">
        <v>21</v>
      </c>
      <c r="B33" s="281" t="s">
        <v>209</v>
      </c>
    </row>
    <row r="34" spans="1:2">
      <c r="A34" s="280">
        <v>22</v>
      </c>
      <c r="B34" s="281" t="s">
        <v>210</v>
      </c>
    </row>
    <row r="35" spans="1:2">
      <c r="A35" s="280">
        <v>23</v>
      </c>
      <c r="B35" s="281" t="s">
        <v>211</v>
      </c>
    </row>
    <row r="36" spans="1:2">
      <c r="A36" s="280">
        <v>24</v>
      </c>
      <c r="B36" s="281" t="s">
        <v>212</v>
      </c>
    </row>
    <row r="37" spans="1:2">
      <c r="A37" s="280">
        <v>25</v>
      </c>
      <c r="B37" s="281" t="s">
        <v>213</v>
      </c>
    </row>
    <row r="38" spans="1:2">
      <c r="A38" s="280">
        <v>26</v>
      </c>
      <c r="B38" s="281" t="s">
        <v>214</v>
      </c>
    </row>
    <row r="39" spans="1:2">
      <c r="A39" s="280">
        <v>27</v>
      </c>
      <c r="B39" s="281" t="s">
        <v>215</v>
      </c>
    </row>
    <row r="40" spans="1:2">
      <c r="A40" s="280">
        <v>28</v>
      </c>
      <c r="B40" s="281" t="s">
        <v>216</v>
      </c>
    </row>
    <row r="41" spans="1:2">
      <c r="A41" s="280">
        <v>29</v>
      </c>
      <c r="B41" s="281" t="s">
        <v>217</v>
      </c>
    </row>
    <row r="42" spans="1:2">
      <c r="A42" s="280">
        <v>30</v>
      </c>
      <c r="B42" s="281" t="s">
        <v>218</v>
      </c>
    </row>
    <row r="43" spans="1:2">
      <c r="A43" s="280">
        <v>31</v>
      </c>
      <c r="B43" s="281" t="s">
        <v>219</v>
      </c>
    </row>
    <row r="44" spans="1:2">
      <c r="A44" s="280">
        <v>32</v>
      </c>
      <c r="B44" s="281" t="s">
        <v>220</v>
      </c>
    </row>
    <row r="45" spans="1:2">
      <c r="A45" s="280">
        <v>33</v>
      </c>
      <c r="B45" s="281" t="s">
        <v>221</v>
      </c>
    </row>
    <row r="46" spans="1:2">
      <c r="A46" s="280">
        <v>34</v>
      </c>
      <c r="B46" s="281" t="s">
        <v>222</v>
      </c>
    </row>
    <row r="47" spans="1:2">
      <c r="A47" s="280">
        <v>35</v>
      </c>
      <c r="B47" s="281" t="s">
        <v>12</v>
      </c>
    </row>
    <row r="48" spans="1:2">
      <c r="A48" s="280">
        <v>36</v>
      </c>
      <c r="B48" s="281" t="s">
        <v>223</v>
      </c>
    </row>
    <row r="49" spans="1:2">
      <c r="A49" s="280">
        <v>37</v>
      </c>
      <c r="B49" s="281" t="s">
        <v>224</v>
      </c>
    </row>
    <row r="50" spans="1:2">
      <c r="A50" s="280">
        <v>38</v>
      </c>
      <c r="B50" s="281" t="s">
        <v>225</v>
      </c>
    </row>
    <row r="51" spans="1:2">
      <c r="A51" s="280">
        <v>39</v>
      </c>
      <c r="B51" s="281" t="s">
        <v>226</v>
      </c>
    </row>
    <row r="52" spans="1:2">
      <c r="A52" s="280">
        <v>40</v>
      </c>
      <c r="B52" s="281" t="s">
        <v>227</v>
      </c>
    </row>
    <row r="53" spans="1:2">
      <c r="A53" s="280">
        <v>41</v>
      </c>
      <c r="B53" s="281" t="s">
        <v>228</v>
      </c>
    </row>
    <row r="54" spans="1:2">
      <c r="A54" s="280">
        <v>42</v>
      </c>
      <c r="B54" s="281" t="s">
        <v>229</v>
      </c>
    </row>
    <row r="55" spans="1:2">
      <c r="A55" s="280">
        <v>43</v>
      </c>
      <c r="B55" s="281" t="s">
        <v>230</v>
      </c>
    </row>
    <row r="56" spans="1:2">
      <c r="A56" s="280">
        <v>44</v>
      </c>
      <c r="B56" s="281" t="s">
        <v>231</v>
      </c>
    </row>
    <row r="57" spans="1:2">
      <c r="A57" s="280">
        <v>45</v>
      </c>
      <c r="B57" s="281" t="s">
        <v>232</v>
      </c>
    </row>
    <row r="58" spans="1:2">
      <c r="A58" s="280">
        <v>46</v>
      </c>
      <c r="B58" s="281" t="s">
        <v>233</v>
      </c>
    </row>
    <row r="59" spans="1:2">
      <c r="A59" s="280">
        <v>47</v>
      </c>
      <c r="B59" s="281" t="s">
        <v>234</v>
      </c>
    </row>
    <row r="60" spans="1:2">
      <c r="A60" s="280">
        <v>48</v>
      </c>
      <c r="B60" s="281" t="s">
        <v>235</v>
      </c>
    </row>
    <row r="61" spans="1:2">
      <c r="A61" s="280">
        <v>49</v>
      </c>
      <c r="B61" s="281" t="s">
        <v>236</v>
      </c>
    </row>
    <row r="62" spans="1:2">
      <c r="A62" s="280">
        <v>50</v>
      </c>
      <c r="B62" s="281" t="s">
        <v>237</v>
      </c>
    </row>
    <row r="63" spans="1:2">
      <c r="A63" s="280">
        <v>51</v>
      </c>
      <c r="B63" s="281" t="s">
        <v>238</v>
      </c>
    </row>
    <row r="64" spans="1:2">
      <c r="A64" s="280">
        <v>52</v>
      </c>
      <c r="B64" s="281" t="s">
        <v>239</v>
      </c>
    </row>
    <row r="65" spans="1:2">
      <c r="A65" s="280">
        <v>53</v>
      </c>
      <c r="B65" s="281" t="s">
        <v>240</v>
      </c>
    </row>
    <row r="66" spans="1:2">
      <c r="A66" s="280">
        <v>54</v>
      </c>
      <c r="B66" s="281" t="s">
        <v>241</v>
      </c>
    </row>
    <row r="67" spans="1:2">
      <c r="A67" s="280">
        <v>55</v>
      </c>
      <c r="B67" s="281" t="s">
        <v>242</v>
      </c>
    </row>
    <row r="68" spans="1:2">
      <c r="A68" s="280">
        <v>56</v>
      </c>
      <c r="B68" s="281" t="s">
        <v>243</v>
      </c>
    </row>
    <row r="69" spans="1:2">
      <c r="A69" s="280">
        <v>57</v>
      </c>
      <c r="B69" s="281" t="s">
        <v>244</v>
      </c>
    </row>
    <row r="70" spans="1:2">
      <c r="A70" s="280">
        <v>58</v>
      </c>
      <c r="B70" s="281" t="s">
        <v>245</v>
      </c>
    </row>
    <row r="71" spans="1:2">
      <c r="A71" s="280">
        <v>59</v>
      </c>
      <c r="B71" s="281" t="s">
        <v>246</v>
      </c>
    </row>
    <row r="72" spans="1:2">
      <c r="A72" s="280">
        <v>60</v>
      </c>
      <c r="B72" s="281" t="s">
        <v>247</v>
      </c>
    </row>
    <row r="73" spans="1:2">
      <c r="A73" s="280">
        <v>61</v>
      </c>
      <c r="B73" s="281" t="s">
        <v>248</v>
      </c>
    </row>
    <row r="74" spans="1:2">
      <c r="A74" s="280">
        <v>62</v>
      </c>
      <c r="B74" s="281" t="s">
        <v>249</v>
      </c>
    </row>
    <row r="75" spans="1:2">
      <c r="A75" s="280">
        <v>63</v>
      </c>
      <c r="B75" s="281" t="s">
        <v>250</v>
      </c>
    </row>
    <row r="76" spans="1:2">
      <c r="A76" s="280">
        <v>64</v>
      </c>
      <c r="B76" s="281" t="s">
        <v>251</v>
      </c>
    </row>
    <row r="77" spans="1:2">
      <c r="A77" s="280">
        <v>65</v>
      </c>
      <c r="B77" s="281" t="s">
        <v>252</v>
      </c>
    </row>
    <row r="78" spans="1:2">
      <c r="A78" s="280">
        <v>66</v>
      </c>
      <c r="B78" s="281" t="s">
        <v>253</v>
      </c>
    </row>
    <row r="79" spans="1:2">
      <c r="A79" s="280">
        <v>67</v>
      </c>
      <c r="B79" s="281" t="s">
        <v>254</v>
      </c>
    </row>
    <row r="80" spans="1:2">
      <c r="A80" s="280">
        <v>68</v>
      </c>
      <c r="B80" s="281" t="s">
        <v>255</v>
      </c>
    </row>
    <row r="81" spans="1:2">
      <c r="A81" s="280">
        <v>69</v>
      </c>
      <c r="B81" s="281" t="s">
        <v>256</v>
      </c>
    </row>
    <row r="82" spans="1:2">
      <c r="A82" s="280">
        <v>70</v>
      </c>
      <c r="B82" s="281" t="s">
        <v>257</v>
      </c>
    </row>
    <row r="83" spans="1:2">
      <c r="A83" s="280">
        <v>71</v>
      </c>
      <c r="B83" s="281" t="s">
        <v>258</v>
      </c>
    </row>
    <row r="84" spans="1:2">
      <c r="A84" s="280">
        <v>72</v>
      </c>
      <c r="B84" s="281" t="s">
        <v>259</v>
      </c>
    </row>
    <row r="85" spans="1:2">
      <c r="A85" s="280">
        <v>73</v>
      </c>
      <c r="B85" s="281" t="s">
        <v>260</v>
      </c>
    </row>
    <row r="86" spans="1:2">
      <c r="A86" s="280">
        <v>74</v>
      </c>
      <c r="B86" s="281" t="s">
        <v>261</v>
      </c>
    </row>
    <row r="87" spans="1:2">
      <c r="A87" s="280">
        <v>75</v>
      </c>
      <c r="B87" s="281" t="s">
        <v>262</v>
      </c>
    </row>
    <row r="88" spans="1:2">
      <c r="A88" s="280">
        <v>76</v>
      </c>
      <c r="B88" s="281" t="s">
        <v>263</v>
      </c>
    </row>
    <row r="89" spans="1:2">
      <c r="A89" s="280">
        <v>77</v>
      </c>
      <c r="B89" s="281" t="s">
        <v>264</v>
      </c>
    </row>
    <row r="90" spans="1:2">
      <c r="A90" s="280">
        <v>78</v>
      </c>
      <c r="B90" s="281" t="s">
        <v>265</v>
      </c>
    </row>
    <row r="91" spans="1:2">
      <c r="A91" s="280">
        <v>79</v>
      </c>
      <c r="B91" s="281" t="s">
        <v>266</v>
      </c>
    </row>
    <row r="92" spans="1:2">
      <c r="A92" s="280">
        <v>80</v>
      </c>
      <c r="B92" s="281" t="s">
        <v>267</v>
      </c>
    </row>
    <row r="93" spans="1:2">
      <c r="A93" s="280">
        <v>81</v>
      </c>
      <c r="B93" s="281" t="s">
        <v>268</v>
      </c>
    </row>
    <row r="94" spans="1:2">
      <c r="A94" s="280">
        <v>82</v>
      </c>
      <c r="B94" s="281" t="s">
        <v>269</v>
      </c>
    </row>
    <row r="95" spans="1:2">
      <c r="A95" s="280">
        <v>83</v>
      </c>
      <c r="B95" s="281" t="s">
        <v>270</v>
      </c>
    </row>
    <row r="96" spans="1:2">
      <c r="A96" s="280">
        <v>84</v>
      </c>
      <c r="B96" s="281" t="s">
        <v>271</v>
      </c>
    </row>
    <row r="97" spans="1:2">
      <c r="A97" s="280">
        <v>85</v>
      </c>
      <c r="B97" s="281" t="s">
        <v>272</v>
      </c>
    </row>
    <row r="98" spans="1:2">
      <c r="A98" s="280">
        <v>86</v>
      </c>
      <c r="B98" s="281" t="s">
        <v>273</v>
      </c>
    </row>
    <row r="99" spans="1:2">
      <c r="A99" s="280">
        <v>87</v>
      </c>
      <c r="B99" s="281" t="s">
        <v>274</v>
      </c>
    </row>
    <row r="100" spans="1:2">
      <c r="A100" s="280">
        <v>88</v>
      </c>
      <c r="B100" s="281" t="s">
        <v>275</v>
      </c>
    </row>
    <row r="101" spans="1:2">
      <c r="A101" s="280">
        <v>89</v>
      </c>
      <c r="B101" s="281" t="s">
        <v>276</v>
      </c>
    </row>
    <row r="102" spans="1:2">
      <c r="A102" s="280">
        <v>90</v>
      </c>
      <c r="B102" s="281" t="s">
        <v>277</v>
      </c>
    </row>
    <row r="103" spans="1:2">
      <c r="A103" s="280">
        <v>91</v>
      </c>
      <c r="B103" s="281" t="s">
        <v>278</v>
      </c>
    </row>
    <row r="104" spans="1:2">
      <c r="A104" s="280">
        <v>92</v>
      </c>
      <c r="B104" s="281" t="s">
        <v>279</v>
      </c>
    </row>
    <row r="105" spans="1:2">
      <c r="A105" s="280">
        <v>93</v>
      </c>
      <c r="B105" s="281" t="s">
        <v>280</v>
      </c>
    </row>
    <row r="106" spans="1:2">
      <c r="A106" s="280">
        <v>94</v>
      </c>
      <c r="B106" s="281" t="s">
        <v>281</v>
      </c>
    </row>
    <row r="107" spans="1:2">
      <c r="A107" s="280">
        <v>95</v>
      </c>
      <c r="B107" s="281" t="s">
        <v>282</v>
      </c>
    </row>
    <row r="108" spans="1:2">
      <c r="A108" s="280">
        <v>96</v>
      </c>
      <c r="B108" s="281" t="s">
        <v>283</v>
      </c>
    </row>
    <row r="109" spans="1:2">
      <c r="A109" s="280">
        <v>97</v>
      </c>
      <c r="B109" s="281" t="s">
        <v>284</v>
      </c>
    </row>
    <row r="110" spans="1:2">
      <c r="A110" s="280">
        <v>98</v>
      </c>
      <c r="B110" s="281" t="s">
        <v>285</v>
      </c>
    </row>
    <row r="111" spans="1:2">
      <c r="A111" s="280">
        <v>99</v>
      </c>
      <c r="B111" s="281" t="s">
        <v>286</v>
      </c>
    </row>
    <row r="112" spans="1:2">
      <c r="A112" s="280">
        <v>100</v>
      </c>
      <c r="B112" s="281" t="s">
        <v>287</v>
      </c>
    </row>
  </sheetData>
  <sheetProtection password="8F0B" sheet="1" objects="1" scenarios="1" selectLockedCells="1" selectUnlockedCells="1"/>
  <customSheetViews>
    <customSheetView guid="{35C772BD-8F05-4A18-BEC8-6AF744E22539}" state="hidden">
      <selection activeCell="A4" sqref="A4"/>
      <pageMargins left="0.75" right="0.75" top="1" bottom="1" header="0.5" footer="0.5"/>
      <pageSetup orientation="portrait" r:id="rId1"/>
      <headerFooter alignWithMargins="0"/>
    </customSheetView>
    <customSheetView guid="{012A8702-091E-4FD1-8E26-12B65B8B3B8C}" state="hidden">
      <selection activeCell="A4" sqref="A4"/>
      <pageMargins left="0.75" right="0.75" top="1" bottom="1" header="0.5" footer="0.5"/>
      <pageSetup orientation="portrait" r:id="rId2"/>
      <headerFooter alignWithMargins="0"/>
    </customSheetView>
    <customSheetView guid="{0D490C87-B003-4943-9825-ACE0B8E7CC06}" state="hidden">
      <selection activeCell="A4" sqref="A4"/>
      <pageMargins left="0.75" right="0.75" top="1" bottom="1" header="0.5" footer="0.5"/>
      <pageSetup orientation="portrait" r:id="rId3"/>
      <headerFooter alignWithMargins="0"/>
    </customSheetView>
    <customSheetView guid="{4D67A8FB-66CE-4EFD-8932-C754BE25ED43}" state="hidden">
      <selection activeCell="A4" sqref="A4"/>
      <pageMargins left="0.75" right="0.75" top="1" bottom="1" header="0.5" footer="0.5"/>
      <pageSetup orientation="portrait" r:id="rId4"/>
      <headerFooter alignWithMargins="0"/>
    </customSheetView>
    <customSheetView guid="{B07CB001-8FAF-40AD-8AD5-A65A64B33B35}" state="hidden">
      <selection activeCell="A4" sqref="A4"/>
      <pageMargins left="0.75" right="0.75" top="1" bottom="1" header="0.5" footer="0.5"/>
      <pageSetup orientation="portrait" r:id="rId5"/>
      <headerFooter alignWithMargins="0"/>
    </customSheetView>
    <customSheetView guid="{8CF338B0-8CA3-4AF4-816D-CB7A6D8E33BC}" state="hidden">
      <selection activeCell="A4" sqref="A4"/>
      <pageMargins left="0.75" right="0.75" top="1" bottom="1" header="0.5" footer="0.5"/>
      <pageSetup orientation="portrait" r:id="rId6"/>
      <headerFooter alignWithMargins="0"/>
    </customSheetView>
    <customSheetView guid="{D05C69EC-C4A6-4AED-AFBA-A3044FD4B3FB}" state="hidden">
      <selection activeCell="A4" sqref="A4"/>
      <pageMargins left="0.75" right="0.75" top="1" bottom="1" header="0.5" footer="0.5"/>
      <pageSetup orientation="portrait" r:id="rId7"/>
      <headerFooter alignWithMargins="0"/>
    </customSheetView>
    <customSheetView guid="{BE615921-12B2-47E1-81BB-292B559B4C46}" state="hidden">
      <selection activeCell="A4" sqref="A4"/>
      <pageMargins left="0.75" right="0.75" top="1" bottom="1" header="0.5" footer="0.5"/>
      <pageSetup orientation="portrait" r:id="rId8"/>
      <headerFooter alignWithMargins="0"/>
    </customSheetView>
    <customSheetView guid="{13A93EBF-985A-49FD-9FE0-DC75D238EC8C}" state="hidden">
      <selection activeCell="A4" sqref="A4"/>
      <pageMargins left="0.75" right="0.75" top="1" bottom="1" header="0.5" footer="0.5"/>
      <pageSetup orientation="portrait" r:id="rId9"/>
      <headerFooter alignWithMargins="0"/>
    </customSheetView>
    <customSheetView guid="{1E2D7167-D6B7-4690-9A83-BF768C4223A4}" state="hidden">
      <selection activeCell="A4" sqref="A4"/>
      <pageMargins left="0.75" right="0.75" top="1" bottom="1" header="0.5" footer="0.5"/>
      <pageSetup orientation="portrait" r:id="rId10"/>
      <headerFooter alignWithMargins="0"/>
    </customSheetView>
    <customSheetView guid="{7A88FC7A-7690-48AB-B789-172043AFADC8}" state="hidden">
      <selection activeCell="A4" sqref="A4"/>
      <pageMargins left="0.75" right="0.75" top="1" bottom="1" header="0.5" footer="0.5"/>
      <pageSetup orientation="portrait" r:id="rId11"/>
      <headerFooter alignWithMargins="0"/>
    </customSheetView>
    <customSheetView guid="{CB7CD015-9A92-451A-BEF4-2BC98E3768DD}" state="hidden">
      <selection activeCell="A4" sqref="A4"/>
      <pageMargins left="0.75" right="0.75" top="1" bottom="1" header="0.5" footer="0.5"/>
      <pageSetup orientation="portrait" r:id="rId12"/>
      <headerFooter alignWithMargins="0"/>
    </customSheetView>
    <customSheetView guid="{44C1C443-3199-4288-884A-D16AF7B2CD69}" state="hidden">
      <selection activeCell="A4" sqref="A4"/>
      <pageMargins left="0.75" right="0.75" top="1" bottom="1" header="0.5" footer="0.5"/>
      <pageSetup orientation="portrait" r:id="rId13"/>
      <headerFooter alignWithMargins="0"/>
    </customSheetView>
    <customSheetView guid="{82E8A0F5-0020-4355-95CF-28601763A783}" state="hidden">
      <selection activeCell="A4" sqref="A4"/>
      <pageMargins left="0.75" right="0.75" top="1" bottom="1" header="0.5" footer="0.5"/>
      <pageSetup orientation="portrait" r:id="rId14"/>
      <headerFooter alignWithMargins="0"/>
    </customSheetView>
    <customSheetView guid="{240327DD-375F-45D4-BA52-89AFD79FE6A1}" state="hidden">
      <selection activeCell="A4" sqref="A4"/>
      <pageMargins left="0.75" right="0.75" top="1" bottom="1" header="0.5" footer="0.5"/>
      <pageSetup orientation="portrait" r:id="rId15"/>
      <headerFooter alignWithMargins="0"/>
    </customSheetView>
    <customSheetView guid="{DC28ED1E-3E35-4094-9C2B-5C0A1C1D459C}" state="hidden">
      <selection activeCell="A4" sqref="A4"/>
      <pageMargins left="0.75" right="0.75" top="1" bottom="1" header="0.5" footer="0.5"/>
      <pageSetup orientation="portrait" r:id="rId16"/>
      <headerFooter alignWithMargins="0"/>
    </customSheetView>
    <customSheetView guid="{7A9EA6D6-4DDF-43D9-92E6-C6AFAD14E266}" state="hidden">
      <selection activeCell="A4" sqref="A4"/>
      <pageMargins left="0.75" right="0.75" top="1" bottom="1" header="0.5" footer="0.5"/>
      <pageSetup orientation="portrait" r:id="rId17"/>
      <headerFooter alignWithMargins="0"/>
    </customSheetView>
    <customSheetView guid="{43BCBF1E-CDCF-4541-8D79-87EDCECBC1FD}" state="hidden">
      <selection activeCell="A4" sqref="A4"/>
      <pageMargins left="0.75" right="0.75" top="1" bottom="1" header="0.5" footer="0.5"/>
      <pageSetup orientation="portrait" r:id="rId18"/>
      <headerFooter alignWithMargins="0"/>
    </customSheetView>
    <customSheetView guid="{494F6778-23FE-4AAC-B37D-6C7543FC13B9}" state="hidden">
      <selection activeCell="A4" sqref="A4"/>
      <pageMargins left="0.75" right="0.75" top="1" bottom="1" header="0.5" footer="0.5"/>
      <pageSetup orientation="portrait" r:id="rId19"/>
      <headerFooter alignWithMargins="0"/>
    </customSheetView>
    <customSheetView guid="{F9FE2C60-2849-4C32-B532-2B1A89FFA9CD}" state="hidden">
      <selection activeCell="A4" sqref="A4"/>
      <pageMargins left="0.75" right="0.75" top="1" bottom="1" header="0.5" footer="0.5"/>
      <pageSetup orientation="portrait" r:id="rId20"/>
      <headerFooter alignWithMargins="0"/>
    </customSheetView>
    <customSheetView guid="{FE4EC9C4-31B9-4D40-8323-5B16C3BC840F}" state="hidden">
      <selection activeCell="A4" sqref="A4"/>
      <pageMargins left="0.75" right="0.75" top="1" bottom="1" header="0.5" footer="0.5"/>
      <pageSetup orientation="portrait" r:id="rId21"/>
      <headerFooter alignWithMargins="0"/>
    </customSheetView>
    <customSheetView guid="{82C64B11-1F50-45B5-B7BB-9F1DC733C833}" state="hidden">
      <selection activeCell="A4" sqref="A4"/>
      <pageMargins left="0.75" right="0.75" top="1" bottom="1" header="0.5" footer="0.5"/>
      <pageSetup orientation="portrait" r:id="rId22"/>
      <headerFooter alignWithMargins="0"/>
    </customSheetView>
    <customSheetView guid="{CFBF18EC-8277-4311-991B-395AF21BB33B}" state="hidden">
      <selection activeCell="A4" sqref="A4"/>
      <pageMargins left="0.75" right="0.75" top="1" bottom="1" header="0.5" footer="0.5"/>
      <pageSetup orientation="portrait" r:id="rId23"/>
      <headerFooter alignWithMargins="0"/>
    </customSheetView>
    <customSheetView guid="{AA750348-930C-43DE-ADD0-8D60980F5013}" state="hidden">
      <selection activeCell="A4" sqref="A4"/>
      <pageMargins left="0.75" right="0.75" top="1" bottom="1" header="0.5" footer="0.5"/>
      <pageSetup orientation="portrait" r:id="rId24"/>
      <headerFooter alignWithMargins="0"/>
    </customSheetView>
    <customSheetView guid="{14C32814-5A59-4863-9FB1-822FBB75D7D1}" state="hidden">
      <selection activeCell="A4" sqref="A4"/>
      <pageMargins left="0.75" right="0.75" top="1" bottom="1" header="0.5" footer="0.5"/>
      <pageSetup orientation="portrait" r:id="rId25"/>
      <headerFooter alignWithMargins="0"/>
    </customSheetView>
    <customSheetView guid="{1F125E51-1799-42D0-B41E-DC039BB17D59}" state="hidden">
      <selection activeCell="A4" sqref="A4"/>
      <pageMargins left="0.75" right="0.75" top="1" bottom="1" header="0.5" footer="0.5"/>
      <pageSetup orientation="portrait" r:id="rId26"/>
      <headerFooter alignWithMargins="0"/>
    </customSheetView>
    <customSheetView guid="{77353208-2D17-4D2E-ADE3-4F168F350B73}" state="hidden">
      <selection activeCell="A4" sqref="A4"/>
      <pageMargins left="0.75" right="0.75" top="1" bottom="1" header="0.5" footer="0.5"/>
      <pageSetup orientation="portrait" r:id="rId27"/>
      <headerFooter alignWithMargins="0"/>
    </customSheetView>
    <customSheetView guid="{010B040B-83D1-42E5-9354-A9BE9113BDAC}" state="hidden">
      <selection activeCell="A4" sqref="A4"/>
      <pageMargins left="0.75" right="0.75" top="1" bottom="1" header="0.5" footer="0.5"/>
      <pageSetup orientation="portrait" r:id="rId28"/>
      <headerFooter alignWithMargins="0"/>
    </customSheetView>
  </customSheetViews>
  <mergeCells count="1">
    <mergeCell ref="A1:B1"/>
  </mergeCells>
  <pageMargins left="0.75" right="0.75" top="1" bottom="1" header="0.5" footer="0.5"/>
  <pageSetup orientation="portrait" r:id="rId29"/>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
  <sheetViews>
    <sheetView workbookViewId="0">
      <selection activeCell="N21" sqref="N21"/>
    </sheetView>
  </sheetViews>
  <sheetFormatPr defaultRowHeight="13.5"/>
  <sheetData/>
  <customSheetViews>
    <customSheetView guid="{35C772BD-8F05-4A18-BEC8-6AF744E22539}" state="hidden">
      <selection activeCell="N21" sqref="N21"/>
      <pageMargins left="0.7" right="0.7" top="0.75" bottom="0.75" header="0.3" footer="0.3"/>
    </customSheetView>
    <customSheetView guid="{012A8702-091E-4FD1-8E26-12B65B8B3B8C}" state="hidden">
      <selection activeCell="N21" sqref="N21"/>
      <pageMargins left="0.7" right="0.7" top="0.75" bottom="0.75" header="0.3" footer="0.3"/>
    </customSheetView>
    <customSheetView guid="{0D490C87-B003-4943-9825-ACE0B8E7CC06}" state="hidden">
      <selection activeCell="N21" sqref="N21"/>
      <pageMargins left="0.7" right="0.7" top="0.75" bottom="0.75" header="0.3" footer="0.3"/>
    </customSheetView>
    <customSheetView guid="{4D67A8FB-66CE-4EFD-8932-C754BE25ED43}" state="hidden">
      <selection activeCell="N21" sqref="N21"/>
      <pageMargins left="0.7" right="0.7" top="0.75" bottom="0.75" header="0.3" footer="0.3"/>
    </customSheetView>
    <customSheetView guid="{B07CB001-8FAF-40AD-8AD5-A65A64B33B35}" state="hidden">
      <selection activeCell="N21" sqref="N21"/>
      <pageMargins left="0.7" right="0.7" top="0.75" bottom="0.75" header="0.3" footer="0.3"/>
    </customSheetView>
    <customSheetView guid="{8CF338B0-8CA3-4AF4-816D-CB7A6D8E33BC}" state="hidden">
      <selection activeCell="N21" sqref="N21"/>
      <pageMargins left="0.7" right="0.7" top="0.75" bottom="0.75" header="0.3" footer="0.3"/>
    </customSheetView>
    <customSheetView guid="{D05C69EC-C4A6-4AED-AFBA-A3044FD4B3FB}" state="hidden">
      <selection activeCell="N21" sqref="N21"/>
      <pageMargins left="0.7" right="0.7" top="0.75" bottom="0.75" header="0.3" footer="0.3"/>
    </customSheetView>
    <customSheetView guid="{BE615921-12B2-47E1-81BB-292B559B4C46}" state="hidden">
      <selection activeCell="N21" sqref="N21"/>
      <pageMargins left="0.7" right="0.7" top="0.75" bottom="0.75" header="0.3" footer="0.3"/>
    </customSheetView>
    <customSheetView guid="{13A93EBF-985A-49FD-9FE0-DC75D238EC8C}" state="hidden">
      <selection activeCell="N21" sqref="N21"/>
      <pageMargins left="0.7" right="0.7" top="0.75" bottom="0.75" header="0.3" footer="0.3"/>
    </customSheetView>
    <customSheetView guid="{1E2D7167-D6B7-4690-9A83-BF768C4223A4}" state="hidden">
      <selection activeCell="N21" sqref="N21"/>
      <pageMargins left="0.7" right="0.7" top="0.75" bottom="0.75" header="0.3" footer="0.3"/>
    </customSheetView>
    <customSheetView guid="{7A88FC7A-7690-48AB-B789-172043AFADC8}" state="hidden">
      <selection activeCell="N21" sqref="N21"/>
      <pageMargins left="0.7" right="0.7" top="0.75" bottom="0.75" header="0.3" footer="0.3"/>
    </customSheetView>
    <customSheetView guid="{CFBF18EC-8277-4311-991B-395AF21BB33B}" state="hidden">
      <selection activeCell="N21" sqref="N21"/>
      <pageMargins left="0.7" right="0.7" top="0.75" bottom="0.75" header="0.3" footer="0.3"/>
    </customSheetView>
    <customSheetView guid="{AA750348-930C-43DE-ADD0-8D60980F5013}" state="hidden">
      <selection activeCell="N21" sqref="N21"/>
      <pageMargins left="0.7" right="0.7" top="0.75" bottom="0.75" header="0.3" footer="0.3"/>
    </customSheetView>
    <customSheetView guid="{14C32814-5A59-4863-9FB1-822FBB75D7D1}" state="hidden">
      <selection activeCell="N21" sqref="N21"/>
      <pageMargins left="0.7" right="0.7" top="0.75" bottom="0.75" header="0.3" footer="0.3"/>
    </customSheetView>
    <customSheetView guid="{1F125E51-1799-42D0-B41E-DC039BB17D59}" state="hidden">
      <selection activeCell="N21" sqref="N21"/>
      <pageMargins left="0.7" right="0.7" top="0.75" bottom="0.75" header="0.3" footer="0.3"/>
    </customSheetView>
    <customSheetView guid="{77353208-2D17-4D2E-ADE3-4F168F350B73}" state="hidden">
      <selection activeCell="N21" sqref="N21"/>
      <pageMargins left="0.7" right="0.7" top="0.75" bottom="0.75" header="0.3" footer="0.3"/>
    </customSheetView>
    <customSheetView guid="{010B040B-83D1-42E5-9354-A9BE9113BDAC}" state="hidden">
      <selection activeCell="N21" sqref="N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46</vt:i4>
      </vt:variant>
    </vt:vector>
  </HeadingPairs>
  <TitlesOfParts>
    <vt:vector size="75" baseType="lpstr">
      <vt:lpstr>Basic</vt:lpstr>
      <vt:lpstr>Cover</vt:lpstr>
      <vt:lpstr>Names of Bidder</vt:lpstr>
      <vt:lpstr>Attach 3(JV)</vt:lpstr>
      <vt:lpstr>Attach-3 (QR)</vt:lpstr>
      <vt:lpstr>Attach 4</vt:lpstr>
      <vt:lpstr>Attach 4 (A)</vt:lpstr>
      <vt:lpstr>Attach 4 (B)</vt:lpstr>
      <vt:lpstr>Attach 5</vt:lpstr>
      <vt:lpstr>Attach 5A</vt:lpstr>
      <vt:lpstr>Attach 5B</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Attachment-20</vt:lpstr>
      <vt:lpstr>Bid Form 1st Envelope </vt:lpstr>
      <vt:lpstr>N to W</vt:lpstr>
      <vt:lpstr>Sheet1</vt:lpstr>
      <vt:lpstr>'Attach-3 (QR)'!BL2A</vt:lpstr>
      <vt:lpstr>'Attach-3 (QR)'!BL2AA</vt:lpstr>
      <vt:lpstr>'Attach-3 (QR)'!BL2B</vt:lpstr>
      <vt:lpstr>'Attach-3 (QR)'!BL2C</vt:lpstr>
      <vt:lpstr>'Attach-3 (QR)'!BL3A</vt:lpstr>
      <vt:lpstr>'Attach-3 (QR)'!BL3B</vt:lpstr>
      <vt:lpstr>'Attach-3 (QR)'!BL3C</vt:lpstr>
      <vt:lpstr>'Attach-3 (QR)'!BL4A</vt:lpstr>
      <vt:lpstr>'Attach-3 (QR)'!BL4B</vt:lpstr>
      <vt:lpstr>'Attach-3 (QR)'!BL4C</vt:lpstr>
      <vt:lpstr>'Attach-3 (QR)'!BL5A</vt:lpstr>
      <vt:lpstr>'Attach-3 (QR)'!BL5B</vt:lpstr>
      <vt:lpstr>'Attach-3 (QR)'!BL5C</vt:lpstr>
      <vt:lpstr>'Attach-3 (QR)'!PATHAR1</vt:lpstr>
      <vt:lpstr>'Attach-3 (QR)'!PATHAR2</vt:lpstr>
      <vt:lpstr>'Attach-3 (QR)'!PATHAR3</vt:lpstr>
      <vt:lpstr>'Attach-3 (QR)'!PATHJVPR1</vt:lpstr>
      <vt:lpstr>'Attach-3 (QR)'!PATHJVPR2</vt:lpstr>
      <vt:lpstr>'Attach-3 (QR)'!PATHLP1</vt:lpstr>
      <vt:lpstr>'Attach-3 (QR)'!PATHPR1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3(JV)'!Print_Area</vt:lpstr>
      <vt:lpstr>'Attach 4'!Print_Area</vt:lpstr>
      <vt:lpstr>'Attach 4 (A)'!Print_Area</vt:lpstr>
      <vt:lpstr>'Attach 4 (B)'!Print_Area</vt:lpstr>
      <vt:lpstr>'Attach 5'!Print_Area</vt:lpstr>
      <vt:lpstr>'Attach 5A'!Print_Area</vt:lpstr>
      <vt:lpstr>'Attach 5B'!Print_Area</vt:lpstr>
      <vt:lpstr>'Attach 6'!Print_Area</vt:lpstr>
      <vt:lpstr>'Attach 7'!Print_Area</vt:lpstr>
      <vt:lpstr>'Attach 9'!Print_Area</vt:lpstr>
      <vt:lpstr>'Attach-3 (QR)'!Print_Area</vt:lpstr>
      <vt:lpstr>'Attachment-20'!Print_Area</vt:lpstr>
      <vt:lpstr>'Bid Form 1st Envelope '!Print_Area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Ankit Vaishnav {Ankit Vaishnav}</cp:lastModifiedBy>
  <cp:lastPrinted>2021-07-29T10:29:49Z</cp:lastPrinted>
  <dcterms:created xsi:type="dcterms:W3CDTF">2010-09-27T08:09:01Z</dcterms:created>
  <dcterms:modified xsi:type="dcterms:W3CDTF">2021-07-30T07:38:46Z</dcterms:modified>
</cp:coreProperties>
</file>