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jignesh\OneDrive - Power Grid Corporation of India Limited\C&amp;M\MP Gr I\SRM\Open\1011991 Indore Security Watch Tower\"/>
    </mc:Choice>
  </mc:AlternateContent>
  <xr:revisionPtr revIDLastSave="0" documentId="6_{64DCAB30-C173-43D5-8634-1A3C0A27D858}" xr6:coauthVersionLast="36" xr6:coauthVersionMax="47" xr10:uidLastSave="{00000000-0000-0000-0000-000000000000}"/>
  <workbookProtection workbookPassword="DC2B" lockStructure="1"/>
  <bookViews>
    <workbookView xWindow="-120" yWindow="-120" windowWidth="29040" windowHeight="15720" firstSheet="4" activeTab="9" xr2:uid="{00000000-000D-0000-FFFF-FFFF00000000}"/>
  </bookViews>
  <sheets>
    <sheet name="Instructions" sheetId="1" r:id="rId1"/>
    <sheet name="Basics" sheetId="2" r:id="rId2"/>
    <sheet name="Name of Bidder" sheetId="3" r:id="rId3"/>
    <sheet name="Sch-3A (Sch-Civil)" sheetId="8" r:id="rId4"/>
    <sheet name="Sch-3B(Non Sch-Civil)" sheetId="9" r:id="rId5"/>
    <sheet name="Sch-3C (Sch-Electrical)" sheetId="10" r:id="rId6"/>
    <sheet name="Sch-3D (Non Sch-Electrical)" sheetId="11" r:id="rId7"/>
    <sheet name="Sch-3E (Furniture Items)" sheetId="12" r:id="rId8"/>
    <sheet name="Sch 5 taxes" sheetId="5" r:id="rId9"/>
    <sheet name="Sch 6 Summary" sheetId="6" r:id="rId10"/>
  </sheets>
  <definedNames>
    <definedName name="_xlnm.Print_Area" localSheetId="9">'Sch 6 Summary'!$A$1:$D$30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7" i="10" l="1"/>
  <c r="N17" i="10" s="1"/>
  <c r="M19" i="10"/>
  <c r="N19" i="10" s="1"/>
  <c r="M21" i="10"/>
  <c r="N21" i="10" s="1"/>
  <c r="M22" i="10"/>
  <c r="N22" i="10" s="1"/>
  <c r="M23" i="10"/>
  <c r="N23" i="10" s="1"/>
  <c r="M24" i="10"/>
  <c r="N24" i="10" s="1"/>
  <c r="L16" i="12"/>
  <c r="L17" i="12" s="1"/>
  <c r="D20" i="6" s="1"/>
  <c r="F16" i="12"/>
  <c r="L16" i="11"/>
  <c r="L17" i="11" s="1"/>
  <c r="D18" i="6" s="1"/>
  <c r="F16" i="11"/>
  <c r="O26" i="10"/>
  <c r="M16" i="12" l="1"/>
  <c r="M17" i="12" s="1"/>
  <c r="D15" i="5" s="1"/>
  <c r="N25" i="10"/>
  <c r="M16" i="11"/>
  <c r="M17" i="11" s="1"/>
  <c r="D14" i="5" s="1"/>
  <c r="O23" i="10"/>
  <c r="P23" i="10" s="1"/>
  <c r="O24" i="10"/>
  <c r="P24" i="10" s="1"/>
  <c r="O21" i="10"/>
  <c r="P21" i="10" s="1"/>
  <c r="O22" i="10"/>
  <c r="P22" i="10" s="1"/>
  <c r="O19" i="10"/>
  <c r="P19" i="10" s="1"/>
  <c r="O17" i="10"/>
  <c r="M68" i="8"/>
  <c r="N68" i="8" s="1"/>
  <c r="M66" i="8"/>
  <c r="N66" i="8" s="1"/>
  <c r="M65" i="8"/>
  <c r="N65" i="8" s="1"/>
  <c r="M63" i="8"/>
  <c r="N63" i="8" s="1"/>
  <c r="M61" i="8"/>
  <c r="N61" i="8" s="1"/>
  <c r="M59" i="8"/>
  <c r="N59" i="8" s="1"/>
  <c r="M57" i="8"/>
  <c r="N57" i="8" s="1"/>
  <c r="M55" i="8"/>
  <c r="N55" i="8" s="1"/>
  <c r="M53" i="8"/>
  <c r="N53" i="8" s="1"/>
  <c r="M51" i="8"/>
  <c r="N51" i="8" s="1"/>
  <c r="M49" i="8"/>
  <c r="N49" i="8" s="1"/>
  <c r="M47" i="8"/>
  <c r="N47" i="8" s="1"/>
  <c r="M45" i="8"/>
  <c r="N45" i="8" s="1"/>
  <c r="M44" i="8"/>
  <c r="N44" i="8" s="1"/>
  <c r="M42" i="8"/>
  <c r="N42" i="8" s="1"/>
  <c r="M38" i="8"/>
  <c r="N38" i="8" s="1"/>
  <c r="M36" i="8"/>
  <c r="N36" i="8" s="1"/>
  <c r="M34" i="8"/>
  <c r="N34" i="8" s="1"/>
  <c r="M32" i="8"/>
  <c r="N32" i="8" s="1"/>
  <c r="M31" i="8"/>
  <c r="N31" i="8" s="1"/>
  <c r="M30" i="8"/>
  <c r="N30" i="8" s="1"/>
  <c r="M29" i="8"/>
  <c r="N29" i="8" s="1"/>
  <c r="M27" i="8"/>
  <c r="N27" i="8" s="1"/>
  <c r="M26" i="8"/>
  <c r="N26" i="8" s="1"/>
  <c r="O26" i="8" s="1"/>
  <c r="M24" i="8"/>
  <c r="N24" i="8" s="1"/>
  <c r="M22" i="8"/>
  <c r="N22" i="8" s="1"/>
  <c r="M20" i="8"/>
  <c r="N20" i="8" s="1"/>
  <c r="M18" i="8"/>
  <c r="N18" i="8" s="1"/>
  <c r="M17" i="8"/>
  <c r="N17" i="8" s="1"/>
  <c r="O25" i="10" l="1"/>
  <c r="O27" i="10" s="1"/>
  <c r="O29" i="10" s="1"/>
  <c r="D13" i="5" s="1"/>
  <c r="N27" i="10"/>
  <c r="N28" i="10" s="1"/>
  <c r="D16" i="6" s="1"/>
  <c r="P17" i="10"/>
  <c r="P25" i="10" s="1"/>
  <c r="O68" i="8"/>
  <c r="P68" i="8" s="1"/>
  <c r="O65" i="8"/>
  <c r="P65" i="8" s="1"/>
  <c r="O66" i="8"/>
  <c r="P66" i="8" s="1"/>
  <c r="O63" i="8"/>
  <c r="P63" i="8" s="1"/>
  <c r="O61" i="8"/>
  <c r="P61" i="8" s="1"/>
  <c r="O59" i="8"/>
  <c r="P59" i="8" s="1"/>
  <c r="O57" i="8"/>
  <c r="P57" i="8" s="1"/>
  <c r="O55" i="8"/>
  <c r="P55" i="8" s="1"/>
  <c r="O53" i="8"/>
  <c r="P53" i="8" s="1"/>
  <c r="O51" i="8"/>
  <c r="P51" i="8" s="1"/>
  <c r="O49" i="8"/>
  <c r="P49" i="8" s="1"/>
  <c r="O47" i="8"/>
  <c r="P47" i="8" s="1"/>
  <c r="O44" i="8"/>
  <c r="P44" i="8" s="1"/>
  <c r="O45" i="8"/>
  <c r="O42" i="8"/>
  <c r="P42" i="8" s="1"/>
  <c r="O38" i="8"/>
  <c r="P38" i="8" s="1"/>
  <c r="O36" i="8"/>
  <c r="P36" i="8" s="1"/>
  <c r="O34" i="8"/>
  <c r="P34" i="8" s="1"/>
  <c r="O31" i="8"/>
  <c r="P31" i="8" s="1"/>
  <c r="O29" i="8"/>
  <c r="P29" i="8" s="1"/>
  <c r="O30" i="8"/>
  <c r="P30" i="8" s="1"/>
  <c r="O32" i="8"/>
  <c r="P32" i="8" s="1"/>
  <c r="O27" i="8"/>
  <c r="P27" i="8" s="1"/>
  <c r="P26" i="8"/>
  <c r="O24" i="8"/>
  <c r="P24" i="8" s="1"/>
  <c r="O22" i="8"/>
  <c r="P22" i="8" s="1"/>
  <c r="O20" i="8"/>
  <c r="P20" i="8" s="1"/>
  <c r="O17" i="8"/>
  <c r="O18" i="8"/>
  <c r="P18" i="8" s="1"/>
  <c r="P17" i="8" l="1"/>
  <c r="P45" i="8"/>
  <c r="L17" i="9" l="1"/>
  <c r="L18" i="9" s="1"/>
  <c r="D14" i="6" s="1"/>
  <c r="F17" i="9"/>
  <c r="M17" i="9" s="1"/>
  <c r="M18" i="9" s="1"/>
  <c r="D12" i="5" s="1"/>
  <c r="O70" i="8" l="1"/>
  <c r="M40" i="8"/>
  <c r="N40" i="8" s="1"/>
  <c r="N69" i="8" s="1"/>
  <c r="O40" i="8" l="1"/>
  <c r="O69" i="8" s="1"/>
  <c r="P40" i="8" l="1"/>
  <c r="P69" i="8" s="1"/>
  <c r="O71" i="8"/>
  <c r="O73" i="8" s="1"/>
  <c r="D11" i="5" s="1"/>
  <c r="D16" i="5" s="1"/>
  <c r="D23" i="6" s="1"/>
  <c r="N71" i="8"/>
  <c r="N72" i="8" s="1"/>
  <c r="D12" i="6" s="1"/>
  <c r="D21" i="6" s="1"/>
  <c r="D25" i="6" l="1"/>
  <c r="A13" i="3"/>
  <c r="A8" i="3"/>
</calcChain>
</file>

<file path=xl/sharedStrings.xml><?xml version="1.0" encoding="utf-8"?>
<sst xmlns="http://schemas.openxmlformats.org/spreadsheetml/2006/main" count="596" uniqueCount="340">
  <si>
    <t>I</t>
  </si>
  <si>
    <t>While filling up the worksheets following may please be observed :</t>
  </si>
  <si>
    <t>(i)</t>
  </si>
  <si>
    <t>Fill up only green shaded cells.</t>
  </si>
  <si>
    <t>(ii)</t>
  </si>
  <si>
    <t>Certain data type entries have been restricted, such as Numeric values or limits of numeric values.</t>
  </si>
  <si>
    <t>(iii)</t>
  </si>
  <si>
    <t>Select only the options provided in pull down menus.</t>
  </si>
  <si>
    <t>(iv)</t>
  </si>
  <si>
    <t>Do not link any cell of this work book with any other work book.</t>
  </si>
  <si>
    <t>(v)</t>
  </si>
  <si>
    <t>Do not use copy &amp; paste or cut &amp; paste options for filling up the data.</t>
  </si>
  <si>
    <t>(vi)</t>
  </si>
  <si>
    <t>Do not reformat any of the cell of the work book.</t>
  </si>
  <si>
    <t>II</t>
  </si>
  <si>
    <t>This Workbook consists of following worksheets :</t>
  </si>
  <si>
    <t xml:space="preserve">Cover : </t>
  </si>
  <si>
    <t>Opening page of the workbook.</t>
  </si>
  <si>
    <t>Names of Bidder :</t>
  </si>
  <si>
    <t>●</t>
  </si>
  <si>
    <t>Select Sole Bidder or JV (Joint Venture) from the pull down menu. Do not leave this cell blank.</t>
  </si>
  <si>
    <t>Select nos. of the JV Partners other than the Lead Partner from drop down menu.</t>
  </si>
  <si>
    <t>Fill up names and address of the Sole Bidder and /or Joint Venture.</t>
  </si>
  <si>
    <t>Fill up date in dd-mmm-yyyy format from drop down menu.</t>
  </si>
  <si>
    <t>Click for Sch-1 given at the right top of the worksheet to go to Sch-1.</t>
  </si>
  <si>
    <t>Sch -1 : (Abstract Of Cost)</t>
  </si>
  <si>
    <t xml:space="preserve">Summary of all the Schedules  shall be displayed automatically. </t>
  </si>
  <si>
    <t>No cell is required to be filled in by the bidder in this worksheet.</t>
  </si>
  <si>
    <t>Sch-2 (Schedule  Items for Civil Works for FOR CONSTRUCTION OF TL STORE (50m x 10 m)  FOR BANASKANTHA SUBSTATION  ) :</t>
  </si>
  <si>
    <t>Total amount shall get calculated automatically.</t>
  </si>
  <si>
    <t>Sch-3 (Non-Schedule  Items for FOR CONSTRUCTION OF TL STORE (50m x 10 m)  FOR BANASKANTHA SUBSTATION ) :</t>
  </si>
  <si>
    <t>The rate quoted shall be inclusive of the Service Tax.</t>
  </si>
  <si>
    <t>Sch-4 (Schedule  Items for CONSTRUCTION OF OPEN STORE YARD OF SIZE  (110m x 40) m  for BANASKANTHA SUBSTATION  ) :</t>
  </si>
  <si>
    <t>Sch-5 (Non-Schedule  Items for CONSTRUCTION OF OPEN STORE YARD OF SIZE  (110m x 40) m  for BANASKANTHA SUBSTATION ) :</t>
  </si>
  <si>
    <t>Sch-6 ( INTERNAL ELECTRIFICATION WORKS OF 50x10 STORE  SHED FOR BANASKANTHA SUBSTATION  ) :</t>
  </si>
  <si>
    <t>Fill up unit rates for all the items in numeric values greater than 0 (zero). If unit rate is left blank, the corresponding item shall be deemed to be included in the total price.</t>
  </si>
  <si>
    <t>Fill up ref. no. as bidder's ref no. of this letter.</t>
  </si>
  <si>
    <t xml:space="preserve">This letter shall consider the net price as per Sch-3 . </t>
  </si>
  <si>
    <t xml:space="preserve">Fill up names &amp; Designation of the representatives of other JV partner(s) if the bidder is JV (Joint Venture) . </t>
  </si>
  <si>
    <t>Fill up additional information as required.</t>
  </si>
  <si>
    <t>* * *</t>
  </si>
  <si>
    <t>Happy Bidding !</t>
  </si>
  <si>
    <t>Name of Package :</t>
  </si>
  <si>
    <t>Specification No. :</t>
  </si>
  <si>
    <t>Completion Period</t>
  </si>
  <si>
    <t>Enter following details of the bidder</t>
  </si>
  <si>
    <t>Specify type of Bidder                    [Select from drop down menu]</t>
  </si>
  <si>
    <t>Individual Firm</t>
  </si>
  <si>
    <t xml:space="preserve">Address of Registered Office &amp; Mobile Numbers </t>
  </si>
  <si>
    <t>…….. …… ………. ……….</t>
  </si>
  <si>
    <t xml:space="preserve">Printed Name </t>
  </si>
  <si>
    <t>Designation</t>
  </si>
  <si>
    <t xml:space="preserve">Date     </t>
  </si>
  <si>
    <t xml:space="preserve">Place     </t>
  </si>
  <si>
    <t>पावर ग्रिड कारपोरेशन ऑफ इंडिया लिमिटेड</t>
  </si>
  <si>
    <t>POWER GRID CORPORATION OF INDIA LTD.</t>
  </si>
  <si>
    <t>WRTS-II,RHQ,VADODARA</t>
  </si>
  <si>
    <t>(SCHEDULE OF RATES AND PRICES)</t>
  </si>
  <si>
    <t>Bidder’s Name and Address (Sole Bidder) :</t>
  </si>
  <si>
    <t>To:</t>
  </si>
  <si>
    <t>Name        :</t>
  </si>
  <si>
    <t>Contract Services</t>
  </si>
  <si>
    <t>Address    :</t>
  </si>
  <si>
    <t>Power Grid Corporation of India Ltd.,</t>
  </si>
  <si>
    <t>Western Region Transmission syatem -II</t>
  </si>
  <si>
    <t xml:space="preserve">Plot No. 54, Near Riya revati resort , </t>
  </si>
  <si>
    <t>Sama - savli road, vadodara-390008</t>
  </si>
  <si>
    <t>Sl. No.</t>
  </si>
  <si>
    <t>SAC</t>
  </si>
  <si>
    <t>Whether SAC in column ‘3’ is confirmed. If not  indicate applicable the SAC #</t>
  </si>
  <si>
    <t>Rate of GST applicable ( in %)</t>
  </si>
  <si>
    <t>Description</t>
  </si>
  <si>
    <t>Unit</t>
  </si>
  <si>
    <t>Quantity</t>
  </si>
  <si>
    <t>Unit Erection Charges</t>
  </si>
  <si>
    <t>(Service Accounting Codes)</t>
  </si>
  <si>
    <t># In case the bidder leaves the cell for confirmation of the SAC and/or  GST rate “blank”,  the SAC and corresponding GST rate indicated by the Employer shall be deemed to be the one confirmed by the Bidder.</t>
  </si>
  <si>
    <t>Printed Name   :</t>
  </si>
  <si>
    <t xml:space="preserve">Date : </t>
  </si>
  <si>
    <t>Designation   :</t>
  </si>
  <si>
    <t>Place :</t>
  </si>
  <si>
    <t xml:space="preserve">Schedule-5 </t>
  </si>
  <si>
    <t>(SUMMARY OF TAXES &amp; DUTIES)</t>
  </si>
  <si>
    <t xml:space="preserve">Name </t>
  </si>
  <si>
    <t>Address</t>
  </si>
  <si>
    <t>Item Nos.</t>
  </si>
  <si>
    <t>Total Price
 (in ₹)</t>
  </si>
  <si>
    <t>TOTAL GST on Services</t>
  </si>
  <si>
    <t xml:space="preserve">GRAND TOTAL </t>
  </si>
  <si>
    <t xml:space="preserve">Schedule-6 </t>
  </si>
  <si>
    <t>Grand Summary</t>
  </si>
  <si>
    <t>S. No.</t>
  </si>
  <si>
    <t>Total Price (INR)</t>
  </si>
  <si>
    <t>Service/Installation Charges</t>
  </si>
  <si>
    <t>TOTAL SCHEDULE NO.-3A</t>
  </si>
  <si>
    <t>Total of Service/Installation Charge 
(ITEMS TAB: Item 01  for BID PRICE SUMMARY Statement )</t>
  </si>
  <si>
    <t xml:space="preserve">Grand Total </t>
  </si>
  <si>
    <t>Service Code</t>
  </si>
  <si>
    <t>Description
(DSR'23 Items- Civil Works)</t>
  </si>
  <si>
    <t>Reduction of GST factor considered in DSR</t>
  </si>
  <si>
    <t>Unit Erection Charges Excluding GST</t>
  </si>
  <si>
    <t>Total Erection Charges
 (Excl. GST)</t>
  </si>
  <si>
    <t>Total Tax GST @18%</t>
  </si>
  <si>
    <t>Total Erection chrages Including GST</t>
  </si>
  <si>
    <t>PART -A : Schedule Items as per DSR 2023</t>
  </si>
  <si>
    <t>Total of Schedule Items as per DSR'23 Rates (Schedule I)</t>
  </si>
  <si>
    <t>Add percentage (%) above/below +/- on DSR 2023 Rates (to be quoted by contractor)</t>
  </si>
  <si>
    <t>Add Amount above/below +/- on the amount for DSR Items as per quoted percentage</t>
  </si>
  <si>
    <t>Total of Schedule Items Part-3A</t>
  </si>
  <si>
    <t>Total Tax</t>
  </si>
  <si>
    <t>Cum</t>
  </si>
  <si>
    <t>Activity Header / Substation Name</t>
  </si>
  <si>
    <t>Activity Description</t>
  </si>
  <si>
    <t>Total Erection Charges</t>
  </si>
  <si>
    <t>Total Tax GST</t>
  </si>
  <si>
    <t xml:space="preserve"> Non - Schedule Items (Civil works)</t>
  </si>
  <si>
    <t>Non Scheduled Item</t>
  </si>
  <si>
    <t xml:space="preserve">Total for Non-Schedule Items (Installation Charges- Sch 3B) </t>
  </si>
  <si>
    <t>Sqm</t>
  </si>
  <si>
    <t>TOTAL SCHEDULE NO.-3B</t>
  </si>
  <si>
    <t>Kg</t>
  </si>
  <si>
    <t>Centering and shuttering including strutting, propping etc. and removal of form work for :</t>
  </si>
  <si>
    <t xml:space="preserve"> Items No. DSR 2023</t>
  </si>
  <si>
    <t>Painting with synthetic enamel paint of approved brand and manufacture of required colour to give an even shade :</t>
  </si>
  <si>
    <t>RFX No:</t>
  </si>
  <si>
    <t>Earth work in excavation by mechanical means (Hydraulic excavator)/ manual means over areas (exceeding 30 cm in depth, 1.5 m in width as well as 10 sqm on plan) including getting out and disposal of excavated earth lead upto 50 m and lift upto 1.5 m, as directed by Engineer-incharge.</t>
  </si>
  <si>
    <t>2.6.1</t>
  </si>
  <si>
    <t>4.1.8</t>
  </si>
  <si>
    <t>4.3.1</t>
  </si>
  <si>
    <t>Foundations, footings, bases for columns</t>
  </si>
  <si>
    <t>5.1.2</t>
  </si>
  <si>
    <t>5.9.1</t>
  </si>
  <si>
    <t>Foundations, footings, bases of columns, etc. for mass concrete</t>
  </si>
  <si>
    <t>5.9.6</t>
  </si>
  <si>
    <t>Columns, Pillars, Piers, Abutments, Posts and Struts</t>
  </si>
  <si>
    <t>5.22.6</t>
  </si>
  <si>
    <t>Cement mortar 1:6 (1 cement : 6 coarse sand)</t>
  </si>
  <si>
    <t>12 mm cement plaster of mix :</t>
  </si>
  <si>
    <t>13.1.2</t>
  </si>
  <si>
    <t>1:6 (1 cement: 6 fine sand)</t>
  </si>
  <si>
    <t>a)</t>
  </si>
  <si>
    <t>b)</t>
  </si>
  <si>
    <t>120000345</t>
  </si>
  <si>
    <t>995433</t>
  </si>
  <si>
    <t>120000391</t>
  </si>
  <si>
    <t>995454</t>
  </si>
  <si>
    <t>120000442</t>
  </si>
  <si>
    <t>120000456</t>
  </si>
  <si>
    <t>995457</t>
  </si>
  <si>
    <t>120000488</t>
  </si>
  <si>
    <t>120000499</t>
  </si>
  <si>
    <t>120000504</t>
  </si>
  <si>
    <t>120000543</t>
  </si>
  <si>
    <t>995456</t>
  </si>
  <si>
    <t>120001116</t>
  </si>
  <si>
    <t>995476</t>
  </si>
  <si>
    <t>995453</t>
  </si>
  <si>
    <t>120001400</t>
  </si>
  <si>
    <t>995472</t>
  </si>
  <si>
    <t>995473</t>
  </si>
  <si>
    <t>All kind of soil</t>
  </si>
  <si>
    <t>2.25</t>
  </si>
  <si>
    <t>Filling available excavated earth (excluding rock) in trenches, plinth, sides of foundations etc. in layers not exceeding 20cm in depth, consolidating each deposited layer by ramming and watering, lead up to 50 m and lift upto 1.5 m.</t>
  </si>
  <si>
    <t>4.1</t>
  </si>
  <si>
    <t xml:space="preserve">Providing and laying in position cement concrete of specified grade excluding the cost of centring and shuttering -  All work up to plinth level : </t>
  </si>
  <si>
    <t>1:4:8 (1 cement : 4 coarse sand : 8 graded stone aggregate 40mm nominal size derived from natural sources).</t>
  </si>
  <si>
    <t>4.3</t>
  </si>
  <si>
    <t>5.1</t>
  </si>
  <si>
    <t>Providing and laying in position specified grade of reinforced cement concrete, excluding the cost of centering, shuttering, finishing and reinforcement -  All work up to plinth level :</t>
  </si>
  <si>
    <t xml:space="preserve">1:1.5:3 (1 cement : 1.5 coarse sand (Zone-III) derived from natural sources : 3 graded stone aggregate 20 mm nominal size derived from natural sources) </t>
  </si>
  <si>
    <t>5.2</t>
  </si>
  <si>
    <t>Reinforced cement concrete work in walls (any thickness), including attached pilasters, buttresses, plinth and string courses, fillets, columns, pillars, piers, abutments, posts and struts etc. above plinth level up to floor five level, excluding cost of centering, shuttering, finishing and reinforcement :</t>
  </si>
  <si>
    <t>5.2.2</t>
  </si>
  <si>
    <t>1:1.5:3 (1 cement : 1.5 coarse sand(zone-III) derived from natural sources : 3 graded stone aggregate 20 mm nominal size derived from natural sources)</t>
  </si>
  <si>
    <t>5.3</t>
  </si>
  <si>
    <t>Reinforced cement concrete work in beams, suspended floors, roofs having slope up to 15° landings, balconies, shelves, chajjas, lintels, bands, plain window sills, staircases and spiral stair cases above plinth level up to floor five level, excluding the cost of centering, shuttering, finishing and reinforcement with 1:1.5:3 (1 cement : 1.5 coarse sand(zone-III) derived from natural sources : 3 graded stone aggregate 20 mm nominal size derived from natural sources).</t>
  </si>
  <si>
    <t>5.9</t>
  </si>
  <si>
    <t>Centering and shuttering including strutting, propping etc. and removal of form for :</t>
  </si>
  <si>
    <t>5.9.3</t>
  </si>
  <si>
    <t>Suspended floors, roofs, landings, balconies and access platform</t>
  </si>
  <si>
    <t>5.9.5</t>
  </si>
  <si>
    <t>Lintels, beams, plinth beams, girders, bressumers and cantilevers</t>
  </si>
  <si>
    <t>5.11</t>
  </si>
  <si>
    <t>Extra for additional height in centering, shuttering where ever required with adequate bracing, propping etc., including cost of de-shuttering and decentering at all levels, over a height of 3.5 m, for every additional height of 1 metre or part thereof (Plan area to be measured):</t>
  </si>
  <si>
    <t>5.11.1</t>
  </si>
  <si>
    <t>Suspended floors, roofs, landing, beams and balconies (Plan area to be measured)</t>
  </si>
  <si>
    <t>5.22</t>
  </si>
  <si>
    <t>Steel reinforcement for R.C.C. work including straightening, cutting, bending, placing in position and binding all complete upto plinth level:</t>
  </si>
  <si>
    <t>Thermo-Mechanically Treated bars of grade Fe-500D or more.</t>
  </si>
  <si>
    <t>5.22A</t>
  </si>
  <si>
    <t>Steel reinforcement for R.C.C. work including straightening, cutting, bending, placing in position and binding all complete above plinth level.</t>
  </si>
  <si>
    <t>5.22A.6</t>
  </si>
  <si>
    <t>6.32</t>
  </si>
  <si>
    <t>Brick work with clay flyash F.P.S. (non modular) brick of class designation 7.5 in superstructure above plinth level up to floor five leve lin :</t>
  </si>
  <si>
    <t>6.32.2</t>
  </si>
  <si>
    <t>9.97</t>
  </si>
  <si>
    <t xml:space="preserve">Providing and fixing aluminium tower bolts, ISI marked, anodised (anodic coating not less than grade AC 10 as per IS : 1868 ) transparent or dyed to required colour or shade, with necessary screws etc. complete: </t>
  </si>
  <si>
    <t>9.97.4</t>
  </si>
  <si>
    <t>150x10mm</t>
  </si>
  <si>
    <t>Each</t>
  </si>
  <si>
    <t>9.100</t>
  </si>
  <si>
    <t xml:space="preserve">Providing and fixing aluminium handles, ISI marked, anodised (anodic coating not less than grade AC 10 as per IS: 1868) transparent or dyed to required colour or shade, with necessary screws etc. complete : </t>
  </si>
  <si>
    <t>9.100.2</t>
  </si>
  <si>
    <t>100mm</t>
  </si>
  <si>
    <t>10.2</t>
  </si>
  <si>
    <t>Structural steel work riveted, bolted or welded in built up sections, trusses and framed work, including cutting, hoisting, fixing in position and applying a priming coat of approved steel primer all complete.</t>
  </si>
  <si>
    <t>11.3</t>
  </si>
  <si>
    <t>Cement concrete flooring 1:2:4 (1 cement : 2 coarse sand : 4 graded stone aggregate) finished with a floating coat of neat cement, including cement slurry, but excluding the cost of nosing of steps etc. complete:</t>
  </si>
  <si>
    <t>11.3.1</t>
  </si>
  <si>
    <t>40 mm thick with 20 mm nominal size stone aggregate</t>
  </si>
  <si>
    <t>12.41</t>
  </si>
  <si>
    <t xml:space="preserve">Providing and fixing on wall face unplasticised Rigid PVC rain water pipes conforming to IS : 13592 Type A, including jointing with seal ring conforming to IS : 5382, leaving 10 mm gap for thermal expansion, (i) Single socketed pipes. </t>
  </si>
  <si>
    <t>12.41.2</t>
  </si>
  <si>
    <t>110 mm diameter</t>
  </si>
  <si>
    <t>MTR</t>
  </si>
  <si>
    <t>13.16</t>
  </si>
  <si>
    <t xml:space="preserve">6 mm cement plaster of mix : </t>
  </si>
  <si>
    <t>13.16.1</t>
  </si>
  <si>
    <t>1:3 (1 cement : 3 fine sand)</t>
  </si>
  <si>
    <t>13.47</t>
  </si>
  <si>
    <t>Finishing walls with Premium Acrylic Smooth exterior paint with Silicone additives of required shade:</t>
  </si>
  <si>
    <t>13.47.1</t>
  </si>
  <si>
    <t>New work (Two or more coats applied @ 1.43 ltr/10 sqm over and including priming coat of exterior primer applied  @ 2.20 kg/10 sqm)</t>
  </si>
  <si>
    <t>Wall painting with premium acrylic emulsion paint of interior grade, having VOC (Volatile Organic Compound ) content less than 50 grams/ litre of approved brand and manufacture, including applying additional coats wherever required to achieve even shade and colour.</t>
  </si>
  <si>
    <t>13.83.2</t>
  </si>
  <si>
    <t>Two coats</t>
  </si>
  <si>
    <t>Applying priming coats with primer of approved brand and manufacture, having low VOC (Volatile Organic Compound ) content.</t>
  </si>
  <si>
    <t>13.85.3</t>
  </si>
  <si>
    <t>With water thinnable cement primer on wall surface having VOC content less than 50 grams/litre</t>
  </si>
  <si>
    <t>13.99</t>
  </si>
  <si>
    <t>13.99.1</t>
  </si>
  <si>
    <t>One or more coats on old work</t>
  </si>
  <si>
    <t>Demolishing stone rubble masonry manually/ by mechanical means including stacking of serviceable material and disposal of unserviceable material within 50 metres lead as per direction of Engineer-in-charge</t>
  </si>
  <si>
    <t>15.9.2</t>
  </si>
  <si>
    <t>In cement mortar</t>
  </si>
  <si>
    <t>21.1</t>
  </si>
  <si>
    <t>Providing and fixing aluminium work for doors, windows, ventilators and partitions with extruded built up standard tubular sections/ appropriate Z sections and other sections of approved make conforming to IS: 733 and IS: 1285, fixing with dash fasteners of required dia and size, including necessary filling up the gaps at junctions, i.e. at top, bottom and sides with required EPDM rubber/neoprene gasket etc. Aluminium sections shall be smooth, rust free, straight, mitred and jointed mechanically wherever required including cleat angle, Aluminium snap beading for glazing / paneling, C.P. brass / stainless steel screws, all complete as per architectural drawings and the directions of Engineer-in-charge. (Glazing, paneling and dash fasteners to be paid for separately) :</t>
  </si>
  <si>
    <t>21.1.1.2</t>
  </si>
  <si>
    <t>For Fixed portion:- Powder coated aluminium (minimum thickness of powder coating 50 micron)</t>
  </si>
  <si>
    <t>21.1.2.2</t>
  </si>
  <si>
    <t>For shutters of doors, windows &amp; ventilators including providing and fixing hinges/ pivots and making provision for fixing of fittings wherever required including the cost of EPDM rubber / neoprene gasket required (Fittings shall be paid for separately) -Powder coated aluminium (minimum thickness of powder coating 50 micron)</t>
  </si>
  <si>
    <t>21.3</t>
  </si>
  <si>
    <t xml:space="preserve">Providing and fixing glazing in aluminium door, window, ventilator shutters and partitions etc. with EPDM rubber / neoprene gasket etc. complete as per the architectural drawings and the directions of engineer-in-charge . (Cost of aluminium snap beading shall be paid in basic item): </t>
  </si>
  <si>
    <t>21.3.1</t>
  </si>
  <si>
    <t>With float glass panes of 4.0 mm thickness (Weight not less than 10 kg/sqm)</t>
  </si>
  <si>
    <t>c)</t>
  </si>
  <si>
    <t>d)</t>
  </si>
  <si>
    <r>
      <rPr>
        <b/>
        <sz val="11"/>
        <rFont val="Cambria"/>
        <family val="1"/>
      </rPr>
      <t>NS-1</t>
    </r>
    <r>
      <rPr>
        <sz val="11"/>
        <rFont val="Cambria"/>
        <family val="1"/>
      </rPr>
      <t xml:space="preserve"> Dismantling of existing security  watch tower made from temporary st. steel &amp; wooden material etc. The works are all including manual or/&amp; machinery used  for dismantling &amp; all serviceable materials like st. steel, reinforcement etc dumped in powergrid specified area &amp; unserviceable materials dumped outside powergrid premises within 2 k.m. area.</t>
    </r>
  </si>
  <si>
    <t>Indore SS</t>
  </si>
  <si>
    <t>Wiring for light point/ fan point/ exhaust fan point/ call bell point with 1.5 sq.mm FRLS PVC insulated copper conductor single core cable in surface / recessed medium class PVC conduit, with modular switch, modular plate, suitable GI box and earthing the point with 1.5 sq.mm. FRLS PVC insulated copper conductor single core cable etc as required.</t>
  </si>
  <si>
    <t>1.10.3</t>
  </si>
  <si>
    <t>Group C</t>
  </si>
  <si>
    <t>Point</t>
  </si>
  <si>
    <t>Supplying &amp; fixing of following rating and poles, B&amp;C series miniature circuit breaker in the existing MCB DB Complete with connection testing and commissioning etc. as required. 6/32 A SP MCB 'C' series</t>
  </si>
  <si>
    <t>2.10.4</t>
  </si>
  <si>
    <t>Triple Pole</t>
  </si>
  <si>
    <t>Supplying and fixing following rating, four pole, (three phase and neutral), 415 volts, residual current circuit breaker (RCCB), having a sensitivity current 30 milli amperes in the existing MCB DB complete with connections, testing and commissioning etc. as required.</t>
  </si>
  <si>
    <t>2.15.1</t>
  </si>
  <si>
    <t>25 amp</t>
  </si>
  <si>
    <t>Supplying &amp; fixing brass batten/angle holder including connection etc. as required.</t>
  </si>
  <si>
    <t>Earthing with copper earth plate 600 mm X 600 mm X 3 mm thick including accessories, and providing masonry enclosure with cover plate having locking arrangement and watering pipe of 2.7 metre long etc. with charcoal/ coke and salt as required.</t>
  </si>
  <si>
    <t>Set</t>
  </si>
  <si>
    <t>Supplying and laying 25 mm X 5 mm copper strip at 0.50 metre below ground as strip earth electrode, including connection/ terminating with nut, bolt, spring, washer etc. as required. (Jointing shall be done by overlapping and with 2 sets of brass nut bolt &amp; spring washer spaced at 50mm)</t>
  </si>
  <si>
    <t>Metre</t>
  </si>
  <si>
    <t>Description
(DSR'22 Items- Electrical Works)</t>
  </si>
  <si>
    <t xml:space="preserve"> Items No. DSR 2022</t>
  </si>
  <si>
    <r>
      <rPr>
        <b/>
        <sz val="11"/>
        <rFont val="Cambria"/>
        <family val="1"/>
      </rPr>
      <t>NS-1</t>
    </r>
    <r>
      <rPr>
        <sz val="11"/>
        <rFont val="Cambria"/>
        <family val="1"/>
      </rPr>
      <t xml:space="preserve"> Supply of wall mount fan Bajaj crest neo 400 mm Fiji Blue 3 blade or equivalent</t>
    </r>
  </si>
  <si>
    <r>
      <rPr>
        <b/>
        <sz val="11"/>
        <rFont val="Cambria"/>
        <family val="1"/>
      </rPr>
      <t>NS-1</t>
    </r>
    <r>
      <rPr>
        <sz val="11"/>
        <rFont val="Cambria"/>
        <family val="1"/>
      </rPr>
      <t xml:space="preserve"> Supply of nilkamal mid back plastic chair with arm CHR2226</t>
    </r>
  </si>
  <si>
    <t>Total of Schedule Items as per Electrical DSR'22 Rates (Schedule I)</t>
  </si>
  <si>
    <t>Add percentage (%) above/below +/- on DSR 2022 Rates (to be quoted by contractor)</t>
  </si>
  <si>
    <t>Total of Schedule Items Part-3C</t>
  </si>
  <si>
    <t xml:space="preserve"> Non - Schedule Items (Electrical works)</t>
  </si>
  <si>
    <t xml:space="preserve">Total for Non-Schedule Items (Installation Charges- Sch 3D) </t>
  </si>
  <si>
    <t xml:space="preserve">Total for Non-Schedule Items (Installation Charges- Sch 3E) </t>
  </si>
  <si>
    <t>General Instruction to the Bidders for filling up this workbook of Price Schedules for "Construction of 05 nos. Security Watch Towers at 765/400/220 KV Indore substation"</t>
  </si>
  <si>
    <t>Construction of 05 nos. Security Watch Towers at 765/400/220 KV Indore substation</t>
  </si>
  <si>
    <t>BILL OF QUANTITIES FOR Construction of 05 nos. Security Watch Towers at 765/400/220 KV Indore substation</t>
  </si>
  <si>
    <t>Installation Charges- Sch 3A: Schedule Items for Construction of 05 nos. Security Watch Towers at 765/400/220 KV Indore substation</t>
  </si>
  <si>
    <t>BILL OF QUANTITIES FOR THE WORK OF Construction of 05 nos. Security Watch Towers at 765/400/220 KV Indore substation</t>
  </si>
  <si>
    <t>Installation Charges- Sch 3B: Non-Schedule Items for " Construction of 05 nos. Security Watch Towers at 765/400/220 KV Indore substation"</t>
  </si>
  <si>
    <t>Installation Charges- Sch 3C: Schedule Items-Electrical for Construction of 05 nos. Security Watch Towers at 765/400/220 KV Indore substation</t>
  </si>
  <si>
    <t>Installation Charges- Sch 3D: Non-Schedule Items Electrical for " Construction of 05 nos. Security Watch Towers at 765/400/220 KV Indore substation"</t>
  </si>
  <si>
    <t>BILL OF QUANTITIES FOR THE WORK OF  Construction of 05 nos. Security Watch Towers at 765/400/220 KV Indore substation</t>
  </si>
  <si>
    <t>Installation Charges- Sch 3E: Funriture Items for " Construction of 05 nos. Security Watch Towers at 765/400/220 KV Indore substation"</t>
  </si>
  <si>
    <t>e)</t>
  </si>
  <si>
    <t>Installation Charges-Schedule Civil Items for Construction of 05 nos. Security Watch Towers at 765/400/220 KV Indore substation</t>
  </si>
  <si>
    <t>Installation Charges-Non Schedule Civil Items for Construction of 05 nos. Security Watch Towers at 765/400/220 KV Indore substation</t>
  </si>
  <si>
    <t>f)</t>
  </si>
  <si>
    <t>TOTAL SCHEDULE NO.-3C</t>
  </si>
  <si>
    <t>TOTAL SCHEDULE NO.-3D</t>
  </si>
  <si>
    <t>TOTAL SCHEDULE NO.-3E</t>
  </si>
  <si>
    <t>Installation Charges-Schedule Electrical Items for Construction of 05 nos. Security Watch Towers at 765/400/220 KV Indore substation</t>
  </si>
  <si>
    <t>Installation Charges-Non Schedule Electrical Items for Construction of 05 nos. Security Watch Towers at 765/400/220 KV Indore substation</t>
  </si>
  <si>
    <t>Installation Charges-Furniture Items for Construction of 05 nos. Security Watch Towers at 765/400/220 KV Indore substation</t>
  </si>
  <si>
    <t>Total GST against Service/Installation Charge</t>
  </si>
  <si>
    <t>Furniture Items</t>
  </si>
  <si>
    <r>
      <t>In case of JV partners more than 2, enter details of 3</t>
    </r>
    <r>
      <rPr>
        <vertAlign val="superscript"/>
        <sz val="11"/>
        <rFont val="Cambria"/>
        <family val="1"/>
      </rPr>
      <t>rd</t>
    </r>
    <r>
      <rPr>
        <sz val="11"/>
        <rFont val="Cambria"/>
        <family val="1"/>
      </rPr>
      <t xml:space="preserve"> &amp; more partners along with details of 2</t>
    </r>
    <r>
      <rPr>
        <vertAlign val="superscript"/>
        <sz val="11"/>
        <rFont val="Cambria"/>
        <family val="1"/>
      </rPr>
      <t>nd</t>
    </r>
    <r>
      <rPr>
        <sz val="11"/>
        <rFont val="Cambria"/>
        <family val="1"/>
      </rPr>
      <t xml:space="preserve"> partner.</t>
    </r>
  </si>
  <si>
    <r>
      <t>Schedule Items:</t>
    </r>
    <r>
      <rPr>
        <sz val="11"/>
        <rFont val="Cambria"/>
        <family val="1"/>
      </rPr>
      <t xml:space="preserve"> only % above/below DSR-2014 is to be filled up.</t>
    </r>
  </si>
  <si>
    <r>
      <rPr>
        <b/>
        <sz val="11"/>
        <rFont val="Cambria"/>
        <family val="1"/>
      </rPr>
      <t>Non-Schedule Items</t>
    </r>
    <r>
      <rPr>
        <sz val="11"/>
        <rFont val="Cambria"/>
        <family val="1"/>
      </rPr>
      <t>: Fill up unit rates for all the items in numeric values greater than 0 (zero). If unit rate is left blank, the corresponding item shall be deemed to be included in the total price.</t>
    </r>
  </si>
  <si>
    <r>
      <t>Bid from 2</t>
    </r>
    <r>
      <rPr>
        <b/>
        <vertAlign val="superscript"/>
        <sz val="11"/>
        <color indexed="12"/>
        <rFont val="Cambria"/>
        <family val="1"/>
      </rPr>
      <t>nd</t>
    </r>
    <r>
      <rPr>
        <b/>
        <sz val="11"/>
        <color indexed="12"/>
        <rFont val="Cambria"/>
        <family val="1"/>
      </rPr>
      <t xml:space="preserve"> Envelope :</t>
    </r>
  </si>
  <si>
    <r>
      <t xml:space="preserve">Total GST on Supply &amp; Installation Services  (indentified in Schedule-3A) </t>
    </r>
    <r>
      <rPr>
        <sz val="10"/>
        <rFont val="Cambria"/>
        <family val="1"/>
      </rPr>
      <t xml:space="preserve"> which are not included in the Installation as per the provision of the Bidding Documents, as applicable</t>
    </r>
  </si>
  <si>
    <r>
      <t xml:space="preserve">Total GST on Supply &amp; Installation Services  (indentified in Schedule-3B) </t>
    </r>
    <r>
      <rPr>
        <sz val="10"/>
        <rFont val="Cambria"/>
        <family val="1"/>
      </rPr>
      <t xml:space="preserve"> which are not included in the Installation as per the provision of the Bidding Documents, as applicable</t>
    </r>
  </si>
  <si>
    <r>
      <t xml:space="preserve">Total GST on Supply &amp; Installation Services  (indentified in Schedule-3C) </t>
    </r>
    <r>
      <rPr>
        <sz val="10"/>
        <rFont val="Cambria"/>
        <family val="1"/>
      </rPr>
      <t xml:space="preserve"> which are not included in the Installation as per the provision of the Bidding Documents, as applicable</t>
    </r>
  </si>
  <si>
    <r>
      <t xml:space="preserve">Total GST on Supply &amp; Installation Services  (indentified in Schedule-3D) </t>
    </r>
    <r>
      <rPr>
        <sz val="10"/>
        <rFont val="Cambria"/>
        <family val="1"/>
      </rPr>
      <t xml:space="preserve"> which are not included in the Installation as per the provision of the Bidding Documents, as applicable</t>
    </r>
  </si>
  <si>
    <r>
      <t xml:space="preserve">Total GST on Supply &amp; Installation Services  (indentified in Schedule-3E) </t>
    </r>
    <r>
      <rPr>
        <sz val="10"/>
        <rFont val="Cambria"/>
        <family val="1"/>
      </rPr>
      <t xml:space="preserve"> which are not included in the Installation as per the provision of the Bidding Documents, as applicable</t>
    </r>
  </si>
  <si>
    <t>120000492</t>
  </si>
  <si>
    <t>170001200</t>
  </si>
  <si>
    <t>120000500</t>
  </si>
  <si>
    <t>120000501</t>
  </si>
  <si>
    <t>120000525</t>
  </si>
  <si>
    <t>120000644</t>
  </si>
  <si>
    <t>120000992</t>
  </si>
  <si>
    <t>120000997</t>
  </si>
  <si>
    <t>120001170</t>
  </si>
  <si>
    <t>995474</t>
  </si>
  <si>
    <t>120001351</t>
  </si>
  <si>
    <t>120001423</t>
  </si>
  <si>
    <t>120001467</t>
  </si>
  <si>
    <t>120001517</t>
  </si>
  <si>
    <t>120001522</t>
  </si>
  <si>
    <t>120001614</t>
  </si>
  <si>
    <t>995419</t>
  </si>
  <si>
    <t>120001655</t>
  </si>
  <si>
    <t>995429</t>
  </si>
  <si>
    <t>120002791</t>
  </si>
  <si>
    <t>120002798</t>
  </si>
  <si>
    <t>995431</t>
  </si>
  <si>
    <t>130000027</t>
  </si>
  <si>
    <t>995461</t>
  </si>
  <si>
    <t>130000236</t>
  </si>
  <si>
    <t>998736</t>
  </si>
  <si>
    <t>2.10</t>
  </si>
  <si>
    <t>130000247</t>
  </si>
  <si>
    <t>130000148</t>
  </si>
  <si>
    <t>130000419</t>
  </si>
  <si>
    <t>998739</t>
  </si>
  <si>
    <t>130000421</t>
  </si>
  <si>
    <t>PART -A : Schedule Items as per Electrical DSR 2022</t>
  </si>
  <si>
    <t>06 Months</t>
  </si>
  <si>
    <t>WR2/NT/W-CIVIL/DOM/G01/26/00237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</si>
</sst>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000"/>
    <numFmt numFmtId="167" formatCode="0.000"/>
  </numFmts>
  <fonts count="20" x14ac:knownFonts="1">
    <font>
      <sz val="11"/>
      <color theme="1"/>
      <name val="Calibri"/>
      <family val="2"/>
      <scheme val="minor"/>
    </font>
    <font>
      <sz val="11"/>
      <color theme="1"/>
      <name val="Calibri"/>
      <family val="2"/>
      <scheme val="minor"/>
    </font>
    <font>
      <sz val="11"/>
      <name val="Book Antiqua"/>
      <family val="1"/>
    </font>
    <font>
      <sz val="10"/>
      <name val="Book Antiqua"/>
      <family val="1"/>
    </font>
    <font>
      <sz val="10"/>
      <name val="Arial"/>
      <family val="2"/>
    </font>
    <font>
      <sz val="11"/>
      <name val="Cambria"/>
      <family val="1"/>
    </font>
    <font>
      <b/>
      <sz val="11"/>
      <name val="Cambria"/>
      <family val="1"/>
    </font>
    <font>
      <b/>
      <sz val="11"/>
      <color rgb="FFFF0000"/>
      <name val="Cambria"/>
      <family val="1"/>
    </font>
    <font>
      <sz val="11"/>
      <color theme="1"/>
      <name val="Cambria"/>
      <family val="1"/>
    </font>
    <font>
      <b/>
      <sz val="11"/>
      <color theme="1"/>
      <name val="Cambria"/>
      <family val="1"/>
    </font>
    <font>
      <b/>
      <sz val="10"/>
      <color indexed="9"/>
      <name val="Cambria"/>
      <family val="1"/>
    </font>
    <font>
      <b/>
      <sz val="10"/>
      <color indexed="12"/>
      <name val="Cambria"/>
      <family val="1"/>
    </font>
    <font>
      <b/>
      <sz val="10"/>
      <name val="Cambria"/>
      <family val="1"/>
    </font>
    <font>
      <sz val="10"/>
      <name val="Cambria"/>
      <family val="1"/>
    </font>
    <font>
      <b/>
      <sz val="11"/>
      <color indexed="9"/>
      <name val="Cambria"/>
      <family val="1"/>
    </font>
    <font>
      <b/>
      <sz val="11"/>
      <color indexed="12"/>
      <name val="Cambria"/>
      <family val="1"/>
    </font>
    <font>
      <vertAlign val="superscript"/>
      <sz val="11"/>
      <name val="Cambria"/>
      <family val="1"/>
    </font>
    <font>
      <b/>
      <vertAlign val="superscript"/>
      <sz val="11"/>
      <color indexed="12"/>
      <name val="Cambria"/>
      <family val="1"/>
    </font>
    <font>
      <sz val="10"/>
      <color theme="1"/>
      <name val="Cambria"/>
      <family val="1"/>
    </font>
    <font>
      <b/>
      <sz val="10"/>
      <color theme="1"/>
      <name val="Cambria"/>
      <family val="1"/>
    </font>
  </fonts>
  <fills count="7">
    <fill>
      <patternFill patternType="none"/>
    </fill>
    <fill>
      <patternFill patternType="gray125"/>
    </fill>
    <fill>
      <patternFill patternType="solid">
        <fgColor indexed="12"/>
        <bgColor indexed="64"/>
      </patternFill>
    </fill>
    <fill>
      <patternFill patternType="solid">
        <fgColor indexed="42"/>
        <bgColor indexed="64"/>
      </patternFill>
    </fill>
    <fill>
      <patternFill patternType="solid">
        <fgColor theme="0"/>
        <bgColor indexed="64"/>
      </patternFill>
    </fill>
    <fill>
      <patternFill patternType="solid">
        <fgColor rgb="FF92D050"/>
        <bgColor indexed="64"/>
      </patternFill>
    </fill>
    <fill>
      <patternFill patternType="solid">
        <fgColor theme="0"/>
        <bgColor rgb="FF000000"/>
      </patternFill>
    </fill>
  </fills>
  <borders count="23">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4" fillId="0" borderId="0"/>
    <xf numFmtId="0" fontId="1" fillId="0" borderId="0"/>
  </cellStyleXfs>
  <cellXfs count="235">
    <xf numFmtId="0" fontId="0" fillId="0" borderId="0" xfId="0"/>
    <xf numFmtId="0" fontId="5" fillId="4" borderId="3" xfId="6" applyFont="1" applyFill="1" applyBorder="1" applyAlignment="1">
      <alignment horizontal="justify" vertical="center" wrapText="1"/>
    </xf>
    <xf numFmtId="0" fontId="8" fillId="0" borderId="0" xfId="0" applyFont="1" applyAlignment="1">
      <alignment horizontal="center" vertical="center"/>
    </xf>
    <xf numFmtId="0" fontId="5" fillId="0" borderId="3" xfId="0" applyFont="1" applyBorder="1" applyAlignment="1" applyProtection="1">
      <alignment horizontal="center" vertical="center"/>
      <protection hidden="1"/>
    </xf>
    <xf numFmtId="0" fontId="5" fillId="0" borderId="3" xfId="0" applyFont="1" applyBorder="1" applyAlignment="1" applyProtection="1">
      <alignment horizontal="left" vertical="center"/>
      <protection hidden="1"/>
    </xf>
    <xf numFmtId="0" fontId="8" fillId="0" borderId="0" xfId="0" applyFont="1"/>
    <xf numFmtId="0" fontId="9" fillId="0" borderId="3" xfId="0" applyFont="1" applyBorder="1" applyAlignment="1" applyProtection="1">
      <alignment horizontal="center" vertical="center" wrapText="1"/>
      <protection hidden="1"/>
    </xf>
    <xf numFmtId="49" fontId="5" fillId="0" borderId="3" xfId="0" applyNumberFormat="1" applyFont="1" applyBorder="1" applyAlignment="1">
      <alignment horizontal="center" vertical="center" wrapText="1"/>
    </xf>
    <xf numFmtId="0" fontId="6" fillId="0" borderId="3" xfId="0" applyFont="1" applyBorder="1" applyAlignment="1">
      <alignment vertical="center" wrapText="1"/>
    </xf>
    <xf numFmtId="166" fontId="5" fillId="0" borderId="3" xfId="2" applyNumberFormat="1" applyFont="1" applyFill="1" applyBorder="1" applyAlignment="1">
      <alignment horizontal="center" vertical="center"/>
    </xf>
    <xf numFmtId="2" fontId="5" fillId="0" borderId="3" xfId="2" applyNumberFormat="1" applyFont="1" applyFill="1" applyBorder="1" applyAlignment="1">
      <alignment horizontal="center" vertical="center"/>
    </xf>
    <xf numFmtId="2" fontId="8" fillId="0" borderId="3" xfId="0" applyNumberFormat="1" applyFont="1" applyBorder="1" applyAlignment="1">
      <alignment horizontal="center" vertical="center"/>
    </xf>
    <xf numFmtId="0" fontId="5" fillId="0" borderId="3" xfId="0" applyFont="1" applyBorder="1" applyAlignment="1">
      <alignment horizontal="center" vertical="center"/>
    </xf>
    <xf numFmtId="2" fontId="9" fillId="0" borderId="3" xfId="0" applyNumberFormat="1" applyFont="1" applyBorder="1" applyAlignment="1" applyProtection="1">
      <alignment horizontal="center" vertical="top"/>
      <protection hidden="1"/>
    </xf>
    <xf numFmtId="0" fontId="5" fillId="0" borderId="3" xfId="0" applyFont="1" applyBorder="1" applyAlignment="1">
      <alignment vertical="center"/>
    </xf>
    <xf numFmtId="10" fontId="5" fillId="5" borderId="3" xfId="0" applyNumberFormat="1" applyFont="1" applyFill="1" applyBorder="1" applyAlignment="1" applyProtection="1">
      <alignment horizontal="center" vertical="center" wrapText="1"/>
      <protection locked="0" hidden="1"/>
    </xf>
    <xf numFmtId="10" fontId="5" fillId="0" borderId="3" xfId="0" applyNumberFormat="1" applyFont="1" applyBorder="1" applyAlignment="1" applyProtection="1">
      <alignment horizontal="center" vertical="center"/>
      <protection hidden="1"/>
    </xf>
    <xf numFmtId="0" fontId="9" fillId="0" borderId="3" xfId="0" applyFont="1" applyBorder="1" applyAlignment="1" applyProtection="1">
      <alignment horizontal="center" vertical="center"/>
      <protection hidden="1"/>
    </xf>
    <xf numFmtId="2" fontId="5" fillId="0" borderId="3" xfId="0" applyNumberFormat="1" applyFont="1" applyBorder="1" applyAlignment="1" applyProtection="1">
      <alignment horizontal="center" vertical="center" wrapText="1"/>
      <protection hidden="1"/>
    </xf>
    <xf numFmtId="2" fontId="6" fillId="0" borderId="3" xfId="0" applyNumberFormat="1" applyFont="1" applyBorder="1" applyAlignment="1" applyProtection="1">
      <alignment horizontal="center" vertical="center" wrapText="1"/>
      <protection hidden="1"/>
    </xf>
    <xf numFmtId="0" fontId="5" fillId="0" borderId="3" xfId="0" applyFont="1" applyBorder="1" applyAlignment="1" applyProtection="1">
      <alignment horizontal="center"/>
      <protection hidden="1"/>
    </xf>
    <xf numFmtId="0" fontId="5" fillId="0" borderId="3"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5" fillId="0" borderId="0" xfId="0" applyFont="1" applyAlignment="1" applyProtection="1">
      <alignment vertical="center"/>
      <protection hidden="1"/>
    </xf>
    <xf numFmtId="0" fontId="6" fillId="0" borderId="0" xfId="0" applyFont="1" applyAlignment="1" applyProtection="1">
      <alignment horizontal="center" vertical="center"/>
      <protection hidden="1"/>
    </xf>
    <xf numFmtId="0" fontId="5" fillId="0" borderId="0" xfId="0" applyFont="1" applyAlignment="1">
      <alignment vertical="center"/>
    </xf>
    <xf numFmtId="0" fontId="5" fillId="4" borderId="3" xfId="0" applyFont="1" applyFill="1" applyBorder="1" applyAlignment="1">
      <alignment horizontal="center" vertical="center"/>
    </xf>
    <xf numFmtId="0" fontId="5" fillId="5" borderId="3" xfId="0" applyFont="1" applyFill="1" applyBorder="1" applyAlignment="1" applyProtection="1">
      <alignment horizontal="center" vertical="center"/>
      <protection locked="0"/>
    </xf>
    <xf numFmtId="9" fontId="5" fillId="0" borderId="3" xfId="0" applyNumberFormat="1" applyFont="1" applyBorder="1" applyAlignment="1">
      <alignment horizontal="center" vertical="center"/>
    </xf>
    <xf numFmtId="9" fontId="5" fillId="5" borderId="3" xfId="0" applyNumberFormat="1" applyFont="1" applyFill="1" applyBorder="1" applyAlignment="1" applyProtection="1">
      <alignment horizontal="center" vertical="center"/>
      <protection locked="0"/>
    </xf>
    <xf numFmtId="2" fontId="5" fillId="0" borderId="3" xfId="0" applyNumberFormat="1" applyFont="1" applyBorder="1" applyAlignment="1">
      <alignment horizontal="center" vertical="center"/>
    </xf>
    <xf numFmtId="0" fontId="5" fillId="4" borderId="3" xfId="0" applyFont="1" applyFill="1" applyBorder="1" applyAlignment="1" applyProtection="1">
      <alignment horizontal="center" vertical="center"/>
      <protection locked="0"/>
    </xf>
    <xf numFmtId="9" fontId="5" fillId="4" borderId="3" xfId="0" applyNumberFormat="1" applyFont="1" applyFill="1" applyBorder="1" applyAlignment="1">
      <alignment horizontal="center" vertical="center"/>
    </xf>
    <xf numFmtId="9" fontId="5" fillId="4" borderId="3" xfId="0" applyNumberFormat="1" applyFont="1" applyFill="1" applyBorder="1" applyAlignment="1" applyProtection="1">
      <alignment horizontal="center" vertical="center"/>
      <protection locked="0"/>
    </xf>
    <xf numFmtId="0" fontId="8" fillId="4" borderId="3" xfId="0" applyFont="1" applyFill="1" applyBorder="1" applyAlignment="1">
      <alignment horizontal="center" vertical="center"/>
    </xf>
    <xf numFmtId="0" fontId="8" fillId="0" borderId="3" xfId="0" applyFont="1" applyBorder="1" applyAlignment="1">
      <alignment horizontal="center" vertical="center"/>
    </xf>
    <xf numFmtId="0" fontId="5" fillId="0" borderId="0" xfId="0" applyFont="1" applyAlignment="1">
      <alignment horizontal="center" vertical="center"/>
    </xf>
    <xf numFmtId="2" fontId="5" fillId="0" borderId="0" xfId="0" applyNumberFormat="1" applyFont="1" applyAlignment="1">
      <alignment vertical="center"/>
    </xf>
    <xf numFmtId="0" fontId="5" fillId="0" borderId="0" xfId="0" applyFont="1" applyProtection="1">
      <protection hidden="1"/>
    </xf>
    <xf numFmtId="0" fontId="5" fillId="0" borderId="0" xfId="0" applyFont="1" applyAlignment="1" applyProtection="1">
      <alignment horizontal="center"/>
      <protection hidden="1"/>
    </xf>
    <xf numFmtId="0" fontId="6" fillId="0" borderId="3" xfId="0" applyFont="1" applyBorder="1" applyAlignment="1" applyProtection="1">
      <alignment vertical="center" wrapText="1"/>
      <protection hidden="1"/>
    </xf>
    <xf numFmtId="0" fontId="8" fillId="0" borderId="0" xfId="0" applyFont="1" applyAlignment="1">
      <alignment vertical="center"/>
    </xf>
    <xf numFmtId="0" fontId="5" fillId="0" borderId="3" xfId="0" applyFont="1" applyBorder="1" applyAlignment="1" applyProtection="1">
      <alignment vertical="center"/>
      <protection hidden="1"/>
    </xf>
    <xf numFmtId="0" fontId="5" fillId="0" borderId="3" xfId="0" applyFont="1" applyBorder="1" applyAlignment="1" applyProtection="1">
      <alignment vertical="center" wrapText="1"/>
      <protection hidden="1"/>
    </xf>
    <xf numFmtId="0" fontId="8" fillId="0" borderId="0" xfId="0" applyFont="1" applyAlignment="1" applyProtection="1">
      <alignment vertical="center"/>
      <protection hidden="1"/>
    </xf>
    <xf numFmtId="0" fontId="8" fillId="0" borderId="0" xfId="0" applyFont="1" applyAlignment="1" applyProtection="1">
      <alignment horizontal="center" vertical="center"/>
      <protection hidden="1"/>
    </xf>
    <xf numFmtId="0" fontId="5" fillId="4" borderId="3" xfId="0" applyFont="1" applyFill="1" applyBorder="1" applyAlignment="1">
      <alignment horizontal="center" vertical="center" wrapText="1"/>
    </xf>
    <xf numFmtId="9" fontId="5" fillId="5" borderId="3" xfId="2" applyFont="1" applyFill="1" applyBorder="1" applyAlignment="1" applyProtection="1">
      <alignment horizontal="center" vertical="center"/>
      <protection locked="0" hidden="1"/>
    </xf>
    <xf numFmtId="9" fontId="8" fillId="0" borderId="3" xfId="2" applyFont="1" applyBorder="1" applyAlignment="1">
      <alignment horizontal="center" vertical="center"/>
    </xf>
    <xf numFmtId="9" fontId="8" fillId="5" borderId="3" xfId="2" applyFont="1" applyFill="1" applyBorder="1" applyAlignment="1">
      <alignment vertical="center"/>
    </xf>
    <xf numFmtId="0" fontId="8" fillId="0" borderId="3" xfId="0" applyFont="1" applyBorder="1" applyAlignment="1">
      <alignment horizontal="center" vertical="center" wrapText="1"/>
    </xf>
    <xf numFmtId="167" fontId="5" fillId="0" borderId="3" xfId="0" applyNumberFormat="1" applyFont="1" applyBorder="1" applyAlignment="1" applyProtection="1">
      <alignment horizontal="center" vertical="center"/>
      <protection hidden="1"/>
    </xf>
    <xf numFmtId="2" fontId="5" fillId="5" borderId="3" xfId="0" applyNumberFormat="1" applyFont="1" applyFill="1" applyBorder="1" applyAlignment="1" applyProtection="1">
      <alignment horizontal="center" vertical="center"/>
      <protection locked="0" hidden="1"/>
    </xf>
    <xf numFmtId="0" fontId="8" fillId="0" borderId="3" xfId="0" applyFont="1" applyBorder="1" applyAlignment="1">
      <alignment vertical="center"/>
    </xf>
    <xf numFmtId="0" fontId="8" fillId="0" borderId="3" xfId="0" applyFont="1" applyBorder="1" applyAlignment="1" applyProtection="1">
      <alignment vertical="center"/>
      <protection hidden="1"/>
    </xf>
    <xf numFmtId="0" fontId="8" fillId="0" borderId="3" xfId="0" applyFont="1" applyBorder="1" applyAlignment="1" applyProtection="1">
      <alignment horizontal="center" vertical="center"/>
      <protection hidden="1"/>
    </xf>
    <xf numFmtId="2" fontId="9" fillId="0" borderId="3" xfId="0" applyNumberFormat="1" applyFont="1" applyBorder="1" applyAlignment="1" applyProtection="1">
      <alignment vertical="center"/>
      <protection hidden="1"/>
    </xf>
    <xf numFmtId="2" fontId="6" fillId="0" borderId="3" xfId="0" applyNumberFormat="1" applyFont="1" applyBorder="1" applyAlignment="1" applyProtection="1">
      <alignment horizontal="center" vertical="center"/>
      <protection hidden="1"/>
    </xf>
    <xf numFmtId="0" fontId="5" fillId="0" borderId="0" xfId="0" applyFont="1" applyAlignment="1" applyProtection="1">
      <alignment horizontal="right" vertical="center"/>
      <protection hidden="1"/>
    </xf>
    <xf numFmtId="49" fontId="5" fillId="0" borderId="0" xfId="0" applyNumberFormat="1" applyFont="1" applyAlignment="1" applyProtection="1">
      <alignment vertical="center"/>
      <protection hidden="1"/>
    </xf>
    <xf numFmtId="0" fontId="5" fillId="0" borderId="0" xfId="0" applyFont="1" applyAlignment="1" applyProtection="1">
      <alignment horizontal="left" vertical="center"/>
      <protection hidden="1"/>
    </xf>
    <xf numFmtId="15" fontId="5" fillId="0" borderId="0" xfId="0" applyNumberFormat="1" applyFont="1" applyAlignment="1" applyProtection="1">
      <alignment vertical="center"/>
      <protection hidden="1"/>
    </xf>
    <xf numFmtId="0" fontId="6" fillId="0" borderId="3" xfId="0" applyFont="1" applyBorder="1" applyAlignment="1">
      <alignment horizontal="center" vertical="center" wrapText="1"/>
    </xf>
    <xf numFmtId="0" fontId="5" fillId="5" borderId="3" xfId="5" applyFont="1" applyFill="1" applyBorder="1" applyAlignment="1">
      <alignment vertical="center"/>
    </xf>
    <xf numFmtId="0" fontId="6" fillId="0" borderId="3" xfId="0" applyFont="1" applyBorder="1" applyAlignment="1">
      <alignment horizontal="right" vertical="center" wrapText="1"/>
    </xf>
    <xf numFmtId="0" fontId="6" fillId="0" borderId="0" xfId="0" applyFont="1" applyAlignment="1">
      <alignment horizontal="center" vertical="center"/>
    </xf>
    <xf numFmtId="2" fontId="5" fillId="0" borderId="3" xfId="1" applyNumberFormat="1" applyFont="1" applyFill="1" applyBorder="1" applyAlignment="1">
      <alignment vertical="center"/>
    </xf>
    <xf numFmtId="2" fontId="6" fillId="0" borderId="3" xfId="1" applyNumberFormat="1" applyFont="1" applyFill="1" applyBorder="1" applyAlignment="1">
      <alignment vertical="center"/>
    </xf>
    <xf numFmtId="0" fontId="6" fillId="0" borderId="3" xfId="0" applyFont="1" applyBorder="1" applyAlignment="1">
      <alignment horizontal="center" vertical="center"/>
    </xf>
    <xf numFmtId="2" fontId="5" fillId="0" borderId="3" xfId="1" applyNumberFormat="1" applyFont="1" applyBorder="1" applyAlignment="1">
      <alignment vertical="center" wrapText="1"/>
    </xf>
    <xf numFmtId="2" fontId="6" fillId="0" borderId="3" xfId="1" applyNumberFormat="1" applyFont="1" applyBorder="1" applyAlignment="1">
      <alignment vertical="center"/>
    </xf>
    <xf numFmtId="0" fontId="5" fillId="0" borderId="19" xfId="0" applyFont="1" applyBorder="1" applyAlignment="1">
      <alignment horizontal="center" vertical="center" wrapText="1"/>
    </xf>
    <xf numFmtId="0" fontId="5" fillId="0" borderId="0" xfId="0" applyFont="1" applyAlignment="1">
      <alignment vertical="center" wrapText="1"/>
    </xf>
    <xf numFmtId="49" fontId="8" fillId="0" borderId="0" xfId="0" applyNumberFormat="1" applyFont="1" applyAlignment="1">
      <alignment horizontal="left" vertical="center"/>
    </xf>
    <xf numFmtId="0" fontId="5" fillId="0" borderId="19" xfId="0" applyFont="1" applyBorder="1" applyAlignment="1">
      <alignment horizontal="center" vertical="center"/>
    </xf>
    <xf numFmtId="15" fontId="5" fillId="0" borderId="0" xfId="0" applyNumberFormat="1" applyFont="1" applyAlignment="1">
      <alignment horizontal="left" vertical="center"/>
    </xf>
    <xf numFmtId="0" fontId="5" fillId="0" borderId="0" xfId="0" applyFont="1" applyAlignment="1">
      <alignment horizontal="left" vertical="center"/>
    </xf>
    <xf numFmtId="0" fontId="5" fillId="0" borderId="15" xfId="0" applyFont="1" applyBorder="1" applyAlignment="1">
      <alignment horizontal="center" vertical="center"/>
    </xf>
    <xf numFmtId="0" fontId="8" fillId="0" borderId="0" xfId="0" applyFont="1" applyAlignment="1">
      <alignment horizontal="left" vertical="center"/>
    </xf>
    <xf numFmtId="0" fontId="5" fillId="0" borderId="7" xfId="0" applyFont="1" applyBorder="1" applyAlignment="1">
      <alignment horizontal="left" vertical="center"/>
    </xf>
    <xf numFmtId="1" fontId="5" fillId="4" borderId="3" xfId="6" applyNumberFormat="1" applyFont="1" applyFill="1" applyBorder="1" applyAlignment="1">
      <alignment horizontal="center" vertical="center" wrapText="1"/>
    </xf>
    <xf numFmtId="0" fontId="8" fillId="4" borderId="3" xfId="0" applyFont="1" applyFill="1" applyBorder="1" applyAlignment="1">
      <alignment horizontal="center" vertical="center" wrapText="1"/>
    </xf>
    <xf numFmtId="0" fontId="5" fillId="6" borderId="3" xfId="0" applyFont="1" applyFill="1" applyBorder="1" applyAlignment="1">
      <alignment horizontal="justify" vertical="justify" wrapText="1"/>
    </xf>
    <xf numFmtId="0" fontId="9" fillId="4" borderId="3" xfId="0" applyFont="1" applyFill="1" applyBorder="1" applyAlignment="1">
      <alignment horizontal="center" vertical="center" wrapText="1"/>
    </xf>
    <xf numFmtId="49" fontId="8" fillId="4" borderId="3" xfId="0" applyNumberFormat="1" applyFont="1" applyFill="1" applyBorder="1" applyAlignment="1">
      <alignment horizontal="center" vertical="center" wrapText="1"/>
    </xf>
    <xf numFmtId="0" fontId="5" fillId="6" borderId="3" xfId="0" applyFont="1" applyFill="1" applyBorder="1" applyAlignment="1">
      <alignment horizontal="justify" vertical="center" wrapText="1"/>
    </xf>
    <xf numFmtId="0" fontId="5" fillId="4" borderId="0" xfId="0" applyFont="1" applyFill="1" applyAlignment="1">
      <alignment horizontal="center" vertical="center"/>
    </xf>
    <xf numFmtId="49" fontId="5" fillId="4" borderId="3" xfId="0" applyNumberFormat="1" applyFont="1" applyFill="1" applyBorder="1" applyAlignment="1">
      <alignment horizontal="center" vertical="center" wrapText="1"/>
    </xf>
    <xf numFmtId="0" fontId="8" fillId="4" borderId="3" xfId="0" applyFont="1" applyFill="1" applyBorder="1" applyAlignment="1">
      <alignment wrapText="1"/>
    </xf>
    <xf numFmtId="0" fontId="8" fillId="4" borderId="3" xfId="0" applyFont="1" applyFill="1" applyBorder="1"/>
    <xf numFmtId="0" fontId="5" fillId="4" borderId="3" xfId="0" applyFont="1" applyFill="1" applyBorder="1" applyAlignment="1">
      <alignment vertical="center" wrapText="1"/>
    </xf>
    <xf numFmtId="0" fontId="5" fillId="4" borderId="3" xfId="0" applyFont="1" applyFill="1" applyBorder="1" applyAlignment="1">
      <alignment vertical="center"/>
    </xf>
    <xf numFmtId="0" fontId="9" fillId="0" borderId="3" xfId="0" applyFont="1" applyBorder="1" applyAlignment="1" applyProtection="1">
      <alignment horizontal="center" vertical="top"/>
      <protection hidden="1"/>
    </xf>
    <xf numFmtId="167" fontId="5" fillId="0" borderId="3" xfId="0" applyNumberFormat="1" applyFont="1" applyBorder="1" applyAlignment="1">
      <alignment horizontal="center" vertical="center"/>
    </xf>
    <xf numFmtId="167" fontId="8" fillId="0" borderId="3" xfId="0" applyNumberFormat="1" applyFont="1" applyBorder="1" applyAlignment="1">
      <alignment horizontal="center" vertical="center"/>
    </xf>
    <xf numFmtId="0" fontId="15" fillId="0" borderId="0" xfId="3" applyFont="1" applyAlignment="1" applyProtection="1">
      <alignment horizontal="center" vertical="center" wrapText="1"/>
      <protection hidden="1"/>
    </xf>
    <xf numFmtId="0" fontId="6" fillId="0" borderId="0" xfId="3" applyFont="1" applyProtection="1">
      <protection hidden="1"/>
    </xf>
    <xf numFmtId="0" fontId="5" fillId="0" borderId="0" xfId="3" applyFont="1" applyProtection="1">
      <protection hidden="1"/>
    </xf>
    <xf numFmtId="0" fontId="5" fillId="0" borderId="0" xfId="3" applyFont="1" applyAlignment="1" applyProtection="1">
      <alignment vertical="top"/>
      <protection hidden="1"/>
    </xf>
    <xf numFmtId="0" fontId="5" fillId="0" borderId="0" xfId="3" applyFont="1" applyAlignment="1" applyProtection="1">
      <alignment vertical="center"/>
      <protection hidden="1"/>
    </xf>
    <xf numFmtId="0" fontId="6" fillId="0" borderId="0" xfId="3" applyFont="1" applyAlignment="1" applyProtection="1">
      <alignment horizontal="center" vertical="top"/>
      <protection hidden="1"/>
    </xf>
    <xf numFmtId="0" fontId="5" fillId="0" borderId="0" xfId="3" applyFont="1" applyAlignment="1" applyProtection="1">
      <alignment horizontal="justify" vertical="center"/>
      <protection hidden="1"/>
    </xf>
    <xf numFmtId="0" fontId="5" fillId="0" borderId="0" xfId="3" applyFont="1" applyAlignment="1" applyProtection="1">
      <alignment vertical="top" wrapText="1"/>
      <protection hidden="1"/>
    </xf>
    <xf numFmtId="165" fontId="6" fillId="0" borderId="0" xfId="3" quotePrefix="1" applyNumberFormat="1" applyFont="1" applyAlignment="1" applyProtection="1">
      <alignment horizontal="left" vertical="top" wrapText="1" indent="1"/>
      <protection hidden="1"/>
    </xf>
    <xf numFmtId="0" fontId="5" fillId="0" borderId="0" xfId="3" applyFont="1" applyAlignment="1" applyProtection="1">
      <alignment horizontal="justify" vertical="top"/>
      <protection hidden="1"/>
    </xf>
    <xf numFmtId="0" fontId="15" fillId="0" borderId="0" xfId="3" applyFont="1" applyAlignment="1" applyProtection="1">
      <alignment horizontal="justify" vertical="center"/>
      <protection hidden="1"/>
    </xf>
    <xf numFmtId="0" fontId="5" fillId="0" borderId="0" xfId="3" applyFont="1" applyAlignment="1" applyProtection="1">
      <alignment horizontal="right" vertical="top" wrapText="1"/>
      <protection hidden="1"/>
    </xf>
    <xf numFmtId="0" fontId="5" fillId="0" borderId="0" xfId="3" applyFont="1" applyAlignment="1" applyProtection="1">
      <alignment horizontal="center" vertical="top" wrapText="1"/>
      <protection hidden="1"/>
    </xf>
    <xf numFmtId="0" fontId="6" fillId="0" borderId="0" xfId="3" applyFont="1" applyAlignment="1" applyProtection="1">
      <alignment horizontal="left" vertical="top"/>
      <protection hidden="1"/>
    </xf>
    <xf numFmtId="165" fontId="6" fillId="0" borderId="0" xfId="3" quotePrefix="1" applyNumberFormat="1" applyFont="1" applyAlignment="1" applyProtection="1">
      <alignment horizontal="left" vertical="top" wrapText="1"/>
      <protection hidden="1"/>
    </xf>
    <xf numFmtId="0" fontId="15" fillId="0" borderId="0" xfId="3" applyFont="1" applyAlignment="1" applyProtection="1">
      <alignment horizontal="center" vertical="top"/>
      <protection hidden="1"/>
    </xf>
    <xf numFmtId="0" fontId="5" fillId="0" borderId="0" xfId="3" applyFont="1" applyAlignment="1" applyProtection="1">
      <alignment horizontal="justify"/>
      <protection hidden="1"/>
    </xf>
    <xf numFmtId="0" fontId="12" fillId="0" borderId="3" xfId="0" applyFont="1" applyBorder="1" applyAlignment="1" applyProtection="1">
      <alignment vertical="center"/>
      <protection hidden="1"/>
    </xf>
    <xf numFmtId="0" fontId="18" fillId="0" borderId="0" xfId="0" applyFont="1"/>
    <xf numFmtId="0" fontId="12" fillId="0" borderId="0" xfId="4" applyFont="1" applyAlignment="1" applyProtection="1">
      <alignment horizontal="center" vertical="center"/>
      <protection hidden="1"/>
    </xf>
    <xf numFmtId="0" fontId="13" fillId="0" borderId="0" xfId="4" applyFont="1" applyAlignment="1" applyProtection="1">
      <alignment horizontal="justify" vertical="center"/>
      <protection hidden="1"/>
    </xf>
    <xf numFmtId="0" fontId="13" fillId="0" borderId="0" xfId="4" applyFont="1" applyAlignment="1" applyProtection="1">
      <alignment vertical="center"/>
      <protection hidden="1"/>
    </xf>
    <xf numFmtId="0" fontId="13" fillId="0" borderId="4" xfId="4" applyFont="1" applyBorder="1" applyAlignment="1" applyProtection="1">
      <alignment vertical="center" wrapText="1"/>
      <protection hidden="1"/>
    </xf>
    <xf numFmtId="0" fontId="13" fillId="0" borderId="6" xfId="4" applyFont="1" applyBorder="1" applyAlignment="1" applyProtection="1">
      <alignment vertical="center" wrapText="1"/>
      <protection hidden="1"/>
    </xf>
    <xf numFmtId="0" fontId="13" fillId="3" borderId="3" xfId="4" applyFont="1" applyFill="1" applyBorder="1" applyAlignment="1" applyProtection="1">
      <alignment horizontal="left" vertical="center"/>
      <protection locked="0"/>
    </xf>
    <xf numFmtId="0" fontId="13" fillId="0" borderId="0" xfId="4" applyFont="1" applyAlignment="1" applyProtection="1">
      <alignment vertical="center" wrapText="1"/>
      <protection hidden="1"/>
    </xf>
    <xf numFmtId="0" fontId="13" fillId="0" borderId="0" xfId="4" applyFont="1" applyAlignment="1" applyProtection="1">
      <alignment horizontal="center" vertical="center"/>
      <protection hidden="1"/>
    </xf>
    <xf numFmtId="0" fontId="13" fillId="0" borderId="8" xfId="4" applyFont="1" applyBorder="1" applyAlignment="1" applyProtection="1">
      <alignment vertical="center"/>
      <protection hidden="1"/>
    </xf>
    <xf numFmtId="0" fontId="13" fillId="0" borderId="9" xfId="4" applyFont="1" applyBorder="1" applyAlignment="1" applyProtection="1">
      <alignment vertical="center"/>
      <protection hidden="1"/>
    </xf>
    <xf numFmtId="0" fontId="13" fillId="3" borderId="10" xfId="4" applyFont="1" applyFill="1" applyBorder="1" applyAlignment="1" applyProtection="1">
      <alignment vertical="center" wrapText="1"/>
      <protection locked="0"/>
    </xf>
    <xf numFmtId="0" fontId="13" fillId="0" borderId="11" xfId="4" applyFont="1" applyBorder="1" applyAlignment="1" applyProtection="1">
      <alignment vertical="center" wrapText="1"/>
      <protection hidden="1"/>
    </xf>
    <xf numFmtId="0" fontId="13" fillId="0" borderId="12" xfId="4" applyFont="1" applyBorder="1" applyAlignment="1" applyProtection="1">
      <alignment vertical="center"/>
      <protection hidden="1"/>
    </xf>
    <xf numFmtId="0" fontId="13" fillId="0" borderId="13" xfId="4" applyFont="1" applyBorder="1" applyAlignment="1" applyProtection="1">
      <alignment vertical="center"/>
      <protection hidden="1"/>
    </xf>
    <xf numFmtId="0" fontId="13" fillId="0" borderId="14" xfId="4" applyFont="1" applyBorder="1" applyAlignment="1" applyProtection="1">
      <alignment vertical="center"/>
      <protection hidden="1"/>
    </xf>
    <xf numFmtId="0" fontId="13" fillId="0" borderId="15" xfId="4" applyFont="1" applyBorder="1" applyAlignment="1" applyProtection="1">
      <alignment vertical="center"/>
      <protection hidden="1"/>
    </xf>
    <xf numFmtId="0" fontId="13" fillId="0" borderId="16" xfId="4" applyFont="1" applyBorder="1" applyAlignment="1" applyProtection="1">
      <alignment vertical="center"/>
      <protection hidden="1"/>
    </xf>
    <xf numFmtId="0" fontId="13" fillId="0" borderId="11" xfId="4" applyFont="1" applyBorder="1" applyAlignment="1" applyProtection="1">
      <alignment vertical="center"/>
      <protection hidden="1"/>
    </xf>
    <xf numFmtId="0" fontId="13" fillId="0" borderId="4" xfId="4" applyFont="1" applyBorder="1" applyAlignment="1" applyProtection="1">
      <alignment horizontal="left" vertical="center"/>
      <protection hidden="1"/>
    </xf>
    <xf numFmtId="0" fontId="13" fillId="0" borderId="6" xfId="4" applyFont="1" applyBorder="1" applyAlignment="1" applyProtection="1">
      <alignment horizontal="left" vertical="center"/>
      <protection hidden="1"/>
    </xf>
    <xf numFmtId="49" fontId="13" fillId="3" borderId="10" xfId="4" applyNumberFormat="1" applyFont="1" applyFill="1" applyBorder="1" applyAlignment="1" applyProtection="1">
      <alignment vertical="center" wrapText="1"/>
      <protection locked="0"/>
    </xf>
    <xf numFmtId="0" fontId="13" fillId="0" borderId="0" xfId="4" applyFont="1" applyAlignment="1" applyProtection="1">
      <alignment horizontal="left" vertical="center"/>
      <protection hidden="1"/>
    </xf>
    <xf numFmtId="15" fontId="13" fillId="3" borderId="10" xfId="4" applyNumberFormat="1" applyFont="1" applyFill="1" applyBorder="1" applyAlignment="1" applyProtection="1">
      <alignment vertical="center" wrapText="1"/>
      <protection locked="0"/>
    </xf>
    <xf numFmtId="0" fontId="13" fillId="0" borderId="0" xfId="0" applyFont="1" applyAlignment="1">
      <alignment vertical="center"/>
    </xf>
    <xf numFmtId="0" fontId="13" fillId="0" borderId="4" xfId="0" applyFont="1" applyBorder="1" applyAlignment="1">
      <alignment horizontal="center" vertical="center"/>
    </xf>
    <xf numFmtId="0" fontId="13" fillId="5" borderId="3" xfId="5" applyFont="1" applyFill="1" applyBorder="1" applyAlignment="1">
      <alignment horizontal="left" vertical="center"/>
    </xf>
    <xf numFmtId="0" fontId="13" fillId="0" borderId="3" xfId="0" applyFont="1" applyBorder="1" applyAlignment="1">
      <alignment horizontal="center" vertical="center"/>
    </xf>
    <xf numFmtId="0" fontId="13" fillId="0" borderId="18" xfId="0" applyFont="1" applyBorder="1" applyAlignment="1">
      <alignment vertical="center"/>
    </xf>
    <xf numFmtId="0" fontId="19" fillId="0" borderId="3" xfId="0" applyFont="1" applyBorder="1" applyAlignment="1">
      <alignment horizontal="center" vertical="center" wrapText="1"/>
    </xf>
    <xf numFmtId="0" fontId="19" fillId="0" borderId="3" xfId="0" applyFont="1" applyBorder="1" applyAlignment="1">
      <alignment horizontal="center" vertical="center"/>
    </xf>
    <xf numFmtId="0" fontId="13" fillId="0" borderId="3" xfId="0" applyFont="1" applyBorder="1" applyAlignment="1">
      <alignment vertical="center" wrapText="1"/>
    </xf>
    <xf numFmtId="2" fontId="12" fillId="0" borderId="3" xfId="0" applyNumberFormat="1" applyFont="1" applyBorder="1" applyAlignment="1">
      <alignment horizontal="right" vertical="center" wrapText="1"/>
    </xf>
    <xf numFmtId="2" fontId="12" fillId="0" borderId="3" xfId="0" applyNumberFormat="1" applyFont="1" applyBorder="1" applyAlignment="1">
      <alignment vertical="center"/>
    </xf>
    <xf numFmtId="0" fontId="13" fillId="0" borderId="19" xfId="0" applyFont="1" applyBorder="1" applyAlignment="1">
      <alignment horizontal="center" vertical="center"/>
    </xf>
    <xf numFmtId="0" fontId="13" fillId="0" borderId="20" xfId="0" applyFont="1" applyBorder="1" applyAlignment="1">
      <alignment vertical="center"/>
    </xf>
    <xf numFmtId="49" fontId="13" fillId="0" borderId="20" xfId="0" applyNumberFormat="1" applyFont="1" applyBorder="1" applyAlignment="1">
      <alignment vertical="center"/>
    </xf>
    <xf numFmtId="15" fontId="13" fillId="0" borderId="0" xfId="0" applyNumberFormat="1" applyFont="1" applyAlignment="1">
      <alignment horizontal="left" vertical="center"/>
    </xf>
    <xf numFmtId="0" fontId="13" fillId="0" borderId="0" xfId="0" applyFont="1" applyAlignment="1">
      <alignment horizontal="left" vertical="center"/>
    </xf>
    <xf numFmtId="0" fontId="13" fillId="0" borderId="15" xfId="0" applyFont="1" applyBorder="1" applyAlignment="1">
      <alignment horizontal="center" vertical="center"/>
    </xf>
    <xf numFmtId="0" fontId="18" fillId="0" borderId="0" xfId="0" applyFont="1" applyAlignment="1">
      <alignment horizontal="left" vertical="center"/>
    </xf>
    <xf numFmtId="0" fontId="13" fillId="0" borderId="7" xfId="0" applyFont="1" applyBorder="1" applyAlignment="1">
      <alignment vertical="center"/>
    </xf>
    <xf numFmtId="0" fontId="13" fillId="0" borderId="0" xfId="0" applyFont="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5" fillId="0" borderId="3" xfId="0" quotePrefix="1" applyFont="1" applyBorder="1" applyAlignment="1">
      <alignment horizontal="center" vertical="center"/>
    </xf>
    <xf numFmtId="0" fontId="15" fillId="0" borderId="2" xfId="3" applyFont="1" applyBorder="1" applyAlignment="1" applyProtection="1">
      <alignment horizontal="center" vertical="center"/>
      <protection hidden="1"/>
    </xf>
    <xf numFmtId="0" fontId="15" fillId="0" borderId="0" xfId="3" applyFont="1" applyAlignment="1" applyProtection="1">
      <alignment horizontal="left" vertical="top" wrapText="1"/>
      <protection hidden="1"/>
    </xf>
    <xf numFmtId="0" fontId="15" fillId="0" borderId="0" xfId="3" applyFont="1" applyAlignment="1" applyProtection="1">
      <alignment horizontal="left" vertical="top"/>
      <protection hidden="1"/>
    </xf>
    <xf numFmtId="0" fontId="6" fillId="0" borderId="0" xfId="3" applyFont="1" applyAlignment="1" applyProtection="1">
      <alignment horizontal="center" vertical="top"/>
      <protection hidden="1"/>
    </xf>
    <xf numFmtId="0" fontId="6" fillId="0" borderId="1" xfId="3" applyFont="1" applyBorder="1" applyAlignment="1" applyProtection="1">
      <alignment horizontal="center" vertical="top"/>
      <protection hidden="1"/>
    </xf>
    <xf numFmtId="0" fontId="14" fillId="2" borderId="0" xfId="3" applyFont="1" applyFill="1" applyAlignment="1" applyProtection="1">
      <alignment horizontal="center" vertical="center" wrapText="1"/>
      <protection hidden="1"/>
    </xf>
    <xf numFmtId="0" fontId="12" fillId="0" borderId="3" xfId="0" applyFont="1" applyBorder="1" applyAlignment="1" applyProtection="1">
      <alignment horizontal="justify" vertical="center" wrapText="1"/>
      <protection hidden="1"/>
    </xf>
    <xf numFmtId="0" fontId="12" fillId="0" borderId="3" xfId="0" applyFont="1" applyBorder="1" applyAlignment="1" applyProtection="1">
      <alignment horizontal="justify" vertical="center"/>
      <protection hidden="1"/>
    </xf>
    <xf numFmtId="0" fontId="11" fillId="0" borderId="7" xfId="4" applyFont="1" applyBorder="1" applyAlignment="1" applyProtection="1">
      <alignment horizontal="left" vertical="center" wrapText="1"/>
      <protection hidden="1"/>
    </xf>
    <xf numFmtId="0" fontId="12" fillId="0" borderId="5" xfId="4" applyFont="1" applyBorder="1" applyAlignment="1" applyProtection="1">
      <alignment horizontal="center" vertical="center" wrapText="1"/>
      <protection hidden="1"/>
    </xf>
    <xf numFmtId="0" fontId="10" fillId="2" borderId="0" xfId="4" applyFont="1" applyFill="1" applyAlignment="1" applyProtection="1">
      <alignment horizontal="center" vertical="center"/>
      <protection hidden="1"/>
    </xf>
    <xf numFmtId="0" fontId="13" fillId="4" borderId="0" xfId="5" applyFont="1" applyFill="1"/>
    <xf numFmtId="0" fontId="9" fillId="0" borderId="4" xfId="0" applyFont="1" applyBorder="1" applyAlignment="1" applyProtection="1">
      <alignment horizontal="right" vertical="center"/>
      <protection hidden="1"/>
    </xf>
    <xf numFmtId="0" fontId="9" fillId="0" borderId="5" xfId="0" applyFont="1" applyBorder="1" applyAlignment="1" applyProtection="1">
      <alignment horizontal="right" vertical="center"/>
      <protection hidden="1"/>
    </xf>
    <xf numFmtId="0" fontId="9" fillId="0" borderId="6" xfId="0" applyFont="1" applyBorder="1" applyAlignment="1" applyProtection="1">
      <alignment horizontal="right" vertical="center"/>
      <protection hidden="1"/>
    </xf>
    <xf numFmtId="0" fontId="9" fillId="0" borderId="4" xfId="0" applyFont="1" applyBorder="1" applyAlignment="1" applyProtection="1">
      <alignment horizontal="right" vertical="top"/>
      <protection hidden="1"/>
    </xf>
    <xf numFmtId="0" fontId="9" fillId="0" borderId="5" xfId="0" applyFont="1" applyBorder="1" applyAlignment="1" applyProtection="1">
      <alignment horizontal="right" vertical="top"/>
      <protection hidden="1"/>
    </xf>
    <xf numFmtId="0" fontId="9" fillId="0" borderId="6" xfId="0" applyFont="1" applyBorder="1" applyAlignment="1" applyProtection="1">
      <alignment horizontal="right" vertical="top"/>
      <protection hidden="1"/>
    </xf>
    <xf numFmtId="0" fontId="6" fillId="0" borderId="3" xfId="0" applyFont="1" applyBorder="1" applyAlignment="1" applyProtection="1">
      <alignment horizontal="center" vertical="center" wrapText="1"/>
      <protection hidden="1"/>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1" fontId="5" fillId="4" borderId="17" xfId="6" applyNumberFormat="1" applyFont="1" applyFill="1" applyBorder="1" applyAlignment="1">
      <alignment horizontal="center" vertical="center" wrapText="1"/>
    </xf>
    <xf numFmtId="1" fontId="5" fillId="4" borderId="18" xfId="6" applyNumberFormat="1" applyFont="1" applyFill="1" applyBorder="1" applyAlignment="1">
      <alignment horizontal="center" vertical="center" wrapText="1"/>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6" fillId="0" borderId="17" xfId="0" applyFont="1" applyBorder="1" applyAlignment="1" applyProtection="1">
      <alignment horizontal="center" vertical="center" wrapText="1"/>
      <protection hidden="1"/>
    </xf>
    <xf numFmtId="0" fontId="6" fillId="0" borderId="18" xfId="0" applyFont="1" applyBorder="1" applyAlignment="1" applyProtection="1">
      <alignment horizontal="center" vertical="center" wrapText="1"/>
      <protection hidden="1"/>
    </xf>
    <xf numFmtId="0" fontId="9" fillId="0" borderId="0" xfId="0" applyFont="1" applyAlignment="1" applyProtection="1">
      <alignment horizontal="left" vertical="center" wrapText="1"/>
      <protection hidden="1"/>
    </xf>
    <xf numFmtId="1" fontId="5" fillId="4" borderId="3" xfId="6" applyNumberFormat="1" applyFont="1" applyFill="1" applyBorder="1" applyAlignment="1">
      <alignment horizontal="center" vertical="center" wrapText="1"/>
    </xf>
    <xf numFmtId="0" fontId="9" fillId="0" borderId="17" xfId="0" applyFont="1" applyBorder="1" applyAlignment="1" applyProtection="1">
      <alignment horizontal="center" vertical="center" wrapText="1"/>
      <protection hidden="1"/>
    </xf>
    <xf numFmtId="0" fontId="9" fillId="0" borderId="18" xfId="0" applyFont="1" applyBorder="1" applyAlignment="1" applyProtection="1">
      <alignment horizontal="center" vertical="center" wrapText="1"/>
      <protection hidden="1"/>
    </xf>
    <xf numFmtId="0" fontId="9" fillId="0" borderId="21" xfId="0" applyFont="1" applyBorder="1" applyAlignment="1" applyProtection="1">
      <alignment horizontal="center" vertical="center" wrapText="1"/>
      <protection hidden="1"/>
    </xf>
    <xf numFmtId="0" fontId="9" fillId="0" borderId="22" xfId="0" applyFont="1" applyBorder="1" applyAlignment="1" applyProtection="1">
      <alignment horizontal="center" vertical="center" wrapText="1"/>
      <protection hidden="1"/>
    </xf>
    <xf numFmtId="0" fontId="9" fillId="0" borderId="15" xfId="0" applyFont="1" applyBorder="1" applyAlignment="1" applyProtection="1">
      <alignment horizontal="center" vertical="center" wrapText="1"/>
      <protection hidden="1"/>
    </xf>
    <xf numFmtId="0" fontId="9" fillId="0" borderId="16" xfId="0" applyFont="1" applyBorder="1" applyAlignment="1" applyProtection="1">
      <alignment horizontal="center" vertical="center" wrapText="1"/>
      <protection hidden="1"/>
    </xf>
    <xf numFmtId="0" fontId="8" fillId="5" borderId="3" xfId="0" applyFont="1" applyFill="1" applyBorder="1" applyProtection="1">
      <protection locked="0" hidden="1"/>
    </xf>
    <xf numFmtId="0" fontId="5" fillId="0" borderId="3" xfId="0" applyFont="1" applyBorder="1" applyAlignment="1" applyProtection="1">
      <alignment horizontal="center" vertical="center"/>
      <protection hidden="1"/>
    </xf>
    <xf numFmtId="0" fontId="6" fillId="0" borderId="21" xfId="0" applyFont="1" applyBorder="1" applyAlignment="1" applyProtection="1">
      <alignment horizontal="center" vertical="center" wrapText="1"/>
      <protection hidden="1"/>
    </xf>
    <xf numFmtId="0" fontId="6" fillId="0" borderId="22" xfId="0" applyFont="1" applyBorder="1" applyAlignment="1" applyProtection="1">
      <alignment horizontal="center" vertical="center" wrapText="1"/>
      <protection hidden="1"/>
    </xf>
    <xf numFmtId="0" fontId="6" fillId="0" borderId="15" xfId="0" applyFont="1" applyBorder="1" applyAlignment="1" applyProtection="1">
      <alignment horizontal="center" vertical="center" wrapText="1"/>
      <protection hidden="1"/>
    </xf>
    <xf numFmtId="0" fontId="6" fillId="0" borderId="16" xfId="0" applyFont="1" applyBorder="1" applyAlignment="1" applyProtection="1">
      <alignment horizontal="center" vertical="center" wrapText="1"/>
      <protection hidden="1"/>
    </xf>
    <xf numFmtId="0" fontId="5" fillId="0" borderId="3" xfId="0" applyFont="1" applyBorder="1" applyAlignment="1" applyProtection="1">
      <alignment horizontal="left" vertical="center"/>
      <protection hidden="1"/>
    </xf>
    <xf numFmtId="0" fontId="5" fillId="0" borderId="3" xfId="0" applyFont="1" applyBorder="1" applyAlignment="1" applyProtection="1">
      <alignment horizontal="left" vertical="center" wrapText="1"/>
      <protection hidden="1"/>
    </xf>
    <xf numFmtId="0" fontId="7" fillId="0" borderId="3" xfId="0" applyFont="1" applyBorder="1" applyAlignment="1">
      <alignment horizontal="center" vertical="center"/>
    </xf>
    <xf numFmtId="49" fontId="6" fillId="0" borderId="3" xfId="0" applyNumberFormat="1" applyFont="1" applyBorder="1" applyAlignment="1">
      <alignment horizontal="center" vertical="center" wrapText="1"/>
    </xf>
    <xf numFmtId="2" fontId="6" fillId="0" borderId="3" xfId="0" applyNumberFormat="1" applyFont="1" applyBorder="1" applyAlignment="1">
      <alignment horizontal="center" vertical="center" wrapText="1"/>
    </xf>
    <xf numFmtId="0" fontId="5" fillId="0" borderId="3" xfId="0" applyFont="1" applyBorder="1" applyAlignment="1" applyProtection="1">
      <alignment horizontal="center" vertical="center" wrapText="1"/>
      <protection hidden="1"/>
    </xf>
    <xf numFmtId="0" fontId="8" fillId="5" borderId="3" xfId="0" applyFont="1" applyFill="1" applyBorder="1" applyAlignment="1" applyProtection="1">
      <alignment vertical="center"/>
      <protection locked="0" hidden="1"/>
    </xf>
    <xf numFmtId="0" fontId="6" fillId="0" borderId="3" xfId="0" applyFont="1" applyBorder="1" applyAlignment="1">
      <alignment horizontal="left" vertical="center" wrapText="1"/>
    </xf>
    <xf numFmtId="0" fontId="5" fillId="0" borderId="3" xfId="0" applyFont="1" applyBorder="1" applyAlignment="1" applyProtection="1">
      <alignment vertical="center"/>
      <protection hidden="1"/>
    </xf>
    <xf numFmtId="0" fontId="5" fillId="0" borderId="3" xfId="0" applyFont="1" applyBorder="1" applyAlignment="1" applyProtection="1">
      <alignment vertical="center" wrapText="1"/>
      <protection hidden="1"/>
    </xf>
    <xf numFmtId="0" fontId="9" fillId="0" borderId="3" xfId="0" applyFont="1" applyBorder="1" applyAlignment="1" applyProtection="1">
      <alignment horizontal="center" vertical="center" wrapText="1"/>
      <protection hidden="1"/>
    </xf>
    <xf numFmtId="0" fontId="9" fillId="0" borderId="3" xfId="0" applyFont="1" applyBorder="1" applyAlignment="1" applyProtection="1">
      <alignment horizontal="right" vertical="top"/>
      <protection hidden="1"/>
    </xf>
    <xf numFmtId="0" fontId="19" fillId="0" borderId="3" xfId="0" applyFont="1" applyBorder="1" applyAlignment="1">
      <alignment horizontal="justify" vertical="center" wrapText="1"/>
    </xf>
    <xf numFmtId="0" fontId="13" fillId="0" borderId="6" xfId="0" applyFont="1" applyBorder="1" applyAlignment="1">
      <alignment vertical="center"/>
    </xf>
    <xf numFmtId="0" fontId="13" fillId="0" borderId="3" xfId="0" applyFont="1" applyBorder="1" applyAlignment="1">
      <alignment vertical="center"/>
    </xf>
    <xf numFmtId="0" fontId="13" fillId="0" borderId="4" xfId="0" applyFont="1" applyBorder="1" applyAlignment="1">
      <alignment vertical="center"/>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17" xfId="0" applyFont="1" applyBorder="1" applyAlignment="1">
      <alignment vertical="center"/>
    </xf>
    <xf numFmtId="0" fontId="6" fillId="0" borderId="3"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3" xfId="0" applyFont="1" applyBorder="1" applyAlignment="1">
      <alignment horizontal="center" vertical="center" wrapText="1"/>
    </xf>
    <xf numFmtId="0" fontId="5" fillId="0" borderId="3" xfId="0" applyFont="1" applyBorder="1" applyAlignment="1">
      <alignment vertical="center"/>
    </xf>
  </cellXfs>
  <cellStyles count="7">
    <cellStyle name="Comma" xfId="1" builtinId="3"/>
    <cellStyle name="Normal" xfId="0" builtinId="0"/>
    <cellStyle name="Normal 2" xfId="6" xr:uid="{8BEBD794-9849-42B6-91C2-6F15B787285C}"/>
    <cellStyle name="Normal 4" xfId="3" xr:uid="{2CB77AC3-9027-41F8-B48F-CC28F908A1C9}"/>
    <cellStyle name="Normal_Attacments TW 04" xfId="4" xr:uid="{8F454976-BC8D-424C-8945-EB06EC279BF9}"/>
    <cellStyle name="Normal_Entertainment Form" xfId="5" xr:uid="{46724E8D-66F2-4325-AF7F-F1759E12B1D1}"/>
    <cellStyle name="Percent" xfId="2" builtinId="5"/>
  </cellStyles>
  <dxfs count="2">
    <dxf>
      <font>
        <condense val="0"/>
        <extend val="0"/>
        <color indexed="9"/>
      </font>
    </dxf>
    <dxf>
      <font>
        <condense val="0"/>
        <extend val="0"/>
        <color indexed="9"/>
      </font>
      <fill>
        <patternFill patternType="none">
          <bgColor indexed="65"/>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4"/>
  <sheetViews>
    <sheetView view="pageBreakPreview" zoomScale="115" zoomScaleNormal="100" zoomScaleSheetLayoutView="115" workbookViewId="0">
      <selection sqref="A1:C1"/>
    </sheetView>
  </sheetViews>
  <sheetFormatPr defaultRowHeight="14.25" x14ac:dyDescent="0.2"/>
  <cols>
    <col min="1" max="2" width="9.140625" style="99"/>
    <col min="3" max="3" width="83" style="99" customWidth="1"/>
    <col min="4" max="4" width="75.5703125" style="99" customWidth="1"/>
    <col min="5" max="258" width="9.140625" style="98"/>
    <col min="259" max="259" width="83" style="98" customWidth="1"/>
    <col min="260" max="260" width="75.5703125" style="98" customWidth="1"/>
    <col min="261" max="514" width="9.140625" style="98"/>
    <col min="515" max="515" width="83" style="98" customWidth="1"/>
    <col min="516" max="516" width="75.5703125" style="98" customWidth="1"/>
    <col min="517" max="770" width="9.140625" style="98"/>
    <col min="771" max="771" width="83" style="98" customWidth="1"/>
    <col min="772" max="772" width="75.5703125" style="98" customWidth="1"/>
    <col min="773" max="1026" width="9.140625" style="98"/>
    <col min="1027" max="1027" width="83" style="98" customWidth="1"/>
    <col min="1028" max="1028" width="75.5703125" style="98" customWidth="1"/>
    <col min="1029" max="1282" width="9.140625" style="98"/>
    <col min="1283" max="1283" width="83" style="98" customWidth="1"/>
    <col min="1284" max="1284" width="75.5703125" style="98" customWidth="1"/>
    <col min="1285" max="1538" width="9.140625" style="98"/>
    <col min="1539" max="1539" width="83" style="98" customWidth="1"/>
    <col min="1540" max="1540" width="75.5703125" style="98" customWidth="1"/>
    <col min="1541" max="1794" width="9.140625" style="98"/>
    <col min="1795" max="1795" width="83" style="98" customWidth="1"/>
    <col min="1796" max="1796" width="75.5703125" style="98" customWidth="1"/>
    <col min="1797" max="2050" width="9.140625" style="98"/>
    <col min="2051" max="2051" width="83" style="98" customWidth="1"/>
    <col min="2052" max="2052" width="75.5703125" style="98" customWidth="1"/>
    <col min="2053" max="2306" width="9.140625" style="98"/>
    <col min="2307" max="2307" width="83" style="98" customWidth="1"/>
    <col min="2308" max="2308" width="75.5703125" style="98" customWidth="1"/>
    <col min="2309" max="2562" width="9.140625" style="98"/>
    <col min="2563" max="2563" width="83" style="98" customWidth="1"/>
    <col min="2564" max="2564" width="75.5703125" style="98" customWidth="1"/>
    <col min="2565" max="2818" width="9.140625" style="98"/>
    <col min="2819" max="2819" width="83" style="98" customWidth="1"/>
    <col min="2820" max="2820" width="75.5703125" style="98" customWidth="1"/>
    <col min="2821" max="3074" width="9.140625" style="98"/>
    <col min="3075" max="3075" width="83" style="98" customWidth="1"/>
    <col min="3076" max="3076" width="75.5703125" style="98" customWidth="1"/>
    <col min="3077" max="3330" width="9.140625" style="98"/>
    <col min="3331" max="3331" width="83" style="98" customWidth="1"/>
    <col min="3332" max="3332" width="75.5703125" style="98" customWidth="1"/>
    <col min="3333" max="3586" width="9.140625" style="98"/>
    <col min="3587" max="3587" width="83" style="98" customWidth="1"/>
    <col min="3588" max="3588" width="75.5703125" style="98" customWidth="1"/>
    <col min="3589" max="3842" width="9.140625" style="98"/>
    <col min="3843" max="3843" width="83" style="98" customWidth="1"/>
    <col min="3844" max="3844" width="75.5703125" style="98" customWidth="1"/>
    <col min="3845" max="4098" width="9.140625" style="98"/>
    <col min="4099" max="4099" width="83" style="98" customWidth="1"/>
    <col min="4100" max="4100" width="75.5703125" style="98" customWidth="1"/>
    <col min="4101" max="4354" width="9.140625" style="98"/>
    <col min="4355" max="4355" width="83" style="98" customWidth="1"/>
    <col min="4356" max="4356" width="75.5703125" style="98" customWidth="1"/>
    <col min="4357" max="4610" width="9.140625" style="98"/>
    <col min="4611" max="4611" width="83" style="98" customWidth="1"/>
    <col min="4612" max="4612" width="75.5703125" style="98" customWidth="1"/>
    <col min="4613" max="4866" width="9.140625" style="98"/>
    <col min="4867" max="4867" width="83" style="98" customWidth="1"/>
    <col min="4868" max="4868" width="75.5703125" style="98" customWidth="1"/>
    <col min="4869" max="5122" width="9.140625" style="98"/>
    <col min="5123" max="5123" width="83" style="98" customWidth="1"/>
    <col min="5124" max="5124" width="75.5703125" style="98" customWidth="1"/>
    <col min="5125" max="5378" width="9.140625" style="98"/>
    <col min="5379" max="5379" width="83" style="98" customWidth="1"/>
    <col min="5380" max="5380" width="75.5703125" style="98" customWidth="1"/>
    <col min="5381" max="5634" width="9.140625" style="98"/>
    <col min="5635" max="5635" width="83" style="98" customWidth="1"/>
    <col min="5636" max="5636" width="75.5703125" style="98" customWidth="1"/>
    <col min="5637" max="5890" width="9.140625" style="98"/>
    <col min="5891" max="5891" width="83" style="98" customWidth="1"/>
    <col min="5892" max="5892" width="75.5703125" style="98" customWidth="1"/>
    <col min="5893" max="6146" width="9.140625" style="98"/>
    <col min="6147" max="6147" width="83" style="98" customWidth="1"/>
    <col min="6148" max="6148" width="75.5703125" style="98" customWidth="1"/>
    <col min="6149" max="6402" width="9.140625" style="98"/>
    <col min="6403" max="6403" width="83" style="98" customWidth="1"/>
    <col min="6404" max="6404" width="75.5703125" style="98" customWidth="1"/>
    <col min="6405" max="6658" width="9.140625" style="98"/>
    <col min="6659" max="6659" width="83" style="98" customWidth="1"/>
    <col min="6660" max="6660" width="75.5703125" style="98" customWidth="1"/>
    <col min="6661" max="6914" width="9.140625" style="98"/>
    <col min="6915" max="6915" width="83" style="98" customWidth="1"/>
    <col min="6916" max="6916" width="75.5703125" style="98" customWidth="1"/>
    <col min="6917" max="7170" width="9.140625" style="98"/>
    <col min="7171" max="7171" width="83" style="98" customWidth="1"/>
    <col min="7172" max="7172" width="75.5703125" style="98" customWidth="1"/>
    <col min="7173" max="7426" width="9.140625" style="98"/>
    <col min="7427" max="7427" width="83" style="98" customWidth="1"/>
    <col min="7428" max="7428" width="75.5703125" style="98" customWidth="1"/>
    <col min="7429" max="7682" width="9.140625" style="98"/>
    <col min="7683" max="7683" width="83" style="98" customWidth="1"/>
    <col min="7684" max="7684" width="75.5703125" style="98" customWidth="1"/>
    <col min="7685" max="7938" width="9.140625" style="98"/>
    <col min="7939" max="7939" width="83" style="98" customWidth="1"/>
    <col min="7940" max="7940" width="75.5703125" style="98" customWidth="1"/>
    <col min="7941" max="8194" width="9.140625" style="98"/>
    <col min="8195" max="8195" width="83" style="98" customWidth="1"/>
    <col min="8196" max="8196" width="75.5703125" style="98" customWidth="1"/>
    <col min="8197" max="8450" width="9.140625" style="98"/>
    <col min="8451" max="8451" width="83" style="98" customWidth="1"/>
    <col min="8452" max="8452" width="75.5703125" style="98" customWidth="1"/>
    <col min="8453" max="8706" width="9.140625" style="98"/>
    <col min="8707" max="8707" width="83" style="98" customWidth="1"/>
    <col min="8708" max="8708" width="75.5703125" style="98" customWidth="1"/>
    <col min="8709" max="8962" width="9.140625" style="98"/>
    <col min="8963" max="8963" width="83" style="98" customWidth="1"/>
    <col min="8964" max="8964" width="75.5703125" style="98" customWidth="1"/>
    <col min="8965" max="9218" width="9.140625" style="98"/>
    <col min="9219" max="9219" width="83" style="98" customWidth="1"/>
    <col min="9220" max="9220" width="75.5703125" style="98" customWidth="1"/>
    <col min="9221" max="9474" width="9.140625" style="98"/>
    <col min="9475" max="9475" width="83" style="98" customWidth="1"/>
    <col min="9476" max="9476" width="75.5703125" style="98" customWidth="1"/>
    <col min="9477" max="9730" width="9.140625" style="98"/>
    <col min="9731" max="9731" width="83" style="98" customWidth="1"/>
    <col min="9732" max="9732" width="75.5703125" style="98" customWidth="1"/>
    <col min="9733" max="9986" width="9.140625" style="98"/>
    <col min="9987" max="9987" width="83" style="98" customWidth="1"/>
    <col min="9988" max="9988" width="75.5703125" style="98" customWidth="1"/>
    <col min="9989" max="10242" width="9.140625" style="98"/>
    <col min="10243" max="10243" width="83" style="98" customWidth="1"/>
    <col min="10244" max="10244" width="75.5703125" style="98" customWidth="1"/>
    <col min="10245" max="10498" width="9.140625" style="98"/>
    <col min="10499" max="10499" width="83" style="98" customWidth="1"/>
    <col min="10500" max="10500" width="75.5703125" style="98" customWidth="1"/>
    <col min="10501" max="10754" width="9.140625" style="98"/>
    <col min="10755" max="10755" width="83" style="98" customWidth="1"/>
    <col min="10756" max="10756" width="75.5703125" style="98" customWidth="1"/>
    <col min="10757" max="11010" width="9.140625" style="98"/>
    <col min="11011" max="11011" width="83" style="98" customWidth="1"/>
    <col min="11012" max="11012" width="75.5703125" style="98" customWidth="1"/>
    <col min="11013" max="11266" width="9.140625" style="98"/>
    <col min="11267" max="11267" width="83" style="98" customWidth="1"/>
    <col min="11268" max="11268" width="75.5703125" style="98" customWidth="1"/>
    <col min="11269" max="11522" width="9.140625" style="98"/>
    <col min="11523" max="11523" width="83" style="98" customWidth="1"/>
    <col min="11524" max="11524" width="75.5703125" style="98" customWidth="1"/>
    <col min="11525" max="11778" width="9.140625" style="98"/>
    <col min="11779" max="11779" width="83" style="98" customWidth="1"/>
    <col min="11780" max="11780" width="75.5703125" style="98" customWidth="1"/>
    <col min="11781" max="12034" width="9.140625" style="98"/>
    <col min="12035" max="12035" width="83" style="98" customWidth="1"/>
    <col min="12036" max="12036" width="75.5703125" style="98" customWidth="1"/>
    <col min="12037" max="12290" width="9.140625" style="98"/>
    <col min="12291" max="12291" width="83" style="98" customWidth="1"/>
    <col min="12292" max="12292" width="75.5703125" style="98" customWidth="1"/>
    <col min="12293" max="12546" width="9.140625" style="98"/>
    <col min="12547" max="12547" width="83" style="98" customWidth="1"/>
    <col min="12548" max="12548" width="75.5703125" style="98" customWidth="1"/>
    <col min="12549" max="12802" width="9.140625" style="98"/>
    <col min="12803" max="12803" width="83" style="98" customWidth="1"/>
    <col min="12804" max="12804" width="75.5703125" style="98" customWidth="1"/>
    <col min="12805" max="13058" width="9.140625" style="98"/>
    <col min="13059" max="13059" width="83" style="98" customWidth="1"/>
    <col min="13060" max="13060" width="75.5703125" style="98" customWidth="1"/>
    <col min="13061" max="13314" width="9.140625" style="98"/>
    <col min="13315" max="13315" width="83" style="98" customWidth="1"/>
    <col min="13316" max="13316" width="75.5703125" style="98" customWidth="1"/>
    <col min="13317" max="13570" width="9.140625" style="98"/>
    <col min="13571" max="13571" width="83" style="98" customWidth="1"/>
    <col min="13572" max="13572" width="75.5703125" style="98" customWidth="1"/>
    <col min="13573" max="13826" width="9.140625" style="98"/>
    <col min="13827" max="13827" width="83" style="98" customWidth="1"/>
    <col min="13828" max="13828" width="75.5703125" style="98" customWidth="1"/>
    <col min="13829" max="14082" width="9.140625" style="98"/>
    <col min="14083" max="14083" width="83" style="98" customWidth="1"/>
    <col min="14084" max="14084" width="75.5703125" style="98" customWidth="1"/>
    <col min="14085" max="14338" width="9.140625" style="98"/>
    <col min="14339" max="14339" width="83" style="98" customWidth="1"/>
    <col min="14340" max="14340" width="75.5703125" style="98" customWidth="1"/>
    <col min="14341" max="14594" width="9.140625" style="98"/>
    <col min="14595" max="14595" width="83" style="98" customWidth="1"/>
    <col min="14596" max="14596" width="75.5703125" style="98" customWidth="1"/>
    <col min="14597" max="14850" width="9.140625" style="98"/>
    <col min="14851" max="14851" width="83" style="98" customWidth="1"/>
    <col min="14852" max="14852" width="75.5703125" style="98" customWidth="1"/>
    <col min="14853" max="15106" width="9.140625" style="98"/>
    <col min="15107" max="15107" width="83" style="98" customWidth="1"/>
    <col min="15108" max="15108" width="75.5703125" style="98" customWidth="1"/>
    <col min="15109" max="15362" width="9.140625" style="98"/>
    <col min="15363" max="15363" width="83" style="98" customWidth="1"/>
    <col min="15364" max="15364" width="75.5703125" style="98" customWidth="1"/>
    <col min="15365" max="15618" width="9.140625" style="98"/>
    <col min="15619" max="15619" width="83" style="98" customWidth="1"/>
    <col min="15620" max="15620" width="75.5703125" style="98" customWidth="1"/>
    <col min="15621" max="15874" width="9.140625" style="98"/>
    <col min="15875" max="15875" width="83" style="98" customWidth="1"/>
    <col min="15876" max="15876" width="75.5703125" style="98" customWidth="1"/>
    <col min="15877" max="16130" width="9.140625" style="98"/>
    <col min="16131" max="16131" width="83" style="98" customWidth="1"/>
    <col min="16132" max="16132" width="75.5703125" style="98" customWidth="1"/>
    <col min="16133" max="16384" width="9.140625" style="98"/>
  </cols>
  <sheetData>
    <row r="1" spans="1:11" ht="34.5" customHeight="1" x14ac:dyDescent="0.2">
      <c r="A1" s="165" t="s">
        <v>274</v>
      </c>
      <c r="B1" s="165"/>
      <c r="C1" s="165"/>
      <c r="D1" s="96"/>
      <c r="E1" s="97"/>
      <c r="F1" s="97"/>
      <c r="G1" s="97"/>
      <c r="H1" s="97"/>
      <c r="I1" s="97"/>
      <c r="J1" s="97"/>
      <c r="K1" s="97"/>
    </row>
    <row r="2" spans="1:11" ht="18" customHeight="1" x14ac:dyDescent="0.2">
      <c r="D2" s="100"/>
    </row>
    <row r="3" spans="1:11" ht="18" customHeight="1" x14ac:dyDescent="0.2">
      <c r="A3" s="101" t="s">
        <v>0</v>
      </c>
      <c r="B3" s="99" t="s">
        <v>1</v>
      </c>
      <c r="D3" s="102"/>
      <c r="E3" s="103"/>
      <c r="F3" s="103"/>
      <c r="G3" s="103"/>
      <c r="H3" s="103"/>
      <c r="I3" s="103"/>
      <c r="J3" s="103"/>
      <c r="K3" s="103"/>
    </row>
    <row r="4" spans="1:11" ht="18" customHeight="1" x14ac:dyDescent="0.2">
      <c r="B4" s="104" t="s">
        <v>2</v>
      </c>
      <c r="C4" s="105" t="s">
        <v>3</v>
      </c>
      <c r="D4" s="102"/>
      <c r="E4" s="103"/>
      <c r="F4" s="103"/>
      <c r="G4" s="103"/>
      <c r="H4" s="103"/>
      <c r="I4" s="103"/>
      <c r="J4" s="103"/>
      <c r="K4" s="103"/>
    </row>
    <row r="5" spans="1:11" ht="17.25" customHeight="1" x14ac:dyDescent="0.2">
      <c r="B5" s="104" t="s">
        <v>4</v>
      </c>
      <c r="C5" s="105" t="s">
        <v>5</v>
      </c>
      <c r="D5" s="102"/>
      <c r="E5" s="103"/>
      <c r="F5" s="103"/>
      <c r="G5" s="103"/>
      <c r="H5" s="103"/>
      <c r="I5" s="103"/>
      <c r="J5" s="103"/>
      <c r="K5" s="103"/>
    </row>
    <row r="6" spans="1:11" ht="18" customHeight="1" x14ac:dyDescent="0.2">
      <c r="B6" s="104" t="s">
        <v>6</v>
      </c>
      <c r="C6" s="105" t="s">
        <v>7</v>
      </c>
      <c r="D6" s="102"/>
      <c r="E6" s="103"/>
      <c r="F6" s="103"/>
      <c r="G6" s="103"/>
      <c r="H6" s="103"/>
      <c r="I6" s="103"/>
      <c r="J6" s="103"/>
      <c r="K6" s="103"/>
    </row>
    <row r="7" spans="1:11" ht="18" customHeight="1" x14ac:dyDescent="0.2">
      <c r="B7" s="104" t="s">
        <v>8</v>
      </c>
      <c r="C7" s="105" t="s">
        <v>9</v>
      </c>
      <c r="D7" s="102"/>
      <c r="E7" s="103"/>
      <c r="F7" s="103"/>
      <c r="G7" s="103"/>
      <c r="H7" s="103"/>
      <c r="I7" s="103"/>
      <c r="J7" s="103"/>
      <c r="K7" s="103"/>
    </row>
    <row r="8" spans="1:11" ht="18" customHeight="1" x14ac:dyDescent="0.2">
      <c r="B8" s="104" t="s">
        <v>10</v>
      </c>
      <c r="C8" s="105" t="s">
        <v>11</v>
      </c>
      <c r="D8" s="102"/>
      <c r="E8" s="103"/>
      <c r="F8" s="103"/>
      <c r="G8" s="103"/>
      <c r="H8" s="103"/>
      <c r="I8" s="103"/>
      <c r="J8" s="103"/>
      <c r="K8" s="103"/>
    </row>
    <row r="9" spans="1:11" ht="18" customHeight="1" x14ac:dyDescent="0.2">
      <c r="B9" s="104" t="s">
        <v>12</v>
      </c>
      <c r="C9" s="105" t="s">
        <v>13</v>
      </c>
      <c r="D9" s="102"/>
      <c r="E9" s="103"/>
      <c r="F9" s="103"/>
      <c r="G9" s="103"/>
      <c r="H9" s="103"/>
      <c r="I9" s="103"/>
      <c r="J9" s="103"/>
      <c r="K9" s="103"/>
    </row>
    <row r="10" spans="1:11" ht="18" hidden="1" customHeight="1" x14ac:dyDescent="0.2">
      <c r="B10" s="104"/>
      <c r="C10" s="105"/>
      <c r="D10" s="102"/>
      <c r="E10" s="103"/>
      <c r="F10" s="103"/>
      <c r="G10" s="103"/>
      <c r="H10" s="103"/>
      <c r="I10" s="103"/>
      <c r="J10" s="103"/>
      <c r="K10" s="103"/>
    </row>
    <row r="11" spans="1:11" ht="12.75" hidden="1" customHeight="1" x14ac:dyDescent="0.2">
      <c r="A11" s="101" t="s">
        <v>14</v>
      </c>
      <c r="B11" s="99" t="s">
        <v>15</v>
      </c>
      <c r="D11" s="102"/>
      <c r="E11" s="103"/>
      <c r="F11" s="103"/>
      <c r="G11" s="103"/>
      <c r="H11" s="103"/>
      <c r="I11" s="103"/>
      <c r="J11" s="103"/>
      <c r="K11" s="103"/>
    </row>
    <row r="12" spans="1:11" ht="12.75" hidden="1" customHeight="1" x14ac:dyDescent="0.2">
      <c r="B12" s="162" t="s">
        <v>16</v>
      </c>
      <c r="C12" s="162"/>
      <c r="D12" s="106"/>
      <c r="E12" s="103"/>
      <c r="F12" s="103"/>
      <c r="G12" s="103"/>
      <c r="H12" s="103"/>
      <c r="I12" s="103"/>
      <c r="J12" s="103"/>
      <c r="K12" s="103"/>
    </row>
    <row r="13" spans="1:11" ht="12.75" hidden="1" customHeight="1" x14ac:dyDescent="0.2">
      <c r="B13" s="107"/>
      <c r="C13" s="105" t="s">
        <v>17</v>
      </c>
      <c r="D13" s="102"/>
      <c r="E13" s="103"/>
      <c r="F13" s="103"/>
      <c r="G13" s="103"/>
      <c r="H13" s="103"/>
      <c r="I13" s="103"/>
      <c r="J13" s="103"/>
      <c r="K13" s="103"/>
    </row>
    <row r="14" spans="1:11" ht="12.75" hidden="1" customHeight="1" x14ac:dyDescent="0.2">
      <c r="B14" s="162" t="s">
        <v>18</v>
      </c>
      <c r="C14" s="162"/>
      <c r="D14" s="106"/>
      <c r="E14" s="103"/>
      <c r="F14" s="103"/>
      <c r="G14" s="103"/>
      <c r="H14" s="103"/>
      <c r="I14" s="103"/>
      <c r="J14" s="103"/>
      <c r="K14" s="103"/>
    </row>
    <row r="15" spans="1:11" ht="12.75" hidden="1" customHeight="1" x14ac:dyDescent="0.2">
      <c r="B15" s="108" t="s">
        <v>19</v>
      </c>
      <c r="C15" s="105" t="s">
        <v>20</v>
      </c>
      <c r="D15" s="102"/>
      <c r="E15" s="103"/>
      <c r="F15" s="103"/>
      <c r="G15" s="103"/>
      <c r="H15" s="103"/>
      <c r="I15" s="103"/>
      <c r="J15" s="103"/>
      <c r="K15" s="103"/>
    </row>
    <row r="16" spans="1:11" ht="12.75" hidden="1" customHeight="1" x14ac:dyDescent="0.2">
      <c r="B16" s="108" t="s">
        <v>19</v>
      </c>
      <c r="C16" s="105" t="s">
        <v>21</v>
      </c>
      <c r="D16" s="102"/>
      <c r="E16" s="103"/>
      <c r="F16" s="103"/>
      <c r="G16" s="103"/>
      <c r="H16" s="103"/>
      <c r="I16" s="103"/>
      <c r="J16" s="103"/>
      <c r="K16" s="103"/>
    </row>
    <row r="17" spans="2:11" ht="27.75" hidden="1" customHeight="1" x14ac:dyDescent="0.2">
      <c r="B17" s="108" t="s">
        <v>19</v>
      </c>
      <c r="C17" s="105" t="s">
        <v>296</v>
      </c>
      <c r="D17" s="102"/>
      <c r="E17" s="103"/>
      <c r="F17" s="103"/>
      <c r="G17" s="103"/>
      <c r="H17" s="103"/>
      <c r="I17" s="103"/>
      <c r="J17" s="103"/>
      <c r="K17" s="103"/>
    </row>
    <row r="18" spans="2:11" ht="12.75" hidden="1" customHeight="1" x14ac:dyDescent="0.2">
      <c r="B18" s="108" t="s">
        <v>19</v>
      </c>
      <c r="C18" s="105" t="s">
        <v>22</v>
      </c>
      <c r="D18" s="102"/>
      <c r="E18" s="103"/>
      <c r="F18" s="103"/>
      <c r="G18" s="103"/>
      <c r="H18" s="103"/>
      <c r="I18" s="103"/>
      <c r="J18" s="103"/>
      <c r="K18" s="103"/>
    </row>
    <row r="19" spans="2:11" ht="12.75" hidden="1" customHeight="1" x14ac:dyDescent="0.2">
      <c r="B19" s="108" t="s">
        <v>19</v>
      </c>
      <c r="C19" s="105" t="s">
        <v>23</v>
      </c>
      <c r="D19" s="102"/>
      <c r="E19" s="103"/>
      <c r="F19" s="103"/>
      <c r="G19" s="103"/>
      <c r="H19" s="103"/>
      <c r="I19" s="103"/>
      <c r="J19" s="103"/>
      <c r="K19" s="103"/>
    </row>
    <row r="20" spans="2:11" ht="12.75" hidden="1" customHeight="1" x14ac:dyDescent="0.2">
      <c r="B20" s="108" t="s">
        <v>19</v>
      </c>
      <c r="C20" s="105" t="s">
        <v>24</v>
      </c>
      <c r="D20" s="102"/>
      <c r="E20" s="103"/>
      <c r="F20" s="103"/>
      <c r="G20" s="103"/>
      <c r="H20" s="103"/>
      <c r="I20" s="103"/>
      <c r="J20" s="103"/>
      <c r="K20" s="103"/>
    </row>
    <row r="21" spans="2:11" ht="12.75" hidden="1" customHeight="1" x14ac:dyDescent="0.2">
      <c r="B21" s="162" t="s">
        <v>25</v>
      </c>
      <c r="C21" s="162"/>
      <c r="D21" s="102"/>
      <c r="E21" s="103"/>
      <c r="F21" s="103"/>
      <c r="G21" s="103"/>
      <c r="H21" s="103"/>
      <c r="I21" s="103"/>
      <c r="J21" s="103"/>
      <c r="K21" s="103"/>
    </row>
    <row r="22" spans="2:11" ht="12.75" hidden="1" customHeight="1" x14ac:dyDescent="0.2">
      <c r="B22" s="108" t="s">
        <v>19</v>
      </c>
      <c r="C22" s="105" t="s">
        <v>26</v>
      </c>
      <c r="D22" s="102"/>
      <c r="E22" s="103"/>
      <c r="F22" s="103"/>
      <c r="G22" s="103"/>
      <c r="H22" s="103"/>
      <c r="I22" s="103"/>
      <c r="J22" s="103"/>
      <c r="K22" s="103"/>
    </row>
    <row r="23" spans="2:11" ht="12.75" hidden="1" customHeight="1" x14ac:dyDescent="0.2">
      <c r="B23" s="108" t="s">
        <v>19</v>
      </c>
      <c r="C23" s="105" t="s">
        <v>27</v>
      </c>
      <c r="D23" s="102"/>
      <c r="E23" s="103"/>
      <c r="F23" s="103"/>
      <c r="G23" s="103"/>
      <c r="H23" s="103"/>
      <c r="I23" s="103"/>
      <c r="J23" s="103"/>
      <c r="K23" s="103"/>
    </row>
    <row r="24" spans="2:11" ht="12.75" hidden="1" customHeight="1" x14ac:dyDescent="0.2">
      <c r="B24" s="161" t="s">
        <v>28</v>
      </c>
      <c r="C24" s="161"/>
      <c r="D24" s="102"/>
      <c r="E24" s="103"/>
      <c r="F24" s="103"/>
      <c r="G24" s="103"/>
      <c r="H24" s="103"/>
      <c r="I24" s="103"/>
      <c r="J24" s="103"/>
      <c r="K24" s="103"/>
    </row>
    <row r="25" spans="2:11" ht="12.75" hidden="1" customHeight="1" x14ac:dyDescent="0.2">
      <c r="B25" s="108" t="s">
        <v>19</v>
      </c>
      <c r="C25" s="109" t="s">
        <v>297</v>
      </c>
      <c r="D25" s="102"/>
      <c r="E25" s="103"/>
      <c r="F25" s="103"/>
      <c r="G25" s="103"/>
      <c r="H25" s="103"/>
      <c r="I25" s="103"/>
      <c r="J25" s="103"/>
      <c r="K25" s="103"/>
    </row>
    <row r="26" spans="2:11" ht="12.75" hidden="1" customHeight="1" x14ac:dyDescent="0.2">
      <c r="B26" s="108" t="s">
        <v>19</v>
      </c>
      <c r="C26" s="105" t="s">
        <v>29</v>
      </c>
      <c r="D26" s="102"/>
      <c r="E26" s="103"/>
      <c r="F26" s="103"/>
      <c r="G26" s="103"/>
      <c r="H26" s="103"/>
      <c r="I26" s="103"/>
      <c r="J26" s="103"/>
      <c r="K26" s="103"/>
    </row>
    <row r="27" spans="2:11" ht="12.75" hidden="1" customHeight="1" x14ac:dyDescent="0.2">
      <c r="B27" s="161" t="s">
        <v>30</v>
      </c>
      <c r="C27" s="161"/>
      <c r="D27" s="102"/>
      <c r="E27" s="103"/>
      <c r="F27" s="103"/>
      <c r="G27" s="103"/>
      <c r="H27" s="103"/>
      <c r="I27" s="103"/>
      <c r="J27" s="103"/>
      <c r="K27" s="103"/>
    </row>
    <row r="28" spans="2:11" ht="25.5" hidden="1" customHeight="1" x14ac:dyDescent="0.2">
      <c r="B28" s="108" t="s">
        <v>19</v>
      </c>
      <c r="C28" s="105" t="s">
        <v>298</v>
      </c>
      <c r="D28" s="102"/>
      <c r="E28" s="103"/>
      <c r="F28" s="103"/>
      <c r="G28" s="103"/>
      <c r="H28" s="103"/>
      <c r="I28" s="103"/>
      <c r="J28" s="103"/>
      <c r="K28" s="103"/>
    </row>
    <row r="29" spans="2:11" ht="12.75" hidden="1" customHeight="1" x14ac:dyDescent="0.2">
      <c r="B29" s="108" t="s">
        <v>19</v>
      </c>
      <c r="C29" s="105" t="s">
        <v>29</v>
      </c>
      <c r="D29" s="102"/>
      <c r="E29" s="103"/>
      <c r="F29" s="103"/>
      <c r="G29" s="103"/>
      <c r="H29" s="103"/>
      <c r="I29" s="103"/>
      <c r="J29" s="103"/>
      <c r="K29" s="103"/>
    </row>
    <row r="30" spans="2:11" ht="12.75" hidden="1" customHeight="1" x14ac:dyDescent="0.2">
      <c r="B30" s="108" t="s">
        <v>19</v>
      </c>
      <c r="C30" s="105" t="s">
        <v>31</v>
      </c>
      <c r="D30" s="102"/>
      <c r="E30" s="103"/>
      <c r="F30" s="103"/>
      <c r="G30" s="103"/>
      <c r="H30" s="103"/>
      <c r="I30" s="103"/>
      <c r="J30" s="103"/>
      <c r="K30" s="103"/>
    </row>
    <row r="31" spans="2:11" ht="12.75" hidden="1" customHeight="1" x14ac:dyDescent="0.2">
      <c r="B31" s="161" t="s">
        <v>32</v>
      </c>
      <c r="C31" s="161"/>
      <c r="D31" s="102"/>
      <c r="E31" s="103"/>
      <c r="F31" s="103"/>
      <c r="G31" s="103"/>
      <c r="H31" s="103"/>
      <c r="I31" s="103"/>
      <c r="J31" s="103"/>
      <c r="K31" s="103"/>
    </row>
    <row r="32" spans="2:11" ht="12.75" hidden="1" customHeight="1" x14ac:dyDescent="0.2">
      <c r="B32" s="108" t="s">
        <v>19</v>
      </c>
      <c r="C32" s="109" t="s">
        <v>297</v>
      </c>
      <c r="D32" s="102"/>
      <c r="E32" s="103"/>
      <c r="F32" s="103"/>
      <c r="G32" s="103"/>
      <c r="H32" s="103"/>
      <c r="I32" s="103"/>
      <c r="J32" s="103"/>
      <c r="K32" s="103"/>
    </row>
    <row r="33" spans="2:11" ht="12.75" hidden="1" customHeight="1" x14ac:dyDescent="0.2">
      <c r="B33" s="108" t="s">
        <v>19</v>
      </c>
      <c r="C33" s="105" t="s">
        <v>29</v>
      </c>
      <c r="D33" s="102"/>
      <c r="E33" s="103"/>
      <c r="F33" s="103"/>
      <c r="G33" s="103"/>
      <c r="H33" s="103"/>
      <c r="I33" s="103"/>
      <c r="J33" s="103"/>
      <c r="K33" s="103"/>
    </row>
    <row r="34" spans="2:11" ht="12.75" hidden="1" customHeight="1" x14ac:dyDescent="0.2">
      <c r="B34" s="161" t="s">
        <v>33</v>
      </c>
      <c r="C34" s="161"/>
      <c r="D34" s="102"/>
      <c r="E34" s="103"/>
      <c r="F34" s="103"/>
      <c r="G34" s="103"/>
      <c r="H34" s="103"/>
      <c r="I34" s="103"/>
      <c r="J34" s="103"/>
      <c r="K34" s="103"/>
    </row>
    <row r="35" spans="2:11" ht="25.5" hidden="1" customHeight="1" x14ac:dyDescent="0.2">
      <c r="B35" s="108" t="s">
        <v>19</v>
      </c>
      <c r="C35" s="105" t="s">
        <v>298</v>
      </c>
      <c r="D35" s="102"/>
      <c r="E35" s="103"/>
      <c r="F35" s="103"/>
      <c r="G35" s="103"/>
      <c r="H35" s="103"/>
      <c r="I35" s="103"/>
      <c r="J35" s="103"/>
      <c r="K35" s="103"/>
    </row>
    <row r="36" spans="2:11" ht="12.75" hidden="1" customHeight="1" x14ac:dyDescent="0.2">
      <c r="B36" s="108" t="s">
        <v>19</v>
      </c>
      <c r="C36" s="105" t="s">
        <v>29</v>
      </c>
      <c r="D36" s="102"/>
      <c r="E36" s="103"/>
      <c r="F36" s="103"/>
      <c r="G36" s="103"/>
      <c r="H36" s="103"/>
      <c r="I36" s="103"/>
      <c r="J36" s="103"/>
      <c r="K36" s="103"/>
    </row>
    <row r="37" spans="2:11" ht="12.75" hidden="1" customHeight="1" x14ac:dyDescent="0.2">
      <c r="B37" s="108" t="s">
        <v>19</v>
      </c>
      <c r="C37" s="105" t="s">
        <v>31</v>
      </c>
      <c r="D37" s="102"/>
      <c r="E37" s="103"/>
      <c r="F37" s="103"/>
      <c r="G37" s="103"/>
      <c r="H37" s="103"/>
      <c r="I37" s="103"/>
      <c r="J37" s="103"/>
      <c r="K37" s="103"/>
    </row>
    <row r="38" spans="2:11" ht="12.75" hidden="1" customHeight="1" x14ac:dyDescent="0.2">
      <c r="B38" s="161" t="s">
        <v>34</v>
      </c>
      <c r="C38" s="161"/>
      <c r="D38" s="102"/>
      <c r="E38" s="103"/>
      <c r="F38" s="103"/>
      <c r="G38" s="103"/>
      <c r="H38" s="103"/>
      <c r="I38" s="103"/>
      <c r="J38" s="103"/>
      <c r="K38" s="103"/>
    </row>
    <row r="39" spans="2:11" ht="25.5" hidden="1" customHeight="1" x14ac:dyDescent="0.2">
      <c r="B39" s="108" t="s">
        <v>19</v>
      </c>
      <c r="C39" s="105" t="s">
        <v>35</v>
      </c>
      <c r="D39" s="102"/>
      <c r="E39" s="103"/>
      <c r="F39" s="103"/>
      <c r="G39" s="103"/>
      <c r="H39" s="103"/>
      <c r="I39" s="103"/>
      <c r="J39" s="103"/>
      <c r="K39" s="103"/>
    </row>
    <row r="40" spans="2:11" ht="12.75" hidden="1" customHeight="1" x14ac:dyDescent="0.2">
      <c r="B40" s="108" t="s">
        <v>19</v>
      </c>
      <c r="C40" s="105" t="s">
        <v>29</v>
      </c>
      <c r="D40" s="102"/>
      <c r="E40" s="103"/>
      <c r="F40" s="103"/>
      <c r="G40" s="103"/>
      <c r="H40" s="103"/>
      <c r="I40" s="103"/>
      <c r="J40" s="103"/>
      <c r="K40" s="103"/>
    </row>
    <row r="41" spans="2:11" ht="12.75" hidden="1" customHeight="1" x14ac:dyDescent="0.2">
      <c r="B41" s="108" t="s">
        <v>19</v>
      </c>
      <c r="C41" s="105" t="s">
        <v>31</v>
      </c>
      <c r="D41" s="102"/>
      <c r="E41" s="103"/>
      <c r="F41" s="103"/>
      <c r="G41" s="103"/>
      <c r="H41" s="103"/>
      <c r="I41" s="103"/>
      <c r="J41" s="103"/>
      <c r="K41" s="103"/>
    </row>
    <row r="42" spans="2:11" ht="12.75" hidden="1" customHeight="1" x14ac:dyDescent="0.2">
      <c r="B42" s="108"/>
      <c r="C42" s="105"/>
      <c r="D42" s="102"/>
      <c r="E42" s="103"/>
      <c r="F42" s="103"/>
      <c r="G42" s="103"/>
      <c r="H42" s="103"/>
      <c r="I42" s="103"/>
      <c r="J42" s="103"/>
      <c r="K42" s="103"/>
    </row>
    <row r="43" spans="2:11" ht="15" hidden="1" customHeight="1" x14ac:dyDescent="0.2">
      <c r="B43" s="162" t="s">
        <v>299</v>
      </c>
      <c r="C43" s="162"/>
      <c r="D43" s="102"/>
      <c r="E43" s="103"/>
      <c r="F43" s="103"/>
      <c r="G43" s="103"/>
      <c r="H43" s="103"/>
      <c r="I43" s="103"/>
      <c r="J43" s="103"/>
      <c r="K43" s="103"/>
    </row>
    <row r="44" spans="2:11" hidden="1" x14ac:dyDescent="0.2">
      <c r="B44" s="108" t="s">
        <v>19</v>
      </c>
      <c r="C44" s="105" t="s">
        <v>36</v>
      </c>
      <c r="D44" s="102"/>
      <c r="E44" s="103"/>
      <c r="F44" s="103"/>
      <c r="G44" s="103"/>
      <c r="H44" s="103"/>
      <c r="I44" s="103"/>
      <c r="J44" s="103"/>
      <c r="K44" s="103"/>
    </row>
    <row r="45" spans="2:11" ht="12.75" hidden="1" customHeight="1" x14ac:dyDescent="0.2">
      <c r="B45" s="108" t="s">
        <v>19</v>
      </c>
      <c r="C45" s="105" t="s">
        <v>37</v>
      </c>
      <c r="D45" s="102"/>
      <c r="E45" s="103"/>
      <c r="F45" s="103"/>
      <c r="G45" s="103"/>
      <c r="H45" s="103"/>
      <c r="I45" s="103"/>
      <c r="J45" s="103"/>
      <c r="K45" s="103"/>
    </row>
    <row r="46" spans="2:11" ht="25.5" hidden="1" customHeight="1" x14ac:dyDescent="0.2">
      <c r="B46" s="108" t="s">
        <v>19</v>
      </c>
      <c r="C46" s="105" t="s">
        <v>38</v>
      </c>
    </row>
    <row r="47" spans="2:11" ht="12.75" hidden="1" customHeight="1" x14ac:dyDescent="0.2">
      <c r="B47" s="108" t="s">
        <v>19</v>
      </c>
      <c r="C47" s="105" t="s">
        <v>39</v>
      </c>
      <c r="D47" s="110"/>
    </row>
    <row r="48" spans="2:11" ht="12.75" hidden="1" customHeight="1" x14ac:dyDescent="0.2">
      <c r="C48" s="98"/>
      <c r="D48" s="110"/>
    </row>
    <row r="49" spans="1:3" ht="36" customHeight="1" x14ac:dyDescent="0.2">
      <c r="A49" s="163"/>
      <c r="B49" s="163"/>
      <c r="C49" s="163"/>
    </row>
    <row r="50" spans="1:3" ht="18" customHeight="1" x14ac:dyDescent="0.2">
      <c r="A50" s="164" t="s">
        <v>40</v>
      </c>
      <c r="B50" s="164"/>
      <c r="C50" s="164"/>
    </row>
    <row r="51" spans="1:3" ht="18" customHeight="1" x14ac:dyDescent="0.2">
      <c r="A51" s="160" t="s">
        <v>41</v>
      </c>
      <c r="B51" s="160"/>
      <c r="C51" s="160"/>
    </row>
    <row r="52" spans="1:3" ht="18" customHeight="1" x14ac:dyDescent="0.2">
      <c r="B52" s="111"/>
      <c r="C52" s="111"/>
    </row>
    <row r="53" spans="1:3" ht="18" customHeight="1" x14ac:dyDescent="0.2">
      <c r="C53" s="112"/>
    </row>
    <row r="54" spans="1:3" ht="18" customHeight="1" x14ac:dyDescent="0.2">
      <c r="C54" s="98"/>
    </row>
    <row r="55" spans="1:3" ht="18" customHeight="1" x14ac:dyDescent="0.2">
      <c r="C55" s="112"/>
    </row>
    <row r="56" spans="1:3" ht="18" customHeight="1" x14ac:dyDescent="0.2">
      <c r="B56" s="98"/>
      <c r="C56" s="98"/>
    </row>
    <row r="57" spans="1:3" ht="18" customHeight="1" x14ac:dyDescent="0.2">
      <c r="B57" s="98"/>
      <c r="C57" s="98"/>
    </row>
    <row r="58" spans="1:3" ht="18" customHeight="1" x14ac:dyDescent="0.2">
      <c r="B58" s="98"/>
      <c r="C58" s="98"/>
    </row>
    <row r="59" spans="1:3" ht="18" customHeight="1" x14ac:dyDescent="0.2">
      <c r="B59" s="98"/>
      <c r="C59" s="98"/>
    </row>
    <row r="60" spans="1:3" ht="18" customHeight="1" x14ac:dyDescent="0.2">
      <c r="B60" s="98"/>
      <c r="C60" s="98"/>
    </row>
    <row r="61" spans="1:3" ht="18" customHeight="1" x14ac:dyDescent="0.2">
      <c r="B61" s="98"/>
      <c r="C61" s="98"/>
    </row>
    <row r="62" spans="1:3" ht="18" customHeight="1" x14ac:dyDescent="0.2"/>
    <row r="63" spans="1:3" ht="18" customHeight="1" x14ac:dyDescent="0.2"/>
    <row r="64" spans="1:3"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sheetData>
  <sheetProtection password="DC2B" sheet="1" objects="1" scenarios="1"/>
  <mergeCells count="13">
    <mergeCell ref="B27:C27"/>
    <mergeCell ref="A1:C1"/>
    <mergeCell ref="B12:C12"/>
    <mergeCell ref="B14:C14"/>
    <mergeCell ref="B21:C21"/>
    <mergeCell ref="B24:C24"/>
    <mergeCell ref="A51:C51"/>
    <mergeCell ref="B31:C31"/>
    <mergeCell ref="B34:C34"/>
    <mergeCell ref="B38:C38"/>
    <mergeCell ref="B43:C43"/>
    <mergeCell ref="A49:C49"/>
    <mergeCell ref="A50:C50"/>
  </mergeCells>
  <pageMargins left="0.7" right="0.7" top="0.75" bottom="0.75" header="0.3" footer="0.3"/>
  <pageSetup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56EAC-E7F5-48E6-B6E4-5640F15645FB}">
  <dimension ref="A1:K29"/>
  <sheetViews>
    <sheetView tabSelected="1" view="pageBreakPreview" zoomScale="115" zoomScaleNormal="100" zoomScaleSheetLayoutView="115" workbookViewId="0">
      <selection activeCell="B20" sqref="B20:C20"/>
    </sheetView>
  </sheetViews>
  <sheetFormatPr defaultRowHeight="14.25" x14ac:dyDescent="0.25"/>
  <cols>
    <col min="1" max="1" width="11.5703125" style="37" customWidth="1"/>
    <col min="2" max="2" width="66.85546875" style="26" customWidth="1"/>
    <col min="3" max="3" width="19.7109375" style="26" customWidth="1"/>
    <col min="4" max="4" width="30.28515625" style="26" customWidth="1"/>
    <col min="5" max="5" width="11.5703125" style="26" bestFit="1" customWidth="1"/>
    <col min="6" max="8" width="9.140625" style="26"/>
    <col min="9" max="9" width="12.42578125" style="26" bestFit="1" customWidth="1"/>
    <col min="10" max="256" width="9.140625" style="26"/>
    <col min="257" max="257" width="11.5703125" style="26" customWidth="1"/>
    <col min="258" max="258" width="66.85546875" style="26" customWidth="1"/>
    <col min="259" max="259" width="19.7109375" style="26" customWidth="1"/>
    <col min="260" max="260" width="30.28515625" style="26" customWidth="1"/>
    <col min="261" max="261" width="11.5703125" style="26" bestFit="1" customWidth="1"/>
    <col min="262" max="264" width="9.140625" style="26"/>
    <col min="265" max="265" width="12.42578125" style="26" bestFit="1" customWidth="1"/>
    <col min="266" max="512" width="9.140625" style="26"/>
    <col min="513" max="513" width="11.5703125" style="26" customWidth="1"/>
    <col min="514" max="514" width="66.85546875" style="26" customWidth="1"/>
    <col min="515" max="515" width="19.7109375" style="26" customWidth="1"/>
    <col min="516" max="516" width="30.28515625" style="26" customWidth="1"/>
    <col min="517" max="517" width="11.5703125" style="26" bestFit="1" customWidth="1"/>
    <col min="518" max="520" width="9.140625" style="26"/>
    <col min="521" max="521" width="12.42578125" style="26" bestFit="1" customWidth="1"/>
    <col min="522" max="768" width="9.140625" style="26"/>
    <col min="769" max="769" width="11.5703125" style="26" customWidth="1"/>
    <col min="770" max="770" width="66.85546875" style="26" customWidth="1"/>
    <col min="771" max="771" width="19.7109375" style="26" customWidth="1"/>
    <col min="772" max="772" width="30.28515625" style="26" customWidth="1"/>
    <col min="773" max="773" width="11.5703125" style="26" bestFit="1" customWidth="1"/>
    <col min="774" max="776" width="9.140625" style="26"/>
    <col min="777" max="777" width="12.42578125" style="26" bestFit="1" customWidth="1"/>
    <col min="778" max="1024" width="9.140625" style="26"/>
    <col min="1025" max="1025" width="11.5703125" style="26" customWidth="1"/>
    <col min="1026" max="1026" width="66.85546875" style="26" customWidth="1"/>
    <col min="1027" max="1027" width="19.7109375" style="26" customWidth="1"/>
    <col min="1028" max="1028" width="30.28515625" style="26" customWidth="1"/>
    <col min="1029" max="1029" width="11.5703125" style="26" bestFit="1" customWidth="1"/>
    <col min="1030" max="1032" width="9.140625" style="26"/>
    <col min="1033" max="1033" width="12.42578125" style="26" bestFit="1" customWidth="1"/>
    <col min="1034" max="1280" width="9.140625" style="26"/>
    <col min="1281" max="1281" width="11.5703125" style="26" customWidth="1"/>
    <col min="1282" max="1282" width="66.85546875" style="26" customWidth="1"/>
    <col min="1283" max="1283" width="19.7109375" style="26" customWidth="1"/>
    <col min="1284" max="1284" width="30.28515625" style="26" customWidth="1"/>
    <col min="1285" max="1285" width="11.5703125" style="26" bestFit="1" customWidth="1"/>
    <col min="1286" max="1288" width="9.140625" style="26"/>
    <col min="1289" max="1289" width="12.42578125" style="26" bestFit="1" customWidth="1"/>
    <col min="1290" max="1536" width="9.140625" style="26"/>
    <col min="1537" max="1537" width="11.5703125" style="26" customWidth="1"/>
    <col min="1538" max="1538" width="66.85546875" style="26" customWidth="1"/>
    <col min="1539" max="1539" width="19.7109375" style="26" customWidth="1"/>
    <col min="1540" max="1540" width="30.28515625" style="26" customWidth="1"/>
    <col min="1541" max="1541" width="11.5703125" style="26" bestFit="1" customWidth="1"/>
    <col min="1542" max="1544" width="9.140625" style="26"/>
    <col min="1545" max="1545" width="12.42578125" style="26" bestFit="1" customWidth="1"/>
    <col min="1546" max="1792" width="9.140625" style="26"/>
    <col min="1793" max="1793" width="11.5703125" style="26" customWidth="1"/>
    <col min="1794" max="1794" width="66.85546875" style="26" customWidth="1"/>
    <col min="1795" max="1795" width="19.7109375" style="26" customWidth="1"/>
    <col min="1796" max="1796" width="30.28515625" style="26" customWidth="1"/>
    <col min="1797" max="1797" width="11.5703125" style="26" bestFit="1" customWidth="1"/>
    <col min="1798" max="1800" width="9.140625" style="26"/>
    <col min="1801" max="1801" width="12.42578125" style="26" bestFit="1" customWidth="1"/>
    <col min="1802" max="2048" width="9.140625" style="26"/>
    <col min="2049" max="2049" width="11.5703125" style="26" customWidth="1"/>
    <col min="2050" max="2050" width="66.85546875" style="26" customWidth="1"/>
    <col min="2051" max="2051" width="19.7109375" style="26" customWidth="1"/>
    <col min="2052" max="2052" width="30.28515625" style="26" customWidth="1"/>
    <col min="2053" max="2053" width="11.5703125" style="26" bestFit="1" customWidth="1"/>
    <col min="2054" max="2056" width="9.140625" style="26"/>
    <col min="2057" max="2057" width="12.42578125" style="26" bestFit="1" customWidth="1"/>
    <col min="2058" max="2304" width="9.140625" style="26"/>
    <col min="2305" max="2305" width="11.5703125" style="26" customWidth="1"/>
    <col min="2306" max="2306" width="66.85546875" style="26" customWidth="1"/>
    <col min="2307" max="2307" width="19.7109375" style="26" customWidth="1"/>
    <col min="2308" max="2308" width="30.28515625" style="26" customWidth="1"/>
    <col min="2309" max="2309" width="11.5703125" style="26" bestFit="1" customWidth="1"/>
    <col min="2310" max="2312" width="9.140625" style="26"/>
    <col min="2313" max="2313" width="12.42578125" style="26" bestFit="1" customWidth="1"/>
    <col min="2314" max="2560" width="9.140625" style="26"/>
    <col min="2561" max="2561" width="11.5703125" style="26" customWidth="1"/>
    <col min="2562" max="2562" width="66.85546875" style="26" customWidth="1"/>
    <col min="2563" max="2563" width="19.7109375" style="26" customWidth="1"/>
    <col min="2564" max="2564" width="30.28515625" style="26" customWidth="1"/>
    <col min="2565" max="2565" width="11.5703125" style="26" bestFit="1" customWidth="1"/>
    <col min="2566" max="2568" width="9.140625" style="26"/>
    <col min="2569" max="2569" width="12.42578125" style="26" bestFit="1" customWidth="1"/>
    <col min="2570" max="2816" width="9.140625" style="26"/>
    <col min="2817" max="2817" width="11.5703125" style="26" customWidth="1"/>
    <col min="2818" max="2818" width="66.85546875" style="26" customWidth="1"/>
    <col min="2819" max="2819" width="19.7109375" style="26" customWidth="1"/>
    <col min="2820" max="2820" width="30.28515625" style="26" customWidth="1"/>
    <col min="2821" max="2821" width="11.5703125" style="26" bestFit="1" customWidth="1"/>
    <col min="2822" max="2824" width="9.140625" style="26"/>
    <col min="2825" max="2825" width="12.42578125" style="26" bestFit="1" customWidth="1"/>
    <col min="2826" max="3072" width="9.140625" style="26"/>
    <col min="3073" max="3073" width="11.5703125" style="26" customWidth="1"/>
    <col min="3074" max="3074" width="66.85546875" style="26" customWidth="1"/>
    <col min="3075" max="3075" width="19.7109375" style="26" customWidth="1"/>
    <col min="3076" max="3076" width="30.28515625" style="26" customWidth="1"/>
    <col min="3077" max="3077" width="11.5703125" style="26" bestFit="1" customWidth="1"/>
    <col min="3078" max="3080" width="9.140625" style="26"/>
    <col min="3081" max="3081" width="12.42578125" style="26" bestFit="1" customWidth="1"/>
    <col min="3082" max="3328" width="9.140625" style="26"/>
    <col min="3329" max="3329" width="11.5703125" style="26" customWidth="1"/>
    <col min="3330" max="3330" width="66.85546875" style="26" customWidth="1"/>
    <col min="3331" max="3331" width="19.7109375" style="26" customWidth="1"/>
    <col min="3332" max="3332" width="30.28515625" style="26" customWidth="1"/>
    <col min="3333" max="3333" width="11.5703125" style="26" bestFit="1" customWidth="1"/>
    <col min="3334" max="3336" width="9.140625" style="26"/>
    <col min="3337" max="3337" width="12.42578125" style="26" bestFit="1" customWidth="1"/>
    <col min="3338" max="3584" width="9.140625" style="26"/>
    <col min="3585" max="3585" width="11.5703125" style="26" customWidth="1"/>
    <col min="3586" max="3586" width="66.85546875" style="26" customWidth="1"/>
    <col min="3587" max="3587" width="19.7109375" style="26" customWidth="1"/>
    <col min="3588" max="3588" width="30.28515625" style="26" customWidth="1"/>
    <col min="3589" max="3589" width="11.5703125" style="26" bestFit="1" customWidth="1"/>
    <col min="3590" max="3592" width="9.140625" style="26"/>
    <col min="3593" max="3593" width="12.42578125" style="26" bestFit="1" customWidth="1"/>
    <col min="3594" max="3840" width="9.140625" style="26"/>
    <col min="3841" max="3841" width="11.5703125" style="26" customWidth="1"/>
    <col min="3842" max="3842" width="66.85546875" style="26" customWidth="1"/>
    <col min="3843" max="3843" width="19.7109375" style="26" customWidth="1"/>
    <col min="3844" max="3844" width="30.28515625" style="26" customWidth="1"/>
    <col min="3845" max="3845" width="11.5703125" style="26" bestFit="1" customWidth="1"/>
    <col min="3846" max="3848" width="9.140625" style="26"/>
    <col min="3849" max="3849" width="12.42578125" style="26" bestFit="1" customWidth="1"/>
    <col min="3850" max="4096" width="9.140625" style="26"/>
    <col min="4097" max="4097" width="11.5703125" style="26" customWidth="1"/>
    <col min="4098" max="4098" width="66.85546875" style="26" customWidth="1"/>
    <col min="4099" max="4099" width="19.7109375" style="26" customWidth="1"/>
    <col min="4100" max="4100" width="30.28515625" style="26" customWidth="1"/>
    <col min="4101" max="4101" width="11.5703125" style="26" bestFit="1" customWidth="1"/>
    <col min="4102" max="4104" width="9.140625" style="26"/>
    <col min="4105" max="4105" width="12.42578125" style="26" bestFit="1" customWidth="1"/>
    <col min="4106" max="4352" width="9.140625" style="26"/>
    <col min="4353" max="4353" width="11.5703125" style="26" customWidth="1"/>
    <col min="4354" max="4354" width="66.85546875" style="26" customWidth="1"/>
    <col min="4355" max="4355" width="19.7109375" style="26" customWidth="1"/>
    <col min="4356" max="4356" width="30.28515625" style="26" customWidth="1"/>
    <col min="4357" max="4357" width="11.5703125" style="26" bestFit="1" customWidth="1"/>
    <col min="4358" max="4360" width="9.140625" style="26"/>
    <col min="4361" max="4361" width="12.42578125" style="26" bestFit="1" customWidth="1"/>
    <col min="4362" max="4608" width="9.140625" style="26"/>
    <col min="4609" max="4609" width="11.5703125" style="26" customWidth="1"/>
    <col min="4610" max="4610" width="66.85546875" style="26" customWidth="1"/>
    <col min="4611" max="4611" width="19.7109375" style="26" customWidth="1"/>
    <col min="4612" max="4612" width="30.28515625" style="26" customWidth="1"/>
    <col min="4613" max="4613" width="11.5703125" style="26" bestFit="1" customWidth="1"/>
    <col min="4614" max="4616" width="9.140625" style="26"/>
    <col min="4617" max="4617" width="12.42578125" style="26" bestFit="1" customWidth="1"/>
    <col min="4618" max="4864" width="9.140625" style="26"/>
    <col min="4865" max="4865" width="11.5703125" style="26" customWidth="1"/>
    <col min="4866" max="4866" width="66.85546875" style="26" customWidth="1"/>
    <col min="4867" max="4867" width="19.7109375" style="26" customWidth="1"/>
    <col min="4868" max="4868" width="30.28515625" style="26" customWidth="1"/>
    <col min="4869" max="4869" width="11.5703125" style="26" bestFit="1" customWidth="1"/>
    <col min="4870" max="4872" width="9.140625" style="26"/>
    <col min="4873" max="4873" width="12.42578125" style="26" bestFit="1" customWidth="1"/>
    <col min="4874" max="5120" width="9.140625" style="26"/>
    <col min="5121" max="5121" width="11.5703125" style="26" customWidth="1"/>
    <col min="5122" max="5122" width="66.85546875" style="26" customWidth="1"/>
    <col min="5123" max="5123" width="19.7109375" style="26" customWidth="1"/>
    <col min="5124" max="5124" width="30.28515625" style="26" customWidth="1"/>
    <col min="5125" max="5125" width="11.5703125" style="26" bestFit="1" customWidth="1"/>
    <col min="5126" max="5128" width="9.140625" style="26"/>
    <col min="5129" max="5129" width="12.42578125" style="26" bestFit="1" customWidth="1"/>
    <col min="5130" max="5376" width="9.140625" style="26"/>
    <col min="5377" max="5377" width="11.5703125" style="26" customWidth="1"/>
    <col min="5378" max="5378" width="66.85546875" style="26" customWidth="1"/>
    <col min="5379" max="5379" width="19.7109375" style="26" customWidth="1"/>
    <col min="5380" max="5380" width="30.28515625" style="26" customWidth="1"/>
    <col min="5381" max="5381" width="11.5703125" style="26" bestFit="1" customWidth="1"/>
    <col min="5382" max="5384" width="9.140625" style="26"/>
    <col min="5385" max="5385" width="12.42578125" style="26" bestFit="1" customWidth="1"/>
    <col min="5386" max="5632" width="9.140625" style="26"/>
    <col min="5633" max="5633" width="11.5703125" style="26" customWidth="1"/>
    <col min="5634" max="5634" width="66.85546875" style="26" customWidth="1"/>
    <col min="5635" max="5635" width="19.7109375" style="26" customWidth="1"/>
    <col min="5636" max="5636" width="30.28515625" style="26" customWidth="1"/>
    <col min="5637" max="5637" width="11.5703125" style="26" bestFit="1" customWidth="1"/>
    <col min="5638" max="5640" width="9.140625" style="26"/>
    <col min="5641" max="5641" width="12.42578125" style="26" bestFit="1" customWidth="1"/>
    <col min="5642" max="5888" width="9.140625" style="26"/>
    <col min="5889" max="5889" width="11.5703125" style="26" customWidth="1"/>
    <col min="5890" max="5890" width="66.85546875" style="26" customWidth="1"/>
    <col min="5891" max="5891" width="19.7109375" style="26" customWidth="1"/>
    <col min="5892" max="5892" width="30.28515625" style="26" customWidth="1"/>
    <col min="5893" max="5893" width="11.5703125" style="26" bestFit="1" customWidth="1"/>
    <col min="5894" max="5896" width="9.140625" style="26"/>
    <col min="5897" max="5897" width="12.42578125" style="26" bestFit="1" customWidth="1"/>
    <col min="5898" max="6144" width="9.140625" style="26"/>
    <col min="6145" max="6145" width="11.5703125" style="26" customWidth="1"/>
    <col min="6146" max="6146" width="66.85546875" style="26" customWidth="1"/>
    <col min="6147" max="6147" width="19.7109375" style="26" customWidth="1"/>
    <col min="6148" max="6148" width="30.28515625" style="26" customWidth="1"/>
    <col min="6149" max="6149" width="11.5703125" style="26" bestFit="1" customWidth="1"/>
    <col min="6150" max="6152" width="9.140625" style="26"/>
    <col min="6153" max="6153" width="12.42578125" style="26" bestFit="1" customWidth="1"/>
    <col min="6154" max="6400" width="9.140625" style="26"/>
    <col min="6401" max="6401" width="11.5703125" style="26" customWidth="1"/>
    <col min="6402" max="6402" width="66.85546875" style="26" customWidth="1"/>
    <col min="6403" max="6403" width="19.7109375" style="26" customWidth="1"/>
    <col min="6404" max="6404" width="30.28515625" style="26" customWidth="1"/>
    <col min="6405" max="6405" width="11.5703125" style="26" bestFit="1" customWidth="1"/>
    <col min="6406" max="6408" width="9.140625" style="26"/>
    <col min="6409" max="6409" width="12.42578125" style="26" bestFit="1" customWidth="1"/>
    <col min="6410" max="6656" width="9.140625" style="26"/>
    <col min="6657" max="6657" width="11.5703125" style="26" customWidth="1"/>
    <col min="6658" max="6658" width="66.85546875" style="26" customWidth="1"/>
    <col min="6659" max="6659" width="19.7109375" style="26" customWidth="1"/>
    <col min="6660" max="6660" width="30.28515625" style="26" customWidth="1"/>
    <col min="6661" max="6661" width="11.5703125" style="26" bestFit="1" customWidth="1"/>
    <col min="6662" max="6664" width="9.140625" style="26"/>
    <col min="6665" max="6665" width="12.42578125" style="26" bestFit="1" customWidth="1"/>
    <col min="6666" max="6912" width="9.140625" style="26"/>
    <col min="6913" max="6913" width="11.5703125" style="26" customWidth="1"/>
    <col min="6914" max="6914" width="66.85546875" style="26" customWidth="1"/>
    <col min="6915" max="6915" width="19.7109375" style="26" customWidth="1"/>
    <col min="6916" max="6916" width="30.28515625" style="26" customWidth="1"/>
    <col min="6917" max="6917" width="11.5703125" style="26" bestFit="1" customWidth="1"/>
    <col min="6918" max="6920" width="9.140625" style="26"/>
    <col min="6921" max="6921" width="12.42578125" style="26" bestFit="1" customWidth="1"/>
    <col min="6922" max="7168" width="9.140625" style="26"/>
    <col min="7169" max="7169" width="11.5703125" style="26" customWidth="1"/>
    <col min="7170" max="7170" width="66.85546875" style="26" customWidth="1"/>
    <col min="7171" max="7171" width="19.7109375" style="26" customWidth="1"/>
    <col min="7172" max="7172" width="30.28515625" style="26" customWidth="1"/>
    <col min="7173" max="7173" width="11.5703125" style="26" bestFit="1" customWidth="1"/>
    <col min="7174" max="7176" width="9.140625" style="26"/>
    <col min="7177" max="7177" width="12.42578125" style="26" bestFit="1" customWidth="1"/>
    <col min="7178" max="7424" width="9.140625" style="26"/>
    <col min="7425" max="7425" width="11.5703125" style="26" customWidth="1"/>
    <col min="7426" max="7426" width="66.85546875" style="26" customWidth="1"/>
    <col min="7427" max="7427" width="19.7109375" style="26" customWidth="1"/>
    <col min="7428" max="7428" width="30.28515625" style="26" customWidth="1"/>
    <col min="7429" max="7429" width="11.5703125" style="26" bestFit="1" customWidth="1"/>
    <col min="7430" max="7432" width="9.140625" style="26"/>
    <col min="7433" max="7433" width="12.42578125" style="26" bestFit="1" customWidth="1"/>
    <col min="7434" max="7680" width="9.140625" style="26"/>
    <col min="7681" max="7681" width="11.5703125" style="26" customWidth="1"/>
    <col min="7682" max="7682" width="66.85546875" style="26" customWidth="1"/>
    <col min="7683" max="7683" width="19.7109375" style="26" customWidth="1"/>
    <col min="7684" max="7684" width="30.28515625" style="26" customWidth="1"/>
    <col min="7685" max="7685" width="11.5703125" style="26" bestFit="1" customWidth="1"/>
    <col min="7686" max="7688" width="9.140625" style="26"/>
    <col min="7689" max="7689" width="12.42578125" style="26" bestFit="1" customWidth="1"/>
    <col min="7690" max="7936" width="9.140625" style="26"/>
    <col min="7937" max="7937" width="11.5703125" style="26" customWidth="1"/>
    <col min="7938" max="7938" width="66.85546875" style="26" customWidth="1"/>
    <col min="7939" max="7939" width="19.7109375" style="26" customWidth="1"/>
    <col min="7940" max="7940" width="30.28515625" style="26" customWidth="1"/>
    <col min="7941" max="7941" width="11.5703125" style="26" bestFit="1" customWidth="1"/>
    <col min="7942" max="7944" width="9.140625" style="26"/>
    <col min="7945" max="7945" width="12.42578125" style="26" bestFit="1" customWidth="1"/>
    <col min="7946" max="8192" width="9.140625" style="26"/>
    <col min="8193" max="8193" width="11.5703125" style="26" customWidth="1"/>
    <col min="8194" max="8194" width="66.85546875" style="26" customWidth="1"/>
    <col min="8195" max="8195" width="19.7109375" style="26" customWidth="1"/>
    <col min="8196" max="8196" width="30.28515625" style="26" customWidth="1"/>
    <col min="8197" max="8197" width="11.5703125" style="26" bestFit="1" customWidth="1"/>
    <col min="8198" max="8200" width="9.140625" style="26"/>
    <col min="8201" max="8201" width="12.42578125" style="26" bestFit="1" customWidth="1"/>
    <col min="8202" max="8448" width="9.140625" style="26"/>
    <col min="8449" max="8449" width="11.5703125" style="26" customWidth="1"/>
    <col min="8450" max="8450" width="66.85546875" style="26" customWidth="1"/>
    <col min="8451" max="8451" width="19.7109375" style="26" customWidth="1"/>
    <col min="8452" max="8452" width="30.28515625" style="26" customWidth="1"/>
    <col min="8453" max="8453" width="11.5703125" style="26" bestFit="1" customWidth="1"/>
    <col min="8454" max="8456" width="9.140625" style="26"/>
    <col min="8457" max="8457" width="12.42578125" style="26" bestFit="1" customWidth="1"/>
    <col min="8458" max="8704" width="9.140625" style="26"/>
    <col min="8705" max="8705" width="11.5703125" style="26" customWidth="1"/>
    <col min="8706" max="8706" width="66.85546875" style="26" customWidth="1"/>
    <col min="8707" max="8707" width="19.7109375" style="26" customWidth="1"/>
    <col min="8708" max="8708" width="30.28515625" style="26" customWidth="1"/>
    <col min="8709" max="8709" width="11.5703125" style="26" bestFit="1" customWidth="1"/>
    <col min="8710" max="8712" width="9.140625" style="26"/>
    <col min="8713" max="8713" width="12.42578125" style="26" bestFit="1" customWidth="1"/>
    <col min="8714" max="8960" width="9.140625" style="26"/>
    <col min="8961" max="8961" width="11.5703125" style="26" customWidth="1"/>
    <col min="8962" max="8962" width="66.85546875" style="26" customWidth="1"/>
    <col min="8963" max="8963" width="19.7109375" style="26" customWidth="1"/>
    <col min="8964" max="8964" width="30.28515625" style="26" customWidth="1"/>
    <col min="8965" max="8965" width="11.5703125" style="26" bestFit="1" customWidth="1"/>
    <col min="8966" max="8968" width="9.140625" style="26"/>
    <col min="8969" max="8969" width="12.42578125" style="26" bestFit="1" customWidth="1"/>
    <col min="8970" max="9216" width="9.140625" style="26"/>
    <col min="9217" max="9217" width="11.5703125" style="26" customWidth="1"/>
    <col min="9218" max="9218" width="66.85546875" style="26" customWidth="1"/>
    <col min="9219" max="9219" width="19.7109375" style="26" customWidth="1"/>
    <col min="9220" max="9220" width="30.28515625" style="26" customWidth="1"/>
    <col min="9221" max="9221" width="11.5703125" style="26" bestFit="1" customWidth="1"/>
    <col min="9222" max="9224" width="9.140625" style="26"/>
    <col min="9225" max="9225" width="12.42578125" style="26" bestFit="1" customWidth="1"/>
    <col min="9226" max="9472" width="9.140625" style="26"/>
    <col min="9473" max="9473" width="11.5703125" style="26" customWidth="1"/>
    <col min="9474" max="9474" width="66.85546875" style="26" customWidth="1"/>
    <col min="9475" max="9475" width="19.7109375" style="26" customWidth="1"/>
    <col min="9476" max="9476" width="30.28515625" style="26" customWidth="1"/>
    <col min="9477" max="9477" width="11.5703125" style="26" bestFit="1" customWidth="1"/>
    <col min="9478" max="9480" width="9.140625" style="26"/>
    <col min="9481" max="9481" width="12.42578125" style="26" bestFit="1" customWidth="1"/>
    <col min="9482" max="9728" width="9.140625" style="26"/>
    <col min="9729" max="9729" width="11.5703125" style="26" customWidth="1"/>
    <col min="9730" max="9730" width="66.85546875" style="26" customWidth="1"/>
    <col min="9731" max="9731" width="19.7109375" style="26" customWidth="1"/>
    <col min="9732" max="9732" width="30.28515625" style="26" customWidth="1"/>
    <col min="9733" max="9733" width="11.5703125" style="26" bestFit="1" customWidth="1"/>
    <col min="9734" max="9736" width="9.140625" style="26"/>
    <col min="9737" max="9737" width="12.42578125" style="26" bestFit="1" customWidth="1"/>
    <col min="9738" max="9984" width="9.140625" style="26"/>
    <col min="9985" max="9985" width="11.5703125" style="26" customWidth="1"/>
    <col min="9986" max="9986" width="66.85546875" style="26" customWidth="1"/>
    <col min="9987" max="9987" width="19.7109375" style="26" customWidth="1"/>
    <col min="9988" max="9988" width="30.28515625" style="26" customWidth="1"/>
    <col min="9989" max="9989" width="11.5703125" style="26" bestFit="1" customWidth="1"/>
    <col min="9990" max="9992" width="9.140625" style="26"/>
    <col min="9993" max="9993" width="12.42578125" style="26" bestFit="1" customWidth="1"/>
    <col min="9994" max="10240" width="9.140625" style="26"/>
    <col min="10241" max="10241" width="11.5703125" style="26" customWidth="1"/>
    <col min="10242" max="10242" width="66.85546875" style="26" customWidth="1"/>
    <col min="10243" max="10243" width="19.7109375" style="26" customWidth="1"/>
    <col min="10244" max="10244" width="30.28515625" style="26" customWidth="1"/>
    <col min="10245" max="10245" width="11.5703125" style="26" bestFit="1" customWidth="1"/>
    <col min="10246" max="10248" width="9.140625" style="26"/>
    <col min="10249" max="10249" width="12.42578125" style="26" bestFit="1" customWidth="1"/>
    <col min="10250" max="10496" width="9.140625" style="26"/>
    <col min="10497" max="10497" width="11.5703125" style="26" customWidth="1"/>
    <col min="10498" max="10498" width="66.85546875" style="26" customWidth="1"/>
    <col min="10499" max="10499" width="19.7109375" style="26" customWidth="1"/>
    <col min="10500" max="10500" width="30.28515625" style="26" customWidth="1"/>
    <col min="10501" max="10501" width="11.5703125" style="26" bestFit="1" customWidth="1"/>
    <col min="10502" max="10504" width="9.140625" style="26"/>
    <col min="10505" max="10505" width="12.42578125" style="26" bestFit="1" customWidth="1"/>
    <col min="10506" max="10752" width="9.140625" style="26"/>
    <col min="10753" max="10753" width="11.5703125" style="26" customWidth="1"/>
    <col min="10754" max="10754" width="66.85546875" style="26" customWidth="1"/>
    <col min="10755" max="10755" width="19.7109375" style="26" customWidth="1"/>
    <col min="10756" max="10756" width="30.28515625" style="26" customWidth="1"/>
    <col min="10757" max="10757" width="11.5703125" style="26" bestFit="1" customWidth="1"/>
    <col min="10758" max="10760" width="9.140625" style="26"/>
    <col min="10761" max="10761" width="12.42578125" style="26" bestFit="1" customWidth="1"/>
    <col min="10762" max="11008" width="9.140625" style="26"/>
    <col min="11009" max="11009" width="11.5703125" style="26" customWidth="1"/>
    <col min="11010" max="11010" width="66.85546875" style="26" customWidth="1"/>
    <col min="11011" max="11011" width="19.7109375" style="26" customWidth="1"/>
    <col min="11012" max="11012" width="30.28515625" style="26" customWidth="1"/>
    <col min="11013" max="11013" width="11.5703125" style="26" bestFit="1" customWidth="1"/>
    <col min="11014" max="11016" width="9.140625" style="26"/>
    <col min="11017" max="11017" width="12.42578125" style="26" bestFit="1" customWidth="1"/>
    <col min="11018" max="11264" width="9.140625" style="26"/>
    <col min="11265" max="11265" width="11.5703125" style="26" customWidth="1"/>
    <col min="11266" max="11266" width="66.85546875" style="26" customWidth="1"/>
    <col min="11267" max="11267" width="19.7109375" style="26" customWidth="1"/>
    <col min="11268" max="11268" width="30.28515625" style="26" customWidth="1"/>
    <col min="11269" max="11269" width="11.5703125" style="26" bestFit="1" customWidth="1"/>
    <col min="11270" max="11272" width="9.140625" style="26"/>
    <col min="11273" max="11273" width="12.42578125" style="26" bestFit="1" customWidth="1"/>
    <col min="11274" max="11520" width="9.140625" style="26"/>
    <col min="11521" max="11521" width="11.5703125" style="26" customWidth="1"/>
    <col min="11522" max="11522" width="66.85546875" style="26" customWidth="1"/>
    <col min="11523" max="11523" width="19.7109375" style="26" customWidth="1"/>
    <col min="11524" max="11524" width="30.28515625" style="26" customWidth="1"/>
    <col min="11525" max="11525" width="11.5703125" style="26" bestFit="1" customWidth="1"/>
    <col min="11526" max="11528" width="9.140625" style="26"/>
    <col min="11529" max="11529" width="12.42578125" style="26" bestFit="1" customWidth="1"/>
    <col min="11530" max="11776" width="9.140625" style="26"/>
    <col min="11777" max="11777" width="11.5703125" style="26" customWidth="1"/>
    <col min="11778" max="11778" width="66.85546875" style="26" customWidth="1"/>
    <col min="11779" max="11779" width="19.7109375" style="26" customWidth="1"/>
    <col min="11780" max="11780" width="30.28515625" style="26" customWidth="1"/>
    <col min="11781" max="11781" width="11.5703125" style="26" bestFit="1" customWidth="1"/>
    <col min="11782" max="11784" width="9.140625" style="26"/>
    <col min="11785" max="11785" width="12.42578125" style="26" bestFit="1" customWidth="1"/>
    <col min="11786" max="12032" width="9.140625" style="26"/>
    <col min="12033" max="12033" width="11.5703125" style="26" customWidth="1"/>
    <col min="12034" max="12034" width="66.85546875" style="26" customWidth="1"/>
    <col min="12035" max="12035" width="19.7109375" style="26" customWidth="1"/>
    <col min="12036" max="12036" width="30.28515625" style="26" customWidth="1"/>
    <col min="12037" max="12037" width="11.5703125" style="26" bestFit="1" customWidth="1"/>
    <col min="12038" max="12040" width="9.140625" style="26"/>
    <col min="12041" max="12041" width="12.42578125" style="26" bestFit="1" customWidth="1"/>
    <col min="12042" max="12288" width="9.140625" style="26"/>
    <col min="12289" max="12289" width="11.5703125" style="26" customWidth="1"/>
    <col min="12290" max="12290" width="66.85546875" style="26" customWidth="1"/>
    <col min="12291" max="12291" width="19.7109375" style="26" customWidth="1"/>
    <col min="12292" max="12292" width="30.28515625" style="26" customWidth="1"/>
    <col min="12293" max="12293" width="11.5703125" style="26" bestFit="1" customWidth="1"/>
    <col min="12294" max="12296" width="9.140625" style="26"/>
    <col min="12297" max="12297" width="12.42578125" style="26" bestFit="1" customWidth="1"/>
    <col min="12298" max="12544" width="9.140625" style="26"/>
    <col min="12545" max="12545" width="11.5703125" style="26" customWidth="1"/>
    <col min="12546" max="12546" width="66.85546875" style="26" customWidth="1"/>
    <col min="12547" max="12547" width="19.7109375" style="26" customWidth="1"/>
    <col min="12548" max="12548" width="30.28515625" style="26" customWidth="1"/>
    <col min="12549" max="12549" width="11.5703125" style="26" bestFit="1" customWidth="1"/>
    <col min="12550" max="12552" width="9.140625" style="26"/>
    <col min="12553" max="12553" width="12.42578125" style="26" bestFit="1" customWidth="1"/>
    <col min="12554" max="12800" width="9.140625" style="26"/>
    <col min="12801" max="12801" width="11.5703125" style="26" customWidth="1"/>
    <col min="12802" max="12802" width="66.85546875" style="26" customWidth="1"/>
    <col min="12803" max="12803" width="19.7109375" style="26" customWidth="1"/>
    <col min="12804" max="12804" width="30.28515625" style="26" customWidth="1"/>
    <col min="12805" max="12805" width="11.5703125" style="26" bestFit="1" customWidth="1"/>
    <col min="12806" max="12808" width="9.140625" style="26"/>
    <col min="12809" max="12809" width="12.42578125" style="26" bestFit="1" customWidth="1"/>
    <col min="12810" max="13056" width="9.140625" style="26"/>
    <col min="13057" max="13057" width="11.5703125" style="26" customWidth="1"/>
    <col min="13058" max="13058" width="66.85546875" style="26" customWidth="1"/>
    <col min="13059" max="13059" width="19.7109375" style="26" customWidth="1"/>
    <col min="13060" max="13060" width="30.28515625" style="26" customWidth="1"/>
    <col min="13061" max="13061" width="11.5703125" style="26" bestFit="1" customWidth="1"/>
    <col min="13062" max="13064" width="9.140625" style="26"/>
    <col min="13065" max="13065" width="12.42578125" style="26" bestFit="1" customWidth="1"/>
    <col min="13066" max="13312" width="9.140625" style="26"/>
    <col min="13313" max="13313" width="11.5703125" style="26" customWidth="1"/>
    <col min="13314" max="13314" width="66.85546875" style="26" customWidth="1"/>
    <col min="13315" max="13315" width="19.7109375" style="26" customWidth="1"/>
    <col min="13316" max="13316" width="30.28515625" style="26" customWidth="1"/>
    <col min="13317" max="13317" width="11.5703125" style="26" bestFit="1" customWidth="1"/>
    <col min="13318" max="13320" width="9.140625" style="26"/>
    <col min="13321" max="13321" width="12.42578125" style="26" bestFit="1" customWidth="1"/>
    <col min="13322" max="13568" width="9.140625" style="26"/>
    <col min="13569" max="13569" width="11.5703125" style="26" customWidth="1"/>
    <col min="13570" max="13570" width="66.85546875" style="26" customWidth="1"/>
    <col min="13571" max="13571" width="19.7109375" style="26" customWidth="1"/>
    <col min="13572" max="13572" width="30.28515625" style="26" customWidth="1"/>
    <col min="13573" max="13573" width="11.5703125" style="26" bestFit="1" customWidth="1"/>
    <col min="13574" max="13576" width="9.140625" style="26"/>
    <col min="13577" max="13577" width="12.42578125" style="26" bestFit="1" customWidth="1"/>
    <col min="13578" max="13824" width="9.140625" style="26"/>
    <col min="13825" max="13825" width="11.5703125" style="26" customWidth="1"/>
    <col min="13826" max="13826" width="66.85546875" style="26" customWidth="1"/>
    <col min="13827" max="13827" width="19.7109375" style="26" customWidth="1"/>
    <col min="13828" max="13828" width="30.28515625" style="26" customWidth="1"/>
    <col min="13829" max="13829" width="11.5703125" style="26" bestFit="1" customWidth="1"/>
    <col min="13830" max="13832" width="9.140625" style="26"/>
    <col min="13833" max="13833" width="12.42578125" style="26" bestFit="1" customWidth="1"/>
    <col min="13834" max="14080" width="9.140625" style="26"/>
    <col min="14081" max="14081" width="11.5703125" style="26" customWidth="1"/>
    <col min="14082" max="14082" width="66.85546875" style="26" customWidth="1"/>
    <col min="14083" max="14083" width="19.7109375" style="26" customWidth="1"/>
    <col min="14084" max="14084" width="30.28515625" style="26" customWidth="1"/>
    <col min="14085" max="14085" width="11.5703125" style="26" bestFit="1" customWidth="1"/>
    <col min="14086" max="14088" width="9.140625" style="26"/>
    <col min="14089" max="14089" width="12.42578125" style="26" bestFit="1" customWidth="1"/>
    <col min="14090" max="14336" width="9.140625" style="26"/>
    <col min="14337" max="14337" width="11.5703125" style="26" customWidth="1"/>
    <col min="14338" max="14338" width="66.85546875" style="26" customWidth="1"/>
    <col min="14339" max="14339" width="19.7109375" style="26" customWidth="1"/>
    <col min="14340" max="14340" width="30.28515625" style="26" customWidth="1"/>
    <col min="14341" max="14341" width="11.5703125" style="26" bestFit="1" customWidth="1"/>
    <col min="14342" max="14344" width="9.140625" style="26"/>
    <col min="14345" max="14345" width="12.42578125" style="26" bestFit="1" customWidth="1"/>
    <col min="14346" max="14592" width="9.140625" style="26"/>
    <col min="14593" max="14593" width="11.5703125" style="26" customWidth="1"/>
    <col min="14594" max="14594" width="66.85546875" style="26" customWidth="1"/>
    <col min="14595" max="14595" width="19.7109375" style="26" customWidth="1"/>
    <col min="14596" max="14596" width="30.28515625" style="26" customWidth="1"/>
    <col min="14597" max="14597" width="11.5703125" style="26" bestFit="1" customWidth="1"/>
    <col min="14598" max="14600" width="9.140625" style="26"/>
    <col min="14601" max="14601" width="12.42578125" style="26" bestFit="1" customWidth="1"/>
    <col min="14602" max="14848" width="9.140625" style="26"/>
    <col min="14849" max="14849" width="11.5703125" style="26" customWidth="1"/>
    <col min="14850" max="14850" width="66.85546875" style="26" customWidth="1"/>
    <col min="14851" max="14851" width="19.7109375" style="26" customWidth="1"/>
    <col min="14852" max="14852" width="30.28515625" style="26" customWidth="1"/>
    <col min="14853" max="14853" width="11.5703125" style="26" bestFit="1" customWidth="1"/>
    <col min="14854" max="14856" width="9.140625" style="26"/>
    <col min="14857" max="14857" width="12.42578125" style="26" bestFit="1" customWidth="1"/>
    <col min="14858" max="15104" width="9.140625" style="26"/>
    <col min="15105" max="15105" width="11.5703125" style="26" customWidth="1"/>
    <col min="15106" max="15106" width="66.85546875" style="26" customWidth="1"/>
    <col min="15107" max="15107" width="19.7109375" style="26" customWidth="1"/>
    <col min="15108" max="15108" width="30.28515625" style="26" customWidth="1"/>
    <col min="15109" max="15109" width="11.5703125" style="26" bestFit="1" customWidth="1"/>
    <col min="15110" max="15112" width="9.140625" style="26"/>
    <col min="15113" max="15113" width="12.42578125" style="26" bestFit="1" customWidth="1"/>
    <col min="15114" max="15360" width="9.140625" style="26"/>
    <col min="15361" max="15361" width="11.5703125" style="26" customWidth="1"/>
    <col min="15362" max="15362" width="66.85546875" style="26" customWidth="1"/>
    <col min="15363" max="15363" width="19.7109375" style="26" customWidth="1"/>
    <col min="15364" max="15364" width="30.28515625" style="26" customWidth="1"/>
    <col min="15365" max="15365" width="11.5703125" style="26" bestFit="1" customWidth="1"/>
    <col min="15366" max="15368" width="9.140625" style="26"/>
    <col min="15369" max="15369" width="12.42578125" style="26" bestFit="1" customWidth="1"/>
    <col min="15370" max="15616" width="9.140625" style="26"/>
    <col min="15617" max="15617" width="11.5703125" style="26" customWidth="1"/>
    <col min="15618" max="15618" width="66.85546875" style="26" customWidth="1"/>
    <col min="15619" max="15619" width="19.7109375" style="26" customWidth="1"/>
    <col min="15620" max="15620" width="30.28515625" style="26" customWidth="1"/>
    <col min="15621" max="15621" width="11.5703125" style="26" bestFit="1" customWidth="1"/>
    <col min="15622" max="15624" width="9.140625" style="26"/>
    <col min="15625" max="15625" width="12.42578125" style="26" bestFit="1" customWidth="1"/>
    <col min="15626" max="15872" width="9.140625" style="26"/>
    <col min="15873" max="15873" width="11.5703125" style="26" customWidth="1"/>
    <col min="15874" max="15874" width="66.85546875" style="26" customWidth="1"/>
    <col min="15875" max="15875" width="19.7109375" style="26" customWidth="1"/>
    <col min="15876" max="15876" width="30.28515625" style="26" customWidth="1"/>
    <col min="15877" max="15877" width="11.5703125" style="26" bestFit="1" customWidth="1"/>
    <col min="15878" max="15880" width="9.140625" style="26"/>
    <col min="15881" max="15881" width="12.42578125" style="26" bestFit="1" customWidth="1"/>
    <col min="15882" max="16128" width="9.140625" style="26"/>
    <col min="16129" max="16129" width="11.5703125" style="26" customWidth="1"/>
    <col min="16130" max="16130" width="66.85546875" style="26" customWidth="1"/>
    <col min="16131" max="16131" width="19.7109375" style="26" customWidth="1"/>
    <col min="16132" max="16132" width="30.28515625" style="26" customWidth="1"/>
    <col min="16133" max="16133" width="11.5703125" style="26" bestFit="1" customWidth="1"/>
    <col min="16134" max="16136" width="9.140625" style="26"/>
    <col min="16137" max="16137" width="12.42578125" style="26" bestFit="1" customWidth="1"/>
    <col min="16138" max="16384" width="9.140625" style="26"/>
  </cols>
  <sheetData>
    <row r="1" spans="1:11" x14ac:dyDescent="0.25">
      <c r="A1" s="178" t="s">
        <v>89</v>
      </c>
      <c r="B1" s="178"/>
      <c r="C1" s="178"/>
      <c r="D1" s="178"/>
      <c r="E1" s="24"/>
      <c r="F1" s="24"/>
      <c r="G1" s="24"/>
      <c r="H1" s="24"/>
      <c r="I1" s="24"/>
      <c r="J1" s="24"/>
      <c r="K1" s="24"/>
    </row>
    <row r="2" spans="1:11" x14ac:dyDescent="0.25">
      <c r="A2" s="233" t="s">
        <v>90</v>
      </c>
      <c r="B2" s="233"/>
      <c r="C2" s="233"/>
      <c r="D2" s="233"/>
    </row>
    <row r="3" spans="1:11" x14ac:dyDescent="0.25">
      <c r="A3" s="234"/>
      <c r="B3" s="234"/>
      <c r="C3" s="234" t="s">
        <v>59</v>
      </c>
      <c r="D3" s="234"/>
    </row>
    <row r="4" spans="1:11" x14ac:dyDescent="0.25">
      <c r="A4" s="12" t="s">
        <v>83</v>
      </c>
      <c r="B4" s="64">
        <v>0</v>
      </c>
      <c r="C4" s="14" t="s">
        <v>61</v>
      </c>
      <c r="D4" s="14"/>
    </row>
    <row r="5" spans="1:11" x14ac:dyDescent="0.25">
      <c r="A5" s="12" t="s">
        <v>84</v>
      </c>
      <c r="B5" s="64"/>
      <c r="C5" s="14" t="s">
        <v>63</v>
      </c>
      <c r="D5" s="14"/>
    </row>
    <row r="6" spans="1:11" x14ac:dyDescent="0.25">
      <c r="A6" s="12"/>
      <c r="B6" s="64"/>
      <c r="C6" s="14" t="s">
        <v>64</v>
      </c>
      <c r="D6" s="14"/>
    </row>
    <row r="7" spans="1:11" x14ac:dyDescent="0.25">
      <c r="A7" s="12"/>
      <c r="B7" s="64"/>
      <c r="C7" s="14" t="s">
        <v>65</v>
      </c>
      <c r="D7" s="14"/>
    </row>
    <row r="8" spans="1:11" x14ac:dyDescent="0.25">
      <c r="A8" s="234"/>
      <c r="B8" s="234"/>
      <c r="C8" s="14" t="s">
        <v>66</v>
      </c>
      <c r="D8" s="14"/>
    </row>
    <row r="9" spans="1:11" s="66" customFormat="1" x14ac:dyDescent="0.25">
      <c r="A9" s="63" t="s">
        <v>91</v>
      </c>
      <c r="B9" s="233" t="s">
        <v>71</v>
      </c>
      <c r="C9" s="233"/>
      <c r="D9" s="65" t="s">
        <v>92</v>
      </c>
    </row>
    <row r="10" spans="1:11" s="66" customFormat="1" ht="18.75" customHeight="1" x14ac:dyDescent="0.25">
      <c r="A10" s="63">
        <v>1</v>
      </c>
      <c r="B10" s="208" t="s">
        <v>93</v>
      </c>
      <c r="C10" s="208"/>
      <c r="D10" s="63"/>
    </row>
    <row r="11" spans="1:11" x14ac:dyDescent="0.25">
      <c r="A11" s="224" t="s">
        <v>140</v>
      </c>
      <c r="B11" s="222" t="s">
        <v>94</v>
      </c>
      <c r="C11" s="222"/>
      <c r="D11" s="14"/>
    </row>
    <row r="12" spans="1:11" ht="36" customHeight="1" x14ac:dyDescent="0.25">
      <c r="A12" s="225"/>
      <c r="B12" s="223" t="s">
        <v>285</v>
      </c>
      <c r="C12" s="223"/>
      <c r="D12" s="67">
        <f>'Sch-3A (Sch-Civil)'!N72</f>
        <v>2734601.0576249999</v>
      </c>
      <c r="E12" s="38"/>
    </row>
    <row r="13" spans="1:11" ht="15.75" customHeight="1" x14ac:dyDescent="0.25">
      <c r="A13" s="224" t="s">
        <v>141</v>
      </c>
      <c r="B13" s="222" t="s">
        <v>119</v>
      </c>
      <c r="C13" s="222"/>
      <c r="D13" s="67"/>
      <c r="E13" s="38"/>
    </row>
    <row r="14" spans="1:11" ht="36" customHeight="1" x14ac:dyDescent="0.25">
      <c r="A14" s="225"/>
      <c r="B14" s="223" t="s">
        <v>286</v>
      </c>
      <c r="C14" s="223"/>
      <c r="D14" s="67">
        <f>'Sch-3B(Non Sch-Civil)'!L18</f>
        <v>0</v>
      </c>
      <c r="E14" s="38"/>
    </row>
    <row r="15" spans="1:11" x14ac:dyDescent="0.25">
      <c r="A15" s="224" t="s">
        <v>245</v>
      </c>
      <c r="B15" s="222" t="s">
        <v>288</v>
      </c>
      <c r="C15" s="222"/>
      <c r="D15" s="14"/>
    </row>
    <row r="16" spans="1:11" ht="36" customHeight="1" x14ac:dyDescent="0.25">
      <c r="A16" s="225"/>
      <c r="B16" s="223" t="s">
        <v>291</v>
      </c>
      <c r="C16" s="223"/>
      <c r="D16" s="67">
        <f>'Sch-3C (Sch-Electrical)'!N28</f>
        <v>115997.36957474792</v>
      </c>
      <c r="E16" s="38"/>
    </row>
    <row r="17" spans="1:9" ht="15.75" customHeight="1" x14ac:dyDescent="0.25">
      <c r="A17" s="224" t="s">
        <v>246</v>
      </c>
      <c r="B17" s="222" t="s">
        <v>289</v>
      </c>
      <c r="C17" s="222"/>
      <c r="D17" s="67"/>
      <c r="E17" s="38"/>
    </row>
    <row r="18" spans="1:9" ht="36" customHeight="1" x14ac:dyDescent="0.25">
      <c r="A18" s="225"/>
      <c r="B18" s="223" t="s">
        <v>292</v>
      </c>
      <c r="C18" s="223"/>
      <c r="D18" s="67">
        <f>'Sch-3D (Non Sch-Electrical)'!L17</f>
        <v>0</v>
      </c>
      <c r="E18" s="38"/>
    </row>
    <row r="19" spans="1:9" ht="15.75" customHeight="1" x14ac:dyDescent="0.25">
      <c r="A19" s="224" t="s">
        <v>287</v>
      </c>
      <c r="B19" s="222" t="s">
        <v>290</v>
      </c>
      <c r="C19" s="222"/>
      <c r="D19" s="67"/>
      <c r="E19" s="38"/>
    </row>
    <row r="20" spans="1:9" ht="36" customHeight="1" x14ac:dyDescent="0.25">
      <c r="A20" s="225"/>
      <c r="B20" s="223" t="s">
        <v>293</v>
      </c>
      <c r="C20" s="223"/>
      <c r="D20" s="67">
        <f>'Sch-3E (Furniture Items)'!L17</f>
        <v>0</v>
      </c>
      <c r="E20" s="38"/>
    </row>
    <row r="21" spans="1:9" x14ac:dyDescent="0.25">
      <c r="A21" s="12"/>
      <c r="B21" s="226" t="s">
        <v>95</v>
      </c>
      <c r="C21" s="227"/>
      <c r="D21" s="68">
        <f>D20+D18+D16+D14+D12</f>
        <v>2850598.4271997479</v>
      </c>
    </row>
    <row r="22" spans="1:9" x14ac:dyDescent="0.25">
      <c r="A22" s="12"/>
      <c r="B22" s="226"/>
      <c r="C22" s="227"/>
      <c r="D22" s="67"/>
    </row>
    <row r="23" spans="1:9" x14ac:dyDescent="0.25">
      <c r="A23" s="69">
        <v>2</v>
      </c>
      <c r="B23" s="228" t="s">
        <v>294</v>
      </c>
      <c r="C23" s="229"/>
      <c r="D23" s="68">
        <f>'Sch 5 taxes'!D16</f>
        <v>513107.71689595463</v>
      </c>
    </row>
    <row r="24" spans="1:9" x14ac:dyDescent="0.25">
      <c r="A24" s="230"/>
      <c r="B24" s="231"/>
      <c r="C24" s="232"/>
      <c r="D24" s="70"/>
      <c r="F24" s="38"/>
      <c r="G24" s="38"/>
      <c r="H24" s="38"/>
      <c r="I24" s="38"/>
    </row>
    <row r="25" spans="1:9" x14ac:dyDescent="0.25">
      <c r="A25" s="12"/>
      <c r="B25" s="233" t="s">
        <v>96</v>
      </c>
      <c r="C25" s="233"/>
      <c r="D25" s="71">
        <f>D23+D21</f>
        <v>3363706.1440957026</v>
      </c>
    </row>
    <row r="26" spans="1:9" x14ac:dyDescent="0.25">
      <c r="A26" s="72"/>
      <c r="B26" s="73"/>
      <c r="C26" s="73"/>
      <c r="D26" s="74"/>
    </row>
    <row r="27" spans="1:9" x14ac:dyDescent="0.25">
      <c r="A27" s="75"/>
      <c r="D27" s="74"/>
    </row>
    <row r="28" spans="1:9" x14ac:dyDescent="0.25">
      <c r="A28" s="75" t="s">
        <v>78</v>
      </c>
      <c r="B28" s="76">
        <v>0</v>
      </c>
      <c r="C28" s="77" t="s">
        <v>77</v>
      </c>
    </row>
    <row r="29" spans="1:9" x14ac:dyDescent="0.25">
      <c r="A29" s="78" t="s">
        <v>80</v>
      </c>
      <c r="B29" s="79">
        <v>0</v>
      </c>
      <c r="C29" s="80" t="s">
        <v>79</v>
      </c>
    </row>
  </sheetData>
  <sheetProtection password="DC2B" sheet="1" objects="1" scenarios="1"/>
  <mergeCells count="27">
    <mergeCell ref="B9:C9"/>
    <mergeCell ref="A1:D1"/>
    <mergeCell ref="A2:D2"/>
    <mergeCell ref="A3:B3"/>
    <mergeCell ref="C3:D3"/>
    <mergeCell ref="A8:B8"/>
    <mergeCell ref="B22:C22"/>
    <mergeCell ref="B23:C23"/>
    <mergeCell ref="A24:C24"/>
    <mergeCell ref="B25:C25"/>
    <mergeCell ref="B10:C10"/>
    <mergeCell ref="A11:A12"/>
    <mergeCell ref="B11:C11"/>
    <mergeCell ref="B12:C12"/>
    <mergeCell ref="B21:C21"/>
    <mergeCell ref="B13:C13"/>
    <mergeCell ref="B14:C14"/>
    <mergeCell ref="A13:A14"/>
    <mergeCell ref="A15:A16"/>
    <mergeCell ref="B15:C15"/>
    <mergeCell ref="B16:C16"/>
    <mergeCell ref="A17:A18"/>
    <mergeCell ref="B17:C17"/>
    <mergeCell ref="B18:C18"/>
    <mergeCell ref="A19:A20"/>
    <mergeCell ref="B19:C19"/>
    <mergeCell ref="B20:C20"/>
  </mergeCells>
  <pageMargins left="0.7" right="0.7" top="0.75" bottom="0.75" header="0.3" footer="0.3"/>
  <pageSetup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AE5A8-2FCC-4FDD-9083-AD9BE2A31542}">
  <dimension ref="A1:H4"/>
  <sheetViews>
    <sheetView view="pageBreakPreview" zoomScale="130" zoomScaleNormal="100" zoomScaleSheetLayoutView="130" workbookViewId="0">
      <selection activeCell="C13" sqref="C13"/>
    </sheetView>
  </sheetViews>
  <sheetFormatPr defaultRowHeight="12.75" x14ac:dyDescent="0.2"/>
  <cols>
    <col min="1" max="1" width="27.5703125" style="114" customWidth="1"/>
    <col min="2" max="2" width="14.85546875" style="114" customWidth="1"/>
    <col min="3" max="3" width="13.140625" style="114" customWidth="1"/>
    <col min="4" max="256" width="9.140625" style="114"/>
    <col min="257" max="257" width="27.5703125" style="114" customWidth="1"/>
    <col min="258" max="258" width="14.85546875" style="114" customWidth="1"/>
    <col min="259" max="259" width="13.140625" style="114" customWidth="1"/>
    <col min="260" max="512" width="9.140625" style="114"/>
    <col min="513" max="513" width="27.5703125" style="114" customWidth="1"/>
    <col min="514" max="514" width="14.85546875" style="114" customWidth="1"/>
    <col min="515" max="515" width="13.140625" style="114" customWidth="1"/>
    <col min="516" max="768" width="9.140625" style="114"/>
    <col min="769" max="769" width="27.5703125" style="114" customWidth="1"/>
    <col min="770" max="770" width="14.85546875" style="114" customWidth="1"/>
    <col min="771" max="771" width="13.140625" style="114" customWidth="1"/>
    <col min="772" max="1024" width="9.140625" style="114"/>
    <col min="1025" max="1025" width="27.5703125" style="114" customWidth="1"/>
    <col min="1026" max="1026" width="14.85546875" style="114" customWidth="1"/>
    <col min="1027" max="1027" width="13.140625" style="114" customWidth="1"/>
    <col min="1028" max="1280" width="9.140625" style="114"/>
    <col min="1281" max="1281" width="27.5703125" style="114" customWidth="1"/>
    <col min="1282" max="1282" width="14.85546875" style="114" customWidth="1"/>
    <col min="1283" max="1283" width="13.140625" style="114" customWidth="1"/>
    <col min="1284" max="1536" width="9.140625" style="114"/>
    <col min="1537" max="1537" width="27.5703125" style="114" customWidth="1"/>
    <col min="1538" max="1538" width="14.85546875" style="114" customWidth="1"/>
    <col min="1539" max="1539" width="13.140625" style="114" customWidth="1"/>
    <col min="1540" max="1792" width="9.140625" style="114"/>
    <col min="1793" max="1793" width="27.5703125" style="114" customWidth="1"/>
    <col min="1794" max="1794" width="14.85546875" style="114" customWidth="1"/>
    <col min="1795" max="1795" width="13.140625" style="114" customWidth="1"/>
    <col min="1796" max="2048" width="9.140625" style="114"/>
    <col min="2049" max="2049" width="27.5703125" style="114" customWidth="1"/>
    <col min="2050" max="2050" width="14.85546875" style="114" customWidth="1"/>
    <col min="2051" max="2051" width="13.140625" style="114" customWidth="1"/>
    <col min="2052" max="2304" width="9.140625" style="114"/>
    <col min="2305" max="2305" width="27.5703125" style="114" customWidth="1"/>
    <col min="2306" max="2306" width="14.85546875" style="114" customWidth="1"/>
    <col min="2307" max="2307" width="13.140625" style="114" customWidth="1"/>
    <col min="2308" max="2560" width="9.140625" style="114"/>
    <col min="2561" max="2561" width="27.5703125" style="114" customWidth="1"/>
    <col min="2562" max="2562" width="14.85546875" style="114" customWidth="1"/>
    <col min="2563" max="2563" width="13.140625" style="114" customWidth="1"/>
    <col min="2564" max="2816" width="9.140625" style="114"/>
    <col min="2817" max="2817" width="27.5703125" style="114" customWidth="1"/>
    <col min="2818" max="2818" width="14.85546875" style="114" customWidth="1"/>
    <col min="2819" max="2819" width="13.140625" style="114" customWidth="1"/>
    <col min="2820" max="3072" width="9.140625" style="114"/>
    <col min="3073" max="3073" width="27.5703125" style="114" customWidth="1"/>
    <col min="3074" max="3074" width="14.85546875" style="114" customWidth="1"/>
    <col min="3075" max="3075" width="13.140625" style="114" customWidth="1"/>
    <col min="3076" max="3328" width="9.140625" style="114"/>
    <col min="3329" max="3329" width="27.5703125" style="114" customWidth="1"/>
    <col min="3330" max="3330" width="14.85546875" style="114" customWidth="1"/>
    <col min="3331" max="3331" width="13.140625" style="114" customWidth="1"/>
    <col min="3332" max="3584" width="9.140625" style="114"/>
    <col min="3585" max="3585" width="27.5703125" style="114" customWidth="1"/>
    <col min="3586" max="3586" width="14.85546875" style="114" customWidth="1"/>
    <col min="3587" max="3587" width="13.140625" style="114" customWidth="1"/>
    <col min="3588" max="3840" width="9.140625" style="114"/>
    <col min="3841" max="3841" width="27.5703125" style="114" customWidth="1"/>
    <col min="3842" max="3842" width="14.85546875" style="114" customWidth="1"/>
    <col min="3843" max="3843" width="13.140625" style="114" customWidth="1"/>
    <col min="3844" max="4096" width="9.140625" style="114"/>
    <col min="4097" max="4097" width="27.5703125" style="114" customWidth="1"/>
    <col min="4098" max="4098" width="14.85546875" style="114" customWidth="1"/>
    <col min="4099" max="4099" width="13.140625" style="114" customWidth="1"/>
    <col min="4100" max="4352" width="9.140625" style="114"/>
    <col min="4353" max="4353" width="27.5703125" style="114" customWidth="1"/>
    <col min="4354" max="4354" width="14.85546875" style="114" customWidth="1"/>
    <col min="4355" max="4355" width="13.140625" style="114" customWidth="1"/>
    <col min="4356" max="4608" width="9.140625" style="114"/>
    <col min="4609" max="4609" width="27.5703125" style="114" customWidth="1"/>
    <col min="4610" max="4610" width="14.85546875" style="114" customWidth="1"/>
    <col min="4611" max="4611" width="13.140625" style="114" customWidth="1"/>
    <col min="4612" max="4864" width="9.140625" style="114"/>
    <col min="4865" max="4865" width="27.5703125" style="114" customWidth="1"/>
    <col min="4866" max="4866" width="14.85546875" style="114" customWidth="1"/>
    <col min="4867" max="4867" width="13.140625" style="114" customWidth="1"/>
    <col min="4868" max="5120" width="9.140625" style="114"/>
    <col min="5121" max="5121" width="27.5703125" style="114" customWidth="1"/>
    <col min="5122" max="5122" width="14.85546875" style="114" customWidth="1"/>
    <col min="5123" max="5123" width="13.140625" style="114" customWidth="1"/>
    <col min="5124" max="5376" width="9.140625" style="114"/>
    <col min="5377" max="5377" width="27.5703125" style="114" customWidth="1"/>
    <col min="5378" max="5378" width="14.85546875" style="114" customWidth="1"/>
    <col min="5379" max="5379" width="13.140625" style="114" customWidth="1"/>
    <col min="5380" max="5632" width="9.140625" style="114"/>
    <col min="5633" max="5633" width="27.5703125" style="114" customWidth="1"/>
    <col min="5634" max="5634" width="14.85546875" style="114" customWidth="1"/>
    <col min="5635" max="5635" width="13.140625" style="114" customWidth="1"/>
    <col min="5636" max="5888" width="9.140625" style="114"/>
    <col min="5889" max="5889" width="27.5703125" style="114" customWidth="1"/>
    <col min="5890" max="5890" width="14.85546875" style="114" customWidth="1"/>
    <col min="5891" max="5891" width="13.140625" style="114" customWidth="1"/>
    <col min="5892" max="6144" width="9.140625" style="114"/>
    <col min="6145" max="6145" width="27.5703125" style="114" customWidth="1"/>
    <col min="6146" max="6146" width="14.85546875" style="114" customWidth="1"/>
    <col min="6147" max="6147" width="13.140625" style="114" customWidth="1"/>
    <col min="6148" max="6400" width="9.140625" style="114"/>
    <col min="6401" max="6401" width="27.5703125" style="114" customWidth="1"/>
    <col min="6402" max="6402" width="14.85546875" style="114" customWidth="1"/>
    <col min="6403" max="6403" width="13.140625" style="114" customWidth="1"/>
    <col min="6404" max="6656" width="9.140625" style="114"/>
    <col min="6657" max="6657" width="27.5703125" style="114" customWidth="1"/>
    <col min="6658" max="6658" width="14.85546875" style="114" customWidth="1"/>
    <col min="6659" max="6659" width="13.140625" style="114" customWidth="1"/>
    <col min="6660" max="6912" width="9.140625" style="114"/>
    <col min="6913" max="6913" width="27.5703125" style="114" customWidth="1"/>
    <col min="6914" max="6914" width="14.85546875" style="114" customWidth="1"/>
    <col min="6915" max="6915" width="13.140625" style="114" customWidth="1"/>
    <col min="6916" max="7168" width="9.140625" style="114"/>
    <col min="7169" max="7169" width="27.5703125" style="114" customWidth="1"/>
    <col min="7170" max="7170" width="14.85546875" style="114" customWidth="1"/>
    <col min="7171" max="7171" width="13.140625" style="114" customWidth="1"/>
    <col min="7172" max="7424" width="9.140625" style="114"/>
    <col min="7425" max="7425" width="27.5703125" style="114" customWidth="1"/>
    <col min="7426" max="7426" width="14.85546875" style="114" customWidth="1"/>
    <col min="7427" max="7427" width="13.140625" style="114" customWidth="1"/>
    <col min="7428" max="7680" width="9.140625" style="114"/>
    <col min="7681" max="7681" width="27.5703125" style="114" customWidth="1"/>
    <col min="7682" max="7682" width="14.85546875" style="114" customWidth="1"/>
    <col min="7683" max="7683" width="13.140625" style="114" customWidth="1"/>
    <col min="7684" max="7936" width="9.140625" style="114"/>
    <col min="7937" max="7937" width="27.5703125" style="114" customWidth="1"/>
    <col min="7938" max="7938" width="14.85546875" style="114" customWidth="1"/>
    <col min="7939" max="7939" width="13.140625" style="114" customWidth="1"/>
    <col min="7940" max="8192" width="9.140625" style="114"/>
    <col min="8193" max="8193" width="27.5703125" style="114" customWidth="1"/>
    <col min="8194" max="8194" width="14.85546875" style="114" customWidth="1"/>
    <col min="8195" max="8195" width="13.140625" style="114" customWidth="1"/>
    <col min="8196" max="8448" width="9.140625" style="114"/>
    <col min="8449" max="8449" width="27.5703125" style="114" customWidth="1"/>
    <col min="8450" max="8450" width="14.85546875" style="114" customWidth="1"/>
    <col min="8451" max="8451" width="13.140625" style="114" customWidth="1"/>
    <col min="8452" max="8704" width="9.140625" style="114"/>
    <col min="8705" max="8705" width="27.5703125" style="114" customWidth="1"/>
    <col min="8706" max="8706" width="14.85546875" style="114" customWidth="1"/>
    <col min="8707" max="8707" width="13.140625" style="114" customWidth="1"/>
    <col min="8708" max="8960" width="9.140625" style="114"/>
    <col min="8961" max="8961" width="27.5703125" style="114" customWidth="1"/>
    <col min="8962" max="8962" width="14.85546875" style="114" customWidth="1"/>
    <col min="8963" max="8963" width="13.140625" style="114" customWidth="1"/>
    <col min="8964" max="9216" width="9.140625" style="114"/>
    <col min="9217" max="9217" width="27.5703125" style="114" customWidth="1"/>
    <col min="9218" max="9218" width="14.85546875" style="114" customWidth="1"/>
    <col min="9219" max="9219" width="13.140625" style="114" customWidth="1"/>
    <col min="9220" max="9472" width="9.140625" style="114"/>
    <col min="9473" max="9473" width="27.5703125" style="114" customWidth="1"/>
    <col min="9474" max="9474" width="14.85546875" style="114" customWidth="1"/>
    <col min="9475" max="9475" width="13.140625" style="114" customWidth="1"/>
    <col min="9476" max="9728" width="9.140625" style="114"/>
    <col min="9729" max="9729" width="27.5703125" style="114" customWidth="1"/>
    <col min="9730" max="9730" width="14.85546875" style="114" customWidth="1"/>
    <col min="9731" max="9731" width="13.140625" style="114" customWidth="1"/>
    <col min="9732" max="9984" width="9.140625" style="114"/>
    <col min="9985" max="9985" width="27.5703125" style="114" customWidth="1"/>
    <col min="9986" max="9986" width="14.85546875" style="114" customWidth="1"/>
    <col min="9987" max="9987" width="13.140625" style="114" customWidth="1"/>
    <col min="9988" max="10240" width="9.140625" style="114"/>
    <col min="10241" max="10241" width="27.5703125" style="114" customWidth="1"/>
    <col min="10242" max="10242" width="14.85546875" style="114" customWidth="1"/>
    <col min="10243" max="10243" width="13.140625" style="114" customWidth="1"/>
    <col min="10244" max="10496" width="9.140625" style="114"/>
    <col min="10497" max="10497" width="27.5703125" style="114" customWidth="1"/>
    <col min="10498" max="10498" width="14.85546875" style="114" customWidth="1"/>
    <col min="10499" max="10499" width="13.140625" style="114" customWidth="1"/>
    <col min="10500" max="10752" width="9.140625" style="114"/>
    <col min="10753" max="10753" width="27.5703125" style="114" customWidth="1"/>
    <col min="10754" max="10754" width="14.85546875" style="114" customWidth="1"/>
    <col min="10755" max="10755" width="13.140625" style="114" customWidth="1"/>
    <col min="10756" max="11008" width="9.140625" style="114"/>
    <col min="11009" max="11009" width="27.5703125" style="114" customWidth="1"/>
    <col min="11010" max="11010" width="14.85546875" style="114" customWidth="1"/>
    <col min="11011" max="11011" width="13.140625" style="114" customWidth="1"/>
    <col min="11012" max="11264" width="9.140625" style="114"/>
    <col min="11265" max="11265" width="27.5703125" style="114" customWidth="1"/>
    <col min="11266" max="11266" width="14.85546875" style="114" customWidth="1"/>
    <col min="11267" max="11267" width="13.140625" style="114" customWidth="1"/>
    <col min="11268" max="11520" width="9.140625" style="114"/>
    <col min="11521" max="11521" width="27.5703125" style="114" customWidth="1"/>
    <col min="11522" max="11522" width="14.85546875" style="114" customWidth="1"/>
    <col min="11523" max="11523" width="13.140625" style="114" customWidth="1"/>
    <col min="11524" max="11776" width="9.140625" style="114"/>
    <col min="11777" max="11777" width="27.5703125" style="114" customWidth="1"/>
    <col min="11778" max="11778" width="14.85546875" style="114" customWidth="1"/>
    <col min="11779" max="11779" width="13.140625" style="114" customWidth="1"/>
    <col min="11780" max="12032" width="9.140625" style="114"/>
    <col min="12033" max="12033" width="27.5703125" style="114" customWidth="1"/>
    <col min="12034" max="12034" width="14.85546875" style="114" customWidth="1"/>
    <col min="12035" max="12035" width="13.140625" style="114" customWidth="1"/>
    <col min="12036" max="12288" width="9.140625" style="114"/>
    <col min="12289" max="12289" width="27.5703125" style="114" customWidth="1"/>
    <col min="12290" max="12290" width="14.85546875" style="114" customWidth="1"/>
    <col min="12291" max="12291" width="13.140625" style="114" customWidth="1"/>
    <col min="12292" max="12544" width="9.140625" style="114"/>
    <col min="12545" max="12545" width="27.5703125" style="114" customWidth="1"/>
    <col min="12546" max="12546" width="14.85546875" style="114" customWidth="1"/>
    <col min="12547" max="12547" width="13.140625" style="114" customWidth="1"/>
    <col min="12548" max="12800" width="9.140625" style="114"/>
    <col min="12801" max="12801" width="27.5703125" style="114" customWidth="1"/>
    <col min="12802" max="12802" width="14.85546875" style="114" customWidth="1"/>
    <col min="12803" max="12803" width="13.140625" style="114" customWidth="1"/>
    <col min="12804" max="13056" width="9.140625" style="114"/>
    <col min="13057" max="13057" width="27.5703125" style="114" customWidth="1"/>
    <col min="13058" max="13058" width="14.85546875" style="114" customWidth="1"/>
    <col min="13059" max="13059" width="13.140625" style="114" customWidth="1"/>
    <col min="13060" max="13312" width="9.140625" style="114"/>
    <col min="13313" max="13313" width="27.5703125" style="114" customWidth="1"/>
    <col min="13314" max="13314" width="14.85546875" style="114" customWidth="1"/>
    <col min="13315" max="13315" width="13.140625" style="114" customWidth="1"/>
    <col min="13316" max="13568" width="9.140625" style="114"/>
    <col min="13569" max="13569" width="27.5703125" style="114" customWidth="1"/>
    <col min="13570" max="13570" width="14.85546875" style="114" customWidth="1"/>
    <col min="13571" max="13571" width="13.140625" style="114" customWidth="1"/>
    <col min="13572" max="13824" width="9.140625" style="114"/>
    <col min="13825" max="13825" width="27.5703125" style="114" customWidth="1"/>
    <col min="13826" max="13826" width="14.85546875" style="114" customWidth="1"/>
    <col min="13827" max="13827" width="13.140625" style="114" customWidth="1"/>
    <col min="13828" max="14080" width="9.140625" style="114"/>
    <col min="14081" max="14081" width="27.5703125" style="114" customWidth="1"/>
    <col min="14082" max="14082" width="14.85546875" style="114" customWidth="1"/>
    <col min="14083" max="14083" width="13.140625" style="114" customWidth="1"/>
    <col min="14084" max="14336" width="9.140625" style="114"/>
    <col min="14337" max="14337" width="27.5703125" style="114" customWidth="1"/>
    <col min="14338" max="14338" width="14.85546875" style="114" customWidth="1"/>
    <col min="14339" max="14339" width="13.140625" style="114" customWidth="1"/>
    <col min="14340" max="14592" width="9.140625" style="114"/>
    <col min="14593" max="14593" width="27.5703125" style="114" customWidth="1"/>
    <col min="14594" max="14594" width="14.85546875" style="114" customWidth="1"/>
    <col min="14595" max="14595" width="13.140625" style="114" customWidth="1"/>
    <col min="14596" max="14848" width="9.140625" style="114"/>
    <col min="14849" max="14849" width="27.5703125" style="114" customWidth="1"/>
    <col min="14850" max="14850" width="14.85546875" style="114" customWidth="1"/>
    <col min="14851" max="14851" width="13.140625" style="114" customWidth="1"/>
    <col min="14852" max="15104" width="9.140625" style="114"/>
    <col min="15105" max="15105" width="27.5703125" style="114" customWidth="1"/>
    <col min="15106" max="15106" width="14.85546875" style="114" customWidth="1"/>
    <col min="15107" max="15107" width="13.140625" style="114" customWidth="1"/>
    <col min="15108" max="15360" width="9.140625" style="114"/>
    <col min="15361" max="15361" width="27.5703125" style="114" customWidth="1"/>
    <col min="15362" max="15362" width="14.85546875" style="114" customWidth="1"/>
    <col min="15363" max="15363" width="13.140625" style="114" customWidth="1"/>
    <col min="15364" max="15616" width="9.140625" style="114"/>
    <col min="15617" max="15617" width="27.5703125" style="114" customWidth="1"/>
    <col min="15618" max="15618" width="14.85546875" style="114" customWidth="1"/>
    <col min="15619" max="15619" width="13.140625" style="114" customWidth="1"/>
    <col min="15620" max="15872" width="9.140625" style="114"/>
    <col min="15873" max="15873" width="27.5703125" style="114" customWidth="1"/>
    <col min="15874" max="15874" width="14.85546875" style="114" customWidth="1"/>
    <col min="15875" max="15875" width="13.140625" style="114" customWidth="1"/>
    <col min="15876" max="16128" width="9.140625" style="114"/>
    <col min="16129" max="16129" width="27.5703125" style="114" customWidth="1"/>
    <col min="16130" max="16130" width="14.85546875" style="114" customWidth="1"/>
    <col min="16131" max="16131" width="13.140625" style="114" customWidth="1"/>
    <col min="16132" max="16384" width="9.140625" style="114"/>
  </cols>
  <sheetData>
    <row r="1" spans="1:8" ht="30.75" customHeight="1" x14ac:dyDescent="0.2">
      <c r="A1" s="113" t="s">
        <v>42</v>
      </c>
      <c r="B1" s="166" t="s">
        <v>275</v>
      </c>
      <c r="C1" s="167"/>
      <c r="D1" s="167"/>
      <c r="E1" s="167"/>
      <c r="F1" s="167"/>
      <c r="G1" s="167"/>
      <c r="H1" s="167"/>
    </row>
    <row r="2" spans="1:8" ht="30.75" customHeight="1" x14ac:dyDescent="0.2">
      <c r="A2" s="113" t="s">
        <v>43</v>
      </c>
      <c r="B2" s="166" t="s">
        <v>339</v>
      </c>
      <c r="C2" s="167"/>
      <c r="D2" s="167"/>
      <c r="E2" s="167"/>
      <c r="F2" s="167"/>
      <c r="G2" s="167"/>
      <c r="H2" s="167"/>
    </row>
    <row r="3" spans="1:8" ht="30.75" customHeight="1" x14ac:dyDescent="0.2">
      <c r="A3" s="113" t="s">
        <v>124</v>
      </c>
      <c r="B3" s="166">
        <v>5002005021</v>
      </c>
      <c r="C3" s="167"/>
      <c r="D3" s="167"/>
      <c r="E3" s="167"/>
      <c r="F3" s="167"/>
      <c r="G3" s="167"/>
      <c r="H3" s="167"/>
    </row>
    <row r="4" spans="1:8" ht="30.75" customHeight="1" x14ac:dyDescent="0.2">
      <c r="A4" s="113" t="s">
        <v>44</v>
      </c>
      <c r="B4" s="166" t="s">
        <v>338</v>
      </c>
      <c r="C4" s="167"/>
      <c r="D4" s="167"/>
      <c r="E4" s="167"/>
      <c r="F4" s="167"/>
      <c r="G4" s="167"/>
      <c r="H4" s="167"/>
    </row>
  </sheetData>
  <sheetProtection password="DC2B" sheet="1" objects="1" scenarios="1"/>
  <mergeCells count="4">
    <mergeCell ref="B1:H1"/>
    <mergeCell ref="B2:H2"/>
    <mergeCell ref="B3:H3"/>
    <mergeCell ref="B4:H4"/>
  </mergeCells>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3509-9156-4DD5-BBC5-6A79CD45E4EE}">
  <dimension ref="A1:C22"/>
  <sheetViews>
    <sheetView view="pageBreakPreview" zoomScale="145" zoomScaleNormal="115" zoomScaleSheetLayoutView="145" workbookViewId="0">
      <selection activeCell="A16" sqref="A16:B16"/>
    </sheetView>
  </sheetViews>
  <sheetFormatPr defaultRowHeight="12.75" x14ac:dyDescent="0.2"/>
  <cols>
    <col min="1" max="1" width="33" style="114" customWidth="1"/>
    <col min="2" max="2" width="11.7109375" style="114" customWidth="1"/>
    <col min="3" max="3" width="58.85546875" style="114" customWidth="1"/>
    <col min="4" max="256" width="9.140625" style="114"/>
    <col min="257" max="257" width="33" style="114" customWidth="1"/>
    <col min="258" max="258" width="11.7109375" style="114" customWidth="1"/>
    <col min="259" max="259" width="58.85546875" style="114" customWidth="1"/>
    <col min="260" max="512" width="9.140625" style="114"/>
    <col min="513" max="513" width="33" style="114" customWidth="1"/>
    <col min="514" max="514" width="11.7109375" style="114" customWidth="1"/>
    <col min="515" max="515" width="58.85546875" style="114" customWidth="1"/>
    <col min="516" max="768" width="9.140625" style="114"/>
    <col min="769" max="769" width="33" style="114" customWidth="1"/>
    <col min="770" max="770" width="11.7109375" style="114" customWidth="1"/>
    <col min="771" max="771" width="58.85546875" style="114" customWidth="1"/>
    <col min="772" max="1024" width="9.140625" style="114"/>
    <col min="1025" max="1025" width="33" style="114" customWidth="1"/>
    <col min="1026" max="1026" width="11.7109375" style="114" customWidth="1"/>
    <col min="1027" max="1027" width="58.85546875" style="114" customWidth="1"/>
    <col min="1028" max="1280" width="9.140625" style="114"/>
    <col min="1281" max="1281" width="33" style="114" customWidth="1"/>
    <col min="1282" max="1282" width="11.7109375" style="114" customWidth="1"/>
    <col min="1283" max="1283" width="58.85546875" style="114" customWidth="1"/>
    <col min="1284" max="1536" width="9.140625" style="114"/>
    <col min="1537" max="1537" width="33" style="114" customWidth="1"/>
    <col min="1538" max="1538" width="11.7109375" style="114" customWidth="1"/>
    <col min="1539" max="1539" width="58.85546875" style="114" customWidth="1"/>
    <col min="1540" max="1792" width="9.140625" style="114"/>
    <col min="1793" max="1793" width="33" style="114" customWidth="1"/>
    <col min="1794" max="1794" width="11.7109375" style="114" customWidth="1"/>
    <col min="1795" max="1795" width="58.85546875" style="114" customWidth="1"/>
    <col min="1796" max="2048" width="9.140625" style="114"/>
    <col min="2049" max="2049" width="33" style="114" customWidth="1"/>
    <col min="2050" max="2050" width="11.7109375" style="114" customWidth="1"/>
    <col min="2051" max="2051" width="58.85546875" style="114" customWidth="1"/>
    <col min="2052" max="2304" width="9.140625" style="114"/>
    <col min="2305" max="2305" width="33" style="114" customWidth="1"/>
    <col min="2306" max="2306" width="11.7109375" style="114" customWidth="1"/>
    <col min="2307" max="2307" width="58.85546875" style="114" customWidth="1"/>
    <col min="2308" max="2560" width="9.140625" style="114"/>
    <col min="2561" max="2561" width="33" style="114" customWidth="1"/>
    <col min="2562" max="2562" width="11.7109375" style="114" customWidth="1"/>
    <col min="2563" max="2563" width="58.85546875" style="114" customWidth="1"/>
    <col min="2564" max="2816" width="9.140625" style="114"/>
    <col min="2817" max="2817" width="33" style="114" customWidth="1"/>
    <col min="2818" max="2818" width="11.7109375" style="114" customWidth="1"/>
    <col min="2819" max="2819" width="58.85546875" style="114" customWidth="1"/>
    <col min="2820" max="3072" width="9.140625" style="114"/>
    <col min="3073" max="3073" width="33" style="114" customWidth="1"/>
    <col min="3074" max="3074" width="11.7109375" style="114" customWidth="1"/>
    <col min="3075" max="3075" width="58.85546875" style="114" customWidth="1"/>
    <col min="3076" max="3328" width="9.140625" style="114"/>
    <col min="3329" max="3329" width="33" style="114" customWidth="1"/>
    <col min="3330" max="3330" width="11.7109375" style="114" customWidth="1"/>
    <col min="3331" max="3331" width="58.85546875" style="114" customWidth="1"/>
    <col min="3332" max="3584" width="9.140625" style="114"/>
    <col min="3585" max="3585" width="33" style="114" customWidth="1"/>
    <col min="3586" max="3586" width="11.7109375" style="114" customWidth="1"/>
    <col min="3587" max="3587" width="58.85546875" style="114" customWidth="1"/>
    <col min="3588" max="3840" width="9.140625" style="114"/>
    <col min="3841" max="3841" width="33" style="114" customWidth="1"/>
    <col min="3842" max="3842" width="11.7109375" style="114" customWidth="1"/>
    <col min="3843" max="3843" width="58.85546875" style="114" customWidth="1"/>
    <col min="3844" max="4096" width="9.140625" style="114"/>
    <col min="4097" max="4097" width="33" style="114" customWidth="1"/>
    <col min="4098" max="4098" width="11.7109375" style="114" customWidth="1"/>
    <col min="4099" max="4099" width="58.85546875" style="114" customWidth="1"/>
    <col min="4100" max="4352" width="9.140625" style="114"/>
    <col min="4353" max="4353" width="33" style="114" customWidth="1"/>
    <col min="4354" max="4354" width="11.7109375" style="114" customWidth="1"/>
    <col min="4355" max="4355" width="58.85546875" style="114" customWidth="1"/>
    <col min="4356" max="4608" width="9.140625" style="114"/>
    <col min="4609" max="4609" width="33" style="114" customWidth="1"/>
    <col min="4610" max="4610" width="11.7109375" style="114" customWidth="1"/>
    <col min="4611" max="4611" width="58.85546875" style="114" customWidth="1"/>
    <col min="4612" max="4864" width="9.140625" style="114"/>
    <col min="4865" max="4865" width="33" style="114" customWidth="1"/>
    <col min="4866" max="4866" width="11.7109375" style="114" customWidth="1"/>
    <col min="4867" max="4867" width="58.85546875" style="114" customWidth="1"/>
    <col min="4868" max="5120" width="9.140625" style="114"/>
    <col min="5121" max="5121" width="33" style="114" customWidth="1"/>
    <col min="5122" max="5122" width="11.7109375" style="114" customWidth="1"/>
    <col min="5123" max="5123" width="58.85546875" style="114" customWidth="1"/>
    <col min="5124" max="5376" width="9.140625" style="114"/>
    <col min="5377" max="5377" width="33" style="114" customWidth="1"/>
    <col min="5378" max="5378" width="11.7109375" style="114" customWidth="1"/>
    <col min="5379" max="5379" width="58.85546875" style="114" customWidth="1"/>
    <col min="5380" max="5632" width="9.140625" style="114"/>
    <col min="5633" max="5633" width="33" style="114" customWidth="1"/>
    <col min="5634" max="5634" width="11.7109375" style="114" customWidth="1"/>
    <col min="5635" max="5635" width="58.85546875" style="114" customWidth="1"/>
    <col min="5636" max="5888" width="9.140625" style="114"/>
    <col min="5889" max="5889" width="33" style="114" customWidth="1"/>
    <col min="5890" max="5890" width="11.7109375" style="114" customWidth="1"/>
    <col min="5891" max="5891" width="58.85546875" style="114" customWidth="1"/>
    <col min="5892" max="6144" width="9.140625" style="114"/>
    <col min="6145" max="6145" width="33" style="114" customWidth="1"/>
    <col min="6146" max="6146" width="11.7109375" style="114" customWidth="1"/>
    <col min="6147" max="6147" width="58.85546875" style="114" customWidth="1"/>
    <col min="6148" max="6400" width="9.140625" style="114"/>
    <col min="6401" max="6401" width="33" style="114" customWidth="1"/>
    <col min="6402" max="6402" width="11.7109375" style="114" customWidth="1"/>
    <col min="6403" max="6403" width="58.85546875" style="114" customWidth="1"/>
    <col min="6404" max="6656" width="9.140625" style="114"/>
    <col min="6657" max="6657" width="33" style="114" customWidth="1"/>
    <col min="6658" max="6658" width="11.7109375" style="114" customWidth="1"/>
    <col min="6659" max="6659" width="58.85546875" style="114" customWidth="1"/>
    <col min="6660" max="6912" width="9.140625" style="114"/>
    <col min="6913" max="6913" width="33" style="114" customWidth="1"/>
    <col min="6914" max="6914" width="11.7109375" style="114" customWidth="1"/>
    <col min="6915" max="6915" width="58.85546875" style="114" customWidth="1"/>
    <col min="6916" max="7168" width="9.140625" style="114"/>
    <col min="7169" max="7169" width="33" style="114" customWidth="1"/>
    <col min="7170" max="7170" width="11.7109375" style="114" customWidth="1"/>
    <col min="7171" max="7171" width="58.85546875" style="114" customWidth="1"/>
    <col min="7172" max="7424" width="9.140625" style="114"/>
    <col min="7425" max="7425" width="33" style="114" customWidth="1"/>
    <col min="7426" max="7426" width="11.7109375" style="114" customWidth="1"/>
    <col min="7427" max="7427" width="58.85546875" style="114" customWidth="1"/>
    <col min="7428" max="7680" width="9.140625" style="114"/>
    <col min="7681" max="7681" width="33" style="114" customWidth="1"/>
    <col min="7682" max="7682" width="11.7109375" style="114" customWidth="1"/>
    <col min="7683" max="7683" width="58.85546875" style="114" customWidth="1"/>
    <col min="7684" max="7936" width="9.140625" style="114"/>
    <col min="7937" max="7937" width="33" style="114" customWidth="1"/>
    <col min="7938" max="7938" width="11.7109375" style="114" customWidth="1"/>
    <col min="7939" max="7939" width="58.85546875" style="114" customWidth="1"/>
    <col min="7940" max="8192" width="9.140625" style="114"/>
    <col min="8193" max="8193" width="33" style="114" customWidth="1"/>
    <col min="8194" max="8194" width="11.7109375" style="114" customWidth="1"/>
    <col min="8195" max="8195" width="58.85546875" style="114" customWidth="1"/>
    <col min="8196" max="8448" width="9.140625" style="114"/>
    <col min="8449" max="8449" width="33" style="114" customWidth="1"/>
    <col min="8450" max="8450" width="11.7109375" style="114" customWidth="1"/>
    <col min="8451" max="8451" width="58.85546875" style="114" customWidth="1"/>
    <col min="8452" max="8704" width="9.140625" style="114"/>
    <col min="8705" max="8705" width="33" style="114" customWidth="1"/>
    <col min="8706" max="8706" width="11.7109375" style="114" customWidth="1"/>
    <col min="8707" max="8707" width="58.85546875" style="114" customWidth="1"/>
    <col min="8708" max="8960" width="9.140625" style="114"/>
    <col min="8961" max="8961" width="33" style="114" customWidth="1"/>
    <col min="8962" max="8962" width="11.7109375" style="114" customWidth="1"/>
    <col min="8963" max="8963" width="58.85546875" style="114" customWidth="1"/>
    <col min="8964" max="9216" width="9.140625" style="114"/>
    <col min="9217" max="9217" width="33" style="114" customWidth="1"/>
    <col min="9218" max="9218" width="11.7109375" style="114" customWidth="1"/>
    <col min="9219" max="9219" width="58.85546875" style="114" customWidth="1"/>
    <col min="9220" max="9472" width="9.140625" style="114"/>
    <col min="9473" max="9473" width="33" style="114" customWidth="1"/>
    <col min="9474" max="9474" width="11.7109375" style="114" customWidth="1"/>
    <col min="9475" max="9475" width="58.85546875" style="114" customWidth="1"/>
    <col min="9476" max="9728" width="9.140625" style="114"/>
    <col min="9729" max="9729" width="33" style="114" customWidth="1"/>
    <col min="9730" max="9730" width="11.7109375" style="114" customWidth="1"/>
    <col min="9731" max="9731" width="58.85546875" style="114" customWidth="1"/>
    <col min="9732" max="9984" width="9.140625" style="114"/>
    <col min="9985" max="9985" width="33" style="114" customWidth="1"/>
    <col min="9986" max="9986" width="11.7109375" style="114" customWidth="1"/>
    <col min="9987" max="9987" width="58.85546875" style="114" customWidth="1"/>
    <col min="9988" max="10240" width="9.140625" style="114"/>
    <col min="10241" max="10241" width="33" style="114" customWidth="1"/>
    <col min="10242" max="10242" width="11.7109375" style="114" customWidth="1"/>
    <col min="10243" max="10243" width="58.85546875" style="114" customWidth="1"/>
    <col min="10244" max="10496" width="9.140625" style="114"/>
    <col min="10497" max="10497" width="33" style="114" customWidth="1"/>
    <col min="10498" max="10498" width="11.7109375" style="114" customWidth="1"/>
    <col min="10499" max="10499" width="58.85546875" style="114" customWidth="1"/>
    <col min="10500" max="10752" width="9.140625" style="114"/>
    <col min="10753" max="10753" width="33" style="114" customWidth="1"/>
    <col min="10754" max="10754" width="11.7109375" style="114" customWidth="1"/>
    <col min="10755" max="10755" width="58.85546875" style="114" customWidth="1"/>
    <col min="10756" max="11008" width="9.140625" style="114"/>
    <col min="11009" max="11009" width="33" style="114" customWidth="1"/>
    <col min="11010" max="11010" width="11.7109375" style="114" customWidth="1"/>
    <col min="11011" max="11011" width="58.85546875" style="114" customWidth="1"/>
    <col min="11012" max="11264" width="9.140625" style="114"/>
    <col min="11265" max="11265" width="33" style="114" customWidth="1"/>
    <col min="11266" max="11266" width="11.7109375" style="114" customWidth="1"/>
    <col min="11267" max="11267" width="58.85546875" style="114" customWidth="1"/>
    <col min="11268" max="11520" width="9.140625" style="114"/>
    <col min="11521" max="11521" width="33" style="114" customWidth="1"/>
    <col min="11522" max="11522" width="11.7109375" style="114" customWidth="1"/>
    <col min="11523" max="11523" width="58.85546875" style="114" customWidth="1"/>
    <col min="11524" max="11776" width="9.140625" style="114"/>
    <col min="11777" max="11777" width="33" style="114" customWidth="1"/>
    <col min="11778" max="11778" width="11.7109375" style="114" customWidth="1"/>
    <col min="11779" max="11779" width="58.85546875" style="114" customWidth="1"/>
    <col min="11780" max="12032" width="9.140625" style="114"/>
    <col min="12033" max="12033" width="33" style="114" customWidth="1"/>
    <col min="12034" max="12034" width="11.7109375" style="114" customWidth="1"/>
    <col min="12035" max="12035" width="58.85546875" style="114" customWidth="1"/>
    <col min="12036" max="12288" width="9.140625" style="114"/>
    <col min="12289" max="12289" width="33" style="114" customWidth="1"/>
    <col min="12290" max="12290" width="11.7109375" style="114" customWidth="1"/>
    <col min="12291" max="12291" width="58.85546875" style="114" customWidth="1"/>
    <col min="12292" max="12544" width="9.140625" style="114"/>
    <col min="12545" max="12545" width="33" style="114" customWidth="1"/>
    <col min="12546" max="12546" width="11.7109375" style="114" customWidth="1"/>
    <col min="12547" max="12547" width="58.85546875" style="114" customWidth="1"/>
    <col min="12548" max="12800" width="9.140625" style="114"/>
    <col min="12801" max="12801" width="33" style="114" customWidth="1"/>
    <col min="12802" max="12802" width="11.7109375" style="114" customWidth="1"/>
    <col min="12803" max="12803" width="58.85546875" style="114" customWidth="1"/>
    <col min="12804" max="13056" width="9.140625" style="114"/>
    <col min="13057" max="13057" width="33" style="114" customWidth="1"/>
    <col min="13058" max="13058" width="11.7109375" style="114" customWidth="1"/>
    <col min="13059" max="13059" width="58.85546875" style="114" customWidth="1"/>
    <col min="13060" max="13312" width="9.140625" style="114"/>
    <col min="13313" max="13313" width="33" style="114" customWidth="1"/>
    <col min="13314" max="13314" width="11.7109375" style="114" customWidth="1"/>
    <col min="13315" max="13315" width="58.85546875" style="114" customWidth="1"/>
    <col min="13316" max="13568" width="9.140625" style="114"/>
    <col min="13569" max="13569" width="33" style="114" customWidth="1"/>
    <col min="13570" max="13570" width="11.7109375" style="114" customWidth="1"/>
    <col min="13571" max="13571" width="58.85546875" style="114" customWidth="1"/>
    <col min="13572" max="13824" width="9.140625" style="114"/>
    <col min="13825" max="13825" width="33" style="114" customWidth="1"/>
    <col min="13826" max="13826" width="11.7109375" style="114" customWidth="1"/>
    <col min="13827" max="13827" width="58.85546875" style="114" customWidth="1"/>
    <col min="13828" max="14080" width="9.140625" style="114"/>
    <col min="14081" max="14081" width="33" style="114" customWidth="1"/>
    <col min="14082" max="14082" width="11.7109375" style="114" customWidth="1"/>
    <col min="14083" max="14083" width="58.85546875" style="114" customWidth="1"/>
    <col min="14084" max="14336" width="9.140625" style="114"/>
    <col min="14337" max="14337" width="33" style="114" customWidth="1"/>
    <col min="14338" max="14338" width="11.7109375" style="114" customWidth="1"/>
    <col min="14339" max="14339" width="58.85546875" style="114" customWidth="1"/>
    <col min="14340" max="14592" width="9.140625" style="114"/>
    <col min="14593" max="14593" width="33" style="114" customWidth="1"/>
    <col min="14594" max="14594" width="11.7109375" style="114" customWidth="1"/>
    <col min="14595" max="14595" width="58.85546875" style="114" customWidth="1"/>
    <col min="14596" max="14848" width="9.140625" style="114"/>
    <col min="14849" max="14849" width="33" style="114" customWidth="1"/>
    <col min="14850" max="14850" width="11.7109375" style="114" customWidth="1"/>
    <col min="14851" max="14851" width="58.85546875" style="114" customWidth="1"/>
    <col min="14852" max="15104" width="9.140625" style="114"/>
    <col min="15105" max="15105" width="33" style="114" customWidth="1"/>
    <col min="15106" max="15106" width="11.7109375" style="114" customWidth="1"/>
    <col min="15107" max="15107" width="58.85546875" style="114" customWidth="1"/>
    <col min="15108" max="15360" width="9.140625" style="114"/>
    <col min="15361" max="15361" width="33" style="114" customWidth="1"/>
    <col min="15362" max="15362" width="11.7109375" style="114" customWidth="1"/>
    <col min="15363" max="15363" width="58.85546875" style="114" customWidth="1"/>
    <col min="15364" max="15616" width="9.140625" style="114"/>
    <col min="15617" max="15617" width="33" style="114" customWidth="1"/>
    <col min="15618" max="15618" width="11.7109375" style="114" customWidth="1"/>
    <col min="15619" max="15619" width="58.85546875" style="114" customWidth="1"/>
    <col min="15620" max="15872" width="9.140625" style="114"/>
    <col min="15873" max="15873" width="33" style="114" customWidth="1"/>
    <col min="15874" max="15874" width="11.7109375" style="114" customWidth="1"/>
    <col min="15875" max="15875" width="58.85546875" style="114" customWidth="1"/>
    <col min="15876" max="16128" width="9.140625" style="114"/>
    <col min="16129" max="16129" width="33" style="114" customWidth="1"/>
    <col min="16130" max="16130" width="11.7109375" style="114" customWidth="1"/>
    <col min="16131" max="16131" width="58.85546875" style="114" customWidth="1"/>
    <col min="16132" max="16384" width="9.140625" style="114"/>
  </cols>
  <sheetData>
    <row r="1" spans="1:3" x14ac:dyDescent="0.2">
      <c r="A1" s="168" t="s">
        <v>42</v>
      </c>
      <c r="B1" s="168"/>
      <c r="C1" s="168"/>
    </row>
    <row r="2" spans="1:3" x14ac:dyDescent="0.2">
      <c r="A2" s="169" t="s">
        <v>275</v>
      </c>
      <c r="B2" s="169"/>
      <c r="C2" s="169"/>
    </row>
    <row r="3" spans="1:3" x14ac:dyDescent="0.2">
      <c r="A3" s="115"/>
      <c r="B3" s="115"/>
      <c r="C3" s="115"/>
    </row>
    <row r="4" spans="1:3" x14ac:dyDescent="0.2">
      <c r="A4" s="170" t="s">
        <v>45</v>
      </c>
      <c r="B4" s="170"/>
      <c r="C4" s="170"/>
    </row>
    <row r="5" spans="1:3" x14ac:dyDescent="0.2">
      <c r="A5" s="116"/>
      <c r="B5" s="116"/>
      <c r="C5" s="117"/>
    </row>
    <row r="6" spans="1:3" ht="25.5" x14ac:dyDescent="0.2">
      <c r="A6" s="118" t="s">
        <v>46</v>
      </c>
      <c r="B6" s="119"/>
      <c r="C6" s="120" t="s">
        <v>47</v>
      </c>
    </row>
    <row r="7" spans="1:3" x14ac:dyDescent="0.2">
      <c r="A7" s="121"/>
      <c r="B7" s="121"/>
      <c r="C7" s="122"/>
    </row>
    <row r="8" spans="1:3" x14ac:dyDescent="0.2">
      <c r="A8" s="123" t="str">
        <f>IF(C6="Individual Firm","Name of Sole Bidder [Individual Firm]",IF(C6="Licensee of a Manufacturer","Name of Bidder [Licensee]",IF(C6="Representative of a Manufacturer","Name of Bidder [Authorised Representative]","Name of Lead Partner")))</f>
        <v>Name of Sole Bidder [Individual Firm]</v>
      </c>
      <c r="B8" s="124"/>
      <c r="C8" s="125"/>
    </row>
    <row r="9" spans="1:3" ht="25.5" x14ac:dyDescent="0.2">
      <c r="A9" s="126" t="s">
        <v>48</v>
      </c>
      <c r="B9" s="127"/>
      <c r="C9" s="125" t="s">
        <v>49</v>
      </c>
    </row>
    <row r="10" spans="1:3" x14ac:dyDescent="0.2">
      <c r="A10" s="128"/>
      <c r="B10" s="129"/>
      <c r="C10" s="125" t="s">
        <v>49</v>
      </c>
    </row>
    <row r="11" spans="1:3" x14ac:dyDescent="0.2">
      <c r="A11" s="130"/>
      <c r="B11" s="131"/>
      <c r="C11" s="125" t="s">
        <v>49</v>
      </c>
    </row>
    <row r="12" spans="1:3" x14ac:dyDescent="0.2">
      <c r="A12" s="117"/>
      <c r="B12" s="117"/>
      <c r="C12" s="121"/>
    </row>
    <row r="13" spans="1:3" x14ac:dyDescent="0.2">
      <c r="A13" s="123" t="str">
        <f>IF(C6="Individual Firm","",IF(C6="Licensee of a Manufacturer","Name of Manufacturer [Licenser]",IF(C6="Representative of a Manufacturer","Name of Manufacturer","Name of Other Partner")))</f>
        <v/>
      </c>
      <c r="B13" s="124"/>
      <c r="C13" s="125" t="s">
        <v>49</v>
      </c>
    </row>
    <row r="14" spans="1:3" x14ac:dyDescent="0.2">
      <c r="A14" s="132"/>
      <c r="B14" s="127"/>
      <c r="C14" s="125" t="s">
        <v>49</v>
      </c>
    </row>
    <row r="15" spans="1:3" x14ac:dyDescent="0.2">
      <c r="A15" s="128"/>
      <c r="B15" s="129"/>
      <c r="C15" s="125" t="s">
        <v>49</v>
      </c>
    </row>
    <row r="16" spans="1:3" x14ac:dyDescent="0.2">
      <c r="A16" s="171"/>
      <c r="B16" s="171"/>
      <c r="C16" s="125" t="s">
        <v>49</v>
      </c>
    </row>
    <row r="17" spans="1:3" x14ac:dyDescent="0.2">
      <c r="A17" s="117"/>
      <c r="B17" s="117"/>
      <c r="C17" s="121"/>
    </row>
    <row r="18" spans="1:3" x14ac:dyDescent="0.2">
      <c r="A18" s="133" t="s">
        <v>50</v>
      </c>
      <c r="B18" s="134"/>
      <c r="C18" s="135"/>
    </row>
    <row r="19" spans="1:3" x14ac:dyDescent="0.2">
      <c r="A19" s="133" t="s">
        <v>51</v>
      </c>
      <c r="B19" s="134"/>
      <c r="C19" s="125"/>
    </row>
    <row r="20" spans="1:3" x14ac:dyDescent="0.2">
      <c r="A20" s="136"/>
      <c r="B20" s="136"/>
      <c r="C20" s="136"/>
    </row>
    <row r="21" spans="1:3" x14ac:dyDescent="0.2">
      <c r="A21" s="133" t="s">
        <v>52</v>
      </c>
      <c r="B21" s="134"/>
      <c r="C21" s="137"/>
    </row>
    <row r="22" spans="1:3" x14ac:dyDescent="0.2">
      <c r="A22" s="133" t="s">
        <v>53</v>
      </c>
      <c r="B22" s="134"/>
      <c r="C22" s="125"/>
    </row>
  </sheetData>
  <mergeCells count="4">
    <mergeCell ref="A1:C1"/>
    <mergeCell ref="A2:C2"/>
    <mergeCell ref="A4:C4"/>
    <mergeCell ref="A16:B16"/>
  </mergeCells>
  <conditionalFormatting sqref="A13:B15 A16">
    <cfRule type="expression" dxfId="1" priority="1" stopIfTrue="1">
      <formula>$D$6= "Individual Firm"</formula>
    </cfRule>
  </conditionalFormatting>
  <conditionalFormatting sqref="C7">
    <cfRule type="expression" dxfId="0" priority="2" stopIfTrue="1">
      <formula>$AA$6=0</formula>
    </cfRule>
  </conditionalFormatting>
  <dataValidations count="1">
    <dataValidation type="list" allowBlank="1" showInputMessage="1" showErrorMessage="1" 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726770E6-124E-4ED4-AA61-CC607D0071B3}"/>
  </dataValidations>
  <pageMargins left="0.7" right="0.7" top="0.75" bottom="0.75" header="0.3" footer="0.3"/>
  <pageSetup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FA001-A4F2-4C13-BD02-9E1FE934598C}">
  <dimension ref="A1:R77"/>
  <sheetViews>
    <sheetView topLeftCell="A58" zoomScale="70" zoomScaleNormal="70" workbookViewId="0">
      <selection activeCell="T71" sqref="T71"/>
    </sheetView>
  </sheetViews>
  <sheetFormatPr defaultRowHeight="14.25" x14ac:dyDescent="0.25"/>
  <cols>
    <col min="1" max="1" width="5.5703125" style="37" customWidth="1"/>
    <col min="2" max="2" width="13.42578125" style="37" customWidth="1"/>
    <col min="3" max="3" width="12.140625" style="37" customWidth="1"/>
    <col min="4" max="4" width="14.7109375" style="37" customWidth="1"/>
    <col min="5" max="5" width="8.5703125" style="26" customWidth="1"/>
    <col min="6" max="6" width="7.28515625" style="26" customWidth="1"/>
    <col min="7" max="7" width="11" style="26" customWidth="1"/>
    <col min="8" max="8" width="64.85546875" style="26" customWidth="1"/>
    <col min="9" max="9" width="9.140625" style="26"/>
    <col min="10" max="10" width="15.5703125" style="37" customWidth="1"/>
    <col min="11" max="13" width="13.5703125" style="37" customWidth="1"/>
    <col min="14" max="14" width="17.28515625" style="37" customWidth="1"/>
    <col min="15" max="15" width="22.7109375" style="37" bestFit="1" customWidth="1"/>
    <col min="16" max="16" width="15" style="37" hidden="1" customWidth="1"/>
    <col min="17" max="17" width="9.140625" style="26"/>
    <col min="18" max="18" width="12.42578125" style="26" bestFit="1" customWidth="1"/>
    <col min="19" max="16384" width="9.140625" style="26"/>
  </cols>
  <sheetData>
    <row r="1" spans="1:16" s="2" customFormat="1" x14ac:dyDescent="0.25">
      <c r="A1" s="203" t="s">
        <v>54</v>
      </c>
      <c r="B1" s="203"/>
      <c r="C1" s="203"/>
      <c r="D1" s="203"/>
      <c r="E1" s="203"/>
      <c r="F1" s="203"/>
      <c r="G1" s="203"/>
      <c r="H1" s="203"/>
      <c r="I1" s="203"/>
      <c r="J1" s="203"/>
      <c r="K1" s="203"/>
      <c r="L1" s="203"/>
      <c r="M1" s="203"/>
      <c r="N1" s="203"/>
      <c r="O1" s="203"/>
      <c r="P1" s="203"/>
    </row>
    <row r="2" spans="1:16" s="2" customFormat="1" x14ac:dyDescent="0.25">
      <c r="A2" s="204" t="s">
        <v>55</v>
      </c>
      <c r="B2" s="204"/>
      <c r="C2" s="204"/>
      <c r="D2" s="204"/>
      <c r="E2" s="204"/>
      <c r="F2" s="204"/>
      <c r="G2" s="204"/>
      <c r="H2" s="204"/>
      <c r="I2" s="204"/>
      <c r="J2" s="204"/>
      <c r="K2" s="204"/>
      <c r="L2" s="204"/>
      <c r="M2" s="204"/>
      <c r="N2" s="204"/>
      <c r="O2" s="204"/>
      <c r="P2" s="204"/>
    </row>
    <row r="3" spans="1:16" s="2" customFormat="1" x14ac:dyDescent="0.25">
      <c r="A3" s="204" t="s">
        <v>56</v>
      </c>
      <c r="B3" s="204"/>
      <c r="C3" s="204"/>
      <c r="D3" s="204"/>
      <c r="E3" s="204"/>
      <c r="F3" s="204"/>
      <c r="G3" s="204"/>
      <c r="H3" s="204"/>
      <c r="I3" s="204"/>
      <c r="J3" s="204"/>
      <c r="K3" s="204"/>
      <c r="L3" s="204"/>
      <c r="M3" s="204"/>
      <c r="N3" s="204"/>
      <c r="O3" s="204"/>
      <c r="P3" s="204"/>
    </row>
    <row r="4" spans="1:16" s="2" customFormat="1" x14ac:dyDescent="0.25">
      <c r="A4" s="205" t="s">
        <v>276</v>
      </c>
      <c r="B4" s="205"/>
      <c r="C4" s="205"/>
      <c r="D4" s="205"/>
      <c r="E4" s="205"/>
      <c r="F4" s="205"/>
      <c r="G4" s="205"/>
      <c r="H4" s="205"/>
      <c r="I4" s="205"/>
      <c r="J4" s="205"/>
      <c r="K4" s="205"/>
      <c r="L4" s="205"/>
      <c r="M4" s="205"/>
      <c r="N4" s="205"/>
      <c r="O4" s="205"/>
      <c r="P4" s="205"/>
    </row>
    <row r="5" spans="1:16" s="2" customFormat="1" x14ac:dyDescent="0.25">
      <c r="A5" s="206" t="s">
        <v>57</v>
      </c>
      <c r="B5" s="206"/>
      <c r="C5" s="206"/>
      <c r="D5" s="206"/>
      <c r="E5" s="206"/>
      <c r="F5" s="206"/>
      <c r="G5" s="206"/>
      <c r="H5" s="206"/>
      <c r="I5" s="206"/>
      <c r="J5" s="206"/>
      <c r="K5" s="206"/>
      <c r="L5" s="206"/>
      <c r="M5" s="206"/>
      <c r="N5" s="206"/>
      <c r="O5" s="206"/>
      <c r="P5" s="206"/>
    </row>
    <row r="6" spans="1:16" s="2" customFormat="1" x14ac:dyDescent="0.25">
      <c r="A6" s="202" t="s">
        <v>58</v>
      </c>
      <c r="B6" s="202"/>
      <c r="C6" s="202"/>
      <c r="D6" s="202"/>
      <c r="E6" s="202"/>
      <c r="F6" s="202"/>
      <c r="G6" s="202"/>
      <c r="H6" s="202"/>
      <c r="I6" s="202"/>
      <c r="J6" s="202"/>
      <c r="K6" s="202"/>
      <c r="L6" s="202"/>
      <c r="M6" s="202"/>
      <c r="N6" s="196" t="s">
        <v>59</v>
      </c>
      <c r="O6" s="196"/>
      <c r="P6" s="196"/>
    </row>
    <row r="7" spans="1:16" s="2" customFormat="1" x14ac:dyDescent="0.2">
      <c r="A7" s="201" t="s">
        <v>60</v>
      </c>
      <c r="B7" s="201"/>
      <c r="C7" s="201"/>
      <c r="D7" s="201"/>
      <c r="E7" s="195"/>
      <c r="F7" s="195"/>
      <c r="G7" s="195"/>
      <c r="H7" s="195"/>
      <c r="I7" s="195"/>
      <c r="J7" s="195"/>
      <c r="K7" s="195"/>
      <c r="L7" s="195"/>
      <c r="M7" s="195"/>
      <c r="N7" s="196" t="s">
        <v>61</v>
      </c>
      <c r="O7" s="196"/>
      <c r="P7" s="196"/>
    </row>
    <row r="8" spans="1:16" s="2" customFormat="1" x14ac:dyDescent="0.2">
      <c r="A8" s="201" t="s">
        <v>62</v>
      </c>
      <c r="B8" s="201"/>
      <c r="C8" s="201"/>
      <c r="D8" s="201"/>
      <c r="E8" s="195"/>
      <c r="F8" s="195"/>
      <c r="G8" s="195"/>
      <c r="H8" s="195"/>
      <c r="I8" s="195"/>
      <c r="J8" s="195"/>
      <c r="K8" s="195"/>
      <c r="L8" s="195"/>
      <c r="M8" s="195"/>
      <c r="N8" s="196" t="s">
        <v>63</v>
      </c>
      <c r="O8" s="196"/>
      <c r="P8" s="196"/>
    </row>
    <row r="9" spans="1:16" s="2" customFormat="1" x14ac:dyDescent="0.2">
      <c r="A9" s="4"/>
      <c r="B9" s="4"/>
      <c r="C9" s="4"/>
      <c r="D9" s="4"/>
      <c r="E9" s="195"/>
      <c r="F9" s="195"/>
      <c r="G9" s="195"/>
      <c r="H9" s="195"/>
      <c r="I9" s="195"/>
      <c r="J9" s="195"/>
      <c r="K9" s="195"/>
      <c r="L9" s="195"/>
      <c r="M9" s="195"/>
      <c r="N9" s="196" t="s">
        <v>64</v>
      </c>
      <c r="O9" s="196"/>
      <c r="P9" s="196"/>
    </row>
    <row r="10" spans="1:16" s="2" customFormat="1" x14ac:dyDescent="0.2">
      <c r="A10" s="3"/>
      <c r="B10" s="3"/>
      <c r="C10" s="3"/>
      <c r="D10" s="3"/>
      <c r="E10" s="195"/>
      <c r="F10" s="195"/>
      <c r="G10" s="195"/>
      <c r="H10" s="195"/>
      <c r="I10" s="195"/>
      <c r="J10" s="195"/>
      <c r="K10" s="195"/>
      <c r="L10" s="195"/>
      <c r="M10" s="195"/>
      <c r="N10" s="196" t="s">
        <v>65</v>
      </c>
      <c r="O10" s="196"/>
      <c r="P10" s="196"/>
    </row>
    <row r="11" spans="1:16" s="2" customFormat="1" x14ac:dyDescent="0.25">
      <c r="A11" s="196"/>
      <c r="B11" s="196"/>
      <c r="C11" s="196"/>
      <c r="D11" s="196"/>
      <c r="E11" s="196"/>
      <c r="F11" s="196"/>
      <c r="G11" s="196"/>
      <c r="H11" s="196"/>
      <c r="I11" s="196"/>
      <c r="J11" s="196"/>
      <c r="K11" s="196"/>
      <c r="L11" s="196"/>
      <c r="M11" s="196"/>
      <c r="N11" s="196" t="s">
        <v>66</v>
      </c>
      <c r="O11" s="196"/>
      <c r="P11" s="196"/>
    </row>
    <row r="12" spans="1:16" s="5" customFormat="1" ht="14.25" customHeight="1" x14ac:dyDescent="0.2">
      <c r="A12" s="178" t="s">
        <v>277</v>
      </c>
      <c r="B12" s="178"/>
      <c r="C12" s="178"/>
      <c r="D12" s="178"/>
      <c r="E12" s="178"/>
      <c r="F12" s="178"/>
      <c r="G12" s="178"/>
      <c r="H12" s="178"/>
      <c r="I12" s="178"/>
      <c r="J12" s="178"/>
      <c r="K12" s="178"/>
      <c r="L12" s="178"/>
      <c r="M12" s="178"/>
      <c r="N12" s="178"/>
      <c r="O12" s="178"/>
      <c r="P12" s="178"/>
    </row>
    <row r="13" spans="1:16" s="23" customFormat="1" x14ac:dyDescent="0.25">
      <c r="A13" s="185" t="s">
        <v>67</v>
      </c>
      <c r="B13" s="185" t="s">
        <v>97</v>
      </c>
      <c r="C13" s="6" t="s">
        <v>68</v>
      </c>
      <c r="D13" s="189" t="s">
        <v>69</v>
      </c>
      <c r="E13" s="191" t="s">
        <v>70</v>
      </c>
      <c r="F13" s="192"/>
      <c r="G13" s="197" t="s">
        <v>98</v>
      </c>
      <c r="H13" s="198"/>
      <c r="I13" s="185" t="s">
        <v>72</v>
      </c>
      <c r="J13" s="185" t="s">
        <v>73</v>
      </c>
      <c r="K13" s="185" t="s">
        <v>74</v>
      </c>
      <c r="L13" s="185" t="s">
        <v>99</v>
      </c>
      <c r="M13" s="185" t="s">
        <v>100</v>
      </c>
      <c r="N13" s="185" t="s">
        <v>101</v>
      </c>
      <c r="O13" s="185" t="s">
        <v>102</v>
      </c>
      <c r="P13" s="185" t="s">
        <v>103</v>
      </c>
    </row>
    <row r="14" spans="1:16" s="25" customFormat="1" ht="42.75" x14ac:dyDescent="0.25">
      <c r="A14" s="186"/>
      <c r="B14" s="186"/>
      <c r="C14" s="6" t="s">
        <v>75</v>
      </c>
      <c r="D14" s="190"/>
      <c r="E14" s="193"/>
      <c r="F14" s="194"/>
      <c r="G14" s="199"/>
      <c r="H14" s="200"/>
      <c r="I14" s="186"/>
      <c r="J14" s="186"/>
      <c r="K14" s="186"/>
      <c r="L14" s="186"/>
      <c r="M14" s="186"/>
      <c r="N14" s="186"/>
      <c r="O14" s="186"/>
      <c r="P14" s="186"/>
    </row>
    <row r="15" spans="1:16" ht="28.5" x14ac:dyDescent="0.25">
      <c r="A15" s="7"/>
      <c r="B15" s="41"/>
      <c r="C15" s="7"/>
      <c r="D15" s="7"/>
      <c r="E15" s="14"/>
      <c r="F15" s="14"/>
      <c r="G15" s="8" t="s">
        <v>122</v>
      </c>
      <c r="H15" s="8" t="s">
        <v>104</v>
      </c>
      <c r="I15" s="8"/>
      <c r="J15" s="63"/>
      <c r="K15" s="63"/>
      <c r="L15" s="12"/>
      <c r="M15" s="12"/>
      <c r="N15" s="12"/>
      <c r="O15" s="12"/>
      <c r="P15" s="12"/>
    </row>
    <row r="16" spans="1:16" ht="71.25" x14ac:dyDescent="0.25">
      <c r="A16" s="188">
        <v>1</v>
      </c>
      <c r="B16" s="7"/>
      <c r="C16" s="12"/>
      <c r="D16" s="12"/>
      <c r="E16" s="12"/>
      <c r="F16" s="14"/>
      <c r="G16" s="82">
        <v>2.6</v>
      </c>
      <c r="H16" s="83" t="s">
        <v>125</v>
      </c>
      <c r="I16" s="84"/>
      <c r="J16" s="12"/>
      <c r="K16" s="12"/>
      <c r="L16" s="12"/>
      <c r="M16" s="12"/>
      <c r="N16" s="12"/>
      <c r="O16" s="12"/>
      <c r="P16" s="12"/>
    </row>
    <row r="17" spans="1:16" ht="15" x14ac:dyDescent="0.25">
      <c r="A17" s="188"/>
      <c r="B17" s="157" t="s">
        <v>142</v>
      </c>
      <c r="C17" s="157" t="s">
        <v>143</v>
      </c>
      <c r="D17" s="28"/>
      <c r="E17" s="29">
        <v>0.18</v>
      </c>
      <c r="F17" s="30"/>
      <c r="G17" s="85" t="s">
        <v>126</v>
      </c>
      <c r="H17" s="86" t="s">
        <v>160</v>
      </c>
      <c r="I17" s="47" t="s">
        <v>110</v>
      </c>
      <c r="J17" s="94">
        <v>157.80375000000001</v>
      </c>
      <c r="K17" s="94">
        <v>177.5</v>
      </c>
      <c r="L17" s="9">
        <v>0.18</v>
      </c>
      <c r="M17" s="9">
        <f t="shared" ref="M17:M18" si="0">K17/(1+L17)</f>
        <v>150.42372881355934</v>
      </c>
      <c r="N17" s="31">
        <f t="shared" ref="N17:N18" si="1">J17*M17</f>
        <v>23737.428495762717</v>
      </c>
      <c r="O17" s="10">
        <f t="shared" ref="O17:O18" si="2">IF(ISBLANK(F17),E17*N17,F17*N17)</f>
        <v>4272.7371292372891</v>
      </c>
      <c r="P17" s="9">
        <f t="shared" ref="P17:P18" si="3">N17+O17</f>
        <v>28010.165625000005</v>
      </c>
    </row>
    <row r="18" spans="1:16" ht="57" x14ac:dyDescent="0.25">
      <c r="A18" s="35">
        <v>2</v>
      </c>
      <c r="B18" s="157" t="s">
        <v>144</v>
      </c>
      <c r="C18" s="157" t="s">
        <v>143</v>
      </c>
      <c r="D18" s="28"/>
      <c r="E18" s="29">
        <v>0.18</v>
      </c>
      <c r="F18" s="30"/>
      <c r="G18" s="85" t="s">
        <v>161</v>
      </c>
      <c r="H18" s="83" t="s">
        <v>162</v>
      </c>
      <c r="I18" s="47" t="s">
        <v>110</v>
      </c>
      <c r="J18" s="94">
        <v>126.56406250000001</v>
      </c>
      <c r="K18" s="94">
        <v>196</v>
      </c>
      <c r="L18" s="9">
        <v>0.18</v>
      </c>
      <c r="M18" s="9">
        <f t="shared" si="0"/>
        <v>166.10169491525426</v>
      </c>
      <c r="N18" s="31">
        <f t="shared" si="1"/>
        <v>21022.505296610172</v>
      </c>
      <c r="O18" s="10">
        <f t="shared" si="2"/>
        <v>3784.0509533898307</v>
      </c>
      <c r="P18" s="9">
        <f t="shared" si="3"/>
        <v>24806.556250000001</v>
      </c>
    </row>
    <row r="19" spans="1:16" ht="42.75" x14ac:dyDescent="0.25">
      <c r="A19" s="181">
        <v>3</v>
      </c>
      <c r="B19" s="7"/>
      <c r="C19" s="12"/>
      <c r="D19" s="12"/>
      <c r="E19" s="12"/>
      <c r="F19" s="14"/>
      <c r="G19" s="85" t="s">
        <v>163</v>
      </c>
      <c r="H19" s="83" t="s">
        <v>164</v>
      </c>
      <c r="I19" s="47"/>
      <c r="J19" s="94"/>
      <c r="K19" s="94"/>
      <c r="L19" s="12"/>
      <c r="M19" s="12"/>
      <c r="N19" s="12"/>
      <c r="O19" s="12"/>
      <c r="P19" s="12"/>
    </row>
    <row r="20" spans="1:16" ht="28.5" x14ac:dyDescent="0.25">
      <c r="A20" s="182"/>
      <c r="B20" s="157" t="s">
        <v>146</v>
      </c>
      <c r="C20" s="157" t="s">
        <v>145</v>
      </c>
      <c r="D20" s="28"/>
      <c r="E20" s="29">
        <v>0.18</v>
      </c>
      <c r="F20" s="30"/>
      <c r="G20" s="85" t="s">
        <v>127</v>
      </c>
      <c r="H20" s="83" t="s">
        <v>165</v>
      </c>
      <c r="I20" s="47" t="s">
        <v>110</v>
      </c>
      <c r="J20" s="94">
        <v>10.204687499999999</v>
      </c>
      <c r="K20" s="94">
        <v>6812</v>
      </c>
      <c r="L20" s="9">
        <v>0.18</v>
      </c>
      <c r="M20" s="9">
        <f>K20/(1+L20)</f>
        <v>5772.8813559322034</v>
      </c>
      <c r="N20" s="31">
        <f>J20*M20</f>
        <v>58910.450211864401</v>
      </c>
      <c r="O20" s="10">
        <f>IF(ISBLANK(F20),E20*N20,F20*N20)</f>
        <v>10603.881038135592</v>
      </c>
      <c r="P20" s="9">
        <f>N20+O20</f>
        <v>69514.331249999988</v>
      </c>
    </row>
    <row r="21" spans="1:16" ht="28.5" x14ac:dyDescent="0.25">
      <c r="A21" s="181">
        <v>4</v>
      </c>
      <c r="B21" s="7"/>
      <c r="C21" s="12"/>
      <c r="D21" s="12"/>
      <c r="E21" s="12"/>
      <c r="F21" s="14"/>
      <c r="G21" s="85" t="s">
        <v>166</v>
      </c>
      <c r="H21" s="83" t="s">
        <v>121</v>
      </c>
      <c r="I21" s="47"/>
      <c r="J21" s="94"/>
      <c r="K21" s="94"/>
      <c r="L21" s="12"/>
      <c r="M21" s="12"/>
      <c r="N21" s="12"/>
      <c r="O21" s="12"/>
      <c r="P21" s="12"/>
    </row>
    <row r="22" spans="1:16" ht="15" x14ac:dyDescent="0.25">
      <c r="A22" s="182"/>
      <c r="B22" s="157" t="s">
        <v>147</v>
      </c>
      <c r="C22" s="157" t="s">
        <v>148</v>
      </c>
      <c r="D22" s="28"/>
      <c r="E22" s="29">
        <v>0.18</v>
      </c>
      <c r="F22" s="30"/>
      <c r="G22" s="85" t="s">
        <v>128</v>
      </c>
      <c r="H22" s="86" t="s">
        <v>129</v>
      </c>
      <c r="I22" s="47" t="s">
        <v>118</v>
      </c>
      <c r="J22" s="94">
        <v>9.8999999999999986</v>
      </c>
      <c r="K22" s="94">
        <v>392.15</v>
      </c>
      <c r="L22" s="9">
        <v>0.18</v>
      </c>
      <c r="M22" s="9">
        <f>K22/(1+L22)</f>
        <v>332.33050847457628</v>
      </c>
      <c r="N22" s="31">
        <f>J22*M22</f>
        <v>3290.0720338983047</v>
      </c>
      <c r="O22" s="10">
        <f>IF(ISBLANK(F22),E22*N22,F22*N22)</f>
        <v>592.21296610169486</v>
      </c>
      <c r="P22" s="9">
        <f>N22+O22</f>
        <v>3882.2849999999994</v>
      </c>
    </row>
    <row r="23" spans="1:16" ht="42.75" x14ac:dyDescent="0.25">
      <c r="A23" s="179">
        <v>5</v>
      </c>
      <c r="B23" s="7"/>
      <c r="C23" s="12"/>
      <c r="D23" s="12"/>
      <c r="E23" s="12"/>
      <c r="F23" s="14"/>
      <c r="G23" s="85" t="s">
        <v>167</v>
      </c>
      <c r="H23" s="83" t="s">
        <v>168</v>
      </c>
      <c r="I23" s="47"/>
      <c r="J23" s="94"/>
      <c r="K23" s="94"/>
      <c r="L23" s="12"/>
      <c r="M23" s="12"/>
      <c r="N23" s="12"/>
      <c r="O23" s="12"/>
      <c r="P23" s="12"/>
    </row>
    <row r="24" spans="1:16" ht="42.75" x14ac:dyDescent="0.25">
      <c r="A24" s="180"/>
      <c r="B24" s="157" t="s">
        <v>149</v>
      </c>
      <c r="C24" s="157" t="s">
        <v>145</v>
      </c>
      <c r="D24" s="28"/>
      <c r="E24" s="29">
        <v>0.18</v>
      </c>
      <c r="F24" s="30"/>
      <c r="G24" s="85" t="s">
        <v>130</v>
      </c>
      <c r="H24" s="83" t="s">
        <v>169</v>
      </c>
      <c r="I24" s="47" t="s">
        <v>110</v>
      </c>
      <c r="J24" s="94">
        <v>21.034999999999997</v>
      </c>
      <c r="K24" s="94">
        <v>9045.75</v>
      </c>
      <c r="L24" s="9">
        <v>0.18</v>
      </c>
      <c r="M24" s="9">
        <f>K24/(1+L24)</f>
        <v>7665.8898305084749</v>
      </c>
      <c r="N24" s="31">
        <f>J24*M24</f>
        <v>161251.99258474575</v>
      </c>
      <c r="O24" s="10">
        <f>IF(ISBLANK(F24),E24*N24,F24*N24)</f>
        <v>29025.358665254233</v>
      </c>
      <c r="P24" s="9">
        <f>N24+O24</f>
        <v>190277.35124999998</v>
      </c>
    </row>
    <row r="25" spans="1:16" ht="71.25" x14ac:dyDescent="0.25">
      <c r="A25" s="179">
        <v>6</v>
      </c>
      <c r="B25" s="7"/>
      <c r="C25" s="12"/>
      <c r="D25" s="12"/>
      <c r="E25" s="12"/>
      <c r="F25" s="14"/>
      <c r="G25" s="85" t="s">
        <v>170</v>
      </c>
      <c r="H25" s="83" t="s">
        <v>171</v>
      </c>
      <c r="I25" s="47"/>
      <c r="J25" s="94"/>
      <c r="K25" s="94"/>
      <c r="L25" s="12"/>
      <c r="M25" s="12"/>
      <c r="N25" s="12"/>
      <c r="O25" s="12"/>
      <c r="P25" s="12"/>
    </row>
    <row r="26" spans="1:16" ht="42.75" x14ac:dyDescent="0.25">
      <c r="A26" s="180"/>
      <c r="B26" s="157" t="s">
        <v>305</v>
      </c>
      <c r="C26" s="157" t="s">
        <v>145</v>
      </c>
      <c r="D26" s="28"/>
      <c r="E26" s="29">
        <v>0.18</v>
      </c>
      <c r="F26" s="30"/>
      <c r="G26" s="85" t="s">
        <v>172</v>
      </c>
      <c r="H26" s="83" t="s">
        <v>173</v>
      </c>
      <c r="I26" s="47" t="s">
        <v>110</v>
      </c>
      <c r="J26" s="94">
        <v>14.699999999999998</v>
      </c>
      <c r="K26" s="94">
        <v>10852.95</v>
      </c>
      <c r="L26" s="9">
        <v>0.18</v>
      </c>
      <c r="M26" s="9">
        <f t="shared" ref="M26:M27" si="4">K26/(1+L26)</f>
        <v>9197.4152542372885</v>
      </c>
      <c r="N26" s="31">
        <f t="shared" ref="N26:N27" si="5">J26*M26</f>
        <v>135202.00423728811</v>
      </c>
      <c r="O26" s="10">
        <f t="shared" ref="O26:O27" si="6">IF(ISBLANK(F26),E26*N26,F26*N26)</f>
        <v>24336.360762711858</v>
      </c>
      <c r="P26" s="9">
        <f t="shared" ref="P26:P27" si="7">N26+O26</f>
        <v>159538.36499999996</v>
      </c>
    </row>
    <row r="27" spans="1:16" ht="99.75" x14ac:dyDescent="0.25">
      <c r="A27" s="81">
        <v>7</v>
      </c>
      <c r="B27" s="157" t="s">
        <v>306</v>
      </c>
      <c r="C27" s="157" t="s">
        <v>145</v>
      </c>
      <c r="D27" s="28"/>
      <c r="E27" s="29">
        <v>0.18</v>
      </c>
      <c r="F27" s="30"/>
      <c r="G27" s="85" t="s">
        <v>174</v>
      </c>
      <c r="H27" s="83" t="s">
        <v>175</v>
      </c>
      <c r="I27" s="47" t="s">
        <v>110</v>
      </c>
      <c r="J27" s="94">
        <v>33.480000000000004</v>
      </c>
      <c r="K27" s="94">
        <v>11505.5</v>
      </c>
      <c r="L27" s="9">
        <v>0.18</v>
      </c>
      <c r="M27" s="9">
        <f t="shared" si="4"/>
        <v>9750.4237288135591</v>
      </c>
      <c r="N27" s="31">
        <f t="shared" si="5"/>
        <v>326444.18644067802</v>
      </c>
      <c r="O27" s="10">
        <f t="shared" si="6"/>
        <v>58759.953559322043</v>
      </c>
      <c r="P27" s="9">
        <f t="shared" si="7"/>
        <v>385204.14000000007</v>
      </c>
    </row>
    <row r="28" spans="1:16" ht="28.5" x14ac:dyDescent="0.25">
      <c r="A28" s="81">
        <v>8</v>
      </c>
      <c r="B28" s="7"/>
      <c r="C28" s="12"/>
      <c r="D28" s="12"/>
      <c r="E28" s="12"/>
      <c r="F28" s="14"/>
      <c r="G28" s="85" t="s">
        <v>176</v>
      </c>
      <c r="H28" s="83" t="s">
        <v>177</v>
      </c>
      <c r="I28" s="47"/>
      <c r="J28" s="94"/>
      <c r="K28" s="94"/>
      <c r="L28" s="12"/>
      <c r="M28" s="12"/>
      <c r="N28" s="12"/>
      <c r="O28" s="12"/>
      <c r="P28" s="12"/>
    </row>
    <row r="29" spans="1:16" ht="15" x14ac:dyDescent="0.25">
      <c r="A29" s="35" t="s">
        <v>140</v>
      </c>
      <c r="B29" s="157" t="s">
        <v>150</v>
      </c>
      <c r="C29" s="157" t="s">
        <v>148</v>
      </c>
      <c r="D29" s="28"/>
      <c r="E29" s="29">
        <v>0.18</v>
      </c>
      <c r="F29" s="30"/>
      <c r="G29" s="85" t="s">
        <v>131</v>
      </c>
      <c r="H29" s="83" t="s">
        <v>132</v>
      </c>
      <c r="I29" s="47" t="s">
        <v>118</v>
      </c>
      <c r="J29" s="94">
        <v>36</v>
      </c>
      <c r="K29" s="94">
        <v>392.15</v>
      </c>
      <c r="L29" s="9">
        <v>0.18</v>
      </c>
      <c r="M29" s="9">
        <f t="shared" ref="M29:M32" si="8">K29/(1+L29)</f>
        <v>332.33050847457628</v>
      </c>
      <c r="N29" s="31">
        <f t="shared" ref="N29:N32" si="9">J29*M29</f>
        <v>11963.898305084746</v>
      </c>
      <c r="O29" s="10">
        <f t="shared" ref="O29:O32" si="10">IF(ISBLANK(F29),E29*N29,F29*N29)</f>
        <v>2153.5016949152541</v>
      </c>
      <c r="P29" s="9">
        <f t="shared" ref="P29:P32" si="11">N29+O29</f>
        <v>14117.4</v>
      </c>
    </row>
    <row r="30" spans="1:16" ht="15" x14ac:dyDescent="0.25">
      <c r="A30" s="35" t="s">
        <v>141</v>
      </c>
      <c r="B30" s="157" t="s">
        <v>307</v>
      </c>
      <c r="C30" s="157" t="s">
        <v>148</v>
      </c>
      <c r="D30" s="28"/>
      <c r="E30" s="29">
        <v>0.18</v>
      </c>
      <c r="F30" s="30"/>
      <c r="G30" s="85" t="s">
        <v>178</v>
      </c>
      <c r="H30" s="83" t="s">
        <v>179</v>
      </c>
      <c r="I30" s="47" t="s">
        <v>118</v>
      </c>
      <c r="J30" s="94">
        <v>36</v>
      </c>
      <c r="K30" s="94">
        <v>927.25</v>
      </c>
      <c r="L30" s="9">
        <v>0.18</v>
      </c>
      <c r="M30" s="9">
        <f t="shared" si="8"/>
        <v>785.80508474576277</v>
      </c>
      <c r="N30" s="31">
        <f t="shared" si="9"/>
        <v>28288.983050847459</v>
      </c>
      <c r="O30" s="10">
        <f t="shared" si="10"/>
        <v>5092.0169491525421</v>
      </c>
      <c r="P30" s="9">
        <f t="shared" si="11"/>
        <v>33381</v>
      </c>
    </row>
    <row r="31" spans="1:16" ht="15" x14ac:dyDescent="0.25">
      <c r="A31" s="81" t="s">
        <v>245</v>
      </c>
      <c r="B31" s="157" t="s">
        <v>308</v>
      </c>
      <c r="C31" s="157" t="s">
        <v>148</v>
      </c>
      <c r="D31" s="28"/>
      <c r="E31" s="29">
        <v>0.18</v>
      </c>
      <c r="F31" s="30"/>
      <c r="G31" s="85" t="s">
        <v>180</v>
      </c>
      <c r="H31" s="83" t="s">
        <v>181</v>
      </c>
      <c r="I31" s="47" t="s">
        <v>118</v>
      </c>
      <c r="J31" s="94">
        <v>147.4</v>
      </c>
      <c r="K31" s="94">
        <v>736.4</v>
      </c>
      <c r="L31" s="9">
        <v>0.18</v>
      </c>
      <c r="M31" s="9">
        <f t="shared" si="8"/>
        <v>624.06779661016947</v>
      </c>
      <c r="N31" s="31">
        <f t="shared" si="9"/>
        <v>91987.593220338982</v>
      </c>
      <c r="O31" s="10">
        <f t="shared" si="10"/>
        <v>16557.766779661015</v>
      </c>
      <c r="P31" s="9">
        <f t="shared" si="11"/>
        <v>108545.36</v>
      </c>
    </row>
    <row r="32" spans="1:16" ht="15" x14ac:dyDescent="0.25">
      <c r="A32" s="35" t="s">
        <v>246</v>
      </c>
      <c r="B32" s="157" t="s">
        <v>151</v>
      </c>
      <c r="C32" s="157" t="s">
        <v>148</v>
      </c>
      <c r="D32" s="28"/>
      <c r="E32" s="29">
        <v>0.18</v>
      </c>
      <c r="F32" s="30"/>
      <c r="G32" s="85" t="s">
        <v>133</v>
      </c>
      <c r="H32" s="83" t="s">
        <v>134</v>
      </c>
      <c r="I32" s="47" t="s">
        <v>118</v>
      </c>
      <c r="J32" s="94">
        <v>211.39999999999998</v>
      </c>
      <c r="K32" s="94">
        <v>961.3</v>
      </c>
      <c r="L32" s="9">
        <v>0.18</v>
      </c>
      <c r="M32" s="9">
        <f t="shared" si="8"/>
        <v>814.66101694915255</v>
      </c>
      <c r="N32" s="31">
        <f t="shared" si="9"/>
        <v>172219.33898305084</v>
      </c>
      <c r="O32" s="10">
        <f t="shared" si="10"/>
        <v>30999.48101694915</v>
      </c>
      <c r="P32" s="9">
        <f t="shared" si="11"/>
        <v>203218.81999999998</v>
      </c>
    </row>
    <row r="33" spans="1:16" ht="71.25" x14ac:dyDescent="0.25">
      <c r="A33" s="179">
        <v>9</v>
      </c>
      <c r="B33" s="7"/>
      <c r="C33" s="12"/>
      <c r="D33" s="12"/>
      <c r="E33" s="12"/>
      <c r="F33" s="14"/>
      <c r="G33" s="85" t="s">
        <v>182</v>
      </c>
      <c r="H33" s="83" t="s">
        <v>183</v>
      </c>
      <c r="I33" s="47"/>
      <c r="J33" s="94"/>
      <c r="K33" s="94"/>
      <c r="L33" s="12"/>
      <c r="M33" s="12"/>
      <c r="N33" s="12"/>
      <c r="O33" s="12"/>
      <c r="P33" s="12"/>
    </row>
    <row r="34" spans="1:16" ht="28.5" x14ac:dyDescent="0.25">
      <c r="A34" s="180"/>
      <c r="B34" s="157" t="s">
        <v>309</v>
      </c>
      <c r="C34" s="157" t="s">
        <v>145</v>
      </c>
      <c r="D34" s="28"/>
      <c r="E34" s="29">
        <v>0.18</v>
      </c>
      <c r="F34" s="30"/>
      <c r="G34" s="85" t="s">
        <v>184</v>
      </c>
      <c r="H34" s="83" t="s">
        <v>185</v>
      </c>
      <c r="I34" s="47" t="s">
        <v>118</v>
      </c>
      <c r="J34" s="94">
        <v>136.80000000000001</v>
      </c>
      <c r="K34" s="94">
        <v>384.3</v>
      </c>
      <c r="L34" s="9">
        <v>0.18</v>
      </c>
      <c r="M34" s="9">
        <f>K34/(1+L34)</f>
        <v>325.67796610169495</v>
      </c>
      <c r="N34" s="31">
        <f>J34*M34</f>
        <v>44552.745762711871</v>
      </c>
      <c r="O34" s="10">
        <f>IF(ISBLANK(F34),E34*N34,F34*N34)</f>
        <v>8019.4942372881369</v>
      </c>
      <c r="P34" s="9">
        <f>N34+O34</f>
        <v>52572.240000000005</v>
      </c>
    </row>
    <row r="35" spans="1:16" ht="28.5" x14ac:dyDescent="0.25">
      <c r="A35" s="181">
        <v>10</v>
      </c>
      <c r="B35" s="7"/>
      <c r="C35" s="12"/>
      <c r="D35" s="12"/>
      <c r="E35" s="12"/>
      <c r="F35" s="14"/>
      <c r="G35" s="85" t="s">
        <v>186</v>
      </c>
      <c r="H35" s="83" t="s">
        <v>187</v>
      </c>
      <c r="I35" s="47"/>
      <c r="J35" s="94"/>
      <c r="K35" s="94"/>
      <c r="L35" s="12"/>
      <c r="M35" s="12"/>
      <c r="N35" s="12"/>
      <c r="O35" s="12"/>
      <c r="P35" s="12"/>
    </row>
    <row r="36" spans="1:16" ht="15" x14ac:dyDescent="0.25">
      <c r="A36" s="182"/>
      <c r="B36" s="157" t="s">
        <v>152</v>
      </c>
      <c r="C36" s="157" t="s">
        <v>145</v>
      </c>
      <c r="D36" s="28"/>
      <c r="E36" s="29">
        <v>0.18</v>
      </c>
      <c r="F36" s="30"/>
      <c r="G36" s="85" t="s">
        <v>135</v>
      </c>
      <c r="H36" s="83" t="s">
        <v>188</v>
      </c>
      <c r="I36" s="47" t="s">
        <v>120</v>
      </c>
      <c r="J36" s="94">
        <v>2291.1916833333335</v>
      </c>
      <c r="K36" s="94">
        <v>107.85</v>
      </c>
      <c r="L36" s="9">
        <v>0.18</v>
      </c>
      <c r="M36" s="9">
        <f>K36/(1+L36)</f>
        <v>91.398305084745758</v>
      </c>
      <c r="N36" s="31">
        <f>J36*M36</f>
        <v>209411.03648093221</v>
      </c>
      <c r="O36" s="10">
        <f>IF(ISBLANK(F36),E36*N36,F36*N36)</f>
        <v>37693.986566567793</v>
      </c>
      <c r="P36" s="9">
        <f>N36+O36</f>
        <v>247105.0230475</v>
      </c>
    </row>
    <row r="37" spans="1:16" ht="42.75" x14ac:dyDescent="0.25">
      <c r="A37" s="181">
        <v>11</v>
      </c>
      <c r="B37" s="7"/>
      <c r="C37" s="12"/>
      <c r="D37" s="12"/>
      <c r="E37" s="12"/>
      <c r="F37" s="14"/>
      <c r="G37" s="85" t="s">
        <v>189</v>
      </c>
      <c r="H37" s="83" t="s">
        <v>190</v>
      </c>
      <c r="I37" s="47"/>
      <c r="J37" s="94"/>
      <c r="K37" s="94"/>
      <c r="L37" s="12"/>
      <c r="M37" s="12"/>
      <c r="N37" s="12"/>
      <c r="O37" s="12"/>
      <c r="P37" s="12"/>
    </row>
    <row r="38" spans="1:16" ht="15" x14ac:dyDescent="0.25">
      <c r="A38" s="182"/>
      <c r="B38" s="157" t="s">
        <v>152</v>
      </c>
      <c r="C38" s="157" t="s">
        <v>145</v>
      </c>
      <c r="D38" s="28"/>
      <c r="E38" s="29">
        <v>0.18</v>
      </c>
      <c r="F38" s="30"/>
      <c r="G38" s="85" t="s">
        <v>191</v>
      </c>
      <c r="H38" s="83" t="s">
        <v>188</v>
      </c>
      <c r="I38" s="47" t="s">
        <v>120</v>
      </c>
      <c r="J38" s="94">
        <v>6126.4995000000008</v>
      </c>
      <c r="K38" s="94">
        <v>107.85</v>
      </c>
      <c r="L38" s="9">
        <v>0.18</v>
      </c>
      <c r="M38" s="9">
        <f>K38/(1+L38)</f>
        <v>91.398305084745758</v>
      </c>
      <c r="N38" s="31">
        <f>J38*M38</f>
        <v>559951.67040254246</v>
      </c>
      <c r="O38" s="10">
        <f>IF(ISBLANK(F38),E38*N38,F38*N38)</f>
        <v>100791.30067245764</v>
      </c>
      <c r="P38" s="9">
        <f>N38+O38</f>
        <v>660742.97107500012</v>
      </c>
    </row>
    <row r="39" spans="1:16" ht="42.75" x14ac:dyDescent="0.25">
      <c r="A39" s="179">
        <v>12</v>
      </c>
      <c r="B39" s="7"/>
      <c r="C39" s="12"/>
      <c r="D39" s="12"/>
      <c r="E39" s="12"/>
      <c r="F39" s="14"/>
      <c r="G39" s="85" t="s">
        <v>192</v>
      </c>
      <c r="H39" s="83" t="s">
        <v>193</v>
      </c>
      <c r="I39" s="47"/>
      <c r="J39" s="94"/>
      <c r="K39" s="94"/>
      <c r="L39" s="12"/>
      <c r="M39" s="12"/>
      <c r="N39" s="12"/>
      <c r="O39" s="12"/>
      <c r="P39" s="12"/>
    </row>
    <row r="40" spans="1:16" ht="15" x14ac:dyDescent="0.25">
      <c r="A40" s="180"/>
      <c r="B40" s="157" t="s">
        <v>310</v>
      </c>
      <c r="C40" s="157" t="s">
        <v>153</v>
      </c>
      <c r="D40" s="28"/>
      <c r="E40" s="29">
        <v>0.18</v>
      </c>
      <c r="F40" s="30"/>
      <c r="G40" s="85" t="s">
        <v>194</v>
      </c>
      <c r="H40" s="83" t="s">
        <v>136</v>
      </c>
      <c r="I40" s="47" t="s">
        <v>110</v>
      </c>
      <c r="J40" s="94">
        <v>13.386000000000003</v>
      </c>
      <c r="K40" s="94">
        <v>9095.0499999999993</v>
      </c>
      <c r="L40" s="9">
        <v>0.18</v>
      </c>
      <c r="M40" s="9">
        <f>K40/(1+L40)</f>
        <v>7707.6694915254238</v>
      </c>
      <c r="N40" s="31">
        <f>J40*M40</f>
        <v>103174.86381355935</v>
      </c>
      <c r="O40" s="10">
        <f>IF(ISBLANK(F40),E40*N40,F40*N40)</f>
        <v>18571.475486440682</v>
      </c>
      <c r="P40" s="9">
        <f>N40+O40</f>
        <v>121746.33930000004</v>
      </c>
    </row>
    <row r="41" spans="1:16" ht="57" x14ac:dyDescent="0.25">
      <c r="A41" s="179">
        <v>13</v>
      </c>
      <c r="B41" s="7"/>
      <c r="C41" s="12"/>
      <c r="D41" s="32"/>
      <c r="E41" s="33"/>
      <c r="F41" s="34"/>
      <c r="G41" s="85" t="s">
        <v>195</v>
      </c>
      <c r="H41" s="83" t="s">
        <v>196</v>
      </c>
      <c r="I41" s="47"/>
      <c r="J41" s="94"/>
      <c r="K41" s="94"/>
      <c r="L41" s="9"/>
      <c r="M41" s="9"/>
      <c r="N41" s="31"/>
      <c r="O41" s="10"/>
      <c r="P41" s="9"/>
    </row>
    <row r="42" spans="1:16" ht="15" x14ac:dyDescent="0.25">
      <c r="A42" s="180"/>
      <c r="B42" s="157" t="s">
        <v>311</v>
      </c>
      <c r="C42" s="157" t="s">
        <v>155</v>
      </c>
      <c r="D42" s="28"/>
      <c r="E42" s="29">
        <v>0.18</v>
      </c>
      <c r="F42" s="30"/>
      <c r="G42" s="85" t="s">
        <v>197</v>
      </c>
      <c r="H42" s="83" t="s">
        <v>198</v>
      </c>
      <c r="I42" s="47" t="s">
        <v>199</v>
      </c>
      <c r="J42" s="94">
        <v>20</v>
      </c>
      <c r="K42" s="94">
        <v>82.55</v>
      </c>
      <c r="L42" s="9">
        <v>0.18</v>
      </c>
      <c r="M42" s="9">
        <f>K42/(1+L42)</f>
        <v>69.957627118644069</v>
      </c>
      <c r="N42" s="31">
        <f>J42*M42</f>
        <v>1399.1525423728813</v>
      </c>
      <c r="O42" s="10">
        <f>IF(ISBLANK(F42),E42*N42,F42*N42)</f>
        <v>251.84745762711862</v>
      </c>
      <c r="P42" s="9">
        <f>N42+O42</f>
        <v>1651</v>
      </c>
    </row>
    <row r="43" spans="1:16" ht="42.75" x14ac:dyDescent="0.25">
      <c r="A43" s="179">
        <v>14</v>
      </c>
      <c r="B43" s="36"/>
      <c r="C43" s="36"/>
      <c r="D43" s="32"/>
      <c r="E43" s="33"/>
      <c r="F43" s="34"/>
      <c r="G43" s="85" t="s">
        <v>200</v>
      </c>
      <c r="H43" s="83" t="s">
        <v>201</v>
      </c>
      <c r="I43" s="47"/>
      <c r="J43" s="94"/>
      <c r="K43" s="94"/>
      <c r="L43" s="9"/>
      <c r="M43" s="9"/>
      <c r="N43" s="31"/>
      <c r="O43" s="10"/>
      <c r="P43" s="9"/>
    </row>
    <row r="44" spans="1:16" ht="15" x14ac:dyDescent="0.25">
      <c r="A44" s="180"/>
      <c r="B44" s="157" t="s">
        <v>312</v>
      </c>
      <c r="C44" s="157" t="s">
        <v>155</v>
      </c>
      <c r="D44" s="28"/>
      <c r="E44" s="29">
        <v>0.18</v>
      </c>
      <c r="F44" s="30"/>
      <c r="G44" s="85" t="s">
        <v>202</v>
      </c>
      <c r="H44" s="83" t="s">
        <v>203</v>
      </c>
      <c r="I44" s="47" t="s">
        <v>199</v>
      </c>
      <c r="J44" s="94">
        <v>50</v>
      </c>
      <c r="K44" s="94">
        <v>59.55</v>
      </c>
      <c r="L44" s="9">
        <v>0.18</v>
      </c>
      <c r="M44" s="9">
        <f t="shared" ref="M44:M45" si="12">K44/(1+L44)</f>
        <v>50.466101694915253</v>
      </c>
      <c r="N44" s="31">
        <f t="shared" ref="N44:N45" si="13">J44*M44</f>
        <v>2523.3050847457625</v>
      </c>
      <c r="O44" s="10">
        <f t="shared" ref="O44:O45" si="14">IF(ISBLANK(F44),E44*N44,F44*N44)</f>
        <v>454.19491525423723</v>
      </c>
      <c r="P44" s="9">
        <f t="shared" ref="P44:P45" si="15">N44+O44</f>
        <v>2977.5</v>
      </c>
    </row>
    <row r="45" spans="1:16" ht="42.75" x14ac:dyDescent="0.25">
      <c r="A45" s="35">
        <v>15</v>
      </c>
      <c r="B45" s="157" t="s">
        <v>154</v>
      </c>
      <c r="C45" s="157" t="s">
        <v>155</v>
      </c>
      <c r="D45" s="28"/>
      <c r="E45" s="29">
        <v>0.18</v>
      </c>
      <c r="F45" s="30"/>
      <c r="G45" s="85" t="s">
        <v>204</v>
      </c>
      <c r="H45" s="83" t="s">
        <v>205</v>
      </c>
      <c r="I45" s="47" t="s">
        <v>120</v>
      </c>
      <c r="J45" s="94">
        <v>998.36</v>
      </c>
      <c r="K45" s="94">
        <v>133.69999999999999</v>
      </c>
      <c r="L45" s="9">
        <v>0.18</v>
      </c>
      <c r="M45" s="9">
        <f t="shared" si="12"/>
        <v>113.30508474576271</v>
      </c>
      <c r="N45" s="31">
        <f t="shared" si="13"/>
        <v>113119.26440677966</v>
      </c>
      <c r="O45" s="10">
        <f t="shared" si="14"/>
        <v>20361.467593220339</v>
      </c>
      <c r="P45" s="9">
        <f t="shared" si="15"/>
        <v>133480.73200000002</v>
      </c>
    </row>
    <row r="46" spans="1:16" ht="57" x14ac:dyDescent="0.25">
      <c r="A46" s="181">
        <v>16</v>
      </c>
      <c r="B46" s="36"/>
      <c r="C46" s="36"/>
      <c r="D46" s="32"/>
      <c r="E46" s="33"/>
      <c r="F46" s="34"/>
      <c r="G46" s="85" t="s">
        <v>206</v>
      </c>
      <c r="H46" s="83" t="s">
        <v>207</v>
      </c>
      <c r="I46" s="47"/>
      <c r="J46" s="94"/>
      <c r="K46" s="94"/>
      <c r="L46" s="9"/>
      <c r="M46" s="9"/>
      <c r="N46" s="31"/>
      <c r="O46" s="10"/>
      <c r="P46" s="9"/>
    </row>
    <row r="47" spans="1:16" ht="15" x14ac:dyDescent="0.25">
      <c r="A47" s="182"/>
      <c r="B47" s="157" t="s">
        <v>313</v>
      </c>
      <c r="C47" s="157" t="s">
        <v>314</v>
      </c>
      <c r="D47" s="28"/>
      <c r="E47" s="29">
        <v>0.18</v>
      </c>
      <c r="F47" s="30"/>
      <c r="G47" s="82" t="s">
        <v>208</v>
      </c>
      <c r="H47" s="83" t="s">
        <v>209</v>
      </c>
      <c r="I47" s="47" t="s">
        <v>118</v>
      </c>
      <c r="J47" s="94">
        <v>126.25</v>
      </c>
      <c r="K47" s="94">
        <v>614.20000000000005</v>
      </c>
      <c r="L47" s="9">
        <v>0.18</v>
      </c>
      <c r="M47" s="9">
        <f>K47/(1+L47)</f>
        <v>520.50847457627128</v>
      </c>
      <c r="N47" s="31">
        <f>J47*M47</f>
        <v>65714.194915254251</v>
      </c>
      <c r="O47" s="10">
        <f>IF(ISBLANK(F47),E47*N47,F47*N47)</f>
        <v>11828.555084745765</v>
      </c>
      <c r="P47" s="9">
        <f>N47+O47</f>
        <v>77542.750000000015</v>
      </c>
    </row>
    <row r="48" spans="1:16" ht="57" x14ac:dyDescent="0.25">
      <c r="A48" s="179">
        <v>17</v>
      </c>
      <c r="B48" s="7"/>
      <c r="C48" s="12"/>
      <c r="D48" s="32"/>
      <c r="E48" s="33"/>
      <c r="F48" s="34"/>
      <c r="G48" s="85" t="s">
        <v>210</v>
      </c>
      <c r="H48" s="83" t="s">
        <v>211</v>
      </c>
      <c r="I48" s="47"/>
      <c r="J48" s="94"/>
      <c r="K48" s="94"/>
      <c r="L48" s="9"/>
      <c r="M48" s="9"/>
      <c r="N48" s="31"/>
      <c r="O48" s="10"/>
      <c r="P48" s="9"/>
    </row>
    <row r="49" spans="1:16" ht="15" x14ac:dyDescent="0.25">
      <c r="A49" s="180"/>
      <c r="B49" s="157" t="s">
        <v>315</v>
      </c>
      <c r="C49" s="157" t="s">
        <v>156</v>
      </c>
      <c r="D49" s="28"/>
      <c r="E49" s="29">
        <v>0.18</v>
      </c>
      <c r="F49" s="30"/>
      <c r="G49" s="85" t="s">
        <v>212</v>
      </c>
      <c r="H49" s="83" t="s">
        <v>213</v>
      </c>
      <c r="I49" s="47" t="s">
        <v>214</v>
      </c>
      <c r="J49" s="94">
        <v>40</v>
      </c>
      <c r="K49" s="94">
        <v>377.4</v>
      </c>
      <c r="L49" s="9">
        <v>0.18</v>
      </c>
      <c r="M49" s="9">
        <f>K49/(1+L49)</f>
        <v>319.83050847457628</v>
      </c>
      <c r="N49" s="31">
        <f>J49*M49</f>
        <v>12793.22033898305</v>
      </c>
      <c r="O49" s="10">
        <f>IF(ISBLANK(F49),E49*N49,F49*N49)</f>
        <v>2302.7796610169489</v>
      </c>
      <c r="P49" s="9">
        <f>N49+O49</f>
        <v>15096</v>
      </c>
    </row>
    <row r="50" spans="1:16" x14ac:dyDescent="0.25">
      <c r="A50" s="179">
        <v>18</v>
      </c>
      <c r="B50" s="7"/>
      <c r="C50" s="12"/>
      <c r="D50" s="32"/>
      <c r="E50" s="33"/>
      <c r="F50" s="34"/>
      <c r="G50" s="82">
        <v>13.1</v>
      </c>
      <c r="H50" s="83" t="s">
        <v>137</v>
      </c>
      <c r="I50" s="47"/>
      <c r="J50" s="94"/>
      <c r="K50" s="94"/>
      <c r="L50" s="9"/>
      <c r="M50" s="9"/>
      <c r="N50" s="31"/>
      <c r="O50" s="10"/>
      <c r="P50" s="9"/>
    </row>
    <row r="51" spans="1:16" ht="15" x14ac:dyDescent="0.25">
      <c r="A51" s="180"/>
      <c r="B51" s="157" t="s">
        <v>157</v>
      </c>
      <c r="C51" s="157" t="s">
        <v>158</v>
      </c>
      <c r="D51" s="28"/>
      <c r="E51" s="29">
        <v>0.18</v>
      </c>
      <c r="F51" s="30"/>
      <c r="G51" s="85" t="s">
        <v>138</v>
      </c>
      <c r="H51" s="83" t="s">
        <v>139</v>
      </c>
      <c r="I51" s="47" t="s">
        <v>118</v>
      </c>
      <c r="J51" s="94">
        <v>450.83600000000007</v>
      </c>
      <c r="K51" s="94">
        <v>333.35</v>
      </c>
      <c r="L51" s="9">
        <v>0.18</v>
      </c>
      <c r="M51" s="9">
        <f>K51/(1+L51)</f>
        <v>282.50000000000006</v>
      </c>
      <c r="N51" s="31">
        <f>J51*M51</f>
        <v>127361.17000000004</v>
      </c>
      <c r="O51" s="10">
        <f>IF(ISBLANK(F51),E51*N51,F51*N51)</f>
        <v>22925.010600000005</v>
      </c>
      <c r="P51" s="9">
        <f>N51+O51</f>
        <v>150286.18060000005</v>
      </c>
    </row>
    <row r="52" spans="1:16" x14ac:dyDescent="0.25">
      <c r="A52" s="179">
        <v>19</v>
      </c>
      <c r="B52" s="7"/>
      <c r="C52" s="12"/>
      <c r="D52" s="32"/>
      <c r="E52" s="33"/>
      <c r="F52" s="34"/>
      <c r="G52" s="85" t="s">
        <v>215</v>
      </c>
      <c r="H52" s="83" t="s">
        <v>216</v>
      </c>
      <c r="I52" s="47"/>
      <c r="J52" s="94"/>
      <c r="K52" s="94"/>
      <c r="L52" s="9"/>
      <c r="M52" s="9"/>
      <c r="N52" s="31"/>
      <c r="O52" s="10"/>
      <c r="P52" s="9"/>
    </row>
    <row r="53" spans="1:16" ht="15" x14ac:dyDescent="0.25">
      <c r="A53" s="180"/>
      <c r="B53" s="157" t="s">
        <v>316</v>
      </c>
      <c r="C53" s="157" t="s">
        <v>158</v>
      </c>
      <c r="D53" s="28"/>
      <c r="E53" s="29">
        <v>0.18</v>
      </c>
      <c r="F53" s="30"/>
      <c r="G53" s="85" t="s">
        <v>217</v>
      </c>
      <c r="H53" s="83" t="s">
        <v>218</v>
      </c>
      <c r="I53" s="47" t="s">
        <v>118</v>
      </c>
      <c r="J53" s="94">
        <v>113.20000000000002</v>
      </c>
      <c r="K53" s="94">
        <v>300.45</v>
      </c>
      <c r="L53" s="9">
        <v>0.18</v>
      </c>
      <c r="M53" s="9">
        <f>K53/(1+L53)</f>
        <v>254.61864406779662</v>
      </c>
      <c r="N53" s="31">
        <f>J53*M53</f>
        <v>28822.830508474581</v>
      </c>
      <c r="O53" s="10">
        <f>IF(ISBLANK(F53),E53*N53,F53*N53)</f>
        <v>5188.1094915254243</v>
      </c>
      <c r="P53" s="9">
        <f>N53+O53</f>
        <v>34010.94</v>
      </c>
    </row>
    <row r="54" spans="1:16" ht="28.5" x14ac:dyDescent="0.25">
      <c r="A54" s="181">
        <v>20</v>
      </c>
      <c r="B54" s="36"/>
      <c r="C54" s="36"/>
      <c r="D54" s="32"/>
      <c r="E54" s="33"/>
      <c r="F54" s="34"/>
      <c r="G54" s="85" t="s">
        <v>219</v>
      </c>
      <c r="H54" s="83" t="s">
        <v>220</v>
      </c>
      <c r="I54" s="47"/>
      <c r="J54" s="94"/>
      <c r="K54" s="94"/>
      <c r="L54" s="9"/>
      <c r="M54" s="9"/>
      <c r="N54" s="31"/>
      <c r="O54" s="10"/>
      <c r="P54" s="9"/>
    </row>
    <row r="55" spans="1:16" ht="28.5" x14ac:dyDescent="0.25">
      <c r="A55" s="182"/>
      <c r="B55" s="157" t="s">
        <v>317</v>
      </c>
      <c r="C55" s="157" t="s">
        <v>159</v>
      </c>
      <c r="D55" s="28"/>
      <c r="E55" s="29">
        <v>0.18</v>
      </c>
      <c r="F55" s="30"/>
      <c r="G55" s="85" t="s">
        <v>221</v>
      </c>
      <c r="H55" s="83" t="s">
        <v>222</v>
      </c>
      <c r="I55" s="47" t="s">
        <v>118</v>
      </c>
      <c r="J55" s="94">
        <v>470.23600000000005</v>
      </c>
      <c r="K55" s="94">
        <v>171.1</v>
      </c>
      <c r="L55" s="9">
        <v>0.18</v>
      </c>
      <c r="M55" s="9">
        <f>K55/(1+L55)</f>
        <v>145</v>
      </c>
      <c r="N55" s="31">
        <f>J55*M55</f>
        <v>68184.22</v>
      </c>
      <c r="O55" s="10">
        <f>IF(ISBLANK(F55),E55*N55,F55*N55)</f>
        <v>12273.159599999999</v>
      </c>
      <c r="P55" s="9">
        <f>N55+O55</f>
        <v>80457.3796</v>
      </c>
    </row>
    <row r="56" spans="1:16" ht="57" x14ac:dyDescent="0.25">
      <c r="A56" s="183">
        <v>21</v>
      </c>
      <c r="B56" s="36"/>
      <c r="C56" s="36"/>
      <c r="D56" s="32"/>
      <c r="E56" s="33"/>
      <c r="F56" s="34"/>
      <c r="G56" s="35">
        <v>13.83</v>
      </c>
      <c r="H56" s="83" t="s">
        <v>223</v>
      </c>
      <c r="I56" s="35"/>
      <c r="J56" s="94"/>
      <c r="K56" s="94"/>
      <c r="L56" s="9"/>
      <c r="M56" s="9"/>
      <c r="N56" s="31"/>
      <c r="O56" s="10"/>
      <c r="P56" s="9"/>
    </row>
    <row r="57" spans="1:16" ht="15" x14ac:dyDescent="0.25">
      <c r="A57" s="184"/>
      <c r="B57" s="157" t="s">
        <v>318</v>
      </c>
      <c r="C57" s="157" t="s">
        <v>159</v>
      </c>
      <c r="D57" s="28"/>
      <c r="E57" s="29">
        <v>0.18</v>
      </c>
      <c r="F57" s="30"/>
      <c r="G57" s="35" t="s">
        <v>224</v>
      </c>
      <c r="H57" s="83" t="s">
        <v>225</v>
      </c>
      <c r="I57" s="35" t="s">
        <v>118</v>
      </c>
      <c r="J57" s="94">
        <v>93.800000000000011</v>
      </c>
      <c r="K57" s="94">
        <v>142.80000000000001</v>
      </c>
      <c r="L57" s="9">
        <v>0.18</v>
      </c>
      <c r="M57" s="9">
        <f>K57/(1+L57)</f>
        <v>121.0169491525424</v>
      </c>
      <c r="N57" s="31">
        <f>J57*M57</f>
        <v>11351.389830508479</v>
      </c>
      <c r="O57" s="10">
        <f>IF(ISBLANK(F57),E57*N57,F57*N57)</f>
        <v>2043.2501694915261</v>
      </c>
      <c r="P57" s="9">
        <f>N57+O57</f>
        <v>13394.640000000005</v>
      </c>
    </row>
    <row r="58" spans="1:16" ht="28.5" x14ac:dyDescent="0.25">
      <c r="A58" s="183">
        <v>22</v>
      </c>
      <c r="B58" s="36"/>
      <c r="C58" s="36"/>
      <c r="D58" s="32"/>
      <c r="E58" s="33"/>
      <c r="F58" s="34"/>
      <c r="G58" s="35">
        <v>13.85</v>
      </c>
      <c r="H58" s="83" t="s">
        <v>226</v>
      </c>
      <c r="I58" s="87"/>
      <c r="J58" s="94"/>
      <c r="K58" s="94"/>
      <c r="L58" s="9"/>
      <c r="M58" s="9"/>
      <c r="N58" s="31"/>
      <c r="O58" s="10"/>
      <c r="P58" s="9"/>
    </row>
    <row r="59" spans="1:16" ht="28.5" x14ac:dyDescent="0.25">
      <c r="A59" s="184"/>
      <c r="B59" s="157" t="s">
        <v>319</v>
      </c>
      <c r="C59" s="157" t="s">
        <v>159</v>
      </c>
      <c r="D59" s="28"/>
      <c r="E59" s="29">
        <v>0.18</v>
      </c>
      <c r="F59" s="30"/>
      <c r="G59" s="35" t="s">
        <v>227</v>
      </c>
      <c r="H59" s="83" t="s">
        <v>228</v>
      </c>
      <c r="I59" s="47" t="s">
        <v>118</v>
      </c>
      <c r="J59" s="94">
        <v>93.800000000000011</v>
      </c>
      <c r="K59" s="94">
        <v>73.95</v>
      </c>
      <c r="L59" s="9">
        <v>0.18</v>
      </c>
      <c r="M59" s="9">
        <f>K59/(1+L59)</f>
        <v>62.669491525423737</v>
      </c>
      <c r="N59" s="31">
        <f>J59*M59</f>
        <v>5878.3983050847473</v>
      </c>
      <c r="O59" s="10">
        <f>IF(ISBLANK(F59),E59*N59,F59*N59)</f>
        <v>1058.1116949152545</v>
      </c>
      <c r="P59" s="9">
        <f>N59+O59</f>
        <v>6936.510000000002</v>
      </c>
    </row>
    <row r="60" spans="1:16" ht="28.5" x14ac:dyDescent="0.2">
      <c r="A60" s="183">
        <v>23</v>
      </c>
      <c r="B60" s="7"/>
      <c r="C60" s="12"/>
      <c r="D60" s="32"/>
      <c r="E60" s="33"/>
      <c r="F60" s="34"/>
      <c r="G60" s="88" t="s">
        <v>229</v>
      </c>
      <c r="H60" s="89" t="s">
        <v>123</v>
      </c>
      <c r="I60" s="47"/>
      <c r="J60" s="94"/>
      <c r="K60" s="94"/>
      <c r="L60" s="9"/>
      <c r="M60" s="9"/>
      <c r="N60" s="31"/>
      <c r="O60" s="10"/>
      <c r="P60" s="9"/>
    </row>
    <row r="61" spans="1:16" ht="15" x14ac:dyDescent="0.2">
      <c r="A61" s="184"/>
      <c r="B61" s="157" t="s">
        <v>320</v>
      </c>
      <c r="C61" s="157" t="s">
        <v>321</v>
      </c>
      <c r="D61" s="28"/>
      <c r="E61" s="29">
        <v>0.18</v>
      </c>
      <c r="F61" s="30"/>
      <c r="G61" s="88" t="s">
        <v>230</v>
      </c>
      <c r="H61" s="90" t="s">
        <v>231</v>
      </c>
      <c r="I61" s="47" t="s">
        <v>118</v>
      </c>
      <c r="J61" s="94">
        <v>16.75</v>
      </c>
      <c r="K61" s="94">
        <v>102.8</v>
      </c>
      <c r="L61" s="9">
        <v>0.18</v>
      </c>
      <c r="M61" s="9">
        <f>K61/(1+L61)</f>
        <v>87.118644067796609</v>
      </c>
      <c r="N61" s="31">
        <f>J61*M61</f>
        <v>1459.2372881355932</v>
      </c>
      <c r="O61" s="10">
        <f>IF(ISBLANK(F61),E61*N61,F61*N61)</f>
        <v>262.66271186440679</v>
      </c>
      <c r="P61" s="9">
        <f>N61+O61</f>
        <v>1721.9</v>
      </c>
    </row>
    <row r="62" spans="1:16" ht="57" x14ac:dyDescent="0.25">
      <c r="A62" s="183">
        <v>24</v>
      </c>
      <c r="B62" s="36"/>
      <c r="C62" s="36"/>
      <c r="D62" s="32"/>
      <c r="E62" s="33"/>
      <c r="F62" s="34"/>
      <c r="G62" s="27">
        <v>15.9</v>
      </c>
      <c r="H62" s="91" t="s">
        <v>232</v>
      </c>
      <c r="I62" s="27"/>
      <c r="J62" s="94"/>
      <c r="K62" s="94"/>
      <c r="L62" s="9"/>
      <c r="M62" s="9"/>
      <c r="N62" s="31"/>
      <c r="O62" s="10"/>
      <c r="P62" s="9"/>
    </row>
    <row r="63" spans="1:16" ht="15" x14ac:dyDescent="0.25">
      <c r="A63" s="184"/>
      <c r="B63" s="157" t="s">
        <v>322</v>
      </c>
      <c r="C63" s="157" t="s">
        <v>323</v>
      </c>
      <c r="D63" s="28"/>
      <c r="E63" s="29">
        <v>0.18</v>
      </c>
      <c r="F63" s="30"/>
      <c r="G63" s="27" t="s">
        <v>233</v>
      </c>
      <c r="H63" s="92" t="s">
        <v>234</v>
      </c>
      <c r="I63" s="47" t="s">
        <v>110</v>
      </c>
      <c r="J63" s="94">
        <v>3.84</v>
      </c>
      <c r="K63" s="94">
        <v>2458.9499999999998</v>
      </c>
      <c r="L63" s="9">
        <v>0.18</v>
      </c>
      <c r="M63" s="9">
        <f>K63/(1+L63)</f>
        <v>2083.8559322033898</v>
      </c>
      <c r="N63" s="31">
        <f>J63*M63</f>
        <v>8002.0067796610165</v>
      </c>
      <c r="O63" s="10">
        <f>IF(ISBLANK(F63),E63*N63,F63*N63)</f>
        <v>1440.361220338983</v>
      </c>
      <c r="P63" s="9">
        <f>N63+O63</f>
        <v>9442.3679999999986</v>
      </c>
    </row>
    <row r="64" spans="1:16" ht="171" x14ac:dyDescent="0.25">
      <c r="A64" s="81">
        <v>26</v>
      </c>
      <c r="B64" s="36"/>
      <c r="C64" s="36"/>
      <c r="D64" s="32"/>
      <c r="E64" s="33"/>
      <c r="F64" s="34"/>
      <c r="G64" s="85" t="s">
        <v>235</v>
      </c>
      <c r="H64" s="83" t="s">
        <v>236</v>
      </c>
      <c r="I64" s="47"/>
      <c r="J64" s="94"/>
      <c r="K64" s="94"/>
      <c r="L64" s="9"/>
      <c r="M64" s="9"/>
      <c r="N64" s="31"/>
      <c r="O64" s="10"/>
      <c r="P64" s="9"/>
    </row>
    <row r="65" spans="1:18" ht="28.5" x14ac:dyDescent="0.25">
      <c r="A65" s="35" t="s">
        <v>140</v>
      </c>
      <c r="B65" s="7"/>
      <c r="C65" s="12"/>
      <c r="D65" s="28"/>
      <c r="E65" s="29">
        <v>0.18</v>
      </c>
      <c r="F65" s="30"/>
      <c r="G65" s="85" t="s">
        <v>237</v>
      </c>
      <c r="H65" s="83" t="s">
        <v>238</v>
      </c>
      <c r="I65" s="47" t="s">
        <v>120</v>
      </c>
      <c r="J65" s="94">
        <v>400</v>
      </c>
      <c r="K65" s="94">
        <v>530.9</v>
      </c>
      <c r="L65" s="9">
        <v>0.18</v>
      </c>
      <c r="M65" s="9">
        <f t="shared" ref="M65:M66" si="16">K65/(1+L65)</f>
        <v>449.91525423728814</v>
      </c>
      <c r="N65" s="31">
        <f t="shared" ref="N65:N66" si="17">J65*M65</f>
        <v>179966.10169491527</v>
      </c>
      <c r="O65" s="10">
        <f t="shared" ref="O65:O66" si="18">IF(ISBLANK(F65),E65*N65,F65*N65)</f>
        <v>32393.898305084746</v>
      </c>
      <c r="P65" s="9">
        <f t="shared" ref="P65:P66" si="19">N65+O65</f>
        <v>212360</v>
      </c>
    </row>
    <row r="66" spans="1:18" ht="71.25" x14ac:dyDescent="0.25">
      <c r="A66" s="35" t="s">
        <v>141</v>
      </c>
      <c r="B66" s="157" t="s">
        <v>324</v>
      </c>
      <c r="C66" s="157" t="s">
        <v>155</v>
      </c>
      <c r="D66" s="28"/>
      <c r="E66" s="29">
        <v>0.18</v>
      </c>
      <c r="F66" s="30"/>
      <c r="G66" s="85" t="s">
        <v>239</v>
      </c>
      <c r="H66" s="83" t="s">
        <v>240</v>
      </c>
      <c r="I66" s="47" t="s">
        <v>120</v>
      </c>
      <c r="J66" s="94">
        <v>180</v>
      </c>
      <c r="K66" s="94">
        <v>634.45000000000005</v>
      </c>
      <c r="L66" s="9">
        <v>0.18</v>
      </c>
      <c r="M66" s="9">
        <f t="shared" si="16"/>
        <v>537.66949152542384</v>
      </c>
      <c r="N66" s="31">
        <f t="shared" si="17"/>
        <v>96780.508474576287</v>
      </c>
      <c r="O66" s="10">
        <f t="shared" si="18"/>
        <v>17420.491525423731</v>
      </c>
      <c r="P66" s="9">
        <f t="shared" si="19"/>
        <v>114201.00000000001</v>
      </c>
    </row>
    <row r="67" spans="1:18" ht="71.25" x14ac:dyDescent="0.25">
      <c r="A67" s="181">
        <v>26</v>
      </c>
      <c r="B67" s="7"/>
      <c r="C67" s="12"/>
      <c r="D67" s="29"/>
      <c r="E67" s="29"/>
      <c r="F67" s="29"/>
      <c r="G67" s="85" t="s">
        <v>241</v>
      </c>
      <c r="H67" s="83" t="s">
        <v>242</v>
      </c>
      <c r="I67" s="47"/>
      <c r="J67" s="94"/>
      <c r="K67" s="95"/>
      <c r="L67" s="9"/>
      <c r="M67" s="9"/>
      <c r="N67" s="31"/>
      <c r="O67" s="10"/>
      <c r="P67" s="9"/>
    </row>
    <row r="68" spans="1:18" ht="28.5" x14ac:dyDescent="0.25">
      <c r="A68" s="182"/>
      <c r="B68" s="157" t="s">
        <v>325</v>
      </c>
      <c r="C68" s="157" t="s">
        <v>155</v>
      </c>
      <c r="D68" s="28"/>
      <c r="E68" s="29">
        <v>0.18</v>
      </c>
      <c r="F68" s="30"/>
      <c r="G68" s="85" t="s">
        <v>243</v>
      </c>
      <c r="H68" s="83" t="s">
        <v>244</v>
      </c>
      <c r="I68" s="47" t="s">
        <v>118</v>
      </c>
      <c r="J68" s="94">
        <v>60</v>
      </c>
      <c r="K68" s="95">
        <v>1176.8</v>
      </c>
      <c r="L68" s="9">
        <v>0.18</v>
      </c>
      <c r="M68" s="9">
        <f>K68/(1+L68)</f>
        <v>997.28813559322032</v>
      </c>
      <c r="N68" s="31">
        <f>J68*M68</f>
        <v>59837.288135593219</v>
      </c>
      <c r="O68" s="10">
        <f>IF(ISBLANK(F68),E68*N68,F68*N68)</f>
        <v>10770.71186440678</v>
      </c>
      <c r="P68" s="9">
        <f>N68+O68</f>
        <v>70608</v>
      </c>
    </row>
    <row r="69" spans="1:18" x14ac:dyDescent="0.25">
      <c r="A69" s="12"/>
      <c r="B69" s="12"/>
      <c r="C69" s="175" t="s">
        <v>105</v>
      </c>
      <c r="D69" s="176"/>
      <c r="E69" s="176"/>
      <c r="F69" s="176"/>
      <c r="G69" s="176"/>
      <c r="H69" s="176"/>
      <c r="I69" s="176"/>
      <c r="J69" s="176"/>
      <c r="K69" s="176"/>
      <c r="L69" s="176"/>
      <c r="M69" s="177"/>
      <c r="N69" s="13">
        <f>SUM(N17:N68)</f>
        <v>2734601.0576249999</v>
      </c>
      <c r="O69" s="13">
        <f t="shared" ref="O69:P69" si="20">SUM(O17:O68)</f>
        <v>492228.19037249999</v>
      </c>
      <c r="P69" s="13">
        <f t="shared" si="20"/>
        <v>3226829.2479975</v>
      </c>
    </row>
    <row r="70" spans="1:18" ht="15" customHeight="1" x14ac:dyDescent="0.25">
      <c r="A70" s="12"/>
      <c r="B70" s="12"/>
      <c r="C70" s="12"/>
      <c r="D70" s="12"/>
      <c r="E70" s="14"/>
      <c r="F70" s="14"/>
      <c r="G70" s="14"/>
      <c r="H70" s="172" t="s">
        <v>106</v>
      </c>
      <c r="I70" s="173"/>
      <c r="J70" s="173"/>
      <c r="K70" s="173"/>
      <c r="L70" s="173"/>
      <c r="M70" s="174"/>
      <c r="N70" s="15"/>
      <c r="O70" s="16">
        <f>N70</f>
        <v>0</v>
      </c>
      <c r="P70" s="17"/>
    </row>
    <row r="71" spans="1:18" x14ac:dyDescent="0.25">
      <c r="A71" s="12"/>
      <c r="B71" s="12"/>
      <c r="C71" s="12"/>
      <c r="D71" s="12"/>
      <c r="E71" s="14"/>
      <c r="F71" s="14"/>
      <c r="G71" s="14"/>
      <c r="H71" s="14"/>
      <c r="I71" s="14"/>
      <c r="J71" s="12"/>
      <c r="K71" s="12"/>
      <c r="L71" s="17" t="s">
        <v>107</v>
      </c>
      <c r="M71" s="17"/>
      <c r="N71" s="18">
        <f>N70*N69</f>
        <v>0</v>
      </c>
      <c r="O71" s="18">
        <f>O70*O69</f>
        <v>0</v>
      </c>
      <c r="P71" s="17"/>
    </row>
    <row r="72" spans="1:18" x14ac:dyDescent="0.2">
      <c r="A72" s="12"/>
      <c r="B72" s="12"/>
      <c r="C72" s="12"/>
      <c r="D72" s="12"/>
      <c r="E72" s="14"/>
      <c r="F72" s="14"/>
      <c r="G72" s="14"/>
      <c r="H72" s="14"/>
      <c r="I72" s="14"/>
      <c r="J72" s="12"/>
      <c r="K72" s="12"/>
      <c r="L72" s="17" t="s">
        <v>108</v>
      </c>
      <c r="M72" s="17"/>
      <c r="N72" s="19">
        <f>N69+N71</f>
        <v>2734601.0576249999</v>
      </c>
      <c r="O72" s="20"/>
      <c r="P72" s="17"/>
    </row>
    <row r="73" spans="1:18" x14ac:dyDescent="0.25">
      <c r="A73" s="12"/>
      <c r="B73" s="12"/>
      <c r="C73" s="12"/>
      <c r="D73" s="12"/>
      <c r="E73" s="14"/>
      <c r="F73" s="14"/>
      <c r="G73" s="14"/>
      <c r="H73" s="14"/>
      <c r="I73" s="14"/>
      <c r="J73" s="12"/>
      <c r="K73" s="12"/>
      <c r="L73" s="22" t="s">
        <v>109</v>
      </c>
      <c r="M73" s="22"/>
      <c r="N73" s="21"/>
      <c r="O73" s="19">
        <f>O71+O69</f>
        <v>492228.19037249999</v>
      </c>
      <c r="P73" s="22"/>
    </row>
    <row r="74" spans="1:18" x14ac:dyDescent="0.25">
      <c r="R74" s="38"/>
    </row>
    <row r="75" spans="1:18" x14ac:dyDescent="0.2">
      <c r="A75" s="187" t="s">
        <v>76</v>
      </c>
      <c r="B75" s="187"/>
      <c r="C75" s="187"/>
      <c r="D75" s="187"/>
      <c r="E75" s="187"/>
      <c r="F75" s="187"/>
      <c r="G75" s="187"/>
      <c r="H75" s="187"/>
      <c r="I75" s="39"/>
      <c r="J75" s="40"/>
      <c r="K75" s="40"/>
      <c r="L75" s="40"/>
      <c r="M75" s="40"/>
      <c r="N75" s="40"/>
      <c r="O75" s="40"/>
      <c r="P75" s="40"/>
    </row>
    <row r="76" spans="1:18" x14ac:dyDescent="0.2">
      <c r="A76" s="23" t="s">
        <v>78</v>
      </c>
      <c r="B76" s="23"/>
      <c r="C76" s="39"/>
      <c r="D76" s="39"/>
      <c r="E76" s="39"/>
      <c r="F76" s="39"/>
      <c r="G76" s="39"/>
      <c r="H76" s="39"/>
      <c r="I76" s="39"/>
      <c r="J76" s="40"/>
      <c r="K76" s="40"/>
      <c r="L76" s="40"/>
      <c r="M76" s="40"/>
      <c r="N76" s="23" t="s">
        <v>77</v>
      </c>
      <c r="O76" s="40"/>
      <c r="P76" s="40"/>
    </row>
    <row r="77" spans="1:18" x14ac:dyDescent="0.2">
      <c r="A77" s="23" t="s">
        <v>80</v>
      </c>
      <c r="B77" s="23"/>
      <c r="C77" s="39"/>
      <c r="D77" s="39"/>
      <c r="E77" s="39"/>
      <c r="F77" s="39"/>
      <c r="G77" s="39"/>
      <c r="H77" s="39"/>
      <c r="I77" s="39"/>
      <c r="J77" s="40"/>
      <c r="K77" s="40"/>
      <c r="L77" s="40"/>
      <c r="M77" s="40"/>
      <c r="N77" s="23" t="s">
        <v>79</v>
      </c>
      <c r="O77" s="40"/>
      <c r="P77" s="40"/>
    </row>
  </sheetData>
  <sheetProtection password="DC2B" sheet="1" objects="1" scenarios="1"/>
  <mergeCells count="57">
    <mergeCell ref="A6:M6"/>
    <mergeCell ref="N6:P6"/>
    <mergeCell ref="A1:P1"/>
    <mergeCell ref="A2:P2"/>
    <mergeCell ref="A3:P3"/>
    <mergeCell ref="A4:P4"/>
    <mergeCell ref="A5:P5"/>
    <mergeCell ref="A7:D7"/>
    <mergeCell ref="E7:M7"/>
    <mergeCell ref="N7:P7"/>
    <mergeCell ref="A8:D8"/>
    <mergeCell ref="E8:M8"/>
    <mergeCell ref="N8:P8"/>
    <mergeCell ref="A33:A34"/>
    <mergeCell ref="E9:M9"/>
    <mergeCell ref="N9:P9"/>
    <mergeCell ref="E10:M10"/>
    <mergeCell ref="N10:P10"/>
    <mergeCell ref="A11:M11"/>
    <mergeCell ref="N11:P11"/>
    <mergeCell ref="L13:L14"/>
    <mergeCell ref="N13:N14"/>
    <mergeCell ref="O13:O14"/>
    <mergeCell ref="G13:H14"/>
    <mergeCell ref="A25:A26"/>
    <mergeCell ref="A75:H75"/>
    <mergeCell ref="M13:M14"/>
    <mergeCell ref="A67:A68"/>
    <mergeCell ref="A41:A42"/>
    <mergeCell ref="A48:A49"/>
    <mergeCell ref="A50:A51"/>
    <mergeCell ref="A60:A61"/>
    <mergeCell ref="A16:A17"/>
    <mergeCell ref="A19:A20"/>
    <mergeCell ref="A21:A22"/>
    <mergeCell ref="A23:A24"/>
    <mergeCell ref="A13:A14"/>
    <mergeCell ref="B13:B14"/>
    <mergeCell ref="D13:D14"/>
    <mergeCell ref="E13:F14"/>
    <mergeCell ref="I13:I14"/>
    <mergeCell ref="H70:M70"/>
    <mergeCell ref="C69:M69"/>
    <mergeCell ref="A12:P12"/>
    <mergeCell ref="A52:A53"/>
    <mergeCell ref="A54:A55"/>
    <mergeCell ref="A56:A57"/>
    <mergeCell ref="A58:A59"/>
    <mergeCell ref="A62:A63"/>
    <mergeCell ref="A35:A36"/>
    <mergeCell ref="A37:A38"/>
    <mergeCell ref="A39:A40"/>
    <mergeCell ref="A43:A44"/>
    <mergeCell ref="A46:A47"/>
    <mergeCell ref="P13:P14"/>
    <mergeCell ref="J13:J14"/>
    <mergeCell ref="K13:K14"/>
  </mergeCells>
  <dataValidations count="1">
    <dataValidation allowBlank="1" showInputMessage="1" showErrorMessage="1" prompt="Please Enter Percentage" sqref="N70" xr:uid="{6F279067-BE22-48F7-98FE-863BB69583E4}"/>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8A570-249A-4061-A629-DB0A41F237F0}">
  <dimension ref="A1:M28"/>
  <sheetViews>
    <sheetView workbookViewId="0">
      <selection activeCell="H23" sqref="H23"/>
    </sheetView>
  </sheetViews>
  <sheetFormatPr defaultRowHeight="14.25" x14ac:dyDescent="0.25"/>
  <cols>
    <col min="1" max="1" width="9.28515625" style="42" bestFit="1" customWidth="1"/>
    <col min="2" max="2" width="9.140625" style="42"/>
    <col min="3" max="3" width="16" style="42" customWidth="1"/>
    <col min="4" max="4" width="9.28515625" style="42" bestFit="1" customWidth="1"/>
    <col min="5" max="5" width="9.140625" style="42"/>
    <col min="6" max="6" width="9.28515625" style="2" bestFit="1" customWidth="1"/>
    <col min="7" max="7" width="9.140625" style="42"/>
    <col min="8" max="8" width="66.7109375" style="42" customWidth="1"/>
    <col min="9" max="9" width="9.140625" style="42"/>
    <col min="10" max="10" width="9.85546875" style="42" bestFit="1" customWidth="1"/>
    <col min="11" max="11" width="9.28515625" style="42" bestFit="1" customWidth="1"/>
    <col min="12" max="12" width="10.5703125" style="42" customWidth="1"/>
    <col min="13" max="13" width="14" style="42" bestFit="1" customWidth="1"/>
    <col min="14" max="16384" width="9.140625" style="42"/>
  </cols>
  <sheetData>
    <row r="1" spans="1:13" s="2" customFormat="1" x14ac:dyDescent="0.25">
      <c r="A1" s="203" t="s">
        <v>54</v>
      </c>
      <c r="B1" s="203"/>
      <c r="C1" s="203"/>
      <c r="D1" s="203"/>
      <c r="E1" s="203"/>
      <c r="F1" s="203"/>
      <c r="G1" s="203"/>
      <c r="H1" s="203"/>
      <c r="I1" s="203"/>
      <c r="J1" s="203"/>
      <c r="K1" s="203"/>
      <c r="L1" s="203"/>
      <c r="M1" s="203"/>
    </row>
    <row r="2" spans="1:13" s="2" customFormat="1" x14ac:dyDescent="0.25">
      <c r="A2" s="204" t="s">
        <v>55</v>
      </c>
      <c r="B2" s="204"/>
      <c r="C2" s="204"/>
      <c r="D2" s="204"/>
      <c r="E2" s="204"/>
      <c r="F2" s="204"/>
      <c r="G2" s="204"/>
      <c r="H2" s="204"/>
      <c r="I2" s="204"/>
      <c r="J2" s="204"/>
      <c r="K2" s="204"/>
      <c r="L2" s="204"/>
      <c r="M2" s="204"/>
    </row>
    <row r="3" spans="1:13" s="2" customFormat="1" x14ac:dyDescent="0.25">
      <c r="A3" s="204" t="s">
        <v>56</v>
      </c>
      <c r="B3" s="204"/>
      <c r="C3" s="204"/>
      <c r="D3" s="204"/>
      <c r="E3" s="204"/>
      <c r="F3" s="204"/>
      <c r="G3" s="204"/>
      <c r="H3" s="204"/>
      <c r="I3" s="204"/>
      <c r="J3" s="204"/>
      <c r="K3" s="204"/>
      <c r="L3" s="204"/>
      <c r="M3" s="204"/>
    </row>
    <row r="4" spans="1:13" s="2" customFormat="1" x14ac:dyDescent="0.25">
      <c r="A4" s="205" t="s">
        <v>278</v>
      </c>
      <c r="B4" s="205"/>
      <c r="C4" s="205"/>
      <c r="D4" s="205"/>
      <c r="E4" s="205"/>
      <c r="F4" s="205"/>
      <c r="G4" s="205"/>
      <c r="H4" s="205"/>
      <c r="I4" s="205"/>
      <c r="J4" s="205"/>
      <c r="K4" s="205"/>
      <c r="L4" s="205"/>
      <c r="M4" s="205"/>
    </row>
    <row r="5" spans="1:13" s="2" customFormat="1" x14ac:dyDescent="0.25">
      <c r="A5" s="206" t="s">
        <v>57</v>
      </c>
      <c r="B5" s="206"/>
      <c r="C5" s="206"/>
      <c r="D5" s="206"/>
      <c r="E5" s="206"/>
      <c r="F5" s="206"/>
      <c r="G5" s="206"/>
      <c r="H5" s="206"/>
      <c r="I5" s="206"/>
      <c r="J5" s="206"/>
      <c r="K5" s="206"/>
      <c r="L5" s="206"/>
      <c r="M5" s="206"/>
    </row>
    <row r="6" spans="1:13" s="2" customFormat="1" x14ac:dyDescent="0.25">
      <c r="A6" s="202" t="s">
        <v>58</v>
      </c>
      <c r="B6" s="202"/>
      <c r="C6" s="202"/>
      <c r="D6" s="202"/>
      <c r="E6" s="202"/>
      <c r="F6" s="202"/>
      <c r="G6" s="202"/>
      <c r="H6" s="202"/>
      <c r="I6" s="202"/>
      <c r="J6" s="202"/>
      <c r="K6" s="202"/>
      <c r="L6" s="201" t="s">
        <v>59</v>
      </c>
      <c r="M6" s="201"/>
    </row>
    <row r="7" spans="1:13" s="2" customFormat="1" x14ac:dyDescent="0.25">
      <c r="A7" s="201" t="s">
        <v>60</v>
      </c>
      <c r="B7" s="201"/>
      <c r="C7" s="201"/>
      <c r="D7" s="207"/>
      <c r="E7" s="207"/>
      <c r="F7" s="207"/>
      <c r="G7" s="207"/>
      <c r="H7" s="207"/>
      <c r="I7" s="207"/>
      <c r="J7" s="207"/>
      <c r="K7" s="207"/>
      <c r="L7" s="201" t="s">
        <v>61</v>
      </c>
      <c r="M7" s="201"/>
    </row>
    <row r="8" spans="1:13" s="2" customFormat="1" x14ac:dyDescent="0.25">
      <c r="A8" s="201" t="s">
        <v>62</v>
      </c>
      <c r="B8" s="201"/>
      <c r="C8" s="201"/>
      <c r="D8" s="207"/>
      <c r="E8" s="207"/>
      <c r="F8" s="207"/>
      <c r="G8" s="207"/>
      <c r="H8" s="207"/>
      <c r="I8" s="207"/>
      <c r="J8" s="207"/>
      <c r="K8" s="207"/>
      <c r="L8" s="201" t="s">
        <v>63</v>
      </c>
      <c r="M8" s="201"/>
    </row>
    <row r="9" spans="1:13" s="2" customFormat="1" x14ac:dyDescent="0.25">
      <c r="A9" s="4"/>
      <c r="B9" s="4"/>
      <c r="C9" s="4"/>
      <c r="D9" s="207"/>
      <c r="E9" s="207"/>
      <c r="F9" s="207"/>
      <c r="G9" s="207"/>
      <c r="H9" s="207"/>
      <c r="I9" s="207"/>
      <c r="J9" s="207"/>
      <c r="K9" s="207"/>
      <c r="L9" s="201" t="s">
        <v>64</v>
      </c>
      <c r="M9" s="201"/>
    </row>
    <row r="10" spans="1:13" s="2" customFormat="1" x14ac:dyDescent="0.25">
      <c r="A10" s="3"/>
      <c r="B10" s="3"/>
      <c r="C10" s="3"/>
      <c r="D10" s="207"/>
      <c r="E10" s="207"/>
      <c r="F10" s="207"/>
      <c r="G10" s="207"/>
      <c r="H10" s="207"/>
      <c r="I10" s="207"/>
      <c r="J10" s="207"/>
      <c r="K10" s="207"/>
      <c r="L10" s="201" t="s">
        <v>65</v>
      </c>
      <c r="M10" s="201"/>
    </row>
    <row r="11" spans="1:13" s="2" customFormat="1" x14ac:dyDescent="0.25">
      <c r="A11" s="196"/>
      <c r="B11" s="196"/>
      <c r="C11" s="196"/>
      <c r="D11" s="196"/>
      <c r="E11" s="196"/>
      <c r="F11" s="196"/>
      <c r="G11" s="196"/>
      <c r="H11" s="196"/>
      <c r="I11" s="196"/>
      <c r="J11" s="196"/>
      <c r="K11" s="196"/>
      <c r="L11" s="201" t="s">
        <v>66</v>
      </c>
      <c r="M11" s="201"/>
    </row>
    <row r="12" spans="1:13" x14ac:dyDescent="0.25">
      <c r="A12" s="178" t="s">
        <v>279</v>
      </c>
      <c r="B12" s="178"/>
      <c r="C12" s="178"/>
      <c r="D12" s="178"/>
      <c r="E12" s="178"/>
      <c r="F12" s="178"/>
      <c r="G12" s="178"/>
      <c r="H12" s="178"/>
      <c r="I12" s="178"/>
      <c r="J12" s="178"/>
      <c r="K12" s="178"/>
      <c r="L12" s="178"/>
      <c r="M12" s="178"/>
    </row>
    <row r="13" spans="1:13" s="45" customFormat="1" x14ac:dyDescent="0.25">
      <c r="A13" s="43"/>
      <c r="B13" s="209"/>
      <c r="C13" s="209"/>
      <c r="D13" s="43"/>
      <c r="E13" s="43"/>
      <c r="F13" s="196"/>
      <c r="G13" s="196"/>
      <c r="H13" s="43"/>
      <c r="I13" s="44"/>
      <c r="J13" s="210"/>
      <c r="K13" s="210"/>
      <c r="L13" s="210"/>
      <c r="M13" s="44"/>
    </row>
    <row r="14" spans="1:13" s="46" customFormat="1" x14ac:dyDescent="0.25">
      <c r="A14" s="178" t="s">
        <v>67</v>
      </c>
      <c r="B14" s="178" t="s">
        <v>111</v>
      </c>
      <c r="C14" s="178" t="s">
        <v>112</v>
      </c>
      <c r="D14" s="6" t="s">
        <v>68</v>
      </c>
      <c r="E14" s="211" t="s">
        <v>69</v>
      </c>
      <c r="F14" s="211" t="s">
        <v>70</v>
      </c>
      <c r="G14" s="211"/>
      <c r="H14" s="178" t="s">
        <v>71</v>
      </c>
      <c r="I14" s="178" t="s">
        <v>72</v>
      </c>
      <c r="J14" s="178" t="s">
        <v>73</v>
      </c>
      <c r="K14" s="178" t="s">
        <v>74</v>
      </c>
      <c r="L14" s="178" t="s">
        <v>113</v>
      </c>
      <c r="M14" s="178" t="s">
        <v>114</v>
      </c>
    </row>
    <row r="15" spans="1:13" s="46" customFormat="1" ht="71.25" x14ac:dyDescent="0.25">
      <c r="A15" s="178"/>
      <c r="B15" s="178"/>
      <c r="C15" s="178"/>
      <c r="D15" s="6" t="s">
        <v>75</v>
      </c>
      <c r="E15" s="211"/>
      <c r="F15" s="211"/>
      <c r="G15" s="211"/>
      <c r="H15" s="178"/>
      <c r="I15" s="178"/>
      <c r="J15" s="178"/>
      <c r="K15" s="178"/>
      <c r="L15" s="178"/>
      <c r="M15" s="178"/>
    </row>
    <row r="16" spans="1:13" s="45" customFormat="1" x14ac:dyDescent="0.25">
      <c r="A16" s="21"/>
      <c r="B16" s="21"/>
      <c r="C16" s="21"/>
      <c r="D16" s="6"/>
      <c r="E16" s="6"/>
      <c r="F16" s="211"/>
      <c r="G16" s="211"/>
      <c r="H16" s="208" t="s">
        <v>115</v>
      </c>
      <c r="I16" s="208"/>
      <c r="J16" s="3"/>
      <c r="K16" s="3"/>
      <c r="L16" s="3"/>
      <c r="M16" s="3"/>
    </row>
    <row r="17" spans="1:13" ht="85.5" x14ac:dyDescent="0.25">
      <c r="A17" s="36">
        <v>1</v>
      </c>
      <c r="B17" s="47" t="s">
        <v>248</v>
      </c>
      <c r="C17" s="47" t="s">
        <v>116</v>
      </c>
      <c r="D17" s="158" t="s">
        <v>326</v>
      </c>
      <c r="E17" s="48"/>
      <c r="F17" s="49">
        <f t="shared" ref="F17" si="0">IF(D17&gt;0,18%,0)</f>
        <v>0.18</v>
      </c>
      <c r="G17" s="50"/>
      <c r="H17" s="1" t="s">
        <v>247</v>
      </c>
      <c r="I17" s="51" t="s">
        <v>199</v>
      </c>
      <c r="J17" s="52">
        <v>5</v>
      </c>
      <c r="K17" s="53"/>
      <c r="L17" s="54">
        <f t="shared" ref="L17" si="1">K17*J17</f>
        <v>0</v>
      </c>
      <c r="M17" s="54">
        <f t="shared" ref="M17" si="2">IF(ISBLANK(G17),F17*L17,G17*L17)</f>
        <v>0</v>
      </c>
    </row>
    <row r="18" spans="1:13" s="45" customFormat="1" x14ac:dyDescent="0.25">
      <c r="A18" s="55"/>
      <c r="B18" s="55"/>
      <c r="C18" s="55"/>
      <c r="D18" s="55"/>
      <c r="E18" s="55"/>
      <c r="F18" s="56"/>
      <c r="G18" s="55"/>
      <c r="H18" s="172" t="s">
        <v>117</v>
      </c>
      <c r="I18" s="173"/>
      <c r="J18" s="173"/>
      <c r="K18" s="174"/>
      <c r="L18" s="57">
        <f>SUM(L17:L17)</f>
        <v>0</v>
      </c>
      <c r="M18" s="58">
        <f>SUM(M17:M17)</f>
        <v>0</v>
      </c>
    </row>
    <row r="19" spans="1:13" s="45" customFormat="1" x14ac:dyDescent="0.25">
      <c r="F19" s="46"/>
      <c r="I19" s="24"/>
    </row>
    <row r="20" spans="1:13" s="45" customFormat="1" x14ac:dyDescent="0.25">
      <c r="F20" s="46"/>
      <c r="I20" s="24"/>
    </row>
    <row r="21" spans="1:13" s="45" customFormat="1" x14ac:dyDescent="0.25">
      <c r="A21" s="45" t="s">
        <v>76</v>
      </c>
      <c r="F21" s="46"/>
      <c r="I21" s="24"/>
    </row>
    <row r="22" spans="1:13" s="45" customFormat="1" x14ac:dyDescent="0.25">
      <c r="F22" s="46"/>
      <c r="I22" s="24"/>
    </row>
    <row r="23" spans="1:13" s="45" customFormat="1" x14ac:dyDescent="0.25">
      <c r="F23" s="46"/>
      <c r="I23" s="24"/>
    </row>
    <row r="24" spans="1:13" s="45" customFormat="1" x14ac:dyDescent="0.25">
      <c r="F24" s="46"/>
      <c r="I24" s="24"/>
    </row>
    <row r="25" spans="1:13" s="45" customFormat="1" x14ac:dyDescent="0.25">
      <c r="F25" s="46"/>
      <c r="I25" s="24"/>
    </row>
    <row r="26" spans="1:13" s="45" customFormat="1" x14ac:dyDescent="0.25">
      <c r="F26" s="46"/>
      <c r="I26" s="24"/>
      <c r="J26" s="24"/>
      <c r="K26" s="59" t="s">
        <v>77</v>
      </c>
      <c r="L26" s="60">
        <v>0</v>
      </c>
    </row>
    <row r="27" spans="1:13" s="45" customFormat="1" x14ac:dyDescent="0.25">
      <c r="A27" s="61" t="s">
        <v>78</v>
      </c>
      <c r="B27" s="62"/>
      <c r="F27" s="46"/>
      <c r="I27" s="24"/>
      <c r="J27" s="24"/>
      <c r="K27" s="59" t="s">
        <v>79</v>
      </c>
      <c r="L27" s="60">
        <v>0</v>
      </c>
    </row>
    <row r="28" spans="1:13" s="45" customFormat="1" x14ac:dyDescent="0.25">
      <c r="A28" s="61" t="s">
        <v>80</v>
      </c>
      <c r="B28" s="2"/>
      <c r="F28" s="46"/>
      <c r="I28" s="24"/>
    </row>
  </sheetData>
  <sheetProtection password="DC2B" sheet="1" objects="1" scenarios="1"/>
  <mergeCells count="37">
    <mergeCell ref="H16:I16"/>
    <mergeCell ref="H18:K18"/>
    <mergeCell ref="A11:K11"/>
    <mergeCell ref="L11:M11"/>
    <mergeCell ref="A12:M12"/>
    <mergeCell ref="B13:C13"/>
    <mergeCell ref="F13:G13"/>
    <mergeCell ref="J13:L13"/>
    <mergeCell ref="L14:L15"/>
    <mergeCell ref="M14:M15"/>
    <mergeCell ref="C14:C15"/>
    <mergeCell ref="E14:E15"/>
    <mergeCell ref="F14:G15"/>
    <mergeCell ref="F16:G16"/>
    <mergeCell ref="A14:A15"/>
    <mergeCell ref="B14:B15"/>
    <mergeCell ref="H14:H15"/>
    <mergeCell ref="I14:I15"/>
    <mergeCell ref="J14:J15"/>
    <mergeCell ref="K14:K15"/>
    <mergeCell ref="D9:K9"/>
    <mergeCell ref="A1:M1"/>
    <mergeCell ref="A2:M2"/>
    <mergeCell ref="A3:M3"/>
    <mergeCell ref="L9:M9"/>
    <mergeCell ref="D10:K10"/>
    <mergeCell ref="L10:M10"/>
    <mergeCell ref="A8:C8"/>
    <mergeCell ref="D8:K8"/>
    <mergeCell ref="L8:M8"/>
    <mergeCell ref="A4:M4"/>
    <mergeCell ref="A5:M5"/>
    <mergeCell ref="A6:K6"/>
    <mergeCell ref="L6:M6"/>
    <mergeCell ref="A7:C7"/>
    <mergeCell ref="D7:K7"/>
    <mergeCell ref="L7:M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11A1A-069F-415E-9F5B-ED7CCB2A5796}">
  <dimension ref="A1:R33"/>
  <sheetViews>
    <sheetView topLeftCell="A16" zoomScale="85" zoomScaleNormal="85" workbookViewId="0">
      <selection activeCell="I36" sqref="I36"/>
    </sheetView>
  </sheetViews>
  <sheetFormatPr defaultRowHeight="14.25" x14ac:dyDescent="0.25"/>
  <cols>
    <col min="1" max="1" width="5.5703125" style="37" customWidth="1"/>
    <col min="2" max="2" width="13.42578125" style="37" customWidth="1"/>
    <col min="3" max="3" width="12.140625" style="37" customWidth="1"/>
    <col min="4" max="4" width="14.7109375" style="37" customWidth="1"/>
    <col min="5" max="5" width="8.5703125" style="26" customWidth="1"/>
    <col min="6" max="6" width="7.28515625" style="26" customWidth="1"/>
    <col min="7" max="7" width="11" style="26" customWidth="1"/>
    <col min="8" max="8" width="64.85546875" style="26" customWidth="1"/>
    <col min="9" max="9" width="9.140625" style="26"/>
    <col min="10" max="10" width="9.7109375" style="37" bestFit="1" customWidth="1"/>
    <col min="11" max="11" width="10.7109375" style="37" customWidth="1"/>
    <col min="12" max="13" width="13.5703125" style="37" customWidth="1"/>
    <col min="14" max="14" width="15.5703125" style="37" bestFit="1" customWidth="1"/>
    <col min="15" max="15" width="22.7109375" style="37" bestFit="1" customWidth="1"/>
    <col min="16" max="16" width="15" style="37" hidden="1" customWidth="1"/>
    <col min="17" max="17" width="9.140625" style="26"/>
    <col min="18" max="18" width="12.42578125" style="26" bestFit="1" customWidth="1"/>
    <col min="19" max="16384" width="9.140625" style="26"/>
  </cols>
  <sheetData>
    <row r="1" spans="1:16" s="2" customFormat="1" x14ac:dyDescent="0.25">
      <c r="A1" s="203" t="s">
        <v>54</v>
      </c>
      <c r="B1" s="203"/>
      <c r="C1" s="203"/>
      <c r="D1" s="203"/>
      <c r="E1" s="203"/>
      <c r="F1" s="203"/>
      <c r="G1" s="203"/>
      <c r="H1" s="203"/>
      <c r="I1" s="203"/>
      <c r="J1" s="203"/>
      <c r="K1" s="203"/>
      <c r="L1" s="203"/>
      <c r="M1" s="203"/>
      <c r="N1" s="203"/>
      <c r="O1" s="203"/>
      <c r="P1" s="203"/>
    </row>
    <row r="2" spans="1:16" s="2" customFormat="1" x14ac:dyDescent="0.25">
      <c r="A2" s="204" t="s">
        <v>55</v>
      </c>
      <c r="B2" s="204"/>
      <c r="C2" s="204"/>
      <c r="D2" s="204"/>
      <c r="E2" s="204"/>
      <c r="F2" s="204"/>
      <c r="G2" s="204"/>
      <c r="H2" s="204"/>
      <c r="I2" s="204"/>
      <c r="J2" s="204"/>
      <c r="K2" s="204"/>
      <c r="L2" s="204"/>
      <c r="M2" s="204"/>
      <c r="N2" s="204"/>
      <c r="O2" s="204"/>
      <c r="P2" s="204"/>
    </row>
    <row r="3" spans="1:16" s="2" customFormat="1" x14ac:dyDescent="0.25">
      <c r="A3" s="204" t="s">
        <v>56</v>
      </c>
      <c r="B3" s="204"/>
      <c r="C3" s="204"/>
      <c r="D3" s="204"/>
      <c r="E3" s="204"/>
      <c r="F3" s="204"/>
      <c r="G3" s="204"/>
      <c r="H3" s="204"/>
      <c r="I3" s="204"/>
      <c r="J3" s="204"/>
      <c r="K3" s="204"/>
      <c r="L3" s="204"/>
      <c r="M3" s="204"/>
      <c r="N3" s="204"/>
      <c r="O3" s="204"/>
      <c r="P3" s="204"/>
    </row>
    <row r="4" spans="1:16" s="2" customFormat="1" x14ac:dyDescent="0.25">
      <c r="A4" s="205" t="s">
        <v>276</v>
      </c>
      <c r="B4" s="205"/>
      <c r="C4" s="205"/>
      <c r="D4" s="205"/>
      <c r="E4" s="205"/>
      <c r="F4" s="205"/>
      <c r="G4" s="205"/>
      <c r="H4" s="205"/>
      <c r="I4" s="205"/>
      <c r="J4" s="205"/>
      <c r="K4" s="205"/>
      <c r="L4" s="205"/>
      <c r="M4" s="205"/>
      <c r="N4" s="205"/>
      <c r="O4" s="205"/>
      <c r="P4" s="205"/>
    </row>
    <row r="5" spans="1:16" s="2" customFormat="1" x14ac:dyDescent="0.25">
      <c r="A5" s="206" t="s">
        <v>57</v>
      </c>
      <c r="B5" s="206"/>
      <c r="C5" s="206"/>
      <c r="D5" s="206"/>
      <c r="E5" s="206"/>
      <c r="F5" s="206"/>
      <c r="G5" s="206"/>
      <c r="H5" s="206"/>
      <c r="I5" s="206"/>
      <c r="J5" s="206"/>
      <c r="K5" s="206"/>
      <c r="L5" s="206"/>
      <c r="M5" s="206"/>
      <c r="N5" s="206"/>
      <c r="O5" s="206"/>
      <c r="P5" s="206"/>
    </row>
    <row r="6" spans="1:16" s="2" customFormat="1" x14ac:dyDescent="0.25">
      <c r="A6" s="202" t="s">
        <v>58</v>
      </c>
      <c r="B6" s="202"/>
      <c r="C6" s="202"/>
      <c r="D6" s="202"/>
      <c r="E6" s="202"/>
      <c r="F6" s="202"/>
      <c r="G6" s="202"/>
      <c r="H6" s="202"/>
      <c r="I6" s="202"/>
      <c r="J6" s="202"/>
      <c r="K6" s="202"/>
      <c r="L6" s="202"/>
      <c r="M6" s="202"/>
      <c r="N6" s="196" t="s">
        <v>59</v>
      </c>
      <c r="O6" s="196"/>
      <c r="P6" s="196"/>
    </row>
    <row r="7" spans="1:16" s="2" customFormat="1" x14ac:dyDescent="0.2">
      <c r="A7" s="201" t="s">
        <v>60</v>
      </c>
      <c r="B7" s="201"/>
      <c r="C7" s="201"/>
      <c r="D7" s="201"/>
      <c r="E7" s="195"/>
      <c r="F7" s="195"/>
      <c r="G7" s="195"/>
      <c r="H7" s="195"/>
      <c r="I7" s="195"/>
      <c r="J7" s="195"/>
      <c r="K7" s="195"/>
      <c r="L7" s="195"/>
      <c r="M7" s="195"/>
      <c r="N7" s="196" t="s">
        <v>61</v>
      </c>
      <c r="O7" s="196"/>
      <c r="P7" s="196"/>
    </row>
    <row r="8" spans="1:16" s="2" customFormat="1" x14ac:dyDescent="0.2">
      <c r="A8" s="201" t="s">
        <v>62</v>
      </c>
      <c r="B8" s="201"/>
      <c r="C8" s="201"/>
      <c r="D8" s="201"/>
      <c r="E8" s="195"/>
      <c r="F8" s="195"/>
      <c r="G8" s="195"/>
      <c r="H8" s="195"/>
      <c r="I8" s="195"/>
      <c r="J8" s="195"/>
      <c r="K8" s="195"/>
      <c r="L8" s="195"/>
      <c r="M8" s="195"/>
      <c r="N8" s="196" t="s">
        <v>63</v>
      </c>
      <c r="O8" s="196"/>
      <c r="P8" s="196"/>
    </row>
    <row r="9" spans="1:16" s="2" customFormat="1" x14ac:dyDescent="0.2">
      <c r="A9" s="4"/>
      <c r="B9" s="4"/>
      <c r="C9" s="4"/>
      <c r="D9" s="4"/>
      <c r="E9" s="195"/>
      <c r="F9" s="195"/>
      <c r="G9" s="195"/>
      <c r="H9" s="195"/>
      <c r="I9" s="195"/>
      <c r="J9" s="195"/>
      <c r="K9" s="195"/>
      <c r="L9" s="195"/>
      <c r="M9" s="195"/>
      <c r="N9" s="196" t="s">
        <v>64</v>
      </c>
      <c r="O9" s="196"/>
      <c r="P9" s="196"/>
    </row>
    <row r="10" spans="1:16" s="2" customFormat="1" x14ac:dyDescent="0.2">
      <c r="A10" s="3"/>
      <c r="B10" s="3"/>
      <c r="C10" s="3"/>
      <c r="D10" s="3"/>
      <c r="E10" s="195"/>
      <c r="F10" s="195"/>
      <c r="G10" s="195"/>
      <c r="H10" s="195"/>
      <c r="I10" s="195"/>
      <c r="J10" s="195"/>
      <c r="K10" s="195"/>
      <c r="L10" s="195"/>
      <c r="M10" s="195"/>
      <c r="N10" s="196" t="s">
        <v>65</v>
      </c>
      <c r="O10" s="196"/>
      <c r="P10" s="196"/>
    </row>
    <row r="11" spans="1:16" s="2" customFormat="1" x14ac:dyDescent="0.25">
      <c r="A11" s="196"/>
      <c r="B11" s="196"/>
      <c r="C11" s="196"/>
      <c r="D11" s="196"/>
      <c r="E11" s="196"/>
      <c r="F11" s="196"/>
      <c r="G11" s="196"/>
      <c r="H11" s="196"/>
      <c r="I11" s="196"/>
      <c r="J11" s="196"/>
      <c r="K11" s="196"/>
      <c r="L11" s="196"/>
      <c r="M11" s="196"/>
      <c r="N11" s="196" t="s">
        <v>66</v>
      </c>
      <c r="O11" s="196"/>
      <c r="P11" s="196"/>
    </row>
    <row r="12" spans="1:16" s="5" customFormat="1" ht="14.25" customHeight="1" x14ac:dyDescent="0.2">
      <c r="A12" s="178" t="s">
        <v>280</v>
      </c>
      <c r="B12" s="178"/>
      <c r="C12" s="178"/>
      <c r="D12" s="178"/>
      <c r="E12" s="178"/>
      <c r="F12" s="178"/>
      <c r="G12" s="178"/>
      <c r="H12" s="178"/>
      <c r="I12" s="178"/>
      <c r="J12" s="178"/>
      <c r="K12" s="178"/>
      <c r="L12" s="178"/>
      <c r="M12" s="178"/>
      <c r="N12" s="178"/>
      <c r="O12" s="178"/>
      <c r="P12" s="178"/>
    </row>
    <row r="13" spans="1:16" s="23" customFormat="1" x14ac:dyDescent="0.25">
      <c r="A13" s="185" t="s">
        <v>67</v>
      </c>
      <c r="B13" s="185" t="s">
        <v>97</v>
      </c>
      <c r="C13" s="6" t="s">
        <v>68</v>
      </c>
      <c r="D13" s="189" t="s">
        <v>69</v>
      </c>
      <c r="E13" s="191" t="s">
        <v>70</v>
      </c>
      <c r="F13" s="192"/>
      <c r="G13" s="197" t="s">
        <v>264</v>
      </c>
      <c r="H13" s="198"/>
      <c r="I13" s="185" t="s">
        <v>72</v>
      </c>
      <c r="J13" s="185" t="s">
        <v>73</v>
      </c>
      <c r="K13" s="185" t="s">
        <v>74</v>
      </c>
      <c r="L13" s="185" t="s">
        <v>99</v>
      </c>
      <c r="M13" s="185" t="s">
        <v>100</v>
      </c>
      <c r="N13" s="185" t="s">
        <v>101</v>
      </c>
      <c r="O13" s="185" t="s">
        <v>102</v>
      </c>
      <c r="P13" s="185" t="s">
        <v>103</v>
      </c>
    </row>
    <row r="14" spans="1:16" s="25" customFormat="1" ht="42.75" x14ac:dyDescent="0.25">
      <c r="A14" s="186"/>
      <c r="B14" s="186"/>
      <c r="C14" s="6" t="s">
        <v>75</v>
      </c>
      <c r="D14" s="190"/>
      <c r="E14" s="193"/>
      <c r="F14" s="194"/>
      <c r="G14" s="199"/>
      <c r="H14" s="200"/>
      <c r="I14" s="186"/>
      <c r="J14" s="186"/>
      <c r="K14" s="186"/>
      <c r="L14" s="186"/>
      <c r="M14" s="186"/>
      <c r="N14" s="186"/>
      <c r="O14" s="186"/>
      <c r="P14" s="186"/>
    </row>
    <row r="15" spans="1:16" ht="28.5" x14ac:dyDescent="0.25">
      <c r="A15" s="7"/>
      <c r="B15" s="41"/>
      <c r="C15" s="7"/>
      <c r="D15" s="7"/>
      <c r="E15" s="14"/>
      <c r="F15" s="14"/>
      <c r="G15" s="8" t="s">
        <v>265</v>
      </c>
      <c r="H15" s="8" t="s">
        <v>337</v>
      </c>
      <c r="I15" s="8"/>
      <c r="J15" s="63"/>
      <c r="K15" s="63"/>
      <c r="L15" s="12"/>
      <c r="M15" s="12"/>
      <c r="N15" s="12"/>
      <c r="O15" s="12"/>
      <c r="P15" s="12"/>
    </row>
    <row r="16" spans="1:16" ht="85.5" x14ac:dyDescent="0.25">
      <c r="A16" s="188">
        <v>1</v>
      </c>
      <c r="B16" s="7"/>
      <c r="C16" s="12"/>
      <c r="D16" s="12"/>
      <c r="E16" s="12"/>
      <c r="F16" s="14"/>
      <c r="G16" s="11">
        <v>1.1000000000000001</v>
      </c>
      <c r="H16" s="83" t="s">
        <v>249</v>
      </c>
      <c r="I16" s="35"/>
      <c r="J16" s="12"/>
      <c r="K16" s="12"/>
      <c r="L16" s="12"/>
      <c r="M16" s="12"/>
      <c r="N16" s="12"/>
      <c r="O16" s="12"/>
      <c r="P16" s="12"/>
    </row>
    <row r="17" spans="1:18" ht="15" x14ac:dyDescent="0.25">
      <c r="A17" s="188"/>
      <c r="B17" s="157" t="s">
        <v>327</v>
      </c>
      <c r="C17" s="157" t="s">
        <v>328</v>
      </c>
      <c r="D17" s="28"/>
      <c r="E17" s="29">
        <v>0.18</v>
      </c>
      <c r="F17" s="30"/>
      <c r="G17" s="36" t="s">
        <v>250</v>
      </c>
      <c r="H17" s="83" t="s">
        <v>251</v>
      </c>
      <c r="I17" s="35" t="s">
        <v>252</v>
      </c>
      <c r="J17" s="94">
        <v>10</v>
      </c>
      <c r="K17" s="94">
        <v>1467</v>
      </c>
      <c r="L17" s="9">
        <v>0.14050000000000001</v>
      </c>
      <c r="M17" s="9">
        <f>K17/(1+L17)</f>
        <v>1286.2779482683034</v>
      </c>
      <c r="N17" s="31">
        <f>M17*J17</f>
        <v>12862.779482683034</v>
      </c>
      <c r="O17" s="10">
        <f t="shared" ref="O17" si="0">IF(ISBLANK(F17),E17*N17,F17*N17)</f>
        <v>2315.3003068829462</v>
      </c>
      <c r="P17" s="9">
        <f t="shared" ref="P17" si="1">N17+O17</f>
        <v>15178.07978956598</v>
      </c>
    </row>
    <row r="18" spans="1:18" ht="42.75" x14ac:dyDescent="0.25">
      <c r="A18" s="35">
        <v>2</v>
      </c>
      <c r="B18" s="7"/>
      <c r="C18" s="12"/>
      <c r="D18" s="32"/>
      <c r="E18" s="33"/>
      <c r="F18" s="34"/>
      <c r="G18" s="159" t="s">
        <v>331</v>
      </c>
      <c r="H18" s="83" t="s">
        <v>253</v>
      </c>
      <c r="I18" s="35"/>
      <c r="J18" s="94"/>
      <c r="K18" s="94"/>
      <c r="L18" s="9"/>
      <c r="M18" s="9"/>
      <c r="N18" s="31"/>
      <c r="O18" s="10"/>
      <c r="P18" s="9"/>
    </row>
    <row r="19" spans="1:18" ht="15" x14ac:dyDescent="0.25">
      <c r="A19" s="181">
        <v>3</v>
      </c>
      <c r="B19" s="157" t="s">
        <v>329</v>
      </c>
      <c r="C19" s="157" t="s">
        <v>330</v>
      </c>
      <c r="D19" s="28"/>
      <c r="E19" s="29">
        <v>0.18</v>
      </c>
      <c r="F19" s="30"/>
      <c r="G19" s="12" t="s">
        <v>254</v>
      </c>
      <c r="H19" s="83" t="s">
        <v>255</v>
      </c>
      <c r="I19" s="35" t="s">
        <v>199</v>
      </c>
      <c r="J19" s="94">
        <v>5</v>
      </c>
      <c r="K19" s="94">
        <v>1007</v>
      </c>
      <c r="L19" s="9">
        <v>0.14050000000000001</v>
      </c>
      <c r="M19" s="9">
        <f t="shared" ref="M19" si="2">K19/(1+L19)</f>
        <v>882.94607628233223</v>
      </c>
      <c r="N19" s="31">
        <f>M19*J19</f>
        <v>4414.7303814116613</v>
      </c>
      <c r="O19" s="10">
        <f t="shared" ref="O19" si="3">IF(ISBLANK(F19),E19*N19,F19*N19)</f>
        <v>794.65146865409895</v>
      </c>
      <c r="P19" s="9">
        <f t="shared" ref="P19" si="4">N19+O19</f>
        <v>5209.3818500657599</v>
      </c>
    </row>
    <row r="20" spans="1:18" ht="57" x14ac:dyDescent="0.25">
      <c r="A20" s="182"/>
      <c r="B20" s="7"/>
      <c r="C20" s="12"/>
      <c r="D20" s="32"/>
      <c r="E20" s="33"/>
      <c r="F20" s="34"/>
      <c r="G20" s="12">
        <v>2.15</v>
      </c>
      <c r="H20" s="83" t="s">
        <v>256</v>
      </c>
      <c r="I20" s="35"/>
      <c r="J20" s="94"/>
      <c r="K20" s="94"/>
      <c r="L20" s="9"/>
      <c r="M20" s="9"/>
      <c r="N20" s="31"/>
      <c r="O20" s="10"/>
      <c r="P20" s="9"/>
    </row>
    <row r="21" spans="1:18" ht="15" x14ac:dyDescent="0.25">
      <c r="A21" s="181">
        <v>4</v>
      </c>
      <c r="B21" s="157" t="s">
        <v>332</v>
      </c>
      <c r="C21" s="157" t="s">
        <v>330</v>
      </c>
      <c r="D21" s="28"/>
      <c r="E21" s="29">
        <v>0.18</v>
      </c>
      <c r="F21" s="30"/>
      <c r="G21" s="12" t="s">
        <v>257</v>
      </c>
      <c r="H21" s="83" t="s">
        <v>258</v>
      </c>
      <c r="I21" s="35" t="s">
        <v>199</v>
      </c>
      <c r="J21" s="94">
        <v>5</v>
      </c>
      <c r="K21" s="94">
        <v>2586</v>
      </c>
      <c r="L21" s="9">
        <v>0.14050000000000001</v>
      </c>
      <c r="M21" s="9">
        <f t="shared" ref="M21:M24" si="5">K21/(1+L21)</f>
        <v>2267.426567295046</v>
      </c>
      <c r="N21" s="31">
        <f t="shared" ref="N21:N24" si="6">M21*J21</f>
        <v>11337.13283647523</v>
      </c>
      <c r="O21" s="10">
        <f t="shared" ref="O21:O24" si="7">IF(ISBLANK(F21),E21*N21,F21*N21)</f>
        <v>2040.6839105655413</v>
      </c>
      <c r="P21" s="9">
        <f t="shared" ref="P21:P24" si="8">N21+O21</f>
        <v>13377.816747040772</v>
      </c>
    </row>
    <row r="22" spans="1:18" ht="28.5" x14ac:dyDescent="0.25">
      <c r="A22" s="182"/>
      <c r="B22" s="157" t="s">
        <v>333</v>
      </c>
      <c r="C22" s="157" t="s">
        <v>328</v>
      </c>
      <c r="D22" s="28"/>
      <c r="E22" s="29">
        <v>0.18</v>
      </c>
      <c r="F22" s="30"/>
      <c r="G22" s="12">
        <v>1.34</v>
      </c>
      <c r="H22" s="83" t="s">
        <v>259</v>
      </c>
      <c r="I22" s="35" t="s">
        <v>199</v>
      </c>
      <c r="J22" s="94">
        <v>10</v>
      </c>
      <c r="K22" s="94">
        <v>131</v>
      </c>
      <c r="L22" s="9">
        <v>0.14050000000000001</v>
      </c>
      <c r="M22" s="9">
        <f t="shared" si="5"/>
        <v>114.86190267426566</v>
      </c>
      <c r="N22" s="31">
        <f t="shared" si="6"/>
        <v>1148.6190267426566</v>
      </c>
      <c r="O22" s="10">
        <f t="shared" si="7"/>
        <v>206.75142481367817</v>
      </c>
      <c r="P22" s="9">
        <f t="shared" si="8"/>
        <v>1355.3704515563347</v>
      </c>
    </row>
    <row r="23" spans="1:18" ht="57" x14ac:dyDescent="0.25">
      <c r="A23" s="179">
        <v>5</v>
      </c>
      <c r="B23" s="157" t="s">
        <v>334</v>
      </c>
      <c r="C23" s="157" t="s">
        <v>335</v>
      </c>
      <c r="D23" s="28"/>
      <c r="E23" s="29">
        <v>0.18</v>
      </c>
      <c r="F23" s="30"/>
      <c r="G23" s="36">
        <v>5.6</v>
      </c>
      <c r="H23" s="83" t="s">
        <v>260</v>
      </c>
      <c r="I23" s="35" t="s">
        <v>261</v>
      </c>
      <c r="J23" s="94">
        <v>5</v>
      </c>
      <c r="K23" s="94">
        <v>13838</v>
      </c>
      <c r="L23" s="9">
        <v>0.14050000000000001</v>
      </c>
      <c r="M23" s="9">
        <f t="shared" si="5"/>
        <v>12133.274879438843</v>
      </c>
      <c r="N23" s="31">
        <f t="shared" si="6"/>
        <v>60666.374397194217</v>
      </c>
      <c r="O23" s="10">
        <f t="shared" si="7"/>
        <v>10919.947391494959</v>
      </c>
      <c r="P23" s="9">
        <f t="shared" si="8"/>
        <v>71586.32178868918</v>
      </c>
    </row>
    <row r="24" spans="1:18" ht="71.25" x14ac:dyDescent="0.25">
      <c r="A24" s="180"/>
      <c r="B24" s="157" t="s">
        <v>336</v>
      </c>
      <c r="C24" s="157" t="s">
        <v>335</v>
      </c>
      <c r="D24" s="28"/>
      <c r="E24" s="29">
        <v>0.18</v>
      </c>
      <c r="F24" s="30"/>
      <c r="G24" s="36">
        <v>5.8</v>
      </c>
      <c r="H24" s="83" t="s">
        <v>262</v>
      </c>
      <c r="I24" s="35" t="s">
        <v>263</v>
      </c>
      <c r="J24" s="94">
        <v>30</v>
      </c>
      <c r="K24" s="94">
        <v>972</v>
      </c>
      <c r="L24" s="9">
        <v>0.14050000000000001</v>
      </c>
      <c r="M24" s="9">
        <f t="shared" si="5"/>
        <v>852.25778167470401</v>
      </c>
      <c r="N24" s="31">
        <f t="shared" si="6"/>
        <v>25567.733450241121</v>
      </c>
      <c r="O24" s="10">
        <f t="shared" si="7"/>
        <v>4602.1920210434018</v>
      </c>
      <c r="P24" s="9">
        <f t="shared" si="8"/>
        <v>30169.925471284521</v>
      </c>
    </row>
    <row r="25" spans="1:18" x14ac:dyDescent="0.25">
      <c r="A25" s="12"/>
      <c r="B25" s="12"/>
      <c r="C25" s="212" t="s">
        <v>268</v>
      </c>
      <c r="D25" s="212"/>
      <c r="E25" s="212"/>
      <c r="F25" s="212"/>
      <c r="G25" s="212"/>
      <c r="H25" s="212"/>
      <c r="I25" s="212"/>
      <c r="J25" s="212"/>
      <c r="K25" s="212"/>
      <c r="L25" s="212"/>
      <c r="M25" s="93"/>
      <c r="N25" s="13">
        <f>SUM(N17:N24)</f>
        <v>115997.36957474792</v>
      </c>
      <c r="O25" s="13">
        <f>SUM(O17:O24)</f>
        <v>20879.526523454624</v>
      </c>
      <c r="P25" s="13">
        <f>SUM(P17:P24)</f>
        <v>136876.89609820253</v>
      </c>
    </row>
    <row r="26" spans="1:18" ht="15" customHeight="1" x14ac:dyDescent="0.25">
      <c r="A26" s="12"/>
      <c r="B26" s="12"/>
      <c r="C26" s="12"/>
      <c r="D26" s="12"/>
      <c r="E26" s="14"/>
      <c r="F26" s="14"/>
      <c r="G26" s="14"/>
      <c r="H26" s="172" t="s">
        <v>269</v>
      </c>
      <c r="I26" s="173"/>
      <c r="J26" s="173"/>
      <c r="K26" s="173"/>
      <c r="L26" s="173"/>
      <c r="M26" s="174"/>
      <c r="N26" s="15"/>
      <c r="O26" s="16">
        <f>N26</f>
        <v>0</v>
      </c>
      <c r="P26" s="17"/>
    </row>
    <row r="27" spans="1:18" x14ac:dyDescent="0.25">
      <c r="A27" s="12"/>
      <c r="B27" s="12"/>
      <c r="C27" s="12"/>
      <c r="D27" s="12"/>
      <c r="E27" s="14"/>
      <c r="F27" s="14"/>
      <c r="G27" s="14"/>
      <c r="H27" s="14"/>
      <c r="I27" s="14"/>
      <c r="J27" s="12"/>
      <c r="K27" s="12"/>
      <c r="L27" s="17" t="s">
        <v>107</v>
      </c>
      <c r="M27" s="17"/>
      <c r="N27" s="18">
        <f>N26*N25</f>
        <v>0</v>
      </c>
      <c r="O27" s="18">
        <f>O26*O25</f>
        <v>0</v>
      </c>
      <c r="P27" s="17"/>
    </row>
    <row r="28" spans="1:18" x14ac:dyDescent="0.2">
      <c r="A28" s="12"/>
      <c r="B28" s="12"/>
      <c r="C28" s="12"/>
      <c r="D28" s="12"/>
      <c r="E28" s="14"/>
      <c r="F28" s="14"/>
      <c r="G28" s="14"/>
      <c r="H28" s="14"/>
      <c r="I28" s="14"/>
      <c r="J28" s="12"/>
      <c r="K28" s="12"/>
      <c r="L28" s="17" t="s">
        <v>270</v>
      </c>
      <c r="M28" s="17"/>
      <c r="N28" s="19">
        <f>N25+N27</f>
        <v>115997.36957474792</v>
      </c>
      <c r="O28" s="20"/>
      <c r="P28" s="17"/>
    </row>
    <row r="29" spans="1:18" x14ac:dyDescent="0.25">
      <c r="A29" s="12"/>
      <c r="B29" s="12"/>
      <c r="C29" s="12"/>
      <c r="D29" s="12"/>
      <c r="E29" s="14"/>
      <c r="F29" s="14"/>
      <c r="G29" s="14"/>
      <c r="H29" s="14"/>
      <c r="I29" s="14"/>
      <c r="J29" s="12"/>
      <c r="K29" s="12"/>
      <c r="L29" s="22" t="s">
        <v>109</v>
      </c>
      <c r="M29" s="22"/>
      <c r="N29" s="21"/>
      <c r="O29" s="19">
        <f>O27+O25</f>
        <v>20879.526523454624</v>
      </c>
      <c r="P29" s="22"/>
    </row>
    <row r="30" spans="1:18" x14ac:dyDescent="0.25">
      <c r="R30" s="38"/>
    </row>
    <row r="31" spans="1:18" x14ac:dyDescent="0.2">
      <c r="A31" s="187" t="s">
        <v>76</v>
      </c>
      <c r="B31" s="187"/>
      <c r="C31" s="187"/>
      <c r="D31" s="187"/>
      <c r="E31" s="187"/>
      <c r="F31" s="187"/>
      <c r="G31" s="187"/>
      <c r="H31" s="187"/>
      <c r="I31" s="39"/>
      <c r="J31" s="40"/>
      <c r="K31" s="40"/>
      <c r="L31" s="40"/>
      <c r="M31" s="40"/>
      <c r="N31" s="40"/>
      <c r="O31" s="40"/>
      <c r="P31" s="40"/>
    </row>
    <row r="32" spans="1:18" x14ac:dyDescent="0.2">
      <c r="A32" s="23" t="s">
        <v>78</v>
      </c>
      <c r="B32" s="23"/>
      <c r="C32" s="39"/>
      <c r="D32" s="39"/>
      <c r="E32" s="39"/>
      <c r="F32" s="39"/>
      <c r="G32" s="39"/>
      <c r="H32" s="39"/>
      <c r="I32" s="39"/>
      <c r="J32" s="40"/>
      <c r="K32" s="40"/>
      <c r="L32" s="40"/>
      <c r="M32" s="40"/>
      <c r="N32" s="23" t="s">
        <v>77</v>
      </c>
      <c r="O32" s="40"/>
      <c r="P32" s="40"/>
    </row>
    <row r="33" spans="1:16" x14ac:dyDescent="0.2">
      <c r="A33" s="23" t="s">
        <v>80</v>
      </c>
      <c r="B33" s="23"/>
      <c r="C33" s="39"/>
      <c r="D33" s="39"/>
      <c r="E33" s="39"/>
      <c r="F33" s="39"/>
      <c r="G33" s="39"/>
      <c r="H33" s="39"/>
      <c r="I33" s="39"/>
      <c r="J33" s="40"/>
      <c r="K33" s="40"/>
      <c r="L33" s="40"/>
      <c r="M33" s="40"/>
      <c r="N33" s="23" t="s">
        <v>79</v>
      </c>
      <c r="O33" s="40"/>
      <c r="P33" s="40"/>
    </row>
  </sheetData>
  <sheetProtection password="DC2B" sheet="1" objects="1" scenarios="1"/>
  <mergeCells count="40">
    <mergeCell ref="A6:M6"/>
    <mergeCell ref="N6:P6"/>
    <mergeCell ref="A1:P1"/>
    <mergeCell ref="A2:P2"/>
    <mergeCell ref="A3:P3"/>
    <mergeCell ref="A4:P4"/>
    <mergeCell ref="A5:P5"/>
    <mergeCell ref="A7:D7"/>
    <mergeCell ref="E7:M7"/>
    <mergeCell ref="N7:P7"/>
    <mergeCell ref="A8:D8"/>
    <mergeCell ref="E8:M8"/>
    <mergeCell ref="N8:P8"/>
    <mergeCell ref="E9:M9"/>
    <mergeCell ref="N9:P9"/>
    <mergeCell ref="E10:M10"/>
    <mergeCell ref="N10:P10"/>
    <mergeCell ref="A11:M11"/>
    <mergeCell ref="N11:P11"/>
    <mergeCell ref="G13:H14"/>
    <mergeCell ref="I13:I14"/>
    <mergeCell ref="J13:J14"/>
    <mergeCell ref="K13:K14"/>
    <mergeCell ref="L13:L14"/>
    <mergeCell ref="C25:L25"/>
    <mergeCell ref="A31:H31"/>
    <mergeCell ref="H26:M26"/>
    <mergeCell ref="A12:P12"/>
    <mergeCell ref="A21:A22"/>
    <mergeCell ref="A23:A24"/>
    <mergeCell ref="M13:M14"/>
    <mergeCell ref="N13:N14"/>
    <mergeCell ref="O13:O14"/>
    <mergeCell ref="P13:P14"/>
    <mergeCell ref="A16:A17"/>
    <mergeCell ref="A19:A20"/>
    <mergeCell ref="A13:A14"/>
    <mergeCell ref="B13:B14"/>
    <mergeCell ref="D13:D14"/>
    <mergeCell ref="E13:F14"/>
  </mergeCells>
  <dataValidations count="1">
    <dataValidation allowBlank="1" showInputMessage="1" showErrorMessage="1" prompt="Please Enter Percentage" sqref="N26" xr:uid="{E2537661-47CA-4D9C-A2D0-FCB88FB131A4}"/>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1497-0402-4F31-B6B1-4B56E8009CB3}">
  <dimension ref="A1:M27"/>
  <sheetViews>
    <sheetView workbookViewId="0">
      <selection activeCell="K16" sqref="K16"/>
    </sheetView>
  </sheetViews>
  <sheetFormatPr defaultRowHeight="14.25" x14ac:dyDescent="0.25"/>
  <cols>
    <col min="1" max="1" width="9.28515625" style="42" bestFit="1" customWidth="1"/>
    <col min="2" max="2" width="9.140625" style="42"/>
    <col min="3" max="3" width="16" style="42" customWidth="1"/>
    <col min="4" max="4" width="13.85546875" style="42" customWidth="1"/>
    <col min="5" max="5" width="21.7109375" style="42" customWidth="1"/>
    <col min="6" max="6" width="9.28515625" style="2" bestFit="1" customWidth="1"/>
    <col min="7" max="7" width="9.140625" style="42"/>
    <col min="8" max="8" width="66.7109375" style="42" customWidth="1"/>
    <col min="9" max="9" width="9.140625" style="42"/>
    <col min="10" max="10" width="9.85546875" style="42" bestFit="1" customWidth="1"/>
    <col min="11" max="11" width="11.28515625" style="42" customWidth="1"/>
    <col min="12" max="12" width="10.5703125" style="42" customWidth="1"/>
    <col min="13" max="13" width="14" style="42" bestFit="1" customWidth="1"/>
    <col min="14" max="16384" width="9.140625" style="42"/>
  </cols>
  <sheetData>
    <row r="1" spans="1:13" s="2" customFormat="1" x14ac:dyDescent="0.25">
      <c r="A1" s="203" t="s">
        <v>54</v>
      </c>
      <c r="B1" s="203"/>
      <c r="C1" s="203"/>
      <c r="D1" s="203"/>
      <c r="E1" s="203"/>
      <c r="F1" s="203"/>
      <c r="G1" s="203"/>
      <c r="H1" s="203"/>
      <c r="I1" s="203"/>
      <c r="J1" s="203"/>
      <c r="K1" s="203"/>
      <c r="L1" s="203"/>
      <c r="M1" s="203"/>
    </row>
    <row r="2" spans="1:13" s="2" customFormat="1" x14ac:dyDescent="0.25">
      <c r="A2" s="204" t="s">
        <v>55</v>
      </c>
      <c r="B2" s="204"/>
      <c r="C2" s="204"/>
      <c r="D2" s="204"/>
      <c r="E2" s="204"/>
      <c r="F2" s="204"/>
      <c r="G2" s="204"/>
      <c r="H2" s="204"/>
      <c r="I2" s="204"/>
      <c r="J2" s="204"/>
      <c r="K2" s="204"/>
      <c r="L2" s="204"/>
      <c r="M2" s="204"/>
    </row>
    <row r="3" spans="1:13" s="2" customFormat="1" x14ac:dyDescent="0.25">
      <c r="A3" s="204" t="s">
        <v>56</v>
      </c>
      <c r="B3" s="204"/>
      <c r="C3" s="204"/>
      <c r="D3" s="204"/>
      <c r="E3" s="204"/>
      <c r="F3" s="204"/>
      <c r="G3" s="204"/>
      <c r="H3" s="204"/>
      <c r="I3" s="204"/>
      <c r="J3" s="204"/>
      <c r="K3" s="204"/>
      <c r="L3" s="204"/>
      <c r="M3" s="204"/>
    </row>
    <row r="4" spans="1:13" s="2" customFormat="1" x14ac:dyDescent="0.25">
      <c r="A4" s="205" t="s">
        <v>278</v>
      </c>
      <c r="B4" s="205"/>
      <c r="C4" s="205"/>
      <c r="D4" s="205"/>
      <c r="E4" s="205"/>
      <c r="F4" s="205"/>
      <c r="G4" s="205"/>
      <c r="H4" s="205"/>
      <c r="I4" s="205"/>
      <c r="J4" s="205"/>
      <c r="K4" s="205"/>
      <c r="L4" s="205"/>
      <c r="M4" s="205"/>
    </row>
    <row r="5" spans="1:13" s="2" customFormat="1" x14ac:dyDescent="0.25">
      <c r="A5" s="206" t="s">
        <v>57</v>
      </c>
      <c r="B5" s="206"/>
      <c r="C5" s="206"/>
      <c r="D5" s="206"/>
      <c r="E5" s="206"/>
      <c r="F5" s="206"/>
      <c r="G5" s="206"/>
      <c r="H5" s="206"/>
      <c r="I5" s="206"/>
      <c r="J5" s="206"/>
      <c r="K5" s="206"/>
      <c r="L5" s="206"/>
      <c r="M5" s="206"/>
    </row>
    <row r="6" spans="1:13" s="2" customFormat="1" x14ac:dyDescent="0.25">
      <c r="A6" s="202" t="s">
        <v>58</v>
      </c>
      <c r="B6" s="202"/>
      <c r="C6" s="202"/>
      <c r="D6" s="202"/>
      <c r="E6" s="202"/>
      <c r="F6" s="202"/>
      <c r="G6" s="202"/>
      <c r="H6" s="202"/>
      <c r="I6" s="202"/>
      <c r="J6" s="202"/>
      <c r="K6" s="202"/>
      <c r="L6" s="201" t="s">
        <v>59</v>
      </c>
      <c r="M6" s="201"/>
    </row>
    <row r="7" spans="1:13" s="2" customFormat="1" x14ac:dyDescent="0.25">
      <c r="A7" s="201" t="s">
        <v>60</v>
      </c>
      <c r="B7" s="201"/>
      <c r="C7" s="201"/>
      <c r="D7" s="207"/>
      <c r="E7" s="207"/>
      <c r="F7" s="207"/>
      <c r="G7" s="207"/>
      <c r="H7" s="207"/>
      <c r="I7" s="207"/>
      <c r="J7" s="207"/>
      <c r="K7" s="207"/>
      <c r="L7" s="201" t="s">
        <v>61</v>
      </c>
      <c r="M7" s="201"/>
    </row>
    <row r="8" spans="1:13" s="2" customFormat="1" x14ac:dyDescent="0.25">
      <c r="A8" s="201" t="s">
        <v>62</v>
      </c>
      <c r="B8" s="201"/>
      <c r="C8" s="201"/>
      <c r="D8" s="207"/>
      <c r="E8" s="207"/>
      <c r="F8" s="207"/>
      <c r="G8" s="207"/>
      <c r="H8" s="207"/>
      <c r="I8" s="207"/>
      <c r="J8" s="207"/>
      <c r="K8" s="207"/>
      <c r="L8" s="201" t="s">
        <v>63</v>
      </c>
      <c r="M8" s="201"/>
    </row>
    <row r="9" spans="1:13" s="2" customFormat="1" x14ac:dyDescent="0.25">
      <c r="A9" s="4"/>
      <c r="B9" s="4"/>
      <c r="C9" s="4"/>
      <c r="D9" s="207"/>
      <c r="E9" s="207"/>
      <c r="F9" s="207"/>
      <c r="G9" s="207"/>
      <c r="H9" s="207"/>
      <c r="I9" s="207"/>
      <c r="J9" s="207"/>
      <c r="K9" s="207"/>
      <c r="L9" s="201" t="s">
        <v>64</v>
      </c>
      <c r="M9" s="201"/>
    </row>
    <row r="10" spans="1:13" s="2" customFormat="1" x14ac:dyDescent="0.25">
      <c r="A10" s="3"/>
      <c r="B10" s="3"/>
      <c r="C10" s="3"/>
      <c r="D10" s="207"/>
      <c r="E10" s="207"/>
      <c r="F10" s="207"/>
      <c r="G10" s="207"/>
      <c r="H10" s="207"/>
      <c r="I10" s="207"/>
      <c r="J10" s="207"/>
      <c r="K10" s="207"/>
      <c r="L10" s="201" t="s">
        <v>65</v>
      </c>
      <c r="M10" s="201"/>
    </row>
    <row r="11" spans="1:13" s="2" customFormat="1" x14ac:dyDescent="0.25">
      <c r="A11" s="196"/>
      <c r="B11" s="196"/>
      <c r="C11" s="196"/>
      <c r="D11" s="196"/>
      <c r="E11" s="196"/>
      <c r="F11" s="196"/>
      <c r="G11" s="196"/>
      <c r="H11" s="196"/>
      <c r="I11" s="196"/>
      <c r="J11" s="196"/>
      <c r="K11" s="196"/>
      <c r="L11" s="201" t="s">
        <v>66</v>
      </c>
      <c r="M11" s="201"/>
    </row>
    <row r="12" spans="1:13" x14ac:dyDescent="0.25">
      <c r="A12" s="178" t="s">
        <v>281</v>
      </c>
      <c r="B12" s="178"/>
      <c r="C12" s="178"/>
      <c r="D12" s="178"/>
      <c r="E12" s="178"/>
      <c r="F12" s="178"/>
      <c r="G12" s="178"/>
      <c r="H12" s="178"/>
      <c r="I12" s="178"/>
      <c r="J12" s="178"/>
      <c r="K12" s="178"/>
      <c r="L12" s="178"/>
      <c r="M12" s="178"/>
    </row>
    <row r="13" spans="1:13" s="46" customFormat="1" x14ac:dyDescent="0.25">
      <c r="A13" s="178" t="s">
        <v>67</v>
      </c>
      <c r="B13" s="178" t="s">
        <v>111</v>
      </c>
      <c r="C13" s="178" t="s">
        <v>112</v>
      </c>
      <c r="D13" s="6" t="s">
        <v>68</v>
      </c>
      <c r="E13" s="211" t="s">
        <v>69</v>
      </c>
      <c r="F13" s="211" t="s">
        <v>70</v>
      </c>
      <c r="G13" s="211"/>
      <c r="H13" s="178" t="s">
        <v>71</v>
      </c>
      <c r="I13" s="178" t="s">
        <v>72</v>
      </c>
      <c r="J13" s="178" t="s">
        <v>73</v>
      </c>
      <c r="K13" s="178" t="s">
        <v>74</v>
      </c>
      <c r="L13" s="178" t="s">
        <v>113</v>
      </c>
      <c r="M13" s="178" t="s">
        <v>114</v>
      </c>
    </row>
    <row r="14" spans="1:13" s="46" customFormat="1" ht="66.75" customHeight="1" x14ac:dyDescent="0.25">
      <c r="A14" s="178"/>
      <c r="B14" s="178"/>
      <c r="C14" s="178"/>
      <c r="D14" s="6" t="s">
        <v>75</v>
      </c>
      <c r="E14" s="211"/>
      <c r="F14" s="211"/>
      <c r="G14" s="211"/>
      <c r="H14" s="178"/>
      <c r="I14" s="178"/>
      <c r="J14" s="178"/>
      <c r="K14" s="178"/>
      <c r="L14" s="178"/>
      <c r="M14" s="178"/>
    </row>
    <row r="15" spans="1:13" s="45" customFormat="1" x14ac:dyDescent="0.25">
      <c r="A15" s="21"/>
      <c r="B15" s="21"/>
      <c r="C15" s="21"/>
      <c r="D15" s="6"/>
      <c r="E15" s="6"/>
      <c r="F15" s="211"/>
      <c r="G15" s="211"/>
      <c r="H15" s="208" t="s">
        <v>271</v>
      </c>
      <c r="I15" s="208"/>
      <c r="J15" s="3"/>
      <c r="K15" s="3"/>
      <c r="L15" s="3"/>
      <c r="M15" s="3"/>
    </row>
    <row r="16" spans="1:13" ht="28.5" x14ac:dyDescent="0.25">
      <c r="A16" s="36">
        <v>1</v>
      </c>
      <c r="B16" s="47" t="s">
        <v>248</v>
      </c>
      <c r="C16" s="47" t="s">
        <v>116</v>
      </c>
      <c r="D16" s="47">
        <v>995461</v>
      </c>
      <c r="E16" s="48"/>
      <c r="F16" s="49">
        <f t="shared" ref="F16" si="0">IF(D16&gt;0,18%,0)</f>
        <v>0.18</v>
      </c>
      <c r="G16" s="50"/>
      <c r="H16" s="1" t="s">
        <v>266</v>
      </c>
      <c r="I16" s="51" t="s">
        <v>199</v>
      </c>
      <c r="J16" s="52">
        <v>5</v>
      </c>
      <c r="K16" s="53"/>
      <c r="L16" s="54">
        <f t="shared" ref="L16" si="1">K16*J16</f>
        <v>0</v>
      </c>
      <c r="M16" s="54">
        <f t="shared" ref="M16" si="2">IF(ISBLANK(G16),F16*L16,G16*L16)</f>
        <v>0</v>
      </c>
    </row>
    <row r="17" spans="1:13" s="45" customFormat="1" x14ac:dyDescent="0.25">
      <c r="A17" s="55"/>
      <c r="B17" s="55"/>
      <c r="C17" s="55"/>
      <c r="D17" s="55"/>
      <c r="E17" s="55"/>
      <c r="F17" s="56"/>
      <c r="G17" s="55"/>
      <c r="H17" s="172" t="s">
        <v>272</v>
      </c>
      <c r="I17" s="173"/>
      <c r="J17" s="173"/>
      <c r="K17" s="174"/>
      <c r="L17" s="57">
        <f>SUM(L16:L16)</f>
        <v>0</v>
      </c>
      <c r="M17" s="58">
        <f>SUM(M16:M16)</f>
        <v>0</v>
      </c>
    </row>
    <row r="18" spans="1:13" s="45" customFormat="1" x14ac:dyDescent="0.25">
      <c r="F18" s="46"/>
      <c r="I18" s="24"/>
    </row>
    <row r="19" spans="1:13" s="45" customFormat="1" x14ac:dyDescent="0.25">
      <c r="F19" s="46"/>
      <c r="I19" s="24"/>
    </row>
    <row r="20" spans="1:13" s="45" customFormat="1" x14ac:dyDescent="0.25">
      <c r="A20" s="45" t="s">
        <v>76</v>
      </c>
      <c r="F20" s="46"/>
      <c r="I20" s="24"/>
    </row>
    <row r="21" spans="1:13" s="45" customFormat="1" x14ac:dyDescent="0.25">
      <c r="F21" s="46"/>
      <c r="I21" s="24"/>
    </row>
    <row r="22" spans="1:13" s="45" customFormat="1" x14ac:dyDescent="0.25">
      <c r="F22" s="46"/>
      <c r="I22" s="24"/>
    </row>
    <row r="23" spans="1:13" s="45" customFormat="1" x14ac:dyDescent="0.25">
      <c r="F23" s="46"/>
      <c r="I23" s="24"/>
    </row>
    <row r="24" spans="1:13" s="45" customFormat="1" x14ac:dyDescent="0.25">
      <c r="F24" s="46"/>
      <c r="I24" s="24"/>
    </row>
    <row r="25" spans="1:13" s="45" customFormat="1" x14ac:dyDescent="0.25">
      <c r="F25" s="46"/>
      <c r="I25" s="24"/>
      <c r="J25" s="24"/>
      <c r="K25" s="59" t="s">
        <v>77</v>
      </c>
      <c r="L25" s="60">
        <v>0</v>
      </c>
    </row>
    <row r="26" spans="1:13" s="45" customFormat="1" x14ac:dyDescent="0.25">
      <c r="A26" s="61" t="s">
        <v>78</v>
      </c>
      <c r="B26" s="62"/>
      <c r="F26" s="46"/>
      <c r="I26" s="24"/>
      <c r="J26" s="24"/>
      <c r="K26" s="59" t="s">
        <v>79</v>
      </c>
      <c r="L26" s="60">
        <v>0</v>
      </c>
    </row>
    <row r="27" spans="1:13" s="45" customFormat="1" x14ac:dyDescent="0.25">
      <c r="A27" s="61" t="s">
        <v>80</v>
      </c>
      <c r="B27" s="2"/>
      <c r="F27" s="46"/>
      <c r="I27" s="24"/>
    </row>
  </sheetData>
  <sheetProtection password="DC2B" sheet="1" objects="1" scenarios="1"/>
  <mergeCells count="34">
    <mergeCell ref="A6:K6"/>
    <mergeCell ref="L6:M6"/>
    <mergeCell ref="A1:M1"/>
    <mergeCell ref="A2:M2"/>
    <mergeCell ref="A3:M3"/>
    <mergeCell ref="A4:M4"/>
    <mergeCell ref="A5:M5"/>
    <mergeCell ref="A7:C7"/>
    <mergeCell ref="D7:K7"/>
    <mergeCell ref="L7:M7"/>
    <mergeCell ref="A8:C8"/>
    <mergeCell ref="D8:K8"/>
    <mergeCell ref="L8:M8"/>
    <mergeCell ref="D9:K9"/>
    <mergeCell ref="L9:M9"/>
    <mergeCell ref="D10:K10"/>
    <mergeCell ref="L10:M10"/>
    <mergeCell ref="A11:K11"/>
    <mergeCell ref="L11:M11"/>
    <mergeCell ref="M13:M14"/>
    <mergeCell ref="F15:G15"/>
    <mergeCell ref="H15:I15"/>
    <mergeCell ref="A12:M12"/>
    <mergeCell ref="A13:A14"/>
    <mergeCell ref="B13:B14"/>
    <mergeCell ref="C13:C14"/>
    <mergeCell ref="E13:E14"/>
    <mergeCell ref="F13:G14"/>
    <mergeCell ref="H13:H14"/>
    <mergeCell ref="H17:K17"/>
    <mergeCell ref="I13:I14"/>
    <mergeCell ref="J13:J14"/>
    <mergeCell ref="K13:K14"/>
    <mergeCell ref="L13:L1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513AD-AB59-4597-A402-7ABC468E7C8D}">
  <dimension ref="A1:M27"/>
  <sheetViews>
    <sheetView workbookViewId="0">
      <selection activeCell="K16" sqref="K16"/>
    </sheetView>
  </sheetViews>
  <sheetFormatPr defaultRowHeight="14.25" x14ac:dyDescent="0.25"/>
  <cols>
    <col min="1" max="1" width="9.28515625" style="42" bestFit="1" customWidth="1"/>
    <col min="2" max="2" width="9.140625" style="42"/>
    <col min="3" max="3" width="16" style="42" customWidth="1"/>
    <col min="4" max="4" width="9.28515625" style="42" bestFit="1" customWidth="1"/>
    <col min="5" max="5" width="9.140625" style="42"/>
    <col min="6" max="6" width="9.28515625" style="2" bestFit="1" customWidth="1"/>
    <col min="7" max="7" width="9.140625" style="42"/>
    <col min="8" max="8" width="66.7109375" style="42" customWidth="1"/>
    <col min="9" max="9" width="9.140625" style="42"/>
    <col min="10" max="10" width="9.85546875" style="42" bestFit="1" customWidth="1"/>
    <col min="11" max="11" width="10.140625" style="42" customWidth="1"/>
    <col min="12" max="12" width="10.5703125" style="42" customWidth="1"/>
    <col min="13" max="13" width="14" style="42" bestFit="1" customWidth="1"/>
    <col min="14" max="16384" width="9.140625" style="42"/>
  </cols>
  <sheetData>
    <row r="1" spans="1:13" s="2" customFormat="1" x14ac:dyDescent="0.25">
      <c r="A1" s="203" t="s">
        <v>54</v>
      </c>
      <c r="B1" s="203"/>
      <c r="C1" s="203"/>
      <c r="D1" s="203"/>
      <c r="E1" s="203"/>
      <c r="F1" s="203"/>
      <c r="G1" s="203"/>
      <c r="H1" s="203"/>
      <c r="I1" s="203"/>
      <c r="J1" s="203"/>
      <c r="K1" s="203"/>
      <c r="L1" s="203"/>
      <c r="M1" s="203"/>
    </row>
    <row r="2" spans="1:13" s="2" customFormat="1" x14ac:dyDescent="0.25">
      <c r="A2" s="204" t="s">
        <v>55</v>
      </c>
      <c r="B2" s="204"/>
      <c r="C2" s="204"/>
      <c r="D2" s="204"/>
      <c r="E2" s="204"/>
      <c r="F2" s="204"/>
      <c r="G2" s="204"/>
      <c r="H2" s="204"/>
      <c r="I2" s="204"/>
      <c r="J2" s="204"/>
      <c r="K2" s="204"/>
      <c r="L2" s="204"/>
      <c r="M2" s="204"/>
    </row>
    <row r="3" spans="1:13" s="2" customFormat="1" x14ac:dyDescent="0.25">
      <c r="A3" s="204" t="s">
        <v>56</v>
      </c>
      <c r="B3" s="204"/>
      <c r="C3" s="204"/>
      <c r="D3" s="204"/>
      <c r="E3" s="204"/>
      <c r="F3" s="204"/>
      <c r="G3" s="204"/>
      <c r="H3" s="204"/>
      <c r="I3" s="204"/>
      <c r="J3" s="204"/>
      <c r="K3" s="204"/>
      <c r="L3" s="204"/>
      <c r="M3" s="204"/>
    </row>
    <row r="4" spans="1:13" s="2" customFormat="1" x14ac:dyDescent="0.25">
      <c r="A4" s="205" t="s">
        <v>282</v>
      </c>
      <c r="B4" s="205"/>
      <c r="C4" s="205"/>
      <c r="D4" s="205"/>
      <c r="E4" s="205"/>
      <c r="F4" s="205"/>
      <c r="G4" s="205"/>
      <c r="H4" s="205"/>
      <c r="I4" s="205"/>
      <c r="J4" s="205"/>
      <c r="K4" s="205"/>
      <c r="L4" s="205"/>
      <c r="M4" s="205"/>
    </row>
    <row r="5" spans="1:13" s="2" customFormat="1" x14ac:dyDescent="0.25">
      <c r="A5" s="206" t="s">
        <v>57</v>
      </c>
      <c r="B5" s="206"/>
      <c r="C5" s="206"/>
      <c r="D5" s="206"/>
      <c r="E5" s="206"/>
      <c r="F5" s="206"/>
      <c r="G5" s="206"/>
      <c r="H5" s="206"/>
      <c r="I5" s="206"/>
      <c r="J5" s="206"/>
      <c r="K5" s="206"/>
      <c r="L5" s="206"/>
      <c r="M5" s="206"/>
    </row>
    <row r="6" spans="1:13" s="2" customFormat="1" x14ac:dyDescent="0.25">
      <c r="A6" s="202" t="s">
        <v>58</v>
      </c>
      <c r="B6" s="202"/>
      <c r="C6" s="202"/>
      <c r="D6" s="202"/>
      <c r="E6" s="202"/>
      <c r="F6" s="202"/>
      <c r="G6" s="202"/>
      <c r="H6" s="202"/>
      <c r="I6" s="202"/>
      <c r="J6" s="202"/>
      <c r="K6" s="202"/>
      <c r="L6" s="201" t="s">
        <v>59</v>
      </c>
      <c r="M6" s="201"/>
    </row>
    <row r="7" spans="1:13" s="2" customFormat="1" x14ac:dyDescent="0.25">
      <c r="A7" s="201" t="s">
        <v>60</v>
      </c>
      <c r="B7" s="201"/>
      <c r="C7" s="201"/>
      <c r="D7" s="207"/>
      <c r="E7" s="207"/>
      <c r="F7" s="207"/>
      <c r="G7" s="207"/>
      <c r="H7" s="207"/>
      <c r="I7" s="207"/>
      <c r="J7" s="207"/>
      <c r="K7" s="207"/>
      <c r="L7" s="201" t="s">
        <v>61</v>
      </c>
      <c r="M7" s="201"/>
    </row>
    <row r="8" spans="1:13" s="2" customFormat="1" x14ac:dyDescent="0.25">
      <c r="A8" s="201" t="s">
        <v>62</v>
      </c>
      <c r="B8" s="201"/>
      <c r="C8" s="201"/>
      <c r="D8" s="207"/>
      <c r="E8" s="207"/>
      <c r="F8" s="207"/>
      <c r="G8" s="207"/>
      <c r="H8" s="207"/>
      <c r="I8" s="207"/>
      <c r="J8" s="207"/>
      <c r="K8" s="207"/>
      <c r="L8" s="201" t="s">
        <v>63</v>
      </c>
      <c r="M8" s="201"/>
    </row>
    <row r="9" spans="1:13" s="2" customFormat="1" x14ac:dyDescent="0.25">
      <c r="A9" s="4"/>
      <c r="B9" s="4"/>
      <c r="C9" s="4"/>
      <c r="D9" s="207"/>
      <c r="E9" s="207"/>
      <c r="F9" s="207"/>
      <c r="G9" s="207"/>
      <c r="H9" s="207"/>
      <c r="I9" s="207"/>
      <c r="J9" s="207"/>
      <c r="K9" s="207"/>
      <c r="L9" s="201" t="s">
        <v>64</v>
      </c>
      <c r="M9" s="201"/>
    </row>
    <row r="10" spans="1:13" s="2" customFormat="1" x14ac:dyDescent="0.25">
      <c r="A10" s="3"/>
      <c r="B10" s="3"/>
      <c r="C10" s="3"/>
      <c r="D10" s="207"/>
      <c r="E10" s="207"/>
      <c r="F10" s="207"/>
      <c r="G10" s="207"/>
      <c r="H10" s="207"/>
      <c r="I10" s="207"/>
      <c r="J10" s="207"/>
      <c r="K10" s="207"/>
      <c r="L10" s="201" t="s">
        <v>65</v>
      </c>
      <c r="M10" s="201"/>
    </row>
    <row r="11" spans="1:13" s="2" customFormat="1" x14ac:dyDescent="0.25">
      <c r="A11" s="196"/>
      <c r="B11" s="196"/>
      <c r="C11" s="196"/>
      <c r="D11" s="196"/>
      <c r="E11" s="196"/>
      <c r="F11" s="196"/>
      <c r="G11" s="196"/>
      <c r="H11" s="196"/>
      <c r="I11" s="196"/>
      <c r="J11" s="196"/>
      <c r="K11" s="196"/>
      <c r="L11" s="201" t="s">
        <v>66</v>
      </c>
      <c r="M11" s="201"/>
    </row>
    <row r="12" spans="1:13" x14ac:dyDescent="0.25">
      <c r="A12" s="178" t="s">
        <v>283</v>
      </c>
      <c r="B12" s="178"/>
      <c r="C12" s="178"/>
      <c r="D12" s="178"/>
      <c r="E12" s="178"/>
      <c r="F12" s="178"/>
      <c r="G12" s="178"/>
      <c r="H12" s="178"/>
      <c r="I12" s="178"/>
      <c r="J12" s="178"/>
      <c r="K12" s="178"/>
      <c r="L12" s="178"/>
      <c r="M12" s="178"/>
    </row>
    <row r="13" spans="1:13" s="46" customFormat="1" x14ac:dyDescent="0.25">
      <c r="A13" s="178" t="s">
        <v>67</v>
      </c>
      <c r="B13" s="178" t="s">
        <v>111</v>
      </c>
      <c r="C13" s="178" t="s">
        <v>112</v>
      </c>
      <c r="D13" s="6" t="s">
        <v>68</v>
      </c>
      <c r="E13" s="211" t="s">
        <v>69</v>
      </c>
      <c r="F13" s="211" t="s">
        <v>70</v>
      </c>
      <c r="G13" s="211"/>
      <c r="H13" s="178" t="s">
        <v>71</v>
      </c>
      <c r="I13" s="178" t="s">
        <v>72</v>
      </c>
      <c r="J13" s="178" t="s">
        <v>73</v>
      </c>
      <c r="K13" s="178" t="s">
        <v>74</v>
      </c>
      <c r="L13" s="178" t="s">
        <v>113</v>
      </c>
      <c r="M13" s="178" t="s">
        <v>114</v>
      </c>
    </row>
    <row r="14" spans="1:13" s="46" customFormat="1" ht="71.25" x14ac:dyDescent="0.25">
      <c r="A14" s="178"/>
      <c r="B14" s="178"/>
      <c r="C14" s="178"/>
      <c r="D14" s="6" t="s">
        <v>75</v>
      </c>
      <c r="E14" s="211"/>
      <c r="F14" s="211"/>
      <c r="G14" s="211"/>
      <c r="H14" s="178"/>
      <c r="I14" s="178"/>
      <c r="J14" s="178"/>
      <c r="K14" s="178"/>
      <c r="L14" s="178"/>
      <c r="M14" s="178"/>
    </row>
    <row r="15" spans="1:13" s="45" customFormat="1" x14ac:dyDescent="0.25">
      <c r="A15" s="21"/>
      <c r="B15" s="21"/>
      <c r="C15" s="21"/>
      <c r="D15" s="6"/>
      <c r="E15" s="6"/>
      <c r="F15" s="211"/>
      <c r="G15" s="211"/>
      <c r="H15" s="208" t="s">
        <v>295</v>
      </c>
      <c r="I15" s="208"/>
      <c r="J15" s="3"/>
      <c r="K15" s="3"/>
      <c r="L15" s="3"/>
      <c r="M15" s="3"/>
    </row>
    <row r="16" spans="1:13" ht="28.5" x14ac:dyDescent="0.25">
      <c r="A16" s="36">
        <v>1</v>
      </c>
      <c r="B16" s="47" t="s">
        <v>248</v>
      </c>
      <c r="C16" s="47" t="s">
        <v>116</v>
      </c>
      <c r="D16" s="47">
        <v>995421</v>
      </c>
      <c r="E16" s="48"/>
      <c r="F16" s="49">
        <f t="shared" ref="F16" si="0">IF(D16&gt;0,18%,0)</f>
        <v>0.18</v>
      </c>
      <c r="G16" s="50"/>
      <c r="H16" s="1" t="s">
        <v>267</v>
      </c>
      <c r="I16" s="51" t="s">
        <v>199</v>
      </c>
      <c r="J16" s="52">
        <v>5</v>
      </c>
      <c r="K16" s="53"/>
      <c r="L16" s="54">
        <f t="shared" ref="L16" si="1">K16*J16</f>
        <v>0</v>
      </c>
      <c r="M16" s="54">
        <f t="shared" ref="M16" si="2">IF(ISBLANK(G16),F16*L16,G16*L16)</f>
        <v>0</v>
      </c>
    </row>
    <row r="17" spans="1:13" s="45" customFormat="1" x14ac:dyDescent="0.25">
      <c r="A17" s="55"/>
      <c r="B17" s="55"/>
      <c r="C17" s="55"/>
      <c r="D17" s="55"/>
      <c r="E17" s="55"/>
      <c r="F17" s="56"/>
      <c r="G17" s="55"/>
      <c r="H17" s="172" t="s">
        <v>273</v>
      </c>
      <c r="I17" s="173"/>
      <c r="J17" s="173"/>
      <c r="K17" s="174"/>
      <c r="L17" s="57">
        <f>SUM(L16:L16)</f>
        <v>0</v>
      </c>
      <c r="M17" s="58">
        <f>SUM(M16:M16)</f>
        <v>0</v>
      </c>
    </row>
    <row r="18" spans="1:13" s="45" customFormat="1" x14ac:dyDescent="0.25">
      <c r="F18" s="46"/>
      <c r="I18" s="24"/>
    </row>
    <row r="19" spans="1:13" s="45" customFormat="1" x14ac:dyDescent="0.25">
      <c r="F19" s="46"/>
      <c r="I19" s="24"/>
    </row>
    <row r="20" spans="1:13" s="45" customFormat="1" x14ac:dyDescent="0.25">
      <c r="A20" s="45" t="s">
        <v>76</v>
      </c>
      <c r="F20" s="46"/>
      <c r="I20" s="24"/>
    </row>
    <row r="21" spans="1:13" s="45" customFormat="1" x14ac:dyDescent="0.25">
      <c r="F21" s="46"/>
      <c r="I21" s="24"/>
    </row>
    <row r="22" spans="1:13" s="45" customFormat="1" x14ac:dyDescent="0.25">
      <c r="F22" s="46"/>
      <c r="I22" s="24"/>
    </row>
    <row r="23" spans="1:13" s="45" customFormat="1" x14ac:dyDescent="0.25">
      <c r="F23" s="46"/>
      <c r="I23" s="24"/>
    </row>
    <row r="24" spans="1:13" s="45" customFormat="1" x14ac:dyDescent="0.25">
      <c r="F24" s="46"/>
      <c r="I24" s="24"/>
    </row>
    <row r="25" spans="1:13" s="45" customFormat="1" x14ac:dyDescent="0.25">
      <c r="F25" s="46"/>
      <c r="I25" s="24"/>
      <c r="J25" s="24"/>
      <c r="K25" s="59" t="s">
        <v>77</v>
      </c>
      <c r="L25" s="60">
        <v>0</v>
      </c>
    </row>
    <row r="26" spans="1:13" s="45" customFormat="1" x14ac:dyDescent="0.25">
      <c r="A26" s="61" t="s">
        <v>78</v>
      </c>
      <c r="B26" s="62"/>
      <c r="F26" s="46"/>
      <c r="I26" s="24"/>
      <c r="J26" s="24"/>
      <c r="K26" s="59" t="s">
        <v>79</v>
      </c>
      <c r="L26" s="60">
        <v>0</v>
      </c>
    </row>
    <row r="27" spans="1:13" s="45" customFormat="1" x14ac:dyDescent="0.25">
      <c r="A27" s="61" t="s">
        <v>80</v>
      </c>
      <c r="B27" s="2"/>
      <c r="F27" s="46"/>
      <c r="I27" s="24"/>
    </row>
  </sheetData>
  <sheetProtection password="DC2B" sheet="1" objects="1" scenarios="1"/>
  <mergeCells count="34">
    <mergeCell ref="A6:K6"/>
    <mergeCell ref="L6:M6"/>
    <mergeCell ref="A1:M1"/>
    <mergeCell ref="A2:M2"/>
    <mergeCell ref="A3:M3"/>
    <mergeCell ref="A4:M4"/>
    <mergeCell ref="A5:M5"/>
    <mergeCell ref="A7:C7"/>
    <mergeCell ref="D7:K7"/>
    <mergeCell ref="L7:M7"/>
    <mergeCell ref="A8:C8"/>
    <mergeCell ref="D8:K8"/>
    <mergeCell ref="L8:M8"/>
    <mergeCell ref="D9:K9"/>
    <mergeCell ref="L9:M9"/>
    <mergeCell ref="D10:K10"/>
    <mergeCell ref="L10:M10"/>
    <mergeCell ref="A11:K11"/>
    <mergeCell ref="L11:M11"/>
    <mergeCell ref="M13:M14"/>
    <mergeCell ref="F15:G15"/>
    <mergeCell ref="H15:I15"/>
    <mergeCell ref="A12:M12"/>
    <mergeCell ref="A13:A14"/>
    <mergeCell ref="B13:B14"/>
    <mergeCell ref="C13:C14"/>
    <mergeCell ref="E13:E14"/>
    <mergeCell ref="F13:G14"/>
    <mergeCell ref="H13:H14"/>
    <mergeCell ref="H17:K17"/>
    <mergeCell ref="I13:I14"/>
    <mergeCell ref="J13:J14"/>
    <mergeCell ref="K13:K14"/>
    <mergeCell ref="L13:L1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C65EB-15AA-463E-A0F7-574676B0EE2B}">
  <dimension ref="A1:D20"/>
  <sheetViews>
    <sheetView view="pageBreakPreview" zoomScale="115" zoomScaleNormal="130" zoomScaleSheetLayoutView="115" workbookViewId="0">
      <selection activeCell="E19" sqref="E19"/>
    </sheetView>
  </sheetViews>
  <sheetFormatPr defaultRowHeight="12.75" x14ac:dyDescent="0.25"/>
  <cols>
    <col min="1" max="1" width="8.5703125" style="156" customWidth="1"/>
    <col min="2" max="2" width="67.7109375" style="138" customWidth="1"/>
    <col min="3" max="3" width="17.85546875" style="138" customWidth="1"/>
    <col min="4" max="4" width="22.5703125" style="138" customWidth="1"/>
    <col min="5" max="256" width="9.140625" style="138"/>
    <col min="257" max="257" width="8.5703125" style="138" customWidth="1"/>
    <col min="258" max="258" width="67.7109375" style="138" customWidth="1"/>
    <col min="259" max="259" width="17.85546875" style="138" customWidth="1"/>
    <col min="260" max="260" width="22.5703125" style="138" customWidth="1"/>
    <col min="261" max="512" width="9.140625" style="138"/>
    <col min="513" max="513" width="8.5703125" style="138" customWidth="1"/>
    <col min="514" max="514" width="67.7109375" style="138" customWidth="1"/>
    <col min="515" max="515" width="17.85546875" style="138" customWidth="1"/>
    <col min="516" max="516" width="22.5703125" style="138" customWidth="1"/>
    <col min="517" max="768" width="9.140625" style="138"/>
    <col min="769" max="769" width="8.5703125" style="138" customWidth="1"/>
    <col min="770" max="770" width="67.7109375" style="138" customWidth="1"/>
    <col min="771" max="771" width="17.85546875" style="138" customWidth="1"/>
    <col min="772" max="772" width="22.5703125" style="138" customWidth="1"/>
    <col min="773" max="1024" width="9.140625" style="138"/>
    <col min="1025" max="1025" width="8.5703125" style="138" customWidth="1"/>
    <col min="1026" max="1026" width="67.7109375" style="138" customWidth="1"/>
    <col min="1027" max="1027" width="17.85546875" style="138" customWidth="1"/>
    <col min="1028" max="1028" width="22.5703125" style="138" customWidth="1"/>
    <col min="1029" max="1280" width="9.140625" style="138"/>
    <col min="1281" max="1281" width="8.5703125" style="138" customWidth="1"/>
    <col min="1282" max="1282" width="67.7109375" style="138" customWidth="1"/>
    <col min="1283" max="1283" width="17.85546875" style="138" customWidth="1"/>
    <col min="1284" max="1284" width="22.5703125" style="138" customWidth="1"/>
    <col min="1285" max="1536" width="9.140625" style="138"/>
    <col min="1537" max="1537" width="8.5703125" style="138" customWidth="1"/>
    <col min="1538" max="1538" width="67.7109375" style="138" customWidth="1"/>
    <col min="1539" max="1539" width="17.85546875" style="138" customWidth="1"/>
    <col min="1540" max="1540" width="22.5703125" style="138" customWidth="1"/>
    <col min="1541" max="1792" width="9.140625" style="138"/>
    <col min="1793" max="1793" width="8.5703125" style="138" customWidth="1"/>
    <col min="1794" max="1794" width="67.7109375" style="138" customWidth="1"/>
    <col min="1795" max="1795" width="17.85546875" style="138" customWidth="1"/>
    <col min="1796" max="1796" width="22.5703125" style="138" customWidth="1"/>
    <col min="1797" max="2048" width="9.140625" style="138"/>
    <col min="2049" max="2049" width="8.5703125" style="138" customWidth="1"/>
    <col min="2050" max="2050" width="67.7109375" style="138" customWidth="1"/>
    <col min="2051" max="2051" width="17.85546875" style="138" customWidth="1"/>
    <col min="2052" max="2052" width="22.5703125" style="138" customWidth="1"/>
    <col min="2053" max="2304" width="9.140625" style="138"/>
    <col min="2305" max="2305" width="8.5703125" style="138" customWidth="1"/>
    <col min="2306" max="2306" width="67.7109375" style="138" customWidth="1"/>
    <col min="2307" max="2307" width="17.85546875" style="138" customWidth="1"/>
    <col min="2308" max="2308" width="22.5703125" style="138" customWidth="1"/>
    <col min="2309" max="2560" width="9.140625" style="138"/>
    <col min="2561" max="2561" width="8.5703125" style="138" customWidth="1"/>
    <col min="2562" max="2562" width="67.7109375" style="138" customWidth="1"/>
    <col min="2563" max="2563" width="17.85546875" style="138" customWidth="1"/>
    <col min="2564" max="2564" width="22.5703125" style="138" customWidth="1"/>
    <col min="2565" max="2816" width="9.140625" style="138"/>
    <col min="2817" max="2817" width="8.5703125" style="138" customWidth="1"/>
    <col min="2818" max="2818" width="67.7109375" style="138" customWidth="1"/>
    <col min="2819" max="2819" width="17.85546875" style="138" customWidth="1"/>
    <col min="2820" max="2820" width="22.5703125" style="138" customWidth="1"/>
    <col min="2821" max="3072" width="9.140625" style="138"/>
    <col min="3073" max="3073" width="8.5703125" style="138" customWidth="1"/>
    <col min="3074" max="3074" width="67.7109375" style="138" customWidth="1"/>
    <col min="3075" max="3075" width="17.85546875" style="138" customWidth="1"/>
    <col min="3076" max="3076" width="22.5703125" style="138" customWidth="1"/>
    <col min="3077" max="3328" width="9.140625" style="138"/>
    <col min="3329" max="3329" width="8.5703125" style="138" customWidth="1"/>
    <col min="3330" max="3330" width="67.7109375" style="138" customWidth="1"/>
    <col min="3331" max="3331" width="17.85546875" style="138" customWidth="1"/>
    <col min="3332" max="3332" width="22.5703125" style="138" customWidth="1"/>
    <col min="3333" max="3584" width="9.140625" style="138"/>
    <col min="3585" max="3585" width="8.5703125" style="138" customWidth="1"/>
    <col min="3586" max="3586" width="67.7109375" style="138" customWidth="1"/>
    <col min="3587" max="3587" width="17.85546875" style="138" customWidth="1"/>
    <col min="3588" max="3588" width="22.5703125" style="138" customWidth="1"/>
    <col min="3589" max="3840" width="9.140625" style="138"/>
    <col min="3841" max="3841" width="8.5703125" style="138" customWidth="1"/>
    <col min="3842" max="3842" width="67.7109375" style="138" customWidth="1"/>
    <col min="3843" max="3843" width="17.85546875" style="138" customWidth="1"/>
    <col min="3844" max="3844" width="22.5703125" style="138" customWidth="1"/>
    <col min="3845" max="4096" width="9.140625" style="138"/>
    <col min="4097" max="4097" width="8.5703125" style="138" customWidth="1"/>
    <col min="4098" max="4098" width="67.7109375" style="138" customWidth="1"/>
    <col min="4099" max="4099" width="17.85546875" style="138" customWidth="1"/>
    <col min="4100" max="4100" width="22.5703125" style="138" customWidth="1"/>
    <col min="4101" max="4352" width="9.140625" style="138"/>
    <col min="4353" max="4353" width="8.5703125" style="138" customWidth="1"/>
    <col min="4354" max="4354" width="67.7109375" style="138" customWidth="1"/>
    <col min="4355" max="4355" width="17.85546875" style="138" customWidth="1"/>
    <col min="4356" max="4356" width="22.5703125" style="138" customWidth="1"/>
    <col min="4357" max="4608" width="9.140625" style="138"/>
    <col min="4609" max="4609" width="8.5703125" style="138" customWidth="1"/>
    <col min="4610" max="4610" width="67.7109375" style="138" customWidth="1"/>
    <col min="4611" max="4611" width="17.85546875" style="138" customWidth="1"/>
    <col min="4612" max="4612" width="22.5703125" style="138" customWidth="1"/>
    <col min="4613" max="4864" width="9.140625" style="138"/>
    <col min="4865" max="4865" width="8.5703125" style="138" customWidth="1"/>
    <col min="4866" max="4866" width="67.7109375" style="138" customWidth="1"/>
    <col min="4867" max="4867" width="17.85546875" style="138" customWidth="1"/>
    <col min="4868" max="4868" width="22.5703125" style="138" customWidth="1"/>
    <col min="4869" max="5120" width="9.140625" style="138"/>
    <col min="5121" max="5121" width="8.5703125" style="138" customWidth="1"/>
    <col min="5122" max="5122" width="67.7109375" style="138" customWidth="1"/>
    <col min="5123" max="5123" width="17.85546875" style="138" customWidth="1"/>
    <col min="5124" max="5124" width="22.5703125" style="138" customWidth="1"/>
    <col min="5125" max="5376" width="9.140625" style="138"/>
    <col min="5377" max="5377" width="8.5703125" style="138" customWidth="1"/>
    <col min="5378" max="5378" width="67.7109375" style="138" customWidth="1"/>
    <col min="5379" max="5379" width="17.85546875" style="138" customWidth="1"/>
    <col min="5380" max="5380" width="22.5703125" style="138" customWidth="1"/>
    <col min="5381" max="5632" width="9.140625" style="138"/>
    <col min="5633" max="5633" width="8.5703125" style="138" customWidth="1"/>
    <col min="5634" max="5634" width="67.7109375" style="138" customWidth="1"/>
    <col min="5635" max="5635" width="17.85546875" style="138" customWidth="1"/>
    <col min="5636" max="5636" width="22.5703125" style="138" customWidth="1"/>
    <col min="5637" max="5888" width="9.140625" style="138"/>
    <col min="5889" max="5889" width="8.5703125" style="138" customWidth="1"/>
    <col min="5890" max="5890" width="67.7109375" style="138" customWidth="1"/>
    <col min="5891" max="5891" width="17.85546875" style="138" customWidth="1"/>
    <col min="5892" max="5892" width="22.5703125" style="138" customWidth="1"/>
    <col min="5893" max="6144" width="9.140625" style="138"/>
    <col min="6145" max="6145" width="8.5703125" style="138" customWidth="1"/>
    <col min="6146" max="6146" width="67.7109375" style="138" customWidth="1"/>
    <col min="6147" max="6147" width="17.85546875" style="138" customWidth="1"/>
    <col min="6148" max="6148" width="22.5703125" style="138" customWidth="1"/>
    <col min="6149" max="6400" width="9.140625" style="138"/>
    <col min="6401" max="6401" width="8.5703125" style="138" customWidth="1"/>
    <col min="6402" max="6402" width="67.7109375" style="138" customWidth="1"/>
    <col min="6403" max="6403" width="17.85546875" style="138" customWidth="1"/>
    <col min="6404" max="6404" width="22.5703125" style="138" customWidth="1"/>
    <col min="6405" max="6656" width="9.140625" style="138"/>
    <col min="6657" max="6657" width="8.5703125" style="138" customWidth="1"/>
    <col min="6658" max="6658" width="67.7109375" style="138" customWidth="1"/>
    <col min="6659" max="6659" width="17.85546875" style="138" customWidth="1"/>
    <col min="6660" max="6660" width="22.5703125" style="138" customWidth="1"/>
    <col min="6661" max="6912" width="9.140625" style="138"/>
    <col min="6913" max="6913" width="8.5703125" style="138" customWidth="1"/>
    <col min="6914" max="6914" width="67.7109375" style="138" customWidth="1"/>
    <col min="6915" max="6915" width="17.85546875" style="138" customWidth="1"/>
    <col min="6916" max="6916" width="22.5703125" style="138" customWidth="1"/>
    <col min="6917" max="7168" width="9.140625" style="138"/>
    <col min="7169" max="7169" width="8.5703125" style="138" customWidth="1"/>
    <col min="7170" max="7170" width="67.7109375" style="138" customWidth="1"/>
    <col min="7171" max="7171" width="17.85546875" style="138" customWidth="1"/>
    <col min="7172" max="7172" width="22.5703125" style="138" customWidth="1"/>
    <col min="7173" max="7424" width="9.140625" style="138"/>
    <col min="7425" max="7425" width="8.5703125" style="138" customWidth="1"/>
    <col min="7426" max="7426" width="67.7109375" style="138" customWidth="1"/>
    <col min="7427" max="7427" width="17.85546875" style="138" customWidth="1"/>
    <col min="7428" max="7428" width="22.5703125" style="138" customWidth="1"/>
    <col min="7429" max="7680" width="9.140625" style="138"/>
    <col min="7681" max="7681" width="8.5703125" style="138" customWidth="1"/>
    <col min="7682" max="7682" width="67.7109375" style="138" customWidth="1"/>
    <col min="7683" max="7683" width="17.85546875" style="138" customWidth="1"/>
    <col min="7684" max="7684" width="22.5703125" style="138" customWidth="1"/>
    <col min="7685" max="7936" width="9.140625" style="138"/>
    <col min="7937" max="7937" width="8.5703125" style="138" customWidth="1"/>
    <col min="7938" max="7938" width="67.7109375" style="138" customWidth="1"/>
    <col min="7939" max="7939" width="17.85546875" style="138" customWidth="1"/>
    <col min="7940" max="7940" width="22.5703125" style="138" customWidth="1"/>
    <col min="7941" max="8192" width="9.140625" style="138"/>
    <col min="8193" max="8193" width="8.5703125" style="138" customWidth="1"/>
    <col min="8194" max="8194" width="67.7109375" style="138" customWidth="1"/>
    <col min="8195" max="8195" width="17.85546875" style="138" customWidth="1"/>
    <col min="8196" max="8196" width="22.5703125" style="138" customWidth="1"/>
    <col min="8197" max="8448" width="9.140625" style="138"/>
    <col min="8449" max="8449" width="8.5703125" style="138" customWidth="1"/>
    <col min="8450" max="8450" width="67.7109375" style="138" customWidth="1"/>
    <col min="8451" max="8451" width="17.85546875" style="138" customWidth="1"/>
    <col min="8452" max="8452" width="22.5703125" style="138" customWidth="1"/>
    <col min="8453" max="8704" width="9.140625" style="138"/>
    <col min="8705" max="8705" width="8.5703125" style="138" customWidth="1"/>
    <col min="8706" max="8706" width="67.7109375" style="138" customWidth="1"/>
    <col min="8707" max="8707" width="17.85546875" style="138" customWidth="1"/>
    <col min="8708" max="8708" width="22.5703125" style="138" customWidth="1"/>
    <col min="8709" max="8960" width="9.140625" style="138"/>
    <col min="8961" max="8961" width="8.5703125" style="138" customWidth="1"/>
    <col min="8962" max="8962" width="67.7109375" style="138" customWidth="1"/>
    <col min="8963" max="8963" width="17.85546875" style="138" customWidth="1"/>
    <col min="8964" max="8964" width="22.5703125" style="138" customWidth="1"/>
    <col min="8965" max="9216" width="9.140625" style="138"/>
    <col min="9217" max="9217" width="8.5703125" style="138" customWidth="1"/>
    <col min="9218" max="9218" width="67.7109375" style="138" customWidth="1"/>
    <col min="9219" max="9219" width="17.85546875" style="138" customWidth="1"/>
    <col min="9220" max="9220" width="22.5703125" style="138" customWidth="1"/>
    <col min="9221" max="9472" width="9.140625" style="138"/>
    <col min="9473" max="9473" width="8.5703125" style="138" customWidth="1"/>
    <col min="9474" max="9474" width="67.7109375" style="138" customWidth="1"/>
    <col min="9475" max="9475" width="17.85546875" style="138" customWidth="1"/>
    <col min="9476" max="9476" width="22.5703125" style="138" customWidth="1"/>
    <col min="9477" max="9728" width="9.140625" style="138"/>
    <col min="9729" max="9729" width="8.5703125" style="138" customWidth="1"/>
    <col min="9730" max="9730" width="67.7109375" style="138" customWidth="1"/>
    <col min="9731" max="9731" width="17.85546875" style="138" customWidth="1"/>
    <col min="9732" max="9732" width="22.5703125" style="138" customWidth="1"/>
    <col min="9733" max="9984" width="9.140625" style="138"/>
    <col min="9985" max="9985" width="8.5703125" style="138" customWidth="1"/>
    <col min="9986" max="9986" width="67.7109375" style="138" customWidth="1"/>
    <col min="9987" max="9987" width="17.85546875" style="138" customWidth="1"/>
    <col min="9988" max="9988" width="22.5703125" style="138" customWidth="1"/>
    <col min="9989" max="10240" width="9.140625" style="138"/>
    <col min="10241" max="10241" width="8.5703125" style="138" customWidth="1"/>
    <col min="10242" max="10242" width="67.7109375" style="138" customWidth="1"/>
    <col min="10243" max="10243" width="17.85546875" style="138" customWidth="1"/>
    <col min="10244" max="10244" width="22.5703125" style="138" customWidth="1"/>
    <col min="10245" max="10496" width="9.140625" style="138"/>
    <col min="10497" max="10497" width="8.5703125" style="138" customWidth="1"/>
    <col min="10498" max="10498" width="67.7109375" style="138" customWidth="1"/>
    <col min="10499" max="10499" width="17.85546875" style="138" customWidth="1"/>
    <col min="10500" max="10500" width="22.5703125" style="138" customWidth="1"/>
    <col min="10501" max="10752" width="9.140625" style="138"/>
    <col min="10753" max="10753" width="8.5703125" style="138" customWidth="1"/>
    <col min="10754" max="10754" width="67.7109375" style="138" customWidth="1"/>
    <col min="10755" max="10755" width="17.85546875" style="138" customWidth="1"/>
    <col min="10756" max="10756" width="22.5703125" style="138" customWidth="1"/>
    <col min="10757" max="11008" width="9.140625" style="138"/>
    <col min="11009" max="11009" width="8.5703125" style="138" customWidth="1"/>
    <col min="11010" max="11010" width="67.7109375" style="138" customWidth="1"/>
    <col min="11011" max="11011" width="17.85546875" style="138" customWidth="1"/>
    <col min="11012" max="11012" width="22.5703125" style="138" customWidth="1"/>
    <col min="11013" max="11264" width="9.140625" style="138"/>
    <col min="11265" max="11265" width="8.5703125" style="138" customWidth="1"/>
    <col min="11266" max="11266" width="67.7109375" style="138" customWidth="1"/>
    <col min="11267" max="11267" width="17.85546875" style="138" customWidth="1"/>
    <col min="11268" max="11268" width="22.5703125" style="138" customWidth="1"/>
    <col min="11269" max="11520" width="9.140625" style="138"/>
    <col min="11521" max="11521" width="8.5703125" style="138" customWidth="1"/>
    <col min="11522" max="11522" width="67.7109375" style="138" customWidth="1"/>
    <col min="11523" max="11523" width="17.85546875" style="138" customWidth="1"/>
    <col min="11524" max="11524" width="22.5703125" style="138" customWidth="1"/>
    <col min="11525" max="11776" width="9.140625" style="138"/>
    <col min="11777" max="11777" width="8.5703125" style="138" customWidth="1"/>
    <col min="11778" max="11778" width="67.7109375" style="138" customWidth="1"/>
    <col min="11779" max="11779" width="17.85546875" style="138" customWidth="1"/>
    <col min="11780" max="11780" width="22.5703125" style="138" customWidth="1"/>
    <col min="11781" max="12032" width="9.140625" style="138"/>
    <col min="12033" max="12033" width="8.5703125" style="138" customWidth="1"/>
    <col min="12034" max="12034" width="67.7109375" style="138" customWidth="1"/>
    <col min="12035" max="12035" width="17.85546875" style="138" customWidth="1"/>
    <col min="12036" max="12036" width="22.5703125" style="138" customWidth="1"/>
    <col min="12037" max="12288" width="9.140625" style="138"/>
    <col min="12289" max="12289" width="8.5703125" style="138" customWidth="1"/>
    <col min="12290" max="12290" width="67.7109375" style="138" customWidth="1"/>
    <col min="12291" max="12291" width="17.85546875" style="138" customWidth="1"/>
    <col min="12292" max="12292" width="22.5703125" style="138" customWidth="1"/>
    <col min="12293" max="12544" width="9.140625" style="138"/>
    <col min="12545" max="12545" width="8.5703125" style="138" customWidth="1"/>
    <col min="12546" max="12546" width="67.7109375" style="138" customWidth="1"/>
    <col min="12547" max="12547" width="17.85546875" style="138" customWidth="1"/>
    <col min="12548" max="12548" width="22.5703125" style="138" customWidth="1"/>
    <col min="12549" max="12800" width="9.140625" style="138"/>
    <col min="12801" max="12801" width="8.5703125" style="138" customWidth="1"/>
    <col min="12802" max="12802" width="67.7109375" style="138" customWidth="1"/>
    <col min="12803" max="12803" width="17.85546875" style="138" customWidth="1"/>
    <col min="12804" max="12804" width="22.5703125" style="138" customWidth="1"/>
    <col min="12805" max="13056" width="9.140625" style="138"/>
    <col min="13057" max="13057" width="8.5703125" style="138" customWidth="1"/>
    <col min="13058" max="13058" width="67.7109375" style="138" customWidth="1"/>
    <col min="13059" max="13059" width="17.85546875" style="138" customWidth="1"/>
    <col min="13060" max="13060" width="22.5703125" style="138" customWidth="1"/>
    <col min="13061" max="13312" width="9.140625" style="138"/>
    <col min="13313" max="13313" width="8.5703125" style="138" customWidth="1"/>
    <col min="13314" max="13314" width="67.7109375" style="138" customWidth="1"/>
    <col min="13315" max="13315" width="17.85546875" style="138" customWidth="1"/>
    <col min="13316" max="13316" width="22.5703125" style="138" customWidth="1"/>
    <col min="13317" max="13568" width="9.140625" style="138"/>
    <col min="13569" max="13569" width="8.5703125" style="138" customWidth="1"/>
    <col min="13570" max="13570" width="67.7109375" style="138" customWidth="1"/>
    <col min="13571" max="13571" width="17.85546875" style="138" customWidth="1"/>
    <col min="13572" max="13572" width="22.5703125" style="138" customWidth="1"/>
    <col min="13573" max="13824" width="9.140625" style="138"/>
    <col min="13825" max="13825" width="8.5703125" style="138" customWidth="1"/>
    <col min="13826" max="13826" width="67.7109375" style="138" customWidth="1"/>
    <col min="13827" max="13827" width="17.85546875" style="138" customWidth="1"/>
    <col min="13828" max="13828" width="22.5703125" style="138" customWidth="1"/>
    <col min="13829" max="14080" width="9.140625" style="138"/>
    <col min="14081" max="14081" width="8.5703125" style="138" customWidth="1"/>
    <col min="14082" max="14082" width="67.7109375" style="138" customWidth="1"/>
    <col min="14083" max="14083" width="17.85546875" style="138" customWidth="1"/>
    <col min="14084" max="14084" width="22.5703125" style="138" customWidth="1"/>
    <col min="14085" max="14336" width="9.140625" style="138"/>
    <col min="14337" max="14337" width="8.5703125" style="138" customWidth="1"/>
    <col min="14338" max="14338" width="67.7109375" style="138" customWidth="1"/>
    <col min="14339" max="14339" width="17.85546875" style="138" customWidth="1"/>
    <col min="14340" max="14340" width="22.5703125" style="138" customWidth="1"/>
    <col min="14341" max="14592" width="9.140625" style="138"/>
    <col min="14593" max="14593" width="8.5703125" style="138" customWidth="1"/>
    <col min="14594" max="14594" width="67.7109375" style="138" customWidth="1"/>
    <col min="14595" max="14595" width="17.85546875" style="138" customWidth="1"/>
    <col min="14596" max="14596" width="22.5703125" style="138" customWidth="1"/>
    <col min="14597" max="14848" width="9.140625" style="138"/>
    <col min="14849" max="14849" width="8.5703125" style="138" customWidth="1"/>
    <col min="14850" max="14850" width="67.7109375" style="138" customWidth="1"/>
    <col min="14851" max="14851" width="17.85546875" style="138" customWidth="1"/>
    <col min="14852" max="14852" width="22.5703125" style="138" customWidth="1"/>
    <col min="14853" max="15104" width="9.140625" style="138"/>
    <col min="15105" max="15105" width="8.5703125" style="138" customWidth="1"/>
    <col min="15106" max="15106" width="67.7109375" style="138" customWidth="1"/>
    <col min="15107" max="15107" width="17.85546875" style="138" customWidth="1"/>
    <col min="15108" max="15108" width="22.5703125" style="138" customWidth="1"/>
    <col min="15109" max="15360" width="9.140625" style="138"/>
    <col min="15361" max="15361" width="8.5703125" style="138" customWidth="1"/>
    <col min="15362" max="15362" width="67.7109375" style="138" customWidth="1"/>
    <col min="15363" max="15363" width="17.85546875" style="138" customWidth="1"/>
    <col min="15364" max="15364" width="22.5703125" style="138" customWidth="1"/>
    <col min="15365" max="15616" width="9.140625" style="138"/>
    <col min="15617" max="15617" width="8.5703125" style="138" customWidth="1"/>
    <col min="15618" max="15618" width="67.7109375" style="138" customWidth="1"/>
    <col min="15619" max="15619" width="17.85546875" style="138" customWidth="1"/>
    <col min="15620" max="15620" width="22.5703125" style="138" customWidth="1"/>
    <col min="15621" max="15872" width="9.140625" style="138"/>
    <col min="15873" max="15873" width="8.5703125" style="138" customWidth="1"/>
    <col min="15874" max="15874" width="67.7109375" style="138" customWidth="1"/>
    <col min="15875" max="15875" width="17.85546875" style="138" customWidth="1"/>
    <col min="15876" max="15876" width="22.5703125" style="138" customWidth="1"/>
    <col min="15877" max="16128" width="9.140625" style="138"/>
    <col min="16129" max="16129" width="8.5703125" style="138" customWidth="1"/>
    <col min="16130" max="16130" width="67.7109375" style="138" customWidth="1"/>
    <col min="16131" max="16131" width="17.85546875" style="138" customWidth="1"/>
    <col min="16132" max="16132" width="22.5703125" style="138" customWidth="1"/>
    <col min="16133" max="16384" width="9.140625" style="138"/>
  </cols>
  <sheetData>
    <row r="1" spans="1:4" x14ac:dyDescent="0.25">
      <c r="A1" s="217" t="s">
        <v>81</v>
      </c>
      <c r="B1" s="218"/>
      <c r="C1" s="218"/>
      <c r="D1" s="219"/>
    </row>
    <row r="2" spans="1:4" x14ac:dyDescent="0.25">
      <c r="A2" s="220" t="s">
        <v>82</v>
      </c>
      <c r="B2" s="220"/>
      <c r="C2" s="220"/>
      <c r="D2" s="220"/>
    </row>
    <row r="3" spans="1:4" x14ac:dyDescent="0.25">
      <c r="A3" s="215"/>
      <c r="B3" s="221"/>
      <c r="C3" s="215" t="s">
        <v>59</v>
      </c>
      <c r="D3" s="215"/>
    </row>
    <row r="4" spans="1:4" x14ac:dyDescent="0.25">
      <c r="A4" s="139" t="s">
        <v>83</v>
      </c>
      <c r="B4" s="140"/>
      <c r="C4" s="214" t="s">
        <v>61</v>
      </c>
      <c r="D4" s="215"/>
    </row>
    <row r="5" spans="1:4" x14ac:dyDescent="0.25">
      <c r="A5" s="139" t="s">
        <v>84</v>
      </c>
      <c r="B5" s="140"/>
      <c r="C5" s="216" t="s">
        <v>63</v>
      </c>
      <c r="D5" s="214"/>
    </row>
    <row r="6" spans="1:4" x14ac:dyDescent="0.25">
      <c r="A6" s="139"/>
      <c r="B6" s="140"/>
      <c r="C6" s="214" t="s">
        <v>64</v>
      </c>
      <c r="D6" s="215"/>
    </row>
    <row r="7" spans="1:4" x14ac:dyDescent="0.25">
      <c r="A7" s="139"/>
      <c r="B7" s="140"/>
      <c r="C7" s="214" t="s">
        <v>65</v>
      </c>
      <c r="D7" s="215"/>
    </row>
    <row r="8" spans="1:4" x14ac:dyDescent="0.25">
      <c r="A8" s="141"/>
      <c r="B8" s="142"/>
      <c r="C8" s="215" t="s">
        <v>66</v>
      </c>
      <c r="D8" s="215"/>
    </row>
    <row r="9" spans="1:4" ht="25.5" x14ac:dyDescent="0.25">
      <c r="A9" s="143" t="s">
        <v>67</v>
      </c>
      <c r="B9" s="213" t="s">
        <v>85</v>
      </c>
      <c r="C9" s="213"/>
      <c r="D9" s="143" t="s">
        <v>86</v>
      </c>
    </row>
    <row r="10" spans="1:4" ht="35.25" customHeight="1" x14ac:dyDescent="0.25">
      <c r="A10" s="144">
        <v>1</v>
      </c>
      <c r="B10" s="213" t="s">
        <v>87</v>
      </c>
      <c r="C10" s="213"/>
      <c r="D10" s="145"/>
    </row>
    <row r="11" spans="1:4" ht="35.25" customHeight="1" x14ac:dyDescent="0.25">
      <c r="A11" s="144" t="s">
        <v>140</v>
      </c>
      <c r="B11" s="213" t="s">
        <v>300</v>
      </c>
      <c r="C11" s="213"/>
      <c r="D11" s="146">
        <f>'Sch-3A (Sch-Civil)'!O73</f>
        <v>492228.19037249999</v>
      </c>
    </row>
    <row r="12" spans="1:4" ht="35.25" customHeight="1" x14ac:dyDescent="0.25">
      <c r="A12" s="144" t="s">
        <v>141</v>
      </c>
      <c r="B12" s="213" t="s">
        <v>301</v>
      </c>
      <c r="C12" s="213"/>
      <c r="D12" s="146">
        <f>'Sch-3B(Non Sch-Civil)'!M18</f>
        <v>0</v>
      </c>
    </row>
    <row r="13" spans="1:4" ht="35.25" customHeight="1" x14ac:dyDescent="0.25">
      <c r="A13" s="144" t="s">
        <v>245</v>
      </c>
      <c r="B13" s="213" t="s">
        <v>302</v>
      </c>
      <c r="C13" s="213"/>
      <c r="D13" s="146">
        <f>'Sch-3C (Sch-Electrical)'!O29</f>
        <v>20879.526523454624</v>
      </c>
    </row>
    <row r="14" spans="1:4" ht="35.25" customHeight="1" x14ac:dyDescent="0.25">
      <c r="A14" s="144" t="s">
        <v>246</v>
      </c>
      <c r="B14" s="213" t="s">
        <v>303</v>
      </c>
      <c r="C14" s="213"/>
      <c r="D14" s="146">
        <f>'Sch-3D (Non Sch-Electrical)'!M17</f>
        <v>0</v>
      </c>
    </row>
    <row r="15" spans="1:4" ht="35.25" customHeight="1" x14ac:dyDescent="0.25">
      <c r="A15" s="144" t="s">
        <v>284</v>
      </c>
      <c r="B15" s="213" t="s">
        <v>304</v>
      </c>
      <c r="C15" s="213"/>
      <c r="D15" s="146">
        <f>'Sch-3E (Furniture Items)'!M17</f>
        <v>0</v>
      </c>
    </row>
    <row r="16" spans="1:4" ht="35.25" customHeight="1" x14ac:dyDescent="0.25">
      <c r="A16" s="144">
        <v>2</v>
      </c>
      <c r="B16" s="213" t="s">
        <v>88</v>
      </c>
      <c r="C16" s="213"/>
      <c r="D16" s="147">
        <f>SUM(D11:D15)</f>
        <v>513107.71689595463</v>
      </c>
    </row>
    <row r="17" spans="1:4" x14ac:dyDescent="0.25">
      <c r="A17" s="148"/>
      <c r="D17" s="149"/>
    </row>
    <row r="18" spans="1:4" x14ac:dyDescent="0.25">
      <c r="A18" s="148"/>
      <c r="D18" s="150"/>
    </row>
    <row r="19" spans="1:4" x14ac:dyDescent="0.25">
      <c r="A19" s="148" t="s">
        <v>78</v>
      </c>
      <c r="B19" s="151"/>
      <c r="C19" s="152" t="s">
        <v>77</v>
      </c>
      <c r="D19" s="150"/>
    </row>
    <row r="20" spans="1:4" x14ac:dyDescent="0.25">
      <c r="A20" s="153" t="s">
        <v>80</v>
      </c>
      <c r="B20" s="154"/>
      <c r="C20" s="155" t="s">
        <v>79</v>
      </c>
    </row>
  </sheetData>
  <sheetProtection password="DC2B" sheet="1" objects="1" scenarios="1"/>
  <mergeCells count="17">
    <mergeCell ref="C5:D5"/>
    <mergeCell ref="A1:D1"/>
    <mergeCell ref="A2:D2"/>
    <mergeCell ref="A3:B3"/>
    <mergeCell ref="C3:D3"/>
    <mergeCell ref="C4:D4"/>
    <mergeCell ref="B16:C16"/>
    <mergeCell ref="C6:D6"/>
    <mergeCell ref="C7:D7"/>
    <mergeCell ref="C8:D8"/>
    <mergeCell ref="B9:C9"/>
    <mergeCell ref="B10:C10"/>
    <mergeCell ref="B11:C11"/>
    <mergeCell ref="B12:C12"/>
    <mergeCell ref="B13:C13"/>
    <mergeCell ref="B14:C14"/>
    <mergeCell ref="B15:C15"/>
  </mergeCells>
  <pageMargins left="0.7" right="0.7" top="0.75" bottom="0.75" header="0.3" footer="0.3"/>
  <pageSetup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Instructions</vt:lpstr>
      <vt:lpstr>Basics</vt:lpstr>
      <vt:lpstr>Name of Bidder</vt:lpstr>
      <vt:lpstr>Sch-3A (Sch-Civil)</vt:lpstr>
      <vt:lpstr>Sch-3B(Non Sch-Civil)</vt:lpstr>
      <vt:lpstr>Sch-3C (Sch-Electrical)</vt:lpstr>
      <vt:lpstr>Sch-3D (Non Sch-Electrical)</vt:lpstr>
      <vt:lpstr>Sch-3E (Furniture Items)</vt:lpstr>
      <vt:lpstr>Sch 5 taxes</vt:lpstr>
      <vt:lpstr>Sch 6 Summary</vt:lpstr>
      <vt:lpstr>'Sch 6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Mohinder Kumar {मोहिन्दर कुमार}</dc:creator>
  <cp:lastModifiedBy>Jignesh Kumar Kapatel {का.पटेल जिग्‍नेशकुमार}</cp:lastModifiedBy>
  <dcterms:created xsi:type="dcterms:W3CDTF">2015-06-05T18:17:20Z</dcterms:created>
  <dcterms:modified xsi:type="dcterms:W3CDTF">2026-01-07T04:19:48Z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de828d-f69d-40d4-9531-ce724429a5c7_Enabled">
    <vt:lpwstr>true</vt:lpwstr>
  </property>
  <property fmtid="{D5CDD505-2E9C-101B-9397-08002B2CF9AE}" pid="3" name="MSIP_Label_67de828d-f69d-40d4-9531-ce724429a5c7_SetDate">
    <vt:lpwstr>2025-07-28T07:27:58Z</vt:lpwstr>
  </property>
  <property fmtid="{D5CDD505-2E9C-101B-9397-08002B2CF9AE}" pid="4" name="MSIP_Label_67de828d-f69d-40d4-9531-ce724429a5c7_Method">
    <vt:lpwstr>Privileged</vt:lpwstr>
  </property>
  <property fmtid="{D5CDD505-2E9C-101B-9397-08002B2CF9AE}" pid="5" name="MSIP_Label_67de828d-f69d-40d4-9531-ce724429a5c7_Name">
    <vt:lpwstr>Unrestricted-IT</vt:lpwstr>
  </property>
  <property fmtid="{D5CDD505-2E9C-101B-9397-08002B2CF9AE}" pid="6" name="MSIP_Label_67de828d-f69d-40d4-9531-ce724429a5c7_SiteId">
    <vt:lpwstr>7048075c-52c2-4a40-8e7c-5c5a5573c87f</vt:lpwstr>
  </property>
  <property fmtid="{D5CDD505-2E9C-101B-9397-08002B2CF9AE}" pid="7" name="MSIP_Label_67de828d-f69d-40d4-9531-ce724429a5c7_ActionId">
    <vt:lpwstr>9b409f74-dcf5-443b-9891-d2b7f3be30df</vt:lpwstr>
  </property>
  <property fmtid="{D5CDD505-2E9C-101B-9397-08002B2CF9AE}" pid="8" name="MSIP_Label_67de828d-f69d-40d4-9531-ce724429a5c7_ContentBits">
    <vt:lpwstr>0</vt:lpwstr>
  </property>
  <property fmtid="{D5CDD505-2E9C-101B-9397-08002B2CF9AE}" pid="9" name="MSIP_Label_67de828d-f69d-40d4-9531-ce724429a5c7_Tag">
    <vt:lpwstr>10, 0, 1, 1</vt:lpwstr>
  </property>
</Properties>
</file>