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trlProps/ctrlProp199.xml" ContentType="application/vnd.ms-excel.controlproperties+xml"/>
  <Override PartName="/xl/drawings/drawing11.xml" ContentType="application/vnd.openxmlformats-officedocument.drawing+xml"/>
  <Override PartName="/xl/ctrlProps/ctrlProp200.xml" ContentType="application/vnd.ms-excel.controlproperties+xml"/>
  <Override PartName="/xl/drawings/drawing12.xml" ContentType="application/vnd.openxmlformats-officedocument.drawing+xml"/>
  <Override PartName="/xl/ctrlProps/ctrlProp201.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trlProps/ctrlProp202.xml" ContentType="application/vnd.ms-excel.controlproperties+xml"/>
  <Override PartName="/xl/ctrlProps/ctrlProp203.xml" ContentType="application/vnd.ms-excel.controlpropertie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425"/>
  <workbookPr updateLinks="never" codeName="ThisWorkbook" defaultThemeVersion="124226"/>
  <mc:AlternateContent xmlns:mc="http://schemas.openxmlformats.org/markup-compatibility/2006">
    <mc:Choice Requires="x15">
      <x15ac:absPath xmlns:x15ac="http://schemas.microsoft.com/office/spreadsheetml/2010/11/ac" url="D:\EDIT MY EXCEL FILES\7RT04\"/>
    </mc:Choice>
  </mc:AlternateContent>
  <xr:revisionPtr revIDLastSave="0" documentId="13_ncr:1_{C04B3178-25B2-483F-A82D-F7970B576442}" xr6:coauthVersionLast="47" xr6:coauthVersionMax="47" xr10:uidLastSave="{00000000-0000-0000-0000-000000000000}"/>
  <workbookProtection workbookAlgorithmName="SHA-512" workbookHashValue="heP5mLy4PfXDpExyCDwxXN4MpAhzPz9V47biiee0XmMC3m85C2wSmxK7zmdfL0W4kiRHiOvNwtEPUGTSOVcj+Q==" workbookSaltValue="R5GowQb0IAnEu6kqogWaHw==" workbookSpinCount="100000" lockStructure="1"/>
  <bookViews>
    <workbookView xWindow="-120" yWindow="-120" windowWidth="29040" windowHeight="15840" tabRatio="829" firstSheet="17" activeTab="25" xr2:uid="{00000000-000D-0000-FFFF-FFFF00000000}"/>
  </bookViews>
  <sheets>
    <sheet name="Basic" sheetId="1" state="hidden" r:id="rId1"/>
    <sheet name="Cover" sheetId="2" r:id="rId2"/>
    <sheet name="Names of Bidder" sheetId="3" r:id="rId3"/>
    <sheet name="Attach 3(JV)" sheetId="4" r:id="rId4"/>
    <sheet name="Attach-3 (QR)_old" sheetId="5" state="hidden" r:id="rId5"/>
    <sheet name="Attach 3(QR)" sheetId="6" state="hidden" r:id="rId6"/>
    <sheet name="Attach-3 (QR)" sheetId="7" r:id="rId7"/>
    <sheet name="Attach 4" sheetId="8" r:id="rId8"/>
    <sheet name="Attach 4 (A)" sheetId="9" r:id="rId9"/>
    <sheet name="Attach 4 (B)" sheetId="10" r:id="rId10"/>
    <sheet name="Attach 5" sheetId="11" r:id="rId11"/>
    <sheet name="Attach 5A" sheetId="12" r:id="rId12"/>
    <sheet name="Attach 6" sheetId="13" r:id="rId13"/>
    <sheet name="Attach 7" sheetId="14" r:id="rId14"/>
    <sheet name="Attach 9" sheetId="15" r:id="rId15"/>
    <sheet name="Attach 10" sheetId="16" r:id="rId16"/>
    <sheet name="Attach 11" sheetId="17" r:id="rId17"/>
    <sheet name="Attach 12" sheetId="18" r:id="rId18"/>
    <sheet name="Attach 13" sheetId="19" r:id="rId19"/>
    <sheet name="Attach 14" sheetId="20" r:id="rId20"/>
    <sheet name="Attach 14-IP" sheetId="21" r:id="rId21"/>
    <sheet name="Attach 15" sheetId="22" r:id="rId22"/>
    <sheet name="Attach 16 " sheetId="23" r:id="rId23"/>
    <sheet name="Attach 17" sheetId="24" r:id="rId24"/>
    <sheet name="Attach 18" sheetId="25" r:id="rId25"/>
    <sheet name="Attach 18 SP" sheetId="26" r:id="rId26"/>
    <sheet name="Attach 19" sheetId="27" r:id="rId27"/>
    <sheet name="Attach 23" sheetId="28" r:id="rId28"/>
    <sheet name="Attach 24" sheetId="29" r:id="rId29"/>
    <sheet name="Attach 26" sheetId="30" r:id="rId30"/>
    <sheet name="Attach 28" sheetId="31" r:id="rId31"/>
    <sheet name="Bid Form 1st Envelope " sheetId="32" r:id="rId32"/>
    <sheet name="Sheet2" sheetId="33" state="hidden" r:id="rId33"/>
    <sheet name="N to W" sheetId="34" state="hidden" r:id="rId34"/>
    <sheet name="Sheet1" sheetId="35" state="hidden"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s>
  <definedNames>
    <definedName name="\A" localSheetId="17">#REF!</definedName>
    <definedName name="\A" localSheetId="23">#REF!</definedName>
    <definedName name="\A" localSheetId="24">#REF!</definedName>
    <definedName name="\A" localSheetId="11">#REF!</definedName>
    <definedName name="\A" localSheetId="6">#REF!</definedName>
    <definedName name="\A" localSheetId="4">#REF!</definedName>
    <definedName name="\A" localSheetId="2">#REF!</definedName>
    <definedName name="\A">#REF!</definedName>
    <definedName name="\aa" localSheetId="17">#REF!</definedName>
    <definedName name="\aa" localSheetId="25">#REF!</definedName>
    <definedName name="\aa" localSheetId="11">#REF!</definedName>
    <definedName name="\aa" localSheetId="2">#REF!</definedName>
    <definedName name="\aa">#REF!</definedName>
    <definedName name="\B" localSheetId="17">#REF!</definedName>
    <definedName name="\B" localSheetId="23">#REF!</definedName>
    <definedName name="\B" localSheetId="24">#REF!</definedName>
    <definedName name="\B" localSheetId="11">#REF!</definedName>
    <definedName name="\B" localSheetId="6">#REF!</definedName>
    <definedName name="\B" localSheetId="4">#REF!</definedName>
    <definedName name="\B" localSheetId="2">#REF!</definedName>
    <definedName name="\B">#REF!</definedName>
    <definedName name="\C" localSheetId="17">#REF!</definedName>
    <definedName name="\C" localSheetId="23">#REF!</definedName>
    <definedName name="\C" localSheetId="24">#REF!</definedName>
    <definedName name="\C" localSheetId="11">#REF!</definedName>
    <definedName name="\C" localSheetId="6">#REF!</definedName>
    <definedName name="\C" localSheetId="4">#REF!</definedName>
    <definedName name="\C" localSheetId="2">#REF!</definedName>
    <definedName name="\C">#REF!</definedName>
    <definedName name="\M" localSheetId="17">#REF!</definedName>
    <definedName name="\M" localSheetId="24">#REF!</definedName>
    <definedName name="\M" localSheetId="11">#REF!</definedName>
    <definedName name="\M" localSheetId="6">#REF!</definedName>
    <definedName name="\M" localSheetId="4">#REF!</definedName>
    <definedName name="\M" localSheetId="2">#REF!</definedName>
    <definedName name="\M">#REF!</definedName>
    <definedName name="\N" localSheetId="17">#REF!</definedName>
    <definedName name="\N" localSheetId="24">#REF!</definedName>
    <definedName name="\N" localSheetId="11">#REF!</definedName>
    <definedName name="\N" localSheetId="6">#REF!</definedName>
    <definedName name="\N" localSheetId="4">#REF!</definedName>
    <definedName name="\N" localSheetId="2">#REF!</definedName>
    <definedName name="\N">#REF!</definedName>
    <definedName name="\P" localSheetId="17">#REF!</definedName>
    <definedName name="\P" localSheetId="24">#REF!</definedName>
    <definedName name="\P" localSheetId="11">#REF!</definedName>
    <definedName name="\P" localSheetId="6">#REF!</definedName>
    <definedName name="\P" localSheetId="4">#REF!</definedName>
    <definedName name="\P" localSheetId="2">#REF!</definedName>
    <definedName name="\P">#REF!</definedName>
    <definedName name="\R" localSheetId="17">#REF!</definedName>
    <definedName name="\R" localSheetId="24">#REF!</definedName>
    <definedName name="\R" localSheetId="11">#REF!</definedName>
    <definedName name="\R" localSheetId="6">#REF!</definedName>
    <definedName name="\R" localSheetId="4">#REF!</definedName>
    <definedName name="\R" localSheetId="2">#REF!</definedName>
    <definedName name="\R">#REF!</definedName>
    <definedName name="\U" localSheetId="17">#REF!</definedName>
    <definedName name="\U" localSheetId="24">#REF!</definedName>
    <definedName name="\U" localSheetId="11">#REF!</definedName>
    <definedName name="\U" localSheetId="6">#REF!</definedName>
    <definedName name="\U" localSheetId="4">#REF!</definedName>
    <definedName name="\U" localSheetId="2">#REF!</definedName>
    <definedName name="\U">#REF!</definedName>
    <definedName name="\V" localSheetId="17">#REF!</definedName>
    <definedName name="\V" localSheetId="24">#REF!</definedName>
    <definedName name="\V" localSheetId="11">#REF!</definedName>
    <definedName name="\V" localSheetId="6">#REF!</definedName>
    <definedName name="\V" localSheetId="4">#REF!</definedName>
    <definedName name="\V" localSheetId="2">#REF!</definedName>
    <definedName name="\V">#REF!</definedName>
    <definedName name="\x" localSheetId="17">#REF!</definedName>
    <definedName name="\x" localSheetId="25">#REF!</definedName>
    <definedName name="\x" localSheetId="11">#REF!</definedName>
    <definedName name="\x" localSheetId="2">#REF!</definedName>
    <definedName name="\x">#REF!</definedName>
    <definedName name="_xlnm._FilterDatabase" localSheetId="2" hidden="1">'Names of Bidder'!$B$6:$G$19</definedName>
    <definedName name="ab" localSheetId="17">#REF!</definedName>
    <definedName name="ab" localSheetId="24">#REF!</definedName>
    <definedName name="ab" localSheetId="11">#REF!</definedName>
    <definedName name="ab" localSheetId="6">#REF!</definedName>
    <definedName name="ab" localSheetId="4">#REF!</definedName>
    <definedName name="ab" localSheetId="2">#REF!</definedName>
    <definedName name="ab">#REF!</definedName>
    <definedName name="abc" localSheetId="2">#REF!</definedName>
    <definedName name="abc">#REF!</definedName>
    <definedName name="biddername" localSheetId="17">#REF!</definedName>
    <definedName name="biddername" localSheetId="25">#REF!</definedName>
    <definedName name="biddername" localSheetId="11">#REF!</definedName>
    <definedName name="biddername" localSheetId="2">#REF!</definedName>
    <definedName name="biddername">#REF!</definedName>
    <definedName name="BL2A" localSheetId="25">#REF!</definedName>
    <definedName name="BL2A" localSheetId="11">'[1]Attach-3 (QR)'!#REF!</definedName>
    <definedName name="BL2A" localSheetId="6">'Attach-3 (QR)'!$I$420</definedName>
    <definedName name="BL2A" localSheetId="4">'Attach-3 (QR)_old'!$I$398</definedName>
    <definedName name="BL2A">#REF!</definedName>
    <definedName name="BL2A2" localSheetId="17">'[2]Attach-3 (QR)'!#REF!</definedName>
    <definedName name="BL2A2" localSheetId="25">'[3]Attach-3 (QR)'!#REF!</definedName>
    <definedName name="BL2A2" localSheetId="11">'[4]Attach-3 (QR)'!#REF!</definedName>
    <definedName name="BL2A2" localSheetId="6">'Attach-3 (QR)'!#REF!</definedName>
    <definedName name="BL2A2" localSheetId="4">'Attach-3 (QR)_old'!#REF!</definedName>
    <definedName name="BL2A2" localSheetId="2">'[2]Attach-3 (QR)'!#REF!</definedName>
    <definedName name="BL2A2">#REF!</definedName>
    <definedName name="BL2AA" localSheetId="25">#REF!</definedName>
    <definedName name="BL2AA" localSheetId="11">'[1]Attach-3 (QR)'!#REF!</definedName>
    <definedName name="BL2AA" localSheetId="6">'Attach-3 (QR)'!$I$420</definedName>
    <definedName name="BL2AA" localSheetId="4">'Attach-3 (QR)_old'!$I$398</definedName>
    <definedName name="BL2AA">#REF!</definedName>
    <definedName name="BL2AAA" localSheetId="17">'[2]Attach-3 (QR)'!#REF!</definedName>
    <definedName name="BL2AAA" localSheetId="22">#REF!</definedName>
    <definedName name="BL2AAA" localSheetId="23">'[5]Attach QR'!$J$785</definedName>
    <definedName name="BL2AAA" localSheetId="25">'[3]Attach-3 (QR)'!#REF!</definedName>
    <definedName name="BL2AAA" localSheetId="11">'[4]Attach-3 (QR)'!#REF!</definedName>
    <definedName name="BL2AAA" localSheetId="6">'Attach-3 (QR)'!#REF!</definedName>
    <definedName name="BL2AAA" localSheetId="4">'Attach-3 (QR)_old'!#REF!</definedName>
    <definedName name="BL2AAA" localSheetId="2">'[2]Attach-3 (QR)'!#REF!</definedName>
    <definedName name="BL2AAA">#REF!</definedName>
    <definedName name="BL2B" localSheetId="25">#REF!</definedName>
    <definedName name="BL2B" localSheetId="11">'[1]Attach-3 (QR)'!#REF!</definedName>
    <definedName name="BL2B" localSheetId="6">'Attach-3 (QR)'!$J$420</definedName>
    <definedName name="BL2B" localSheetId="4">'Attach-3 (QR)_old'!$J$398</definedName>
    <definedName name="BL2B">#REF!</definedName>
    <definedName name="BL2BB" localSheetId="17">'[2]Attach-3 (QR)'!#REF!</definedName>
    <definedName name="BL2BB" localSheetId="25">'[3]Attach-3 (QR)'!#REF!</definedName>
    <definedName name="BL2BB" localSheetId="11">'[4]Attach-3 (QR)'!#REF!</definedName>
    <definedName name="BL2BB" localSheetId="6">'Attach-3 (QR)'!#REF!</definedName>
    <definedName name="BL2BB" localSheetId="4">'Attach-3 (QR)_old'!#REF!</definedName>
    <definedName name="BL2BB" localSheetId="2">'[2]Attach-3 (QR)'!#REF!</definedName>
    <definedName name="BL2BB">#REF!</definedName>
    <definedName name="BL2BBB" localSheetId="17">'[2]Attach-3 (QR)'!#REF!</definedName>
    <definedName name="BL2BBB" localSheetId="22">#REF!</definedName>
    <definedName name="BL2BBB" localSheetId="23">'[5]Attach QR'!$K$785</definedName>
    <definedName name="BL2BBB" localSheetId="25">'[3]Attach-3 (QR)'!#REF!</definedName>
    <definedName name="BL2BBB" localSheetId="11">'[4]Attach-3 (QR)'!#REF!</definedName>
    <definedName name="BL2BBB" localSheetId="6">'Attach-3 (QR)'!#REF!</definedName>
    <definedName name="BL2BBB" localSheetId="4">'Attach-3 (QR)_old'!#REF!</definedName>
    <definedName name="BL2BBB" localSheetId="2">'[2]Attach-3 (QR)'!#REF!</definedName>
    <definedName name="BL2BBB">#REF!</definedName>
    <definedName name="BL2C" localSheetId="25">#REF!</definedName>
    <definedName name="BL2C" localSheetId="11">'[1]Attach-3 (QR)'!#REF!</definedName>
    <definedName name="BL2C" localSheetId="6">'Attach-3 (QR)'!$K$420</definedName>
    <definedName name="BL2C" localSheetId="4">'Attach-3 (QR)_old'!$K$398</definedName>
    <definedName name="BL2C">#REF!</definedName>
    <definedName name="BL2CC" localSheetId="17">'[2]Attach-3 (QR)'!#REF!</definedName>
    <definedName name="BL2CC" localSheetId="25">'[3]Attach-3 (QR)'!#REF!</definedName>
    <definedName name="BL2CC" localSheetId="11">'[4]Attach-3 (QR)'!#REF!</definedName>
    <definedName name="BL2CC" localSheetId="6">'Attach-3 (QR)'!#REF!</definedName>
    <definedName name="BL2CC" localSheetId="4">'Attach-3 (QR)_old'!#REF!</definedName>
    <definedName name="BL2CC" localSheetId="2">'[2]Attach-3 (QR)'!#REF!</definedName>
    <definedName name="BL2CC">#REF!</definedName>
    <definedName name="BL2CCC" localSheetId="17">'[2]Attach-3 (QR)'!#REF!</definedName>
    <definedName name="BL2CCC" localSheetId="22">#REF!</definedName>
    <definedName name="BL2CCC" localSheetId="23">'[5]Attach QR'!$L$785</definedName>
    <definedName name="BL2CCC" localSheetId="25">'[3]Attach-3 (QR)'!#REF!</definedName>
    <definedName name="BL2CCC" localSheetId="11">'[4]Attach-3 (QR)'!#REF!</definedName>
    <definedName name="BL2CCC" localSheetId="6">'Attach-3 (QR)'!#REF!</definedName>
    <definedName name="BL2CCC" localSheetId="4">'Attach-3 (QR)_old'!#REF!</definedName>
    <definedName name="BL2CCC" localSheetId="2">'[2]Attach-3 (QR)'!#REF!</definedName>
    <definedName name="BL2CCC">#REF!</definedName>
    <definedName name="BL3A" localSheetId="25">#REF!</definedName>
    <definedName name="BL3A" localSheetId="11">'[1]Attach-3 (QR)'!#REF!</definedName>
    <definedName name="BL3A" localSheetId="6">'Attach-3 (QR)'!$I$421</definedName>
    <definedName name="BL3A" localSheetId="4">'Attach-3 (QR)_old'!$I$399</definedName>
    <definedName name="BL3A">#REF!</definedName>
    <definedName name="BL3AA" localSheetId="17">'[2]Attach-3 (QR)'!#REF!</definedName>
    <definedName name="BL3AA" localSheetId="25">'[3]Attach-3 (QR)'!#REF!</definedName>
    <definedName name="BL3AA" localSheetId="11">'[4]Attach-3 (QR)'!#REF!</definedName>
    <definedName name="BL3AA" localSheetId="6">'Attach-3 (QR)'!#REF!</definedName>
    <definedName name="BL3AA" localSheetId="4">'Attach-3 (QR)_old'!#REF!</definedName>
    <definedName name="BL3AA" localSheetId="2">'[2]Attach-3 (QR)'!#REF!</definedName>
    <definedName name="BL3AA">#REF!</definedName>
    <definedName name="BL3AAA" localSheetId="17">'[2]Attach-3 (QR)'!#REF!</definedName>
    <definedName name="BL3AAA" localSheetId="22">#REF!</definedName>
    <definedName name="BL3AAA" localSheetId="23">'[5]Attach QR'!$J$788</definedName>
    <definedName name="BL3AAA" localSheetId="25">'[3]Attach-3 (QR)'!#REF!</definedName>
    <definedName name="BL3AAA" localSheetId="11">'[4]Attach-3 (QR)'!#REF!</definedName>
    <definedName name="BL3AAA" localSheetId="6">'Attach-3 (QR)'!#REF!</definedName>
    <definedName name="BL3AAA" localSheetId="4">'Attach-3 (QR)_old'!#REF!</definedName>
    <definedName name="BL3AAA" localSheetId="2">'[2]Attach-3 (QR)'!#REF!</definedName>
    <definedName name="BL3AAA">#REF!</definedName>
    <definedName name="BL3B" localSheetId="25">#REF!</definedName>
    <definedName name="BL3B" localSheetId="11">'[1]Attach-3 (QR)'!#REF!</definedName>
    <definedName name="BL3B" localSheetId="6">'Attach-3 (QR)'!$J$421</definedName>
    <definedName name="BL3B" localSheetId="4">'Attach-3 (QR)_old'!$J$399</definedName>
    <definedName name="BL3B">#REF!</definedName>
    <definedName name="BL3BB" localSheetId="17">'[2]Attach-3 (QR)'!#REF!</definedName>
    <definedName name="BL3BB" localSheetId="25">'[3]Attach-3 (QR)'!#REF!</definedName>
    <definedName name="BL3BB" localSheetId="11">'[4]Attach-3 (QR)'!#REF!</definedName>
    <definedName name="BL3BB" localSheetId="6">'Attach-3 (QR)'!#REF!</definedName>
    <definedName name="BL3BB" localSheetId="4">'Attach-3 (QR)_old'!#REF!</definedName>
    <definedName name="BL3BB" localSheetId="2">'[2]Attach-3 (QR)'!#REF!</definedName>
    <definedName name="BL3BB">#REF!</definedName>
    <definedName name="BL3BBB" localSheetId="17">'[2]Attach-3 (QR)'!#REF!</definedName>
    <definedName name="BL3BBB" localSheetId="22">#REF!</definedName>
    <definedName name="BL3BBB" localSheetId="23">'[5]Attach QR'!$K$788</definedName>
    <definedName name="BL3BBB" localSheetId="25">'[3]Attach-3 (QR)'!#REF!</definedName>
    <definedName name="BL3BBB" localSheetId="11">'[4]Attach-3 (QR)'!#REF!</definedName>
    <definedName name="BL3BBB" localSheetId="6">'Attach-3 (QR)'!#REF!</definedName>
    <definedName name="BL3BBB" localSheetId="4">'Attach-3 (QR)_old'!#REF!</definedName>
    <definedName name="BL3BBB" localSheetId="2">'[2]Attach-3 (QR)'!#REF!</definedName>
    <definedName name="BL3BBB">#REF!</definedName>
    <definedName name="BL3C" localSheetId="25">#REF!</definedName>
    <definedName name="BL3C" localSheetId="11">'[1]Attach-3 (QR)'!#REF!</definedName>
    <definedName name="BL3C" localSheetId="6">'Attach-3 (QR)'!$K$421</definedName>
    <definedName name="BL3C" localSheetId="4">'Attach-3 (QR)_old'!$K$399</definedName>
    <definedName name="BL3C">#REF!</definedName>
    <definedName name="BL3CC" localSheetId="17">'[2]Attach-3 (QR)'!#REF!</definedName>
    <definedName name="BL3CC" localSheetId="25">'[3]Attach-3 (QR)'!#REF!</definedName>
    <definedName name="BL3CC" localSheetId="11">'[4]Attach-3 (QR)'!#REF!</definedName>
    <definedName name="BL3CC" localSheetId="6">'Attach-3 (QR)'!#REF!</definedName>
    <definedName name="BL3CC" localSheetId="4">'Attach-3 (QR)_old'!#REF!</definedName>
    <definedName name="BL3CC" localSheetId="2">'[2]Attach-3 (QR)'!#REF!</definedName>
    <definedName name="BL3CC">#REF!</definedName>
    <definedName name="BL3CCC" localSheetId="17">'[2]Attach-3 (QR)'!#REF!</definedName>
    <definedName name="BL3CCC" localSheetId="22">#REF!</definedName>
    <definedName name="BL3CCC" localSheetId="23">'[5]Attach QR'!$L$788</definedName>
    <definedName name="BL3CCC" localSheetId="25">'[3]Attach-3 (QR)'!#REF!</definedName>
    <definedName name="BL3CCC" localSheetId="11">'[4]Attach-3 (QR)'!#REF!</definedName>
    <definedName name="BL3CCC" localSheetId="6">'Attach-3 (QR)'!#REF!</definedName>
    <definedName name="BL3CCC" localSheetId="4">'Attach-3 (QR)_old'!#REF!</definedName>
    <definedName name="BL3CCC" localSheetId="2">'[2]Attach-3 (QR)'!#REF!</definedName>
    <definedName name="BL3CCC">#REF!</definedName>
    <definedName name="BL4A" localSheetId="25">#REF!</definedName>
    <definedName name="BL4A" localSheetId="11">'[1]Attach-3 (QR)'!#REF!</definedName>
    <definedName name="BL4A" localSheetId="6">'Attach-3 (QR)'!$I$422</definedName>
    <definedName name="BL4A" localSheetId="4">'Attach-3 (QR)_old'!$I$400</definedName>
    <definedName name="BL4A">#REF!</definedName>
    <definedName name="BL4AA" localSheetId="17">'[2]Attach-3 (QR)'!#REF!</definedName>
    <definedName name="BL4AA" localSheetId="25">'[3]Attach-3 (QR)'!#REF!</definedName>
    <definedName name="BL4AA" localSheetId="11">'[4]Attach-3 (QR)'!#REF!</definedName>
    <definedName name="BL4AA" localSheetId="6">'Attach-3 (QR)'!#REF!</definedName>
    <definedName name="BL4AA" localSheetId="4">'Attach-3 (QR)_old'!#REF!</definedName>
    <definedName name="BL4AA" localSheetId="2">'[2]Attach-3 (QR)'!#REF!</definedName>
    <definedName name="BL4AA">#REF!</definedName>
    <definedName name="BL4AAA" localSheetId="17">'[2]Attach-3 (QR)'!#REF!</definedName>
    <definedName name="BL4AAA" localSheetId="22">#REF!</definedName>
    <definedName name="BL4AAA" localSheetId="23">'[5]Attach QR'!$J$791</definedName>
    <definedName name="BL4AAA" localSheetId="25">'[3]Attach-3 (QR)'!#REF!</definedName>
    <definedName name="BL4AAA" localSheetId="11">'[4]Attach-3 (QR)'!#REF!</definedName>
    <definedName name="BL4AAA" localSheetId="6">'Attach-3 (QR)'!#REF!</definedName>
    <definedName name="BL4AAA" localSheetId="4">'Attach-3 (QR)_old'!#REF!</definedName>
    <definedName name="BL4AAA" localSheetId="2">'[2]Attach-3 (QR)'!#REF!</definedName>
    <definedName name="BL4AAA">#REF!</definedName>
    <definedName name="BL4B" localSheetId="25">#REF!</definedName>
    <definedName name="BL4B" localSheetId="11">'[1]Attach-3 (QR)'!#REF!</definedName>
    <definedName name="BL4B" localSheetId="6">'Attach-3 (QR)'!$J$422</definedName>
    <definedName name="BL4B" localSheetId="4">'Attach-3 (QR)_old'!$J$400</definedName>
    <definedName name="BL4B">#REF!</definedName>
    <definedName name="BL4BB" localSheetId="17">'[2]Attach-3 (QR)'!#REF!</definedName>
    <definedName name="BL4BB" localSheetId="25">'[3]Attach-3 (QR)'!#REF!</definedName>
    <definedName name="BL4BB" localSheetId="11">'[4]Attach-3 (QR)'!#REF!</definedName>
    <definedName name="BL4BB" localSheetId="6">'Attach-3 (QR)'!#REF!</definedName>
    <definedName name="BL4BB" localSheetId="4">'Attach-3 (QR)_old'!#REF!</definedName>
    <definedName name="BL4BB" localSheetId="2">'[2]Attach-3 (QR)'!#REF!</definedName>
    <definedName name="BL4BB">#REF!</definedName>
    <definedName name="BL4BBB" localSheetId="17">'[2]Attach-3 (QR)'!#REF!</definedName>
    <definedName name="BL4BBB" localSheetId="22">#REF!</definedName>
    <definedName name="BL4BBB" localSheetId="23">'[5]Attach QR'!$K$791</definedName>
    <definedName name="BL4BBB" localSheetId="25">'[3]Attach-3 (QR)'!#REF!</definedName>
    <definedName name="BL4BBB" localSheetId="11">'[4]Attach-3 (QR)'!#REF!</definedName>
    <definedName name="BL4BBB" localSheetId="6">'Attach-3 (QR)'!#REF!</definedName>
    <definedName name="BL4BBB" localSheetId="4">'Attach-3 (QR)_old'!#REF!</definedName>
    <definedName name="BL4BBB" localSheetId="2">'[2]Attach-3 (QR)'!#REF!</definedName>
    <definedName name="BL4BBB">#REF!</definedName>
    <definedName name="BL4C" localSheetId="25">#REF!</definedName>
    <definedName name="BL4C" localSheetId="11">'[1]Attach-3 (QR)'!#REF!</definedName>
    <definedName name="BL4C" localSheetId="6">'Attach-3 (QR)'!$K$422</definedName>
    <definedName name="BL4C" localSheetId="4">'Attach-3 (QR)_old'!$K$400</definedName>
    <definedName name="BL4C">#REF!</definedName>
    <definedName name="BL4CC" localSheetId="17">'[2]Attach-3 (QR)'!#REF!</definedName>
    <definedName name="BL4CC" localSheetId="25">'[3]Attach-3 (QR)'!#REF!</definedName>
    <definedName name="BL4CC" localSheetId="11">'[4]Attach-3 (QR)'!#REF!</definedName>
    <definedName name="BL4CC" localSheetId="6">'Attach-3 (QR)'!#REF!</definedName>
    <definedName name="BL4CC" localSheetId="4">'Attach-3 (QR)_old'!#REF!</definedName>
    <definedName name="BL4CC" localSheetId="2">'[2]Attach-3 (QR)'!#REF!</definedName>
    <definedName name="BL4CC">#REF!</definedName>
    <definedName name="BL4CCC" localSheetId="17">'[2]Attach-3 (QR)'!#REF!</definedName>
    <definedName name="BL4CCC" localSheetId="22">#REF!</definedName>
    <definedName name="BL4CCC" localSheetId="23">'[5]Attach QR'!$L$791</definedName>
    <definedName name="BL4CCC" localSheetId="25">'[3]Attach-3 (QR)'!#REF!</definedName>
    <definedName name="BL4CCC" localSheetId="11">'[4]Attach-3 (QR)'!#REF!</definedName>
    <definedName name="BL4CCC" localSheetId="6">'Attach-3 (QR)'!#REF!</definedName>
    <definedName name="BL4CCC" localSheetId="4">'Attach-3 (QR)_old'!#REF!</definedName>
    <definedName name="BL4CCC" localSheetId="2">'[2]Attach-3 (QR)'!#REF!</definedName>
    <definedName name="BL4CCC">#REF!</definedName>
    <definedName name="BL5A" localSheetId="25">#REF!</definedName>
    <definedName name="BL5A" localSheetId="11">'[1]Attach-3 (QR)'!#REF!</definedName>
    <definedName name="BL5A" localSheetId="6">'Attach-3 (QR)'!$I$423</definedName>
    <definedName name="BL5A" localSheetId="4">'Attach-3 (QR)_old'!$I$401</definedName>
    <definedName name="BL5A">#REF!</definedName>
    <definedName name="BL5AA" localSheetId="17">'[2]Attach-3 (QR)'!#REF!</definedName>
    <definedName name="BL5AA" localSheetId="25">'[3]Attach-3 (QR)'!#REF!</definedName>
    <definedName name="BL5AA" localSheetId="11">'[4]Attach-3 (QR)'!#REF!</definedName>
    <definedName name="BL5AA" localSheetId="6">'Attach-3 (QR)'!#REF!</definedName>
    <definedName name="BL5AA" localSheetId="4">'Attach-3 (QR)_old'!#REF!</definedName>
    <definedName name="BL5AA" localSheetId="2">'[2]Attach-3 (QR)'!#REF!</definedName>
    <definedName name="BL5AA">#REF!</definedName>
    <definedName name="BL5AAA" localSheetId="17">'[2]Attach-3 (QR)'!#REF!</definedName>
    <definedName name="BL5AAA" localSheetId="22">#REF!</definedName>
    <definedName name="BL5AAA" localSheetId="23">'[5]Attach QR'!$J$794</definedName>
    <definedName name="BL5AAA" localSheetId="25">'[3]Attach-3 (QR)'!#REF!</definedName>
    <definedName name="BL5AAA" localSheetId="11">'[4]Attach-3 (QR)'!#REF!</definedName>
    <definedName name="BL5AAA" localSheetId="6">'Attach-3 (QR)'!#REF!</definedName>
    <definedName name="BL5AAA" localSheetId="4">'Attach-3 (QR)_old'!#REF!</definedName>
    <definedName name="BL5AAA" localSheetId="2">'[2]Attach-3 (QR)'!#REF!</definedName>
    <definedName name="BL5AAA">#REF!</definedName>
    <definedName name="BL5B" localSheetId="25">#REF!</definedName>
    <definedName name="BL5B" localSheetId="11">'[1]Attach-3 (QR)'!#REF!</definedName>
    <definedName name="BL5B" localSheetId="6">'Attach-3 (QR)'!$J$423</definedName>
    <definedName name="BL5B" localSheetId="4">'Attach-3 (QR)_old'!$J$401</definedName>
    <definedName name="BL5B">#REF!</definedName>
    <definedName name="BL5BB" localSheetId="17">'[2]Attach-3 (QR)'!#REF!</definedName>
    <definedName name="BL5BB" localSheetId="25">'[3]Attach-3 (QR)'!#REF!</definedName>
    <definedName name="BL5BB" localSheetId="11">'[4]Attach-3 (QR)'!#REF!</definedName>
    <definedName name="BL5BB" localSheetId="6">'Attach-3 (QR)'!#REF!</definedName>
    <definedName name="BL5BB" localSheetId="4">'Attach-3 (QR)_old'!#REF!</definedName>
    <definedName name="BL5BB" localSheetId="2">'[2]Attach-3 (QR)'!#REF!</definedName>
    <definedName name="BL5BB">#REF!</definedName>
    <definedName name="BL5BBB" localSheetId="17">'[2]Attach-3 (QR)'!#REF!</definedName>
    <definedName name="BL5BBB" localSheetId="22">#REF!</definedName>
    <definedName name="BL5BBB" localSheetId="23">'[5]Attach QR'!$K$794</definedName>
    <definedName name="BL5BBB" localSheetId="25">'[3]Attach-3 (QR)'!#REF!</definedName>
    <definedName name="BL5BBB" localSheetId="11">'[4]Attach-3 (QR)'!#REF!</definedName>
    <definedName name="BL5BBB" localSheetId="6">'Attach-3 (QR)'!#REF!</definedName>
    <definedName name="BL5BBB" localSheetId="4">'Attach-3 (QR)_old'!#REF!</definedName>
    <definedName name="BL5BBB" localSheetId="2">'[2]Attach-3 (QR)'!#REF!</definedName>
    <definedName name="BL5BBB">#REF!</definedName>
    <definedName name="BL5C" localSheetId="25">#REF!</definedName>
    <definedName name="BL5C" localSheetId="11">'[1]Attach-3 (QR)'!#REF!</definedName>
    <definedName name="BL5C" localSheetId="6">'Attach-3 (QR)'!$K$423</definedName>
    <definedName name="BL5C" localSheetId="4">'Attach-3 (QR)_old'!$K$401</definedName>
    <definedName name="BL5C">#REF!</definedName>
    <definedName name="BL5CC" localSheetId="17">'[2]Attach-3 (QR)'!#REF!</definedName>
    <definedName name="BL5CC" localSheetId="25">'[3]Attach-3 (QR)'!#REF!</definedName>
    <definedName name="BL5CC" localSheetId="11">'[4]Attach-3 (QR)'!#REF!</definedName>
    <definedName name="BL5CC" localSheetId="6">'Attach-3 (QR)'!#REF!</definedName>
    <definedName name="BL5CC" localSheetId="4">'Attach-3 (QR)_old'!#REF!</definedName>
    <definedName name="BL5CC" localSheetId="2">'[2]Attach-3 (QR)'!#REF!</definedName>
    <definedName name="BL5CC">#REF!</definedName>
    <definedName name="BL5CCC" localSheetId="17">'[2]Attach-3 (QR)'!#REF!</definedName>
    <definedName name="BL5CCC" localSheetId="22">#REF!</definedName>
    <definedName name="BL5CCC" localSheetId="23">'[5]Attach QR'!$L$794</definedName>
    <definedName name="BL5CCC" localSheetId="25">'[3]Attach-3 (QR)'!#REF!</definedName>
    <definedName name="BL5CCC" localSheetId="11">'[4]Attach-3 (QR)'!#REF!</definedName>
    <definedName name="BL5CCC" localSheetId="6">'Attach-3 (QR)'!#REF!</definedName>
    <definedName name="BL5CCC" localSheetId="4">'Attach-3 (QR)_old'!#REF!</definedName>
    <definedName name="BL5CCC" localSheetId="2">'[2]Attach-3 (QR)'!#REF!</definedName>
    <definedName name="BL5CCC">#REF!</definedName>
    <definedName name="CAPA1" localSheetId="17">'[2]Attach-3 (QR)'!#REF!</definedName>
    <definedName name="CAPA1" localSheetId="25">'[3]Attach-3 (QR)'!#REF!</definedName>
    <definedName name="CAPA1" localSheetId="11">'[4]Attach-3 (QR)'!#REF!</definedName>
    <definedName name="CAPA1" localSheetId="6">'Attach-3 (QR)'!#REF!</definedName>
    <definedName name="CAPA1" localSheetId="4">'Attach-3 (QR)_old'!#REF!</definedName>
    <definedName name="CAPA1" localSheetId="2">'[2]Attach-3 (QR)'!#REF!</definedName>
    <definedName name="CAPA1">#REF!</definedName>
    <definedName name="CAPA11" localSheetId="17">'[2]Attach-3 (QR)'!#REF!</definedName>
    <definedName name="CAPA11" localSheetId="25">'[3]Attach-3 (QR)'!#REF!</definedName>
    <definedName name="CAPA11" localSheetId="11">'[4]Attach-3 (QR)'!#REF!</definedName>
    <definedName name="CAPA11" localSheetId="6">'Attach-3 (QR)'!#REF!</definedName>
    <definedName name="CAPA11" localSheetId="4">'Attach-3 (QR)_old'!#REF!</definedName>
    <definedName name="CAPA11" localSheetId="2">'[2]Attach-3 (QR)'!#REF!</definedName>
    <definedName name="CAPA11">#REF!</definedName>
    <definedName name="CAPA111" localSheetId="17">'[2]Attach-3 (QR)'!#REF!</definedName>
    <definedName name="CAPA111" localSheetId="22">#REF!</definedName>
    <definedName name="CAPA111" localSheetId="23">'[5]Attach QR'!$F$505</definedName>
    <definedName name="CAPA111" localSheetId="25">'[3]Attach-3 (QR)'!#REF!</definedName>
    <definedName name="CAPA111" localSheetId="11">'[4]Attach-3 (QR)'!#REF!</definedName>
    <definedName name="CAPA111" localSheetId="6">'Attach-3 (QR)'!#REF!</definedName>
    <definedName name="CAPA111" localSheetId="4">'Attach-3 (QR)_old'!#REF!</definedName>
    <definedName name="CAPA111" localSheetId="2">'[2]Attach-3 (QR)'!#REF!</definedName>
    <definedName name="CAPA111">#REF!</definedName>
    <definedName name="CAPA2" localSheetId="17">'[2]Attach-3 (QR)'!#REF!</definedName>
    <definedName name="CAPA2" localSheetId="25">'[3]Attach-3 (QR)'!#REF!</definedName>
    <definedName name="CAPA2" localSheetId="11">'[4]Attach-3 (QR)'!#REF!</definedName>
    <definedName name="CAPA2" localSheetId="6">'Attach-3 (QR)'!#REF!</definedName>
    <definedName name="CAPA2" localSheetId="4">'Attach-3 (QR)_old'!#REF!</definedName>
    <definedName name="CAPA2" localSheetId="2">'[2]Attach-3 (QR)'!#REF!</definedName>
    <definedName name="CAPA2">#REF!</definedName>
    <definedName name="CAPA22" localSheetId="17">'[2]Attach-3 (QR)'!#REF!</definedName>
    <definedName name="CAPA22" localSheetId="25">'[3]Attach-3 (QR)'!#REF!</definedName>
    <definedName name="CAPA22" localSheetId="11">'[4]Attach-3 (QR)'!#REF!</definedName>
    <definedName name="CAPA22" localSheetId="6">'Attach-3 (QR)'!#REF!</definedName>
    <definedName name="CAPA22" localSheetId="4">'Attach-3 (QR)_old'!#REF!</definedName>
    <definedName name="CAPA22" localSheetId="2">'[2]Attach-3 (QR)'!#REF!</definedName>
    <definedName name="CAPA22">#REF!</definedName>
    <definedName name="CAPA222" localSheetId="17">'[2]Attach-3 (QR)'!#REF!</definedName>
    <definedName name="CAPA222" localSheetId="22">#REF!</definedName>
    <definedName name="CAPA222" localSheetId="23">'[5]Attach QR'!$I$505</definedName>
    <definedName name="CAPA222" localSheetId="25">'[3]Attach-3 (QR)'!#REF!</definedName>
    <definedName name="CAPA222" localSheetId="11">'[4]Attach-3 (QR)'!#REF!</definedName>
    <definedName name="CAPA222" localSheetId="6">'Attach-3 (QR)'!#REF!</definedName>
    <definedName name="CAPA222" localSheetId="4">'Attach-3 (QR)_old'!#REF!</definedName>
    <definedName name="CAPA222" localSheetId="2">'[2]Attach-3 (QR)'!#REF!</definedName>
    <definedName name="CAPA222">#REF!</definedName>
    <definedName name="CAPA3" localSheetId="17">'[2]Attach-3 (QR)'!#REF!</definedName>
    <definedName name="CAPA3" localSheetId="25">'[3]Attach-3 (QR)'!#REF!</definedName>
    <definedName name="CAPA3" localSheetId="11">'[4]Attach-3 (QR)'!#REF!</definedName>
    <definedName name="CAPA3" localSheetId="6">'Attach-3 (QR)'!#REF!</definedName>
    <definedName name="CAPA3" localSheetId="4">'Attach-3 (QR)_old'!#REF!</definedName>
    <definedName name="CAPA3" localSheetId="2">'[2]Attach-3 (QR)'!#REF!</definedName>
    <definedName name="CAPA3">#REF!</definedName>
    <definedName name="CAPA33" localSheetId="17">'[2]Attach-3 (QR)'!#REF!</definedName>
    <definedName name="CAPA33" localSheetId="25">'[3]Attach-3 (QR)'!#REF!</definedName>
    <definedName name="CAPA33" localSheetId="11">'[4]Attach-3 (QR)'!#REF!</definedName>
    <definedName name="CAPA33" localSheetId="6">'Attach-3 (QR)'!#REF!</definedName>
    <definedName name="CAPA33" localSheetId="4">'Attach-3 (QR)_old'!#REF!</definedName>
    <definedName name="CAPA33" localSheetId="2">'[2]Attach-3 (QR)'!#REF!</definedName>
    <definedName name="CAPA33">#REF!</definedName>
    <definedName name="CAPA333" localSheetId="17">'[2]Attach-3 (QR)'!#REF!</definedName>
    <definedName name="CAPA333" localSheetId="22">#REF!</definedName>
    <definedName name="CAPA333" localSheetId="23">'[5]Attach QR'!$G$651</definedName>
    <definedName name="CAPA333" localSheetId="25">'[3]Attach-3 (QR)'!#REF!</definedName>
    <definedName name="CAPA333" localSheetId="11">'[4]Attach-3 (QR)'!#REF!</definedName>
    <definedName name="CAPA333" localSheetId="6">'Attach-3 (QR)'!#REF!</definedName>
    <definedName name="CAPA333" localSheetId="4">'Attach-3 (QR)_old'!#REF!</definedName>
    <definedName name="CAPA333" localSheetId="2">'[2]Attach-3 (QR)'!#REF!</definedName>
    <definedName name="CAPA333">#REF!</definedName>
    <definedName name="CAPA4" localSheetId="17">'[2]Attach-3 (QR)'!#REF!</definedName>
    <definedName name="CAPA4" localSheetId="25">'[3]Attach-3 (QR)'!#REF!</definedName>
    <definedName name="CAPA4" localSheetId="11">'[4]Attach-3 (QR)'!#REF!</definedName>
    <definedName name="CAPA4" localSheetId="6">'Attach-3 (QR)'!#REF!</definedName>
    <definedName name="CAPA4" localSheetId="4">'Attach-3 (QR)_old'!#REF!</definedName>
    <definedName name="CAPA4" localSheetId="2">'[2]Attach-3 (QR)'!#REF!</definedName>
    <definedName name="CAPA4">#REF!</definedName>
    <definedName name="CAPA44" localSheetId="17">'[2]Attach-3 (QR)'!#REF!</definedName>
    <definedName name="CAPA44" localSheetId="25">'[3]Attach-3 (QR)'!#REF!</definedName>
    <definedName name="CAPA44" localSheetId="11">'[4]Attach-3 (QR)'!#REF!</definedName>
    <definedName name="CAPA44" localSheetId="6">'Attach-3 (QR)'!#REF!</definedName>
    <definedName name="CAPA44" localSheetId="4">'Attach-3 (QR)_old'!#REF!</definedName>
    <definedName name="CAPA44" localSheetId="2">'[2]Attach-3 (QR)'!#REF!</definedName>
    <definedName name="CAPA44">#REF!</definedName>
    <definedName name="CAPA444" localSheetId="17">'[2]Attach-3 (QR)'!#REF!</definedName>
    <definedName name="CAPA444" localSheetId="22">#REF!</definedName>
    <definedName name="CAPA444" localSheetId="23">'[5]Attach QR'!$I$651</definedName>
    <definedName name="CAPA444" localSheetId="25">'[3]Attach-3 (QR)'!#REF!</definedName>
    <definedName name="CAPA444" localSheetId="11">'[4]Attach-3 (QR)'!#REF!</definedName>
    <definedName name="CAPA444" localSheetId="6">'Attach-3 (QR)'!#REF!</definedName>
    <definedName name="CAPA444" localSheetId="4">'Attach-3 (QR)_old'!#REF!</definedName>
    <definedName name="CAPA444" localSheetId="2">'[2]Attach-3 (QR)'!#REF!</definedName>
    <definedName name="CAPA444">#REF!</definedName>
    <definedName name="CAPA7" localSheetId="17">'[2]Attach-3 (QR)'!#REF!</definedName>
    <definedName name="CAPA7" localSheetId="25">'[3]Attach-3 (QR)'!#REF!</definedName>
    <definedName name="CAPA7" localSheetId="11">'[4]Attach-3 (QR)'!#REF!</definedName>
    <definedName name="CAPA7" localSheetId="6">'Attach-3 (QR)'!#REF!</definedName>
    <definedName name="CAPA7" localSheetId="4">'Attach-3 (QR)_old'!#REF!</definedName>
    <definedName name="CAPA7" localSheetId="2">'[2]Attach-3 (QR)'!#REF!</definedName>
    <definedName name="CAPA7">#REF!</definedName>
    <definedName name="CAPA77" localSheetId="17">'[2]Attach-3 (QR)'!#REF!</definedName>
    <definedName name="CAPA77" localSheetId="25">'[3]Attach-3 (QR)'!#REF!</definedName>
    <definedName name="CAPA77" localSheetId="11">'[4]Attach-3 (QR)'!#REF!</definedName>
    <definedName name="CAPA77" localSheetId="6">'Attach-3 (QR)'!#REF!</definedName>
    <definedName name="CAPA77" localSheetId="4">'Attach-3 (QR)_old'!#REF!</definedName>
    <definedName name="CAPA77" localSheetId="2">'[2]Attach-3 (QR)'!#REF!</definedName>
    <definedName name="CAPA77">#REF!</definedName>
    <definedName name="CAPA777" localSheetId="17">'[2]Attach-3 (QR)'!#REF!</definedName>
    <definedName name="CAPA777" localSheetId="22">#REF!</definedName>
    <definedName name="CAPA777" localSheetId="23">'[5]Attach QR'!$D$505</definedName>
    <definedName name="CAPA777" localSheetId="25">'[3]Attach-3 (QR)'!#REF!</definedName>
    <definedName name="CAPA777" localSheetId="11">'[4]Attach-3 (QR)'!#REF!</definedName>
    <definedName name="CAPA777" localSheetId="6">'Attach-3 (QR)'!#REF!</definedName>
    <definedName name="CAPA777" localSheetId="4">'Attach-3 (QR)_old'!#REF!</definedName>
    <definedName name="CAPA777" localSheetId="2">'[2]Attach-3 (QR)'!#REF!</definedName>
    <definedName name="CAPA777">#REF!</definedName>
    <definedName name="COO" localSheetId="25">'[6]Sch-1a'!#REF!</definedName>
    <definedName name="COO" localSheetId="11">'[7]Sch-1a'!#REF!</definedName>
    <definedName name="COO" localSheetId="6">'[6]Sch-1a'!#REF!</definedName>
    <definedName name="COO" localSheetId="4">'[7]Sch-1a'!#REF!</definedName>
    <definedName name="COO" localSheetId="2">'[7]Sch-1a'!#REF!</definedName>
    <definedName name="COO">'[7]Sch-1a'!#REF!</definedName>
    <definedName name="date" localSheetId="17">#REF!</definedName>
    <definedName name="date" localSheetId="25">#REF!</definedName>
    <definedName name="date" localSheetId="11">#REF!</definedName>
    <definedName name="date" localSheetId="6">#REF!</definedName>
    <definedName name="date" localSheetId="4">#REF!</definedName>
    <definedName name="date" localSheetId="2">#REF!</definedName>
    <definedName name="date">#REF!</definedName>
    <definedName name="iii" localSheetId="17">#REF!</definedName>
    <definedName name="iii" localSheetId="25">#REF!</definedName>
    <definedName name="iii" localSheetId="11">#REF!</definedName>
    <definedName name="iii" localSheetId="2">#REF!</definedName>
    <definedName name="iii">#REF!</definedName>
    <definedName name="LA">#REF!</definedName>
    <definedName name="logo1">"Picture 7"</definedName>
    <definedName name="MANU1" localSheetId="17">'[2]Attach-3 (QR)'!#REF!</definedName>
    <definedName name="MANU1" localSheetId="22">#REF!</definedName>
    <definedName name="MANU1" localSheetId="25">'[3]Attach-3 (QR)'!#REF!</definedName>
    <definedName name="MANU1" localSheetId="11">'[4]Attach-3 (QR)'!#REF!</definedName>
    <definedName name="MANU1" localSheetId="6">'Attach-3 (QR)'!#REF!</definedName>
    <definedName name="MANU1" localSheetId="4">'Attach-3 (QR)_old'!#REF!</definedName>
    <definedName name="MANU1" localSheetId="2">'[2]Attach-3 (QR)'!#REF!</definedName>
    <definedName name="MANU1">#REF!</definedName>
    <definedName name="MANU11" localSheetId="17">'[2]Attach-3 (QR)'!#REF!</definedName>
    <definedName name="MANU11" localSheetId="25">'[3]Attach-3 (QR)'!#REF!</definedName>
    <definedName name="MANU11" localSheetId="11">'[4]Attach-3 (QR)'!#REF!</definedName>
    <definedName name="MANU11" localSheetId="6">'Attach-3 (QR)'!#REF!</definedName>
    <definedName name="MANU11" localSheetId="4">'Attach-3 (QR)_old'!#REF!</definedName>
    <definedName name="MANU11" localSheetId="2">'[2]Attach-3 (QR)'!#REF!</definedName>
    <definedName name="MANU11">#REF!</definedName>
    <definedName name="MANU111" localSheetId="17">'[2]Attach-3 (QR)'!#REF!</definedName>
    <definedName name="MANU111" localSheetId="22">#REF!</definedName>
    <definedName name="MANU111" localSheetId="23">'[5]Attach QR'!$H$350</definedName>
    <definedName name="MANU111" localSheetId="25">'[3]Attach-3 (QR)'!#REF!</definedName>
    <definedName name="MANU111" localSheetId="11">'[4]Attach-3 (QR)'!#REF!</definedName>
    <definedName name="MANU111" localSheetId="6">'Attach-3 (QR)'!#REF!</definedName>
    <definedName name="MANU111" localSheetId="4">'Attach-3 (QR)_old'!#REF!</definedName>
    <definedName name="MANU111" localSheetId="2">'[2]Attach-3 (QR)'!#REF!</definedName>
    <definedName name="MANU111">#REF!</definedName>
    <definedName name="MANU2" localSheetId="17">'[2]Attach-3 (QR)'!#REF!</definedName>
    <definedName name="MANU2" localSheetId="25">'[3]Attach-3 (QR)'!#REF!</definedName>
    <definedName name="MANU2" localSheetId="11">'[4]Attach-3 (QR)'!#REF!</definedName>
    <definedName name="MANU2" localSheetId="6">'Attach-3 (QR)'!#REF!</definedName>
    <definedName name="MANU2" localSheetId="4">'Attach-3 (QR)_old'!#REF!</definedName>
    <definedName name="MANU2" localSheetId="2">'[2]Attach-3 (QR)'!#REF!</definedName>
    <definedName name="MANU2">#REF!</definedName>
    <definedName name="MANU22" localSheetId="17">'[2]Attach-3 (QR)'!#REF!</definedName>
    <definedName name="MANU22" localSheetId="25">'[3]Attach-3 (QR)'!#REF!</definedName>
    <definedName name="MANU22" localSheetId="11">'[4]Attach-3 (QR)'!#REF!</definedName>
    <definedName name="MANU22" localSheetId="6">'Attach-3 (QR)'!#REF!</definedName>
    <definedName name="MANU22" localSheetId="4">'Attach-3 (QR)_old'!#REF!</definedName>
    <definedName name="MANU22" localSheetId="2">'[2]Attach-3 (QR)'!#REF!</definedName>
    <definedName name="MANU22">#REF!</definedName>
    <definedName name="MANU222" localSheetId="17">'[2]Attach-3 (QR)'!#REF!</definedName>
    <definedName name="MANU222" localSheetId="22">#REF!</definedName>
    <definedName name="MANU222" localSheetId="23">'[5]Attach QR'!$H$419</definedName>
    <definedName name="MANU222" localSheetId="25">'[3]Attach-3 (QR)'!#REF!</definedName>
    <definedName name="MANU222" localSheetId="11">'[4]Attach-3 (QR)'!#REF!</definedName>
    <definedName name="MANU222" localSheetId="6">'Attach-3 (QR)'!#REF!</definedName>
    <definedName name="MANU222" localSheetId="4">'Attach-3 (QR)_old'!#REF!</definedName>
    <definedName name="MANU222" localSheetId="2">'[2]Attach-3 (QR)'!#REF!</definedName>
    <definedName name="MANU222">#REF!</definedName>
    <definedName name="MANU3" localSheetId="17">'[2]Attach-3 (QR)'!#REF!</definedName>
    <definedName name="MANU3" localSheetId="25">'[3]Attach-3 (QR)'!#REF!</definedName>
    <definedName name="MANU3" localSheetId="11">'[4]Attach-3 (QR)'!#REF!</definedName>
    <definedName name="MANU3" localSheetId="6">'Attach-3 (QR)'!#REF!</definedName>
    <definedName name="MANU3" localSheetId="4">'Attach-3 (QR)_old'!#REF!</definedName>
    <definedName name="MANU3" localSheetId="2">'[2]Attach-3 (QR)'!#REF!</definedName>
    <definedName name="MANU3">#REF!</definedName>
    <definedName name="MANU33" localSheetId="17">'[2]Attach-3 (QR)'!#REF!</definedName>
    <definedName name="MANU33" localSheetId="25">'[3]Attach-3 (QR)'!#REF!</definedName>
    <definedName name="MANU33" localSheetId="11">'[4]Attach-3 (QR)'!#REF!</definedName>
    <definedName name="MANU33" localSheetId="6">'Attach-3 (QR)'!#REF!</definedName>
    <definedName name="MANU33" localSheetId="4">'Attach-3 (QR)_old'!#REF!</definedName>
    <definedName name="MANU33" localSheetId="2">'[2]Attach-3 (QR)'!#REF!</definedName>
    <definedName name="MANU33">#REF!</definedName>
    <definedName name="MANU333" localSheetId="17">'[2]Attach-3 (QR)'!#REF!</definedName>
    <definedName name="MANU333" localSheetId="22">#REF!</definedName>
    <definedName name="MANU333" localSheetId="23">'[5]Attach QR'!$G$560</definedName>
    <definedName name="MANU333" localSheetId="25">'[3]Attach-3 (QR)'!#REF!</definedName>
    <definedName name="MANU333" localSheetId="11">'[4]Attach-3 (QR)'!#REF!</definedName>
    <definedName name="MANU333" localSheetId="6">'Attach-3 (QR)'!#REF!</definedName>
    <definedName name="MANU333" localSheetId="4">'Attach-3 (QR)_old'!#REF!</definedName>
    <definedName name="MANU333" localSheetId="2">'[2]Attach-3 (QR)'!#REF!</definedName>
    <definedName name="MANU333">#REF!</definedName>
    <definedName name="MANU4" localSheetId="17">'[2]Attach-3 (QR)'!#REF!</definedName>
    <definedName name="MANU4" localSheetId="25">'[3]Attach-3 (QR)'!#REF!</definedName>
    <definedName name="MANU4" localSheetId="11">'[4]Attach-3 (QR)'!#REF!</definedName>
    <definedName name="MANU4" localSheetId="6">'Attach-3 (QR)'!#REF!</definedName>
    <definedName name="MANU4" localSheetId="4">'Attach-3 (QR)_old'!#REF!</definedName>
    <definedName name="MANU4" localSheetId="2">'[2]Attach-3 (QR)'!#REF!</definedName>
    <definedName name="MANU4">#REF!</definedName>
    <definedName name="MANU44" localSheetId="17">'[2]Attach-3 (QR)'!#REF!</definedName>
    <definedName name="MANU44" localSheetId="25">'[3]Attach-3 (QR)'!#REF!</definedName>
    <definedName name="MANU44" localSheetId="11">'[4]Attach-3 (QR)'!#REF!</definedName>
    <definedName name="MANU44" localSheetId="6">'Attach-3 (QR)'!#REF!</definedName>
    <definedName name="MANU44" localSheetId="4">'Attach-3 (QR)_old'!#REF!</definedName>
    <definedName name="MANU44" localSheetId="2">'[2]Attach-3 (QR)'!#REF!</definedName>
    <definedName name="MANU44">#REF!</definedName>
    <definedName name="MANU444" localSheetId="17">'[2]Attach-3 (QR)'!#REF!</definedName>
    <definedName name="MANU444" localSheetId="22">#REF!</definedName>
    <definedName name="MANU444" localSheetId="23">'[5]Attach QR'!$I$560</definedName>
    <definedName name="MANU444" localSheetId="25">'[3]Attach-3 (QR)'!#REF!</definedName>
    <definedName name="MANU444" localSheetId="11">'[4]Attach-3 (QR)'!#REF!</definedName>
    <definedName name="MANU444" localSheetId="6">'Attach-3 (QR)'!#REF!</definedName>
    <definedName name="MANU444" localSheetId="4">'Attach-3 (QR)_old'!#REF!</definedName>
    <definedName name="MANU444" localSheetId="2">'[2]Attach-3 (QR)'!#REF!</definedName>
    <definedName name="MANU444">#REF!</definedName>
    <definedName name="MANU5" localSheetId="17">'[2]Attach-3 (QR)'!#REF!</definedName>
    <definedName name="MANU5" localSheetId="25">'[3]Attach-3 (QR)'!#REF!</definedName>
    <definedName name="MANU5" localSheetId="11">'[4]Attach-3 (QR)'!#REF!</definedName>
    <definedName name="MANU5" localSheetId="6">'Attach-3 (QR)'!#REF!</definedName>
    <definedName name="MANU5" localSheetId="4">'Attach-3 (QR)_old'!#REF!</definedName>
    <definedName name="MANU5" localSheetId="2">'[2]Attach-3 (QR)'!#REF!</definedName>
    <definedName name="MANU5">#REF!</definedName>
    <definedName name="MANU55" localSheetId="17">'[2]Attach-3 (QR)'!#REF!</definedName>
    <definedName name="MANU55" localSheetId="25">'[3]Attach-3 (QR)'!#REF!</definedName>
    <definedName name="MANU55" localSheetId="11">'[4]Attach-3 (QR)'!#REF!</definedName>
    <definedName name="MANU55" localSheetId="6">'Attach-3 (QR)'!#REF!</definedName>
    <definedName name="MANU55" localSheetId="4">'Attach-3 (QR)_old'!#REF!</definedName>
    <definedName name="MANU55" localSheetId="2">'[2]Attach-3 (QR)'!#REF!</definedName>
    <definedName name="MANU55">#REF!</definedName>
    <definedName name="MANU555" localSheetId="17">'[2]Attach-3 (QR)'!#REF!</definedName>
    <definedName name="MANU555" localSheetId="22">#REF!</definedName>
    <definedName name="MANU555" localSheetId="23">'[5]Attach QR'!$E$560</definedName>
    <definedName name="MANU555" localSheetId="25">'[3]Attach-3 (QR)'!#REF!</definedName>
    <definedName name="MANU555" localSheetId="11">'[4]Attach-3 (QR)'!#REF!</definedName>
    <definedName name="MANU555" localSheetId="6">'Attach-3 (QR)'!#REF!</definedName>
    <definedName name="MANU555" localSheetId="4">'Attach-3 (QR)_old'!#REF!</definedName>
    <definedName name="MANU555" localSheetId="2">'[2]Attach-3 (QR)'!#REF!</definedName>
    <definedName name="MANU555">#REF!</definedName>
    <definedName name="PATH1" localSheetId="17">'[2]Attach-3 (QR)'!#REF!</definedName>
    <definedName name="PATH1" localSheetId="25">'[3]Attach-3 (QR)'!#REF!</definedName>
    <definedName name="PATH1" localSheetId="11">'[4]Attach-3 (QR)'!#REF!</definedName>
    <definedName name="PATH1" localSheetId="6">'Attach-3 (QR)'!#REF!</definedName>
    <definedName name="PATH1" localSheetId="4">'Attach-3 (QR)_old'!#REF!</definedName>
    <definedName name="PATH1" localSheetId="2">'[2]Attach-3 (QR)'!#REF!</definedName>
    <definedName name="PATH1">#REF!</definedName>
    <definedName name="PATH11" localSheetId="17">'[2]Attach-3 (QR)'!#REF!</definedName>
    <definedName name="PATH11" localSheetId="25">'[3]Attach-3 (QR)'!#REF!</definedName>
    <definedName name="PATH11" localSheetId="11">'[4]Attach-3 (QR)'!#REF!</definedName>
    <definedName name="PATH11" localSheetId="6">'Attach-3 (QR)'!#REF!</definedName>
    <definedName name="PATH11" localSheetId="4">'Attach-3 (QR)_old'!#REF!</definedName>
    <definedName name="PATH11" localSheetId="2">'[2]Attach-3 (QR)'!#REF!</definedName>
    <definedName name="PATH11">#REF!</definedName>
    <definedName name="PATH111" localSheetId="17">'[2]Attach-3 (QR)'!#REF!</definedName>
    <definedName name="PATH111" localSheetId="22">#REF!</definedName>
    <definedName name="PATH111" localSheetId="23">'[5]Attach QR'!$G$170</definedName>
    <definedName name="PATH111" localSheetId="25">'[3]Attach-3 (QR)'!#REF!</definedName>
    <definedName name="PATH111" localSheetId="11">'[4]Attach-3 (QR)'!#REF!</definedName>
    <definedName name="PATH111" localSheetId="6">'Attach-3 (QR)'!#REF!</definedName>
    <definedName name="PATH111" localSheetId="4">'Attach-3 (QR)_old'!#REF!</definedName>
    <definedName name="PATH111" localSheetId="2">'[2]Attach-3 (QR)'!#REF!</definedName>
    <definedName name="PATH111">#REF!</definedName>
    <definedName name="PATH2" localSheetId="17">'[2]Attach-3 (QR)'!#REF!</definedName>
    <definedName name="PATH2" localSheetId="25">'[3]Attach-3 (QR)'!#REF!</definedName>
    <definedName name="PATH2" localSheetId="11">'[4]Attach-3 (QR)'!#REF!</definedName>
    <definedName name="PATH2" localSheetId="6">'Attach-3 (QR)'!#REF!</definedName>
    <definedName name="PATH2" localSheetId="4">'Attach-3 (QR)_old'!#REF!</definedName>
    <definedName name="PATH2" localSheetId="2">'[2]Attach-3 (QR)'!#REF!</definedName>
    <definedName name="PATH2">#REF!</definedName>
    <definedName name="PATH22" localSheetId="17">'[2]Attach-3 (QR)'!#REF!</definedName>
    <definedName name="PATH22" localSheetId="25">'[3]Attach-3 (QR)'!#REF!</definedName>
    <definedName name="PATH22" localSheetId="11">'[4]Attach-3 (QR)'!#REF!</definedName>
    <definedName name="PATH22" localSheetId="6">'Attach-3 (QR)'!#REF!</definedName>
    <definedName name="PATH22" localSheetId="4">'Attach-3 (QR)_old'!#REF!</definedName>
    <definedName name="PATH22" localSheetId="2">'[2]Attach-3 (QR)'!#REF!</definedName>
    <definedName name="PATH22">#REF!</definedName>
    <definedName name="PATH222" localSheetId="17">'[2]Attach-3 (QR)'!#REF!</definedName>
    <definedName name="PATH222" localSheetId="22">#REF!</definedName>
    <definedName name="PATH222" localSheetId="23">'[5]Attach QR'!$I$170</definedName>
    <definedName name="PATH222" localSheetId="25">'[3]Attach-3 (QR)'!#REF!</definedName>
    <definedName name="PATH222" localSheetId="11">'[4]Attach-3 (QR)'!#REF!</definedName>
    <definedName name="PATH222" localSheetId="6">'Attach-3 (QR)'!#REF!</definedName>
    <definedName name="PATH222" localSheetId="4">'Attach-3 (QR)_old'!#REF!</definedName>
    <definedName name="PATH222" localSheetId="2">'[2]Attach-3 (QR)'!#REF!</definedName>
    <definedName name="PATH222">#REF!</definedName>
    <definedName name="PATH3" localSheetId="17">'[2]Attach-3 (QR)'!#REF!</definedName>
    <definedName name="PATH3" localSheetId="25">'[3]Attach-3 (QR)'!#REF!</definedName>
    <definedName name="PATH3" localSheetId="11">'[4]Attach-3 (QR)'!#REF!</definedName>
    <definedName name="PATH3" localSheetId="6">'Attach-3 (QR)'!#REF!</definedName>
    <definedName name="PATH3" localSheetId="4">'Attach-3 (QR)_old'!#REF!</definedName>
    <definedName name="PATH3" localSheetId="2">'[2]Attach-3 (QR)'!#REF!</definedName>
    <definedName name="PATH3">#REF!</definedName>
    <definedName name="PATH33" localSheetId="17">'[2]Attach-3 (QR)'!#REF!</definedName>
    <definedName name="PATH33" localSheetId="25">'[3]Attach-3 (QR)'!#REF!</definedName>
    <definedName name="PATH33" localSheetId="11">'[4]Attach-3 (QR)'!#REF!</definedName>
    <definedName name="PATH33" localSheetId="6">'Attach-3 (QR)'!#REF!</definedName>
    <definedName name="PATH33" localSheetId="4">'Attach-3 (QR)_old'!#REF!</definedName>
    <definedName name="PATH33" localSheetId="2">'[2]Attach-3 (QR)'!#REF!</definedName>
    <definedName name="PATH33">#REF!</definedName>
    <definedName name="PATH333" localSheetId="17">'[2]Attach-3 (QR)'!#REF!</definedName>
    <definedName name="PATH333" localSheetId="22">#REF!</definedName>
    <definedName name="PATH333" localSheetId="23">'[5]Attach QR'!$G$246</definedName>
    <definedName name="PATH333" localSheetId="25">'[3]Attach-3 (QR)'!#REF!</definedName>
    <definedName name="PATH333" localSheetId="11">'[4]Attach-3 (QR)'!#REF!</definedName>
    <definedName name="PATH333" localSheetId="6">'Attach-3 (QR)'!#REF!</definedName>
    <definedName name="PATH333" localSheetId="4">'Attach-3 (QR)_old'!#REF!</definedName>
    <definedName name="PATH333" localSheetId="2">'[2]Attach-3 (QR)'!#REF!</definedName>
    <definedName name="PATH333">#REF!</definedName>
    <definedName name="PATH4" localSheetId="17">'[2]Attach-3 (QR)'!#REF!</definedName>
    <definedName name="PATH4" localSheetId="25">'[3]Attach-3 (QR)'!#REF!</definedName>
    <definedName name="PATH4" localSheetId="11">'[4]Attach-3 (QR)'!#REF!</definedName>
    <definedName name="PATH4" localSheetId="6">'Attach-3 (QR)'!#REF!</definedName>
    <definedName name="PATH4" localSheetId="4">'Attach-3 (QR)_old'!#REF!</definedName>
    <definedName name="PATH4" localSheetId="2">'[2]Attach-3 (QR)'!#REF!</definedName>
    <definedName name="PATH4">#REF!</definedName>
    <definedName name="PATH44" localSheetId="17">'[2]Attach-3 (QR)'!#REF!</definedName>
    <definedName name="PATH44" localSheetId="25">'[3]Attach-3 (QR)'!#REF!</definedName>
    <definedName name="PATH44" localSheetId="11">'[4]Attach-3 (QR)'!#REF!</definedName>
    <definedName name="PATH44" localSheetId="6">'Attach-3 (QR)'!#REF!</definedName>
    <definedName name="PATH44" localSheetId="4">'Attach-3 (QR)_old'!#REF!</definedName>
    <definedName name="PATH44" localSheetId="2">'[2]Attach-3 (QR)'!#REF!</definedName>
    <definedName name="PATH44">#REF!</definedName>
    <definedName name="PATH444" localSheetId="17">'[2]Attach-3 (QR)'!#REF!</definedName>
    <definedName name="PATH444" localSheetId="22">#REF!</definedName>
    <definedName name="PATH444" localSheetId="23">'[5]Attach QR'!$I$246</definedName>
    <definedName name="PATH444" localSheetId="25">'[3]Attach-3 (QR)'!#REF!</definedName>
    <definedName name="PATH444" localSheetId="11">'[4]Attach-3 (QR)'!#REF!</definedName>
    <definedName name="PATH444" localSheetId="6">'Attach-3 (QR)'!#REF!</definedName>
    <definedName name="PATH444" localSheetId="4">'Attach-3 (QR)_old'!#REF!</definedName>
    <definedName name="PATH444" localSheetId="2">'[2]Attach-3 (QR)'!#REF!</definedName>
    <definedName name="PATH444">#REF!</definedName>
    <definedName name="PATH5" localSheetId="17">'[2]Attach-3 (QR)'!#REF!</definedName>
    <definedName name="PATH5" localSheetId="25">'[3]Attach-3 (QR)'!#REF!</definedName>
    <definedName name="PATH5" localSheetId="11">'[4]Attach-3 (QR)'!#REF!</definedName>
    <definedName name="PATH5" localSheetId="6">'Attach-3 (QR)'!#REF!</definedName>
    <definedName name="PATH5" localSheetId="4">'Attach-3 (QR)_old'!#REF!</definedName>
    <definedName name="PATH5" localSheetId="2">'[2]Attach-3 (QR)'!#REF!</definedName>
    <definedName name="PATH5">#REF!</definedName>
    <definedName name="PATH55" localSheetId="17">'[2]Attach-3 (QR)'!#REF!</definedName>
    <definedName name="PATH55" localSheetId="25">'[3]Attach-3 (QR)'!#REF!</definedName>
    <definedName name="PATH55" localSheetId="11">'[4]Attach-3 (QR)'!#REF!</definedName>
    <definedName name="PATH55" localSheetId="6">'Attach-3 (QR)'!#REF!</definedName>
    <definedName name="PATH55" localSheetId="4">'Attach-3 (QR)_old'!#REF!</definedName>
    <definedName name="PATH55" localSheetId="2">'[2]Attach-3 (QR)'!#REF!</definedName>
    <definedName name="PATH55">#REF!</definedName>
    <definedName name="PATH555" localSheetId="17">'[2]Attach-3 (QR)'!#REF!</definedName>
    <definedName name="PATH555" localSheetId="25">'[3]Attach-3 (QR)'!#REF!</definedName>
    <definedName name="PATH555" localSheetId="11">'[4]Attach-3 (QR)'!#REF!</definedName>
    <definedName name="PATH555" localSheetId="6">'Attach-3 (QR)'!#REF!</definedName>
    <definedName name="PATH555" localSheetId="4">'Attach-3 (QR)_old'!#REF!</definedName>
    <definedName name="PATH555" localSheetId="2">'[2]Attach-3 (QR)'!#REF!</definedName>
    <definedName name="PATH555">#REF!</definedName>
    <definedName name="PATHAR1" localSheetId="25">#REF!</definedName>
    <definedName name="PATHAR1" localSheetId="11">'[1]Attach-3 (QR)'!#REF!</definedName>
    <definedName name="PATHAR1" localSheetId="6">'Attach-3 (QR)'!$AN$375</definedName>
    <definedName name="PATHAR1" localSheetId="4">'Attach-3 (QR)_old'!$AN$354</definedName>
    <definedName name="PATHAR1">#REF!</definedName>
    <definedName name="PATHAR2" localSheetId="25">#REF!</definedName>
    <definedName name="PATHAR2" localSheetId="11">'[1]Attach-3 (QR)'!#REF!</definedName>
    <definedName name="PATHAR2" localSheetId="6">'Attach-3 (QR)'!$AN$376</definedName>
    <definedName name="PATHAR2" localSheetId="4">'Attach-3 (QR)_old'!$AN$355</definedName>
    <definedName name="PATHAR2">#REF!</definedName>
    <definedName name="PATHAR3" localSheetId="23">'[5]Attach QR'!$AO$750</definedName>
    <definedName name="PATHAR3" localSheetId="25">#REF!</definedName>
    <definedName name="PATHAR3" localSheetId="11">'[1]Attach-3 (QR)'!#REF!</definedName>
    <definedName name="PATHAR3" localSheetId="6">'Attach-3 (QR)'!$AN$377</definedName>
    <definedName name="PATHAR3" localSheetId="4">'Attach-3 (QR)_old'!$AN$356</definedName>
    <definedName name="PATHAR3">#REF!</definedName>
    <definedName name="PATHJV1" localSheetId="17">'[2]Attach-3 (QR)'!#REF!</definedName>
    <definedName name="PATHJV1" localSheetId="25">'[3]Attach-3 (QR)'!#REF!</definedName>
    <definedName name="PATHJV1" localSheetId="11">'[4]Attach-3 (QR)'!#REF!</definedName>
    <definedName name="PATHJV1" localSheetId="6">'Attach-3 (QR)'!#REF!</definedName>
    <definedName name="PATHJV1" localSheetId="4">'Attach-3 (QR)_old'!#REF!</definedName>
    <definedName name="PATHJV1" localSheetId="2">'[2]Attach-3 (QR)'!#REF!</definedName>
    <definedName name="PATHJV1">#REF!</definedName>
    <definedName name="PATHJV11" localSheetId="17">'[2]Attach-3 (QR)'!#REF!</definedName>
    <definedName name="PATHJV11" localSheetId="25">'[3]Attach-3 (QR)'!#REF!</definedName>
    <definedName name="PATHJV11" localSheetId="11">'[4]Attach-3 (QR)'!#REF!</definedName>
    <definedName name="PATHJV11" localSheetId="6">'Attach-3 (QR)'!#REF!</definedName>
    <definedName name="PATHJV11" localSheetId="4">'Attach-3 (QR)_old'!#REF!</definedName>
    <definedName name="PATHJV11" localSheetId="2">'[2]Attach-3 (QR)'!#REF!</definedName>
    <definedName name="PATHJV11">#REF!</definedName>
    <definedName name="PATHJV111" localSheetId="17">'[2]Attach-3 (QR)'!#REF!</definedName>
    <definedName name="PATHJV111" localSheetId="25">'[3]Attach-3 (QR)'!#REF!</definedName>
    <definedName name="PATHJV111" localSheetId="11">'[4]Attach-3 (QR)'!#REF!</definedName>
    <definedName name="PATHJV111" localSheetId="6">'Attach-3 (QR)'!#REF!</definedName>
    <definedName name="PATHJV111" localSheetId="4">'Attach-3 (QR)_old'!#REF!</definedName>
    <definedName name="PATHJV111" localSheetId="2">'[2]Attach-3 (QR)'!#REF!</definedName>
    <definedName name="PATHJV111">#REF!</definedName>
    <definedName name="PATHJV2" localSheetId="17">'[2]Attach-3 (QR)'!#REF!</definedName>
    <definedName name="PATHJV2" localSheetId="25">'[3]Attach-3 (QR)'!#REF!</definedName>
    <definedName name="PATHJV2" localSheetId="11">'[4]Attach-3 (QR)'!#REF!</definedName>
    <definedName name="PATHJV2" localSheetId="6">'Attach-3 (QR)'!#REF!</definedName>
    <definedName name="PATHJV2" localSheetId="4">'Attach-3 (QR)_old'!#REF!</definedName>
    <definedName name="PATHJV2" localSheetId="2">'[2]Attach-3 (QR)'!#REF!</definedName>
    <definedName name="PATHJV2">#REF!</definedName>
    <definedName name="PATHJV22" localSheetId="17">'[2]Attach-3 (QR)'!#REF!</definedName>
    <definedName name="PATHJV22" localSheetId="25">'[3]Attach-3 (QR)'!#REF!</definedName>
    <definedName name="PATHJV22" localSheetId="11">'[4]Attach-3 (QR)'!#REF!</definedName>
    <definedName name="PATHJV22" localSheetId="6">'Attach-3 (QR)'!#REF!</definedName>
    <definedName name="PATHJV22" localSheetId="4">'Attach-3 (QR)_old'!#REF!</definedName>
    <definedName name="PATHJV22" localSheetId="2">'[2]Attach-3 (QR)'!#REF!</definedName>
    <definedName name="PATHJV22">#REF!</definedName>
    <definedName name="PATHJV222" localSheetId="17">'[2]Attach-3 (QR)'!#REF!</definedName>
    <definedName name="PATHJV222" localSheetId="25">'[3]Attach-3 (QR)'!#REF!</definedName>
    <definedName name="PATHJV222" localSheetId="11">'[4]Attach-3 (QR)'!#REF!</definedName>
    <definedName name="PATHJV222" localSheetId="6">'Attach-3 (QR)'!#REF!</definedName>
    <definedName name="PATHJV222" localSheetId="4">'Attach-3 (QR)_old'!#REF!</definedName>
    <definedName name="PATHJV222" localSheetId="2">'[2]Attach-3 (QR)'!#REF!</definedName>
    <definedName name="PATHJV222">#REF!</definedName>
    <definedName name="PATHJV3" localSheetId="17">'[2]Attach-3 (QR)'!#REF!</definedName>
    <definedName name="PATHJV3" localSheetId="22">#REF!</definedName>
    <definedName name="PATHJV3" localSheetId="23">'[5]Attach QR'!$I$61</definedName>
    <definedName name="PATHJV3" localSheetId="25">'[3]Attach-3 (QR)'!#REF!</definedName>
    <definedName name="PATHJV3" localSheetId="11">'[4]Attach-3 (QR)'!#REF!</definedName>
    <definedName name="PATHJV3" localSheetId="6">'Attach-3 (QR)'!#REF!</definedName>
    <definedName name="PATHJV3" localSheetId="4">'Attach-3 (QR)_old'!#REF!</definedName>
    <definedName name="PATHJV3" localSheetId="2">'[2]Attach-3 (QR)'!#REF!</definedName>
    <definedName name="PATHJV3">#REF!</definedName>
    <definedName name="PATHJV33" localSheetId="17">'[2]Attach-3 (QR)'!#REF!</definedName>
    <definedName name="PATHJV33" localSheetId="22">#REF!</definedName>
    <definedName name="PATHJV33" localSheetId="23">'[5]Attach QR'!$G$61</definedName>
    <definedName name="PATHJV33" localSheetId="25">'[3]Attach-3 (QR)'!#REF!</definedName>
    <definedName name="PATHJV33" localSheetId="11">'[4]Attach-3 (QR)'!#REF!</definedName>
    <definedName name="PATHJV33" localSheetId="6">'Attach-3 (QR)'!#REF!</definedName>
    <definedName name="PATHJV33" localSheetId="4">'Attach-3 (QR)_old'!#REF!</definedName>
    <definedName name="PATHJV33" localSheetId="2">'[2]Attach-3 (QR)'!#REF!</definedName>
    <definedName name="PATHJV33">#REF!</definedName>
    <definedName name="PATHJV333" localSheetId="17">'[2]Attach-3 (QR)'!#REF!</definedName>
    <definedName name="PATHJV333" localSheetId="22">#REF!</definedName>
    <definedName name="PATHJV333" localSheetId="23">'[5]Attach QR'!$E$61</definedName>
    <definedName name="PATHJV333" localSheetId="25">'[3]Attach-3 (QR)'!#REF!</definedName>
    <definedName name="PATHJV333" localSheetId="11">'[4]Attach-3 (QR)'!#REF!</definedName>
    <definedName name="PATHJV333" localSheetId="6">'Attach-3 (QR)'!#REF!</definedName>
    <definedName name="PATHJV333" localSheetId="4">'Attach-3 (QR)_old'!#REF!</definedName>
    <definedName name="PATHJV333" localSheetId="2">'[2]Attach-3 (QR)'!#REF!</definedName>
    <definedName name="PATHJV333">#REF!</definedName>
    <definedName name="PATHJVPR1" localSheetId="25">#REF!</definedName>
    <definedName name="PATHJVPR1" localSheetId="11">'[1]Attach-3 (QR)'!#REF!</definedName>
    <definedName name="PATHJVPR1" localSheetId="6">'Attach-3 (QR)'!$J$419</definedName>
    <definedName name="PATHJVPR1" localSheetId="4">'Attach-3 (QR)_old'!$J$397</definedName>
    <definedName name="PATHJVPR1">#REF!</definedName>
    <definedName name="PATHJVPR11" localSheetId="17">'[2]Attach-3 (QR)'!#REF!</definedName>
    <definedName name="PATHJVPR11" localSheetId="25">'[3]Attach-3 (QR)'!#REF!</definedName>
    <definedName name="PATHJVPR11" localSheetId="11">'[4]Attach-3 (QR)'!#REF!</definedName>
    <definedName name="PATHJVPR11" localSheetId="6">'Attach-3 (QR)'!#REF!</definedName>
    <definedName name="PATHJVPR11" localSheetId="4">'Attach-3 (QR)_old'!#REF!</definedName>
    <definedName name="PATHJVPR11" localSheetId="2">'[2]Attach-3 (QR)'!#REF!</definedName>
    <definedName name="PATHJVPR11">#REF!</definedName>
    <definedName name="PATHJVPR111" localSheetId="17">'[2]Attach-3 (QR)'!#REF!</definedName>
    <definedName name="PATHJVPR111" localSheetId="22">#REF!</definedName>
    <definedName name="PATHJVPR111" localSheetId="23">'[5]Attach QR'!$K$782</definedName>
    <definedName name="PATHJVPR111" localSheetId="25">'[3]Attach-3 (QR)'!#REF!</definedName>
    <definedName name="PATHJVPR111" localSheetId="11">'[4]Attach-3 (QR)'!#REF!</definedName>
    <definedName name="PATHJVPR111" localSheetId="6">'Attach-3 (QR)'!#REF!</definedName>
    <definedName name="PATHJVPR111" localSheetId="4">'Attach-3 (QR)_old'!#REF!</definedName>
    <definedName name="PATHJVPR111" localSheetId="2">'[2]Attach-3 (QR)'!#REF!</definedName>
    <definedName name="PATHJVPR111">#REF!</definedName>
    <definedName name="PATHJVPR2" localSheetId="25">#REF!</definedName>
    <definedName name="PATHJVPR2" localSheetId="11">'[1]Attach-3 (QR)'!#REF!</definedName>
    <definedName name="PATHJVPR2" localSheetId="6">'Attach-3 (QR)'!$K$419</definedName>
    <definedName name="PATHJVPR2" localSheetId="4">'Attach-3 (QR)_old'!$K$397</definedName>
    <definedName name="PATHJVPR2">#REF!</definedName>
    <definedName name="PATHJVPR22" localSheetId="17">'[2]Attach-3 (QR)'!#REF!</definedName>
    <definedName name="PATHJVPR22" localSheetId="25">'[3]Attach-3 (QR)'!#REF!</definedName>
    <definedName name="PATHJVPR22" localSheetId="11">'[4]Attach-3 (QR)'!#REF!</definedName>
    <definedName name="PATHJVPR22" localSheetId="6">'Attach-3 (QR)'!#REF!</definedName>
    <definedName name="PATHJVPR22" localSheetId="4">'Attach-3 (QR)_old'!#REF!</definedName>
    <definedName name="PATHJVPR22" localSheetId="2">'[2]Attach-3 (QR)'!#REF!</definedName>
    <definedName name="PATHJVPR22">#REF!</definedName>
    <definedName name="PATHJVPR222" localSheetId="17">'[2]Attach-3 (QR)'!#REF!</definedName>
    <definedName name="PATHJVPR222" localSheetId="22">#REF!</definedName>
    <definedName name="PATHJVPR222" localSheetId="23">'[5]Attach QR'!$L$782</definedName>
    <definedName name="PATHJVPR222" localSheetId="25">'[3]Attach-3 (QR)'!#REF!</definedName>
    <definedName name="PATHJVPR222" localSheetId="11">'[4]Attach-3 (QR)'!#REF!</definedName>
    <definedName name="PATHJVPR222" localSheetId="6">'Attach-3 (QR)'!#REF!</definedName>
    <definedName name="PATHJVPR222" localSheetId="4">'Attach-3 (QR)_old'!#REF!</definedName>
    <definedName name="PATHJVPR222" localSheetId="2">'[2]Attach-3 (QR)'!#REF!</definedName>
    <definedName name="PATHJVPR222">#REF!</definedName>
    <definedName name="PATHLA1" localSheetId="17">'[2]Attach-3 (QR)'!#REF!</definedName>
    <definedName name="PATHLA1" localSheetId="25">'[3]Attach-3 (QR)'!#REF!</definedName>
    <definedName name="PATHLA1" localSheetId="11">'[4]Attach-3 (QR)'!#REF!</definedName>
    <definedName name="PATHLA1" localSheetId="6">'Attach-3 (QR)'!#REF!</definedName>
    <definedName name="PATHLA1" localSheetId="4">'Attach-3 (QR)_old'!#REF!</definedName>
    <definedName name="PATHLA1" localSheetId="2">'[2]Attach-3 (QR)'!#REF!</definedName>
    <definedName name="PATHLA1">#REF!</definedName>
    <definedName name="PATHLA2" localSheetId="17">'[2]Attach-3 (QR)'!#REF!</definedName>
    <definedName name="PATHLA2" localSheetId="25">'[3]Attach-3 (QR)'!#REF!</definedName>
    <definedName name="PATHLA2" localSheetId="11">'[4]Attach-3 (QR)'!#REF!</definedName>
    <definedName name="PATHLA2" localSheetId="6">'Attach-3 (QR)'!#REF!</definedName>
    <definedName name="PATHLA2" localSheetId="4">'Attach-3 (QR)_old'!#REF!</definedName>
    <definedName name="PATHLA2" localSheetId="2">'[2]Attach-3 (QR)'!#REF!</definedName>
    <definedName name="PATHLA2">#REF!</definedName>
    <definedName name="PATHLA3" localSheetId="17">'[2]Attach-3 (QR)'!#REF!</definedName>
    <definedName name="PATHLA3" localSheetId="22">#REF!</definedName>
    <definedName name="PATHLA3" localSheetId="23">'[5]Attach QR'!$D$651</definedName>
    <definedName name="PATHLA3" localSheetId="25">'[3]Attach-3 (QR)'!#REF!</definedName>
    <definedName name="PATHLA3" localSheetId="11">'[4]Attach-3 (QR)'!#REF!</definedName>
    <definedName name="PATHLA3" localSheetId="6">'Attach-3 (QR)'!#REF!</definedName>
    <definedName name="PATHLA3" localSheetId="4">'Attach-3 (QR)_old'!#REF!</definedName>
    <definedName name="PATHLA3" localSheetId="2">'[2]Attach-3 (QR)'!#REF!</definedName>
    <definedName name="PATHLA3">#REF!</definedName>
    <definedName name="PATHLP1" localSheetId="25">#REF!</definedName>
    <definedName name="PATHLP1" localSheetId="11">'[1]Attach-3 (QR)'!#REF!</definedName>
    <definedName name="PATHLP1" localSheetId="6">'Attach-3 (QR)'!$I$419</definedName>
    <definedName name="PATHLP1" localSheetId="4">'Attach-3 (QR)_old'!$I$397</definedName>
    <definedName name="PATHLP1">#REF!</definedName>
    <definedName name="PATHLP2" localSheetId="17">'[2]Attach-3 (QR)'!#REF!</definedName>
    <definedName name="PATHLP2" localSheetId="25">'[3]Attach-3 (QR)'!#REF!</definedName>
    <definedName name="PATHLP2" localSheetId="11">'[4]Attach-3 (QR)'!#REF!</definedName>
    <definedName name="PATHLP2" localSheetId="6">'Attach-3 (QR)'!#REF!</definedName>
    <definedName name="PATHLP2" localSheetId="4">'Attach-3 (QR)_old'!#REF!</definedName>
    <definedName name="PATHLP2" localSheetId="2">'[2]Attach-3 (QR)'!#REF!</definedName>
    <definedName name="PATHLP2">#REF!</definedName>
    <definedName name="PATHLP3" localSheetId="17">'[2]Attach-3 (QR)'!#REF!</definedName>
    <definedName name="PATHLP3" localSheetId="22">#REF!</definedName>
    <definedName name="PATHLP3" localSheetId="23">'[5]Attach QR'!$J$782</definedName>
    <definedName name="PATHLP3" localSheetId="25">'[3]Attach-3 (QR)'!#REF!</definedName>
    <definedName name="PATHLP3" localSheetId="11">'[4]Attach-3 (QR)'!#REF!</definedName>
    <definedName name="PATHLP3" localSheetId="6">'Attach-3 (QR)'!#REF!</definedName>
    <definedName name="PATHLP3" localSheetId="4">'Attach-3 (QR)_old'!#REF!</definedName>
    <definedName name="PATHLP3" localSheetId="2">'[2]Attach-3 (QR)'!#REF!</definedName>
    <definedName name="PATHLP3">#REF!</definedName>
    <definedName name="PATHPR1" localSheetId="25">#REF!</definedName>
    <definedName name="PATHPR1" localSheetId="11">'[1]Attach-3 (QR)'!#REF!</definedName>
    <definedName name="PATHPR1" localSheetId="6">'Attach-3 (QR)'!$J$419</definedName>
    <definedName name="PATHPR1" localSheetId="4">'Attach-3 (QR)_old'!$J$397</definedName>
    <definedName name="PATHPR1">#REF!</definedName>
    <definedName name="PATHPR2" localSheetId="17">'[2]Attach-3 (QR)'!#REF!</definedName>
    <definedName name="PATHPR2" localSheetId="25">'[3]Attach-3 (QR)'!#REF!</definedName>
    <definedName name="PATHPR2" localSheetId="11">'[4]Attach-3 (QR)'!#REF!</definedName>
    <definedName name="PATHPR2" localSheetId="6">'Attach-3 (QR)'!#REF!</definedName>
    <definedName name="PATHPR2" localSheetId="4">'Attach-3 (QR)_old'!#REF!</definedName>
    <definedName name="PATHPR2" localSheetId="2">'[2]Attach-3 (QR)'!#REF!</definedName>
    <definedName name="PATHPR2">#REF!</definedName>
    <definedName name="_xlnm.Print_Area" localSheetId="15">'Attach 10'!$A$1:$F$21</definedName>
    <definedName name="_xlnm.Print_Area" localSheetId="16">'Attach 11'!$A$1:$E$46</definedName>
    <definedName name="_xlnm.Print_Area" localSheetId="17">'Attach 12'!$A$1:$F$45</definedName>
    <definedName name="_xlnm.Print_Area" localSheetId="18">'Attach 13'!$A$1:$E$26</definedName>
    <definedName name="_xlnm.Print_Area" localSheetId="19">'Attach 14'!$A$1:$E$26</definedName>
    <definedName name="_xlnm.Print_Area" localSheetId="20">'Attach 14-IP'!$A$8:$I$225</definedName>
    <definedName name="_xlnm.Print_Area" localSheetId="21">'Attach 15'!$A$1:$E$92</definedName>
    <definedName name="_xlnm.Print_Area" localSheetId="22">'Attach 16 '!$A$1:$L$96</definedName>
    <definedName name="_xlnm.Print_Area" localSheetId="23">'Attach 17'!$A$1:$E$33</definedName>
    <definedName name="_xlnm.Print_Area" localSheetId="24">'Attach 18'!$A$1:$E$21</definedName>
    <definedName name="_xlnm.Print_Area" localSheetId="25">'Attach 18 SP'!$A$7:$I$157</definedName>
    <definedName name="_xlnm.Print_Area" localSheetId="26">'Attach 19'!$A$1:$E$31</definedName>
    <definedName name="_xlnm.Print_Area" localSheetId="27">'Attach 23'!$A$1:$E$26</definedName>
    <definedName name="_xlnm.Print_Area" localSheetId="28">'Attach 24'!$A$1:$E$26</definedName>
    <definedName name="_xlnm.Print_Area" localSheetId="29">'Attach 26'!$A$1:$E$26</definedName>
    <definedName name="_xlnm.Print_Area" localSheetId="30">'Attach 28'!$A$1:$E$26</definedName>
    <definedName name="_xlnm.Print_Area" localSheetId="3">'Attach 3(JV)'!$A$1:$E$26</definedName>
    <definedName name="_xlnm.Print_Area" localSheetId="5">'Attach 3(QR)'!$A$1:$E$28</definedName>
    <definedName name="_xlnm.Print_Area" localSheetId="7">'Attach 4'!$A$1:$G$25</definedName>
    <definedName name="_xlnm.Print_Area" localSheetId="8">'Attach 4 (A)'!$A$1:$E$27</definedName>
    <definedName name="_xlnm.Print_Area" localSheetId="9">'Attach 4 (B)'!$A$1:$E$26</definedName>
    <definedName name="_xlnm.Print_Area" localSheetId="10">'Attach 5'!$A$1:$E$35</definedName>
    <definedName name="_xlnm.Print_Area" localSheetId="11">'Attach 5A'!$A$1:$E$68</definedName>
    <definedName name="_xlnm.Print_Area" localSheetId="12">'Attach 6'!$A$1:$E$31</definedName>
    <definedName name="_xlnm.Print_Area" localSheetId="13">'Attach 7'!$A$1:$E$24</definedName>
    <definedName name="_xlnm.Print_Area" localSheetId="14">'Attach 9'!$A$1:$K$52</definedName>
    <definedName name="_xlnm.Print_Area" localSheetId="6">'Attach-3 (QR)'!$A$1:$I$429</definedName>
    <definedName name="_xlnm.Print_Area" localSheetId="4">'Attach-3 (QR)_old'!$A$1:$J$407</definedName>
    <definedName name="_xlnm.Print_Area" localSheetId="31">'Bid Form 1st Envelope '!$A$1:$F$119</definedName>
    <definedName name="_xlnm.Print_Area" localSheetId="1">Cover!$A$1:$F$29</definedName>
    <definedName name="_xlnm.Print_Area" localSheetId="2">'Names of Bidder'!$B$1:$G$38</definedName>
    <definedName name="_xlnm.Print_Titles" localSheetId="14">'Attach 9'!$18:$18</definedName>
    <definedName name="printedname" localSheetId="17">#REF!</definedName>
    <definedName name="printedname" localSheetId="25">#REF!</definedName>
    <definedName name="printedname" localSheetId="11">#REF!</definedName>
    <definedName name="printedname" localSheetId="6">#REF!</definedName>
    <definedName name="printedname" localSheetId="4">#REF!</definedName>
    <definedName name="printedname" localSheetId="2">#REF!</definedName>
    <definedName name="printedname">#REF!</definedName>
    <definedName name="qw" localSheetId="2">#REF!</definedName>
    <definedName name="qw">#REF!</definedName>
    <definedName name="rao" localSheetId="2">#REF!</definedName>
    <definedName name="rao">#REF!</definedName>
    <definedName name="_xlnm.Recorder" localSheetId="17">#REF!</definedName>
    <definedName name="_xlnm.Recorder" localSheetId="23">#REF!</definedName>
    <definedName name="_xlnm.Recorder" localSheetId="24">#REF!</definedName>
    <definedName name="_xlnm.Recorder" localSheetId="11">#REF!</definedName>
    <definedName name="_xlnm.Recorder" localSheetId="6">#REF!</definedName>
    <definedName name="_xlnm.Recorder" localSheetId="4">#REF!</definedName>
    <definedName name="_xlnm.Recorder" localSheetId="2">#REF!</definedName>
    <definedName name="_xlnm.Recorder">#REF!</definedName>
    <definedName name="sss" localSheetId="25">'[8]Attach-3 (QR)'!#REF!</definedName>
    <definedName name="sss" localSheetId="6">'[9]Attach-3 (QR)'!#REF!</definedName>
    <definedName name="sss" localSheetId="2">'[10]Attach-3 (QR)'!#REF!</definedName>
    <definedName name="sss">'[10]Attach-3 (QR)'!#REF!</definedName>
    <definedName name="TEST" localSheetId="17">#REF!</definedName>
    <definedName name="TEST" localSheetId="23">#REF!</definedName>
    <definedName name="TEST" localSheetId="24">#REF!</definedName>
    <definedName name="TEST" localSheetId="11">#REF!</definedName>
    <definedName name="TEST" localSheetId="6">#REF!</definedName>
    <definedName name="TEST" localSheetId="4">#REF!</definedName>
    <definedName name="TEST" localSheetId="2">#REF!</definedName>
    <definedName name="TEST">#REF!</definedName>
    <definedName name="TO">#REF!</definedName>
    <definedName name="ttt" localSheetId="17">#REF!</definedName>
    <definedName name="ttt" localSheetId="25">#REF!</definedName>
    <definedName name="ttt" localSheetId="11">#REF!</definedName>
    <definedName name="ttt" localSheetId="2">#REF!</definedName>
    <definedName name="ttt">#REF!</definedName>
    <definedName name="typeofbidder" localSheetId="17">#REF!</definedName>
    <definedName name="typeofbidder" localSheetId="25">#REF!</definedName>
    <definedName name="typeofbidder" localSheetId="11">#REF!</definedName>
    <definedName name="typeofbidder" localSheetId="2">#REF!</definedName>
    <definedName name="typeofbidder">#REF!</definedName>
    <definedName name="uuu" localSheetId="17">#REF!</definedName>
    <definedName name="uuu" localSheetId="25">#REF!</definedName>
    <definedName name="uuu" localSheetId="11">#REF!</definedName>
    <definedName name="uuu" localSheetId="2">#REF!</definedName>
    <definedName name="uuu">#REF!</definedName>
    <definedName name="yyy" localSheetId="17">#REF!</definedName>
    <definedName name="yyy" localSheetId="25">#REF!</definedName>
    <definedName name="yyy" localSheetId="11">#REF!</definedName>
    <definedName name="yyy" localSheetId="2">#REF!</definedName>
    <definedName name="yyy">#REF!</definedName>
    <definedName name="Z_01ACF2E1_8E61_4459_ABC1_B6C183DEED61_.wvu.PrintArea" localSheetId="2" hidden="1">'Names of Bidder'!$B$1:$E$35</definedName>
    <definedName name="Z_05855B4F_D61E_4C97_B759_B2F96767F6F8_.wvu.Cols" localSheetId="17" hidden="1">'Attach 12'!$F:$H</definedName>
    <definedName name="Z_05855B4F_D61E_4C97_B759_B2F96767F6F8_.wvu.Cols" localSheetId="21" hidden="1">'Attach 15'!$H:$H</definedName>
    <definedName name="Z_05855B4F_D61E_4C97_B759_B2F96767F6F8_.wvu.Cols" localSheetId="25" hidden="1">'Attach 18 SP'!$J:$P</definedName>
    <definedName name="Z_05855B4F_D61E_4C97_B759_B2F96767F6F8_.wvu.Cols" localSheetId="3" hidden="1">'Attach 3(JV)'!$G:$H</definedName>
    <definedName name="Z_05855B4F_D61E_4C97_B759_B2F96767F6F8_.wvu.Cols" localSheetId="7" hidden="1">'Attach 4'!$H:$O</definedName>
    <definedName name="Z_05855B4F_D61E_4C97_B759_B2F96767F6F8_.wvu.Cols" localSheetId="10" hidden="1">'Attach 5'!$H:$H</definedName>
    <definedName name="Z_05855B4F_D61E_4C97_B759_B2F96767F6F8_.wvu.Cols" localSheetId="11" hidden="1">'Attach 5A'!$H:$H</definedName>
    <definedName name="Z_05855B4F_D61E_4C97_B759_B2F96767F6F8_.wvu.Cols" localSheetId="12" hidden="1">'Attach 6'!$H:$H</definedName>
    <definedName name="Z_05855B4F_D61E_4C97_B759_B2F96767F6F8_.wvu.Cols" localSheetId="31" hidden="1">'Bid Form 1st Envelope '!$AA:$AI</definedName>
    <definedName name="Z_05855B4F_D61E_4C97_B759_B2F96767F6F8_.wvu.Cols" localSheetId="2" hidden="1">'Names of Bidder'!$H:$M,'Names of Bidder'!$AA:$AB</definedName>
    <definedName name="Z_05855B4F_D61E_4C97_B759_B2F96767F6F8_.wvu.FilterData" localSheetId="2" hidden="1">'Names of Bidder'!$B$6:$G$19</definedName>
    <definedName name="Z_05855B4F_D61E_4C97_B759_B2F96767F6F8_.wvu.PrintArea" localSheetId="15" hidden="1">'Attach 10'!$A$1:$F$26</definedName>
    <definedName name="Z_05855B4F_D61E_4C97_B759_B2F96767F6F8_.wvu.PrintArea" localSheetId="16" hidden="1">'Attach 11'!$A$1:$E$86</definedName>
    <definedName name="Z_05855B4F_D61E_4C97_B759_B2F96767F6F8_.wvu.PrintArea" localSheetId="17" hidden="1">'Attach 12'!$A$1:$E$45</definedName>
    <definedName name="Z_05855B4F_D61E_4C97_B759_B2F96767F6F8_.wvu.PrintArea" localSheetId="18" hidden="1">'Attach 13'!$A$1:$E$27</definedName>
    <definedName name="Z_05855B4F_D61E_4C97_B759_B2F96767F6F8_.wvu.PrintArea" localSheetId="19" hidden="1">'Attach 14'!$A$1:$E$29</definedName>
    <definedName name="Z_05855B4F_D61E_4C97_B759_B2F96767F6F8_.wvu.PrintArea" localSheetId="20" hidden="1">'Attach 14-IP'!$A$8:$I$225</definedName>
    <definedName name="Z_05855B4F_D61E_4C97_B759_B2F96767F6F8_.wvu.PrintArea" localSheetId="21" hidden="1">'Attach 15'!$A$1:$E$92</definedName>
    <definedName name="Z_05855B4F_D61E_4C97_B759_B2F96767F6F8_.wvu.PrintArea" localSheetId="22" hidden="1">'Attach 16 '!$A$1:$L$96</definedName>
    <definedName name="Z_05855B4F_D61E_4C97_B759_B2F96767F6F8_.wvu.PrintArea" localSheetId="23" hidden="1">'Attach 17'!$A$1:$E$33</definedName>
    <definedName name="Z_05855B4F_D61E_4C97_B759_B2F96767F6F8_.wvu.PrintArea" localSheetId="24" hidden="1">'Attach 18'!$A$1:$E$24</definedName>
    <definedName name="Z_05855B4F_D61E_4C97_B759_B2F96767F6F8_.wvu.PrintArea" localSheetId="25" hidden="1">'Attach 18 SP'!$A$7:$I$157</definedName>
    <definedName name="Z_05855B4F_D61E_4C97_B759_B2F96767F6F8_.wvu.PrintArea" localSheetId="26" hidden="1">'Attach 19'!$A$1:$E$31</definedName>
    <definedName name="Z_05855B4F_D61E_4C97_B759_B2F96767F6F8_.wvu.PrintArea" localSheetId="27" hidden="1">'Attach 23'!$A$1:$E$27</definedName>
    <definedName name="Z_05855B4F_D61E_4C97_B759_B2F96767F6F8_.wvu.PrintArea" localSheetId="28" hidden="1">'Attach 24'!$A$1:$E$27</definedName>
    <definedName name="Z_05855B4F_D61E_4C97_B759_B2F96767F6F8_.wvu.PrintArea" localSheetId="29" hidden="1">'Attach 26'!$A$1:$E$27</definedName>
    <definedName name="Z_05855B4F_D61E_4C97_B759_B2F96767F6F8_.wvu.PrintArea" localSheetId="30" hidden="1">'Attach 28'!$A$1:$E$27</definedName>
    <definedName name="Z_05855B4F_D61E_4C97_B759_B2F96767F6F8_.wvu.PrintArea" localSheetId="3" hidden="1">'Attach 3(JV)'!$A$1:$E$28</definedName>
    <definedName name="Z_05855B4F_D61E_4C97_B759_B2F96767F6F8_.wvu.PrintArea" localSheetId="5" hidden="1">'Attach 3(QR)'!$A$1:$E$28</definedName>
    <definedName name="Z_05855B4F_D61E_4C97_B759_B2F96767F6F8_.wvu.PrintArea" localSheetId="7" hidden="1">'Attach 4'!$A$1:$G$25</definedName>
    <definedName name="Z_05855B4F_D61E_4C97_B759_B2F96767F6F8_.wvu.PrintArea" localSheetId="8" hidden="1">'Attach 4 (A)'!$A$1:$E$27</definedName>
    <definedName name="Z_05855B4F_D61E_4C97_B759_B2F96767F6F8_.wvu.PrintArea" localSheetId="9" hidden="1">'Attach 4 (B)'!$A$1:$E$26</definedName>
    <definedName name="Z_05855B4F_D61E_4C97_B759_B2F96767F6F8_.wvu.PrintArea" localSheetId="10" hidden="1">'Attach 5'!$A$1:$E$34</definedName>
    <definedName name="Z_05855B4F_D61E_4C97_B759_B2F96767F6F8_.wvu.PrintArea" localSheetId="11" hidden="1">'Attach 5A'!$A$1:$E$73</definedName>
    <definedName name="Z_05855B4F_D61E_4C97_B759_B2F96767F6F8_.wvu.PrintArea" localSheetId="12" hidden="1">'Attach 6'!$A$1:$E$28</definedName>
    <definedName name="Z_05855B4F_D61E_4C97_B759_B2F96767F6F8_.wvu.PrintArea" localSheetId="13" hidden="1">'Attach 7'!$A$1:$E$28</definedName>
    <definedName name="Z_05855B4F_D61E_4C97_B759_B2F96767F6F8_.wvu.PrintArea" localSheetId="14" hidden="1">'Attach 9'!$A$1:$D$52</definedName>
    <definedName name="Z_05855B4F_D61E_4C97_B759_B2F96767F6F8_.wvu.PrintArea" localSheetId="6" hidden="1">'Attach-3 (QR)'!$A$1:$H$429</definedName>
    <definedName name="Z_05855B4F_D61E_4C97_B759_B2F96767F6F8_.wvu.PrintArea" localSheetId="4" hidden="1">'Attach-3 (QR)_old'!$A$1:$H$407</definedName>
    <definedName name="Z_05855B4F_D61E_4C97_B759_B2F96767F6F8_.wvu.PrintArea" localSheetId="31" hidden="1">'Bid Form 1st Envelope '!$A$1:$F$121</definedName>
    <definedName name="Z_05855B4F_D61E_4C97_B759_B2F96767F6F8_.wvu.PrintArea" localSheetId="1" hidden="1">Cover!$A$1:$F$29</definedName>
    <definedName name="Z_05855B4F_D61E_4C97_B759_B2F96767F6F8_.wvu.PrintArea" localSheetId="2" hidden="1">'Names of Bidder'!$B$1:$G$38</definedName>
    <definedName name="Z_05855B4F_D61E_4C97_B759_B2F96767F6F8_.wvu.PrintTitles" localSheetId="14" hidden="1">'Attach 9'!$18:$18</definedName>
    <definedName name="Z_05855B4F_D61E_4C97_B759_B2F96767F6F8_.wvu.Rows" localSheetId="17" hidden="1">'Attach 12'!#REF!</definedName>
    <definedName name="Z_05855B4F_D61E_4C97_B759_B2F96767F6F8_.wvu.Rows" localSheetId="21" hidden="1">'Attach 15'!$16:$16</definedName>
    <definedName name="Z_05855B4F_D61E_4C97_B759_B2F96767F6F8_.wvu.Rows" localSheetId="23" hidden="1">'Attach 17'!$26:$26,'Attach 17'!$32:$209</definedName>
    <definedName name="Z_05855B4F_D61E_4C97_B759_B2F96767F6F8_.wvu.Rows" localSheetId="25" hidden="1">'Attach 18 SP'!$149:$153</definedName>
    <definedName name="Z_05855B4F_D61E_4C97_B759_B2F96767F6F8_.wvu.Rows" localSheetId="26" hidden="1">'Attach 19'!$13:$13,'Attach 19'!$20:$28</definedName>
    <definedName name="Z_05855B4F_D61E_4C97_B759_B2F96767F6F8_.wvu.Rows" localSheetId="10" hidden="1">'Attach 5'!$4:$4</definedName>
    <definedName name="Z_05855B4F_D61E_4C97_B759_B2F96767F6F8_.wvu.Rows" localSheetId="11" hidden="1">'Attach 5A'!$25:$30</definedName>
    <definedName name="Z_05855B4F_D61E_4C97_B759_B2F96767F6F8_.wvu.Rows" localSheetId="6" hidden="1">'Attach-3 (QR)'!#REF!,'Attach-3 (QR)'!$230:$236,'Attach-3 (QR)'!#REF!,'Attach-3 (QR)'!#REF!,'Attach-3 (QR)'!#REF!,'Attach-3 (QR)'!$245:$245,'Attach-3 (QR)'!$294:$296,'Attach-3 (QR)'!$355:$369</definedName>
    <definedName name="Z_05855B4F_D61E_4C97_B759_B2F96767F6F8_.wvu.Rows" localSheetId="4" hidden="1">'Attach-3 (QR)_old'!#REF!,'Attach-3 (QR)_old'!$144:$178,'Attach-3 (QR)_old'!#REF!,'Attach-3 (QR)_old'!#REF!,'Attach-3 (QR)_old'!#REF!,'Attach-3 (QR)_old'!#REF!,'Attach-3 (QR)_old'!$273:$275,'Attach-3 (QR)_old'!$334:$348</definedName>
    <definedName name="Z_05855B4F_D61E_4C97_B759_B2F96767F6F8_.wvu.Rows" localSheetId="31" hidden="1">'Bid Form 1st Envelope '!$30:$31,'Bid Form 1st Envelope '!$104:$104,'Bid Form 1st Envelope '!$107:$108</definedName>
    <definedName name="Z_0664780A_E8AC_4BA6_9C3B_53B9085473D3_.wvu.Cols" localSheetId="25" hidden="1">'Attach 18 SP'!$J:$P</definedName>
    <definedName name="Z_0664780A_E8AC_4BA6_9C3B_53B9085473D3_.wvu.PrintArea" localSheetId="25" hidden="1">'Attach 18 SP'!$A$8:$I$157</definedName>
    <definedName name="Z_0664780A_E8AC_4BA6_9C3B_53B9085473D3_.wvu.Rows" localSheetId="25" hidden="1">'Attach 18 SP'!#REF!,'Attach 18 SP'!#REF!,'Attach 18 SP'!#REF!,'Attach 18 SP'!#REF!,'Attach 18 SP'!#REF!,'Attach 18 SP'!$149:$153</definedName>
    <definedName name="Z_067EF7EF_2552_42C0_8B2F_9338A16B73EB_.wvu.Cols" localSheetId="17" hidden="1">'Attach 12'!$F:$H</definedName>
    <definedName name="Z_067EF7EF_2552_42C0_8B2F_9338A16B73EB_.wvu.Cols" localSheetId="21" hidden="1">'Attach 15'!$H:$H,'Attach 15'!$L:$N</definedName>
    <definedName name="Z_067EF7EF_2552_42C0_8B2F_9338A16B73EB_.wvu.Cols" localSheetId="3" hidden="1">'Attach 3(JV)'!$G:$H</definedName>
    <definedName name="Z_067EF7EF_2552_42C0_8B2F_9338A16B73EB_.wvu.Cols" localSheetId="7" hidden="1">'Attach 4'!$H:$O</definedName>
    <definedName name="Z_067EF7EF_2552_42C0_8B2F_9338A16B73EB_.wvu.Cols" localSheetId="10" hidden="1">'Attach 5'!$H:$H</definedName>
    <definedName name="Z_067EF7EF_2552_42C0_8B2F_9338A16B73EB_.wvu.Cols" localSheetId="11" hidden="1">'Attach 5A'!$H:$H</definedName>
    <definedName name="Z_067EF7EF_2552_42C0_8B2F_9338A16B73EB_.wvu.Cols" localSheetId="12" hidden="1">'Attach 6'!$H:$H</definedName>
    <definedName name="Z_067EF7EF_2552_42C0_8B2F_9338A16B73EB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067EF7EF_2552_42C0_8B2F_9338A16B73EB_.wvu.Cols" localSheetId="4" hidden="1">'Attach-3 (QR)_old'!$J:$AB</definedName>
    <definedName name="Z_067EF7EF_2552_42C0_8B2F_9338A16B73EB_.wvu.Cols" localSheetId="31" hidden="1">'Bid Form 1st Envelope '!$K:$K,'Bid Form 1st Envelope '!$AA:$AI</definedName>
    <definedName name="Z_067EF7EF_2552_42C0_8B2F_9338A16B73EB_.wvu.Cols" localSheetId="2" hidden="1">'Names of Bidder'!$H:$M,'Names of Bidder'!$AA:$AB</definedName>
    <definedName name="Z_067EF7EF_2552_42C0_8B2F_9338A16B73EB_.wvu.FilterData" localSheetId="2" hidden="1">'Names of Bidder'!$B$6:$G$19</definedName>
    <definedName name="Z_067EF7EF_2552_42C0_8B2F_9338A16B73EB_.wvu.PrintArea" localSheetId="15" hidden="1">'Attach 10'!$A$1:$F$21</definedName>
    <definedName name="Z_067EF7EF_2552_42C0_8B2F_9338A16B73EB_.wvu.PrintArea" localSheetId="16" hidden="1">'Attach 11'!$A$1:$E$86</definedName>
    <definedName name="Z_067EF7EF_2552_42C0_8B2F_9338A16B73EB_.wvu.PrintArea" localSheetId="17" hidden="1">'Attach 12'!$A$1:$E$45</definedName>
    <definedName name="Z_067EF7EF_2552_42C0_8B2F_9338A16B73EB_.wvu.PrintArea" localSheetId="18" hidden="1">'Attach 13'!$A$1:$E$26</definedName>
    <definedName name="Z_067EF7EF_2552_42C0_8B2F_9338A16B73EB_.wvu.PrintArea" localSheetId="19" hidden="1">'Attach 14'!$A$1:$E$26</definedName>
    <definedName name="Z_067EF7EF_2552_42C0_8B2F_9338A16B73EB_.wvu.PrintArea" localSheetId="20" hidden="1">'Attach 14-IP'!$A$8:$I$225</definedName>
    <definedName name="Z_067EF7EF_2552_42C0_8B2F_9338A16B73EB_.wvu.PrintArea" localSheetId="21" hidden="1">'Attach 15'!$A$1:$E$92</definedName>
    <definedName name="Z_067EF7EF_2552_42C0_8B2F_9338A16B73EB_.wvu.PrintArea" localSheetId="22" hidden="1">'Attach 16 '!$A$1:$L$96</definedName>
    <definedName name="Z_067EF7EF_2552_42C0_8B2F_9338A16B73EB_.wvu.PrintArea" localSheetId="23" hidden="1">'Attach 17'!$A$1:$E$33</definedName>
    <definedName name="Z_067EF7EF_2552_42C0_8B2F_9338A16B73EB_.wvu.PrintArea" localSheetId="24" hidden="1">'Attach 18'!$A$1:$E$21</definedName>
    <definedName name="Z_067EF7EF_2552_42C0_8B2F_9338A16B73EB_.wvu.PrintArea" localSheetId="26" hidden="1">'Attach 19'!$A$1:$E$31</definedName>
    <definedName name="Z_067EF7EF_2552_42C0_8B2F_9338A16B73EB_.wvu.PrintArea" localSheetId="27" hidden="1">'Attach 23'!$A$1:$E$26</definedName>
    <definedName name="Z_067EF7EF_2552_42C0_8B2F_9338A16B73EB_.wvu.PrintArea" localSheetId="28" hidden="1">'Attach 24'!$A$1:$E$26</definedName>
    <definedName name="Z_067EF7EF_2552_42C0_8B2F_9338A16B73EB_.wvu.PrintArea" localSheetId="29" hidden="1">'Attach 26'!$A$1:$E$26</definedName>
    <definedName name="Z_067EF7EF_2552_42C0_8B2F_9338A16B73EB_.wvu.PrintArea" localSheetId="30" hidden="1">'Attach 28'!$A$1:$E$26</definedName>
    <definedName name="Z_067EF7EF_2552_42C0_8B2F_9338A16B73EB_.wvu.PrintArea" localSheetId="3" hidden="1">'Attach 3(JV)'!$A$1:$E$26</definedName>
    <definedName name="Z_067EF7EF_2552_42C0_8B2F_9338A16B73EB_.wvu.PrintArea" localSheetId="5" hidden="1">'Attach 3(QR)'!$A$1:$E$28</definedName>
    <definedName name="Z_067EF7EF_2552_42C0_8B2F_9338A16B73EB_.wvu.PrintArea" localSheetId="7" hidden="1">'Attach 4'!$A$1:$G$25</definedName>
    <definedName name="Z_067EF7EF_2552_42C0_8B2F_9338A16B73EB_.wvu.PrintArea" localSheetId="8" hidden="1">'Attach 4 (A)'!$A$1:$E$27</definedName>
    <definedName name="Z_067EF7EF_2552_42C0_8B2F_9338A16B73EB_.wvu.PrintArea" localSheetId="9" hidden="1">'Attach 4 (B)'!$A$1:$E$26</definedName>
    <definedName name="Z_067EF7EF_2552_42C0_8B2F_9338A16B73EB_.wvu.PrintArea" localSheetId="10" hidden="1">'Attach 5'!$A$1:$E$35</definedName>
    <definedName name="Z_067EF7EF_2552_42C0_8B2F_9338A16B73EB_.wvu.PrintArea" localSheetId="11" hidden="1">'Attach 5A'!$A$1:$E$73</definedName>
    <definedName name="Z_067EF7EF_2552_42C0_8B2F_9338A16B73EB_.wvu.PrintArea" localSheetId="12" hidden="1">'Attach 6'!$A$1:$E$28</definedName>
    <definedName name="Z_067EF7EF_2552_42C0_8B2F_9338A16B73EB_.wvu.PrintArea" localSheetId="13" hidden="1">'Attach 7'!$A$1:$E$24</definedName>
    <definedName name="Z_067EF7EF_2552_42C0_8B2F_9338A16B73EB_.wvu.PrintArea" localSheetId="14" hidden="1">'Attach 9'!$A$1:$F$52</definedName>
    <definedName name="Z_067EF7EF_2552_42C0_8B2F_9338A16B73EB_.wvu.PrintArea" localSheetId="6" hidden="1">'Attach-3 (QR)'!$A$1:$I$429</definedName>
    <definedName name="Z_067EF7EF_2552_42C0_8B2F_9338A16B73EB_.wvu.PrintArea" localSheetId="4" hidden="1">'Attach-3 (QR)_old'!$A$1:$J$407</definedName>
    <definedName name="Z_067EF7EF_2552_42C0_8B2F_9338A16B73EB_.wvu.PrintArea" localSheetId="31" hidden="1">'Bid Form 1st Envelope '!$A$1:$J$120</definedName>
    <definedName name="Z_067EF7EF_2552_42C0_8B2F_9338A16B73EB_.wvu.PrintArea" localSheetId="1" hidden="1">Cover!$A$1:$F$29</definedName>
    <definedName name="Z_067EF7EF_2552_42C0_8B2F_9338A16B73EB_.wvu.PrintArea" localSheetId="2" hidden="1">'Names of Bidder'!$B$1:$G$38</definedName>
    <definedName name="Z_067EF7EF_2552_42C0_8B2F_9338A16B73EB_.wvu.PrintTitles" localSheetId="14" hidden="1">'Attach 9'!$18:$18</definedName>
    <definedName name="Z_067EF7EF_2552_42C0_8B2F_9338A16B73EB_.wvu.Rows" localSheetId="17" hidden="1">'Attach 12'!$4:$4</definedName>
    <definedName name="Z_067EF7EF_2552_42C0_8B2F_9338A16B73EB_.wvu.Rows" localSheetId="21" hidden="1">'Attach 15'!$16:$16</definedName>
    <definedName name="Z_067EF7EF_2552_42C0_8B2F_9338A16B73EB_.wvu.Rows" localSheetId="23" hidden="1">'Attach 17'!$26:$26,'Attach 17'!$32:$209</definedName>
    <definedName name="Z_067EF7EF_2552_42C0_8B2F_9338A16B73EB_.wvu.Rows" localSheetId="26" hidden="1">'Attach 19'!$13:$13,'Attach 19'!$20:$28</definedName>
    <definedName name="Z_067EF7EF_2552_42C0_8B2F_9338A16B73EB_.wvu.Rows" localSheetId="10" hidden="1">'Attach 5'!$4:$4</definedName>
    <definedName name="Z_067EF7EF_2552_42C0_8B2F_9338A16B73EB_.wvu.Rows" localSheetId="11" hidden="1">'Attach 5A'!$25:$30</definedName>
    <definedName name="Z_067EF7EF_2552_42C0_8B2F_9338A16B73EB_.wvu.Rows" localSheetId="6" hidden="1">'Attach-3 (QR)'!$19:$23,'Attach-3 (QR)'!$25:$25,'Attach-3 (QR)'!$35:$35,'Attach-3 (QR)'!#REF!,'Attach-3 (QR)'!#REF!,'Attach-3 (QR)'!$230:$236,'Attach-3 (QR)'!$245:$245,'Attach-3 (QR)'!$281:$407</definedName>
    <definedName name="Z_067EF7EF_2552_42C0_8B2F_9338A16B73EB_.wvu.Rows" localSheetId="4" hidden="1">'Attach-3 (QR)_old'!$19:$23,'Attach-3 (QR)_old'!$25:$25,'Attach-3 (QR)_old'!$34:$34,'Attach-3 (QR)_old'!$91:$91,'Attach-3 (QR)_old'!$117:$117,'Attach-3 (QR)_old'!$204:$204,'Attach-3 (QR)_old'!$235:$235,'Attach-3 (QR)_old'!$260:$386</definedName>
    <definedName name="Z_067EF7EF_2552_42C0_8B2F_9338A16B73EB_.wvu.Rows" localSheetId="31" hidden="1">'Bid Form 1st Envelope '!$30:$31,'Bid Form 1st Envelope '!$104:$104,'Bid Form 1st Envelope '!$107:$108</definedName>
    <definedName name="Z_067EF7EF_2552_42C0_8B2F_9338A16B73EB_.wvu.Rows" localSheetId="2" hidden="1">'Names of Bidder'!$6:$7,'Names of Bidder'!$23:$26,'Names of Bidder'!$28:$31</definedName>
    <definedName name="Z_091A6405_72DB_46E0_B81A_EC53A5C58396_.wvu.Cols" localSheetId="2" hidden="1">'Names of Bidder'!$L:$L</definedName>
    <definedName name="Z_091A6405_72DB_46E0_B81A_EC53A5C58396_.wvu.PrintArea" localSheetId="2" hidden="1">'Names of Bidder'!$B$1:$E$35</definedName>
    <definedName name="Z_14D7F02E_BCCA_4517_ABC7_537FF4AEB67A_.wvu.PrintArea" localSheetId="2" hidden="1">'Names of Bidder'!$B$1:$E$35</definedName>
    <definedName name="Z_1586E746_E770_4DE8_8EE8_42BC4CF5206B_.wvu.Cols" localSheetId="6" hidden="1">'Attach-3 (QR)'!$K:$M</definedName>
    <definedName name="Z_1586E746_E770_4DE8_8EE8_42BC4CF5206B_.wvu.Cols" localSheetId="4" hidden="1">'Attach-3 (QR)_old'!$K:$M</definedName>
    <definedName name="Z_1586E746_E770_4DE8_8EE8_42BC4CF5206B_.wvu.PrintArea" localSheetId="6" hidden="1">'Attach-3 (QR)'!$A$1:$H$429</definedName>
    <definedName name="Z_1586E746_E770_4DE8_8EE8_42BC4CF5206B_.wvu.PrintArea" localSheetId="4" hidden="1">'Attach-3 (QR)_old'!$A$1:$H$407</definedName>
    <definedName name="Z_15A19D23_A9FD_4FC1_B7B0_F2D16BDFC729_.wvu.Cols" localSheetId="21" hidden="1">'Attach 15'!$H:$H</definedName>
    <definedName name="Z_15A19D23_A9FD_4FC1_B7B0_F2D16BDFC729_.wvu.Cols" localSheetId="10" hidden="1">'Attach 5'!$H:$H</definedName>
    <definedName name="Z_15A19D23_A9FD_4FC1_B7B0_F2D16BDFC729_.wvu.Cols" localSheetId="12" hidden="1">'Attach 6'!$H:$H</definedName>
    <definedName name="Z_15A19D23_A9FD_4FC1_B7B0_F2D16BDFC729_.wvu.PrintArea" localSheetId="15" hidden="1">'Attach 10'!$A$1:$E$26</definedName>
    <definedName name="Z_15A19D23_A9FD_4FC1_B7B0_F2D16BDFC729_.wvu.PrintArea" localSheetId="16" hidden="1">'Attach 11'!$A$1:$E$29</definedName>
    <definedName name="Z_15A19D23_A9FD_4FC1_B7B0_F2D16BDFC729_.wvu.PrintArea" localSheetId="18" hidden="1">'Attach 13'!$A$1:$E$27</definedName>
    <definedName name="Z_15A19D23_A9FD_4FC1_B7B0_F2D16BDFC729_.wvu.PrintArea" localSheetId="19" hidden="1">'Attach 14'!$A$1:$E$29</definedName>
    <definedName name="Z_15A19D23_A9FD_4FC1_B7B0_F2D16BDFC729_.wvu.PrintArea" localSheetId="20" hidden="1">'Attach 14-IP'!$A$8:$I$225</definedName>
    <definedName name="Z_15A19D23_A9FD_4FC1_B7B0_F2D16BDFC729_.wvu.PrintArea" localSheetId="21" hidden="1">'Attach 15'!$A$1:$E$92</definedName>
    <definedName name="Z_15A19D23_A9FD_4FC1_B7B0_F2D16BDFC729_.wvu.PrintArea" localSheetId="22" hidden="1">'Attach 16 '!$A$1:$L$96</definedName>
    <definedName name="Z_15A19D23_A9FD_4FC1_B7B0_F2D16BDFC729_.wvu.PrintArea" localSheetId="23" hidden="1">'Attach 17'!$A$1:$E$33</definedName>
    <definedName name="Z_15A19D23_A9FD_4FC1_B7B0_F2D16BDFC729_.wvu.PrintArea" localSheetId="24" hidden="1">'Attach 18'!$A$1:$E$24</definedName>
    <definedName name="Z_15A19D23_A9FD_4FC1_B7B0_F2D16BDFC729_.wvu.PrintArea" localSheetId="26" hidden="1">'Attach 19'!$A$1:$E$31</definedName>
    <definedName name="Z_15A19D23_A9FD_4FC1_B7B0_F2D16BDFC729_.wvu.PrintArea" localSheetId="27" hidden="1">'Attach 23'!$A$1:$E$27</definedName>
    <definedName name="Z_15A19D23_A9FD_4FC1_B7B0_F2D16BDFC729_.wvu.PrintArea" localSheetId="28" hidden="1">'Attach 24'!$A$1:$E$27</definedName>
    <definedName name="Z_15A19D23_A9FD_4FC1_B7B0_F2D16BDFC729_.wvu.PrintArea" localSheetId="29" hidden="1">'Attach 26'!$A$1:$E$27</definedName>
    <definedName name="Z_15A19D23_A9FD_4FC1_B7B0_F2D16BDFC729_.wvu.PrintArea" localSheetId="30" hidden="1">'Attach 28'!$A$1:$E$27</definedName>
    <definedName name="Z_15A19D23_A9FD_4FC1_B7B0_F2D16BDFC729_.wvu.PrintArea" localSheetId="3" hidden="1">'Attach 3(JV)'!$A$1:$E$28</definedName>
    <definedName name="Z_15A19D23_A9FD_4FC1_B7B0_F2D16BDFC729_.wvu.PrintArea" localSheetId="5" hidden="1">'Attach 3(QR)'!$A$1:$E$28</definedName>
    <definedName name="Z_15A19D23_A9FD_4FC1_B7B0_F2D16BDFC729_.wvu.PrintArea" localSheetId="7" hidden="1">'Attach 4'!$A$1:$G$25</definedName>
    <definedName name="Z_15A19D23_A9FD_4FC1_B7B0_F2D16BDFC729_.wvu.PrintArea" localSheetId="8" hidden="1">'Attach 4 (A)'!$A$1:$E$27</definedName>
    <definedName name="Z_15A19D23_A9FD_4FC1_B7B0_F2D16BDFC729_.wvu.PrintArea" localSheetId="9" hidden="1">'Attach 4 (B)'!$A$1:$E$26</definedName>
    <definedName name="Z_15A19D23_A9FD_4FC1_B7B0_F2D16BDFC729_.wvu.PrintArea" localSheetId="10" hidden="1">'Attach 5'!$A$1:$E$34</definedName>
    <definedName name="Z_15A19D23_A9FD_4FC1_B7B0_F2D16BDFC729_.wvu.PrintArea" localSheetId="12" hidden="1">'Attach 6'!$A$1:$E$28</definedName>
    <definedName name="Z_15A19D23_A9FD_4FC1_B7B0_F2D16BDFC729_.wvu.PrintArea" localSheetId="13" hidden="1">'Attach 7'!$A$1:$E$28</definedName>
    <definedName name="Z_15A19D23_A9FD_4FC1_B7B0_F2D16BDFC729_.wvu.PrintArea" localSheetId="14" hidden="1">'Attach 9'!$A$1:$D$53</definedName>
    <definedName name="Z_15A19D23_A9FD_4FC1_B7B0_F2D16BDFC729_.wvu.PrintArea" localSheetId="31" hidden="1">'Bid Form 1st Envelope '!$A$1:$F$121</definedName>
    <definedName name="Z_15A19D23_A9FD_4FC1_B7B0_F2D16BDFC729_.wvu.PrintTitles" localSheetId="14" hidden="1">'Attach 9'!$18:$18</definedName>
    <definedName name="Z_15A19D23_A9FD_4FC1_B7B0_F2D16BDFC729_.wvu.Rows" localSheetId="21" hidden="1">'Attach 15'!$16:$16</definedName>
    <definedName name="Z_15A19D23_A9FD_4FC1_B7B0_F2D16BDFC729_.wvu.Rows" localSheetId="23" hidden="1">'Attach 17'!$26:$26,'Attach 17'!$32:$209</definedName>
    <definedName name="Z_15A19D23_A9FD_4FC1_B7B0_F2D16BDFC729_.wvu.Rows" localSheetId="26" hidden="1">'Attach 19'!$13:$13,'Attach 19'!$20:$28</definedName>
    <definedName name="Z_15A19D23_A9FD_4FC1_B7B0_F2D16BDFC729_.wvu.Rows" localSheetId="10" hidden="1">'Attach 5'!$4:$4</definedName>
    <definedName name="Z_176A4F7E_17B2_43CD_BA12_35A58E9B73EF_.wvu.Cols" localSheetId="6" hidden="1">'Attach-3 (QR)'!$J:$X</definedName>
    <definedName name="Z_176A4F7E_17B2_43CD_BA12_35A58E9B73EF_.wvu.PrintArea" localSheetId="6" hidden="1">'Attach-3 (QR)'!$A$1:$I$429</definedName>
    <definedName name="Z_176A4F7E_17B2_43CD_BA12_35A58E9B73EF_.wvu.Rows" localSheetId="6" hidden="1">'Attach-3 (QR)'!$19:$23,'Attach-3 (QR)'!$25:$25,'Attach-3 (QR)'!$35:$35,'Attach-3 (QR)'!#REF!,'Attach-3 (QR)'!#REF!,'Attach-3 (QR)'!$230:$236,'Attach-3 (QR)'!$245:$245,'Attach-3 (QR)'!$281:$407</definedName>
    <definedName name="Z_176DC383_BC5B_4A2C_B484_0B54305CAC0E_.wvu.Cols" localSheetId="17" hidden="1">'Attach 12'!$F:$H</definedName>
    <definedName name="Z_176DC383_BC5B_4A2C_B484_0B54305CAC0E_.wvu.Cols" localSheetId="21" hidden="1">'Attach 15'!$H:$H,'Attach 15'!$L:$N</definedName>
    <definedName name="Z_176DC383_BC5B_4A2C_B484_0B54305CAC0E_.wvu.Cols" localSheetId="25" hidden="1">'Attach 18 SP'!$J:$AO</definedName>
    <definedName name="Z_176DC383_BC5B_4A2C_B484_0B54305CAC0E_.wvu.Cols" localSheetId="3" hidden="1">'Attach 3(JV)'!$G:$H</definedName>
    <definedName name="Z_176DC383_BC5B_4A2C_B484_0B54305CAC0E_.wvu.Cols" localSheetId="7" hidden="1">'Attach 4'!$H:$O</definedName>
    <definedName name="Z_176DC383_BC5B_4A2C_B484_0B54305CAC0E_.wvu.Cols" localSheetId="10" hidden="1">'Attach 5'!$H:$H</definedName>
    <definedName name="Z_176DC383_BC5B_4A2C_B484_0B54305CAC0E_.wvu.Cols" localSheetId="11" hidden="1">'Attach 5A'!$H:$H</definedName>
    <definedName name="Z_176DC383_BC5B_4A2C_B484_0B54305CAC0E_.wvu.Cols" localSheetId="12" hidden="1">'Attach 6'!$H:$H</definedName>
    <definedName name="Z_176DC383_BC5B_4A2C_B484_0B54305CAC0E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176DC383_BC5B_4A2C_B484_0B54305CAC0E_.wvu.Cols" localSheetId="4" hidden="1">'Attach-3 (QR)_old'!$J:$AB</definedName>
    <definedName name="Z_176DC383_BC5B_4A2C_B484_0B54305CAC0E_.wvu.Cols" localSheetId="31" hidden="1">'Bid Form 1st Envelope '!$K:$K,'Bid Form 1st Envelope '!$AA:$AI</definedName>
    <definedName name="Z_176DC383_BC5B_4A2C_B484_0B54305CAC0E_.wvu.Cols" localSheetId="2" hidden="1">'Names of Bidder'!$H:$M,'Names of Bidder'!$O:$O,'Names of Bidder'!$AA:$AB</definedName>
    <definedName name="Z_176DC383_BC5B_4A2C_B484_0B54305CAC0E_.wvu.FilterData" localSheetId="2" hidden="1">'Names of Bidder'!$B$6:$G$19</definedName>
    <definedName name="Z_176DC383_BC5B_4A2C_B484_0B54305CAC0E_.wvu.PrintArea" localSheetId="15" hidden="1">'Attach 10'!$A$1:$F$21</definedName>
    <definedName name="Z_176DC383_BC5B_4A2C_B484_0B54305CAC0E_.wvu.PrintArea" localSheetId="16" hidden="1">'Attach 11'!$A$1:$E$86</definedName>
    <definedName name="Z_176DC383_BC5B_4A2C_B484_0B54305CAC0E_.wvu.PrintArea" localSheetId="17" hidden="1">'Attach 12'!$A$1:$F$45</definedName>
    <definedName name="Z_176DC383_BC5B_4A2C_B484_0B54305CAC0E_.wvu.PrintArea" localSheetId="18" hidden="1">'Attach 13'!$A$1:$E$26</definedName>
    <definedName name="Z_176DC383_BC5B_4A2C_B484_0B54305CAC0E_.wvu.PrintArea" localSheetId="19" hidden="1">'Attach 14'!$A$1:$E$26</definedName>
    <definedName name="Z_176DC383_BC5B_4A2C_B484_0B54305CAC0E_.wvu.PrintArea" localSheetId="20" hidden="1">'Attach 14-IP'!$A$8:$I$225</definedName>
    <definedName name="Z_176DC383_BC5B_4A2C_B484_0B54305CAC0E_.wvu.PrintArea" localSheetId="21" hidden="1">'Attach 15'!$A$1:$E$92</definedName>
    <definedName name="Z_176DC383_BC5B_4A2C_B484_0B54305CAC0E_.wvu.PrintArea" localSheetId="22" hidden="1">'Attach 16 '!$A$1:$L$96</definedName>
    <definedName name="Z_176DC383_BC5B_4A2C_B484_0B54305CAC0E_.wvu.PrintArea" localSheetId="23" hidden="1">'Attach 17'!$A$1:$E$33</definedName>
    <definedName name="Z_176DC383_BC5B_4A2C_B484_0B54305CAC0E_.wvu.PrintArea" localSheetId="24" hidden="1">'Attach 18'!$A$1:$E$21</definedName>
    <definedName name="Z_176DC383_BC5B_4A2C_B484_0B54305CAC0E_.wvu.PrintArea" localSheetId="25" hidden="1">'Attach 18 SP'!$A$7:$I$157</definedName>
    <definedName name="Z_176DC383_BC5B_4A2C_B484_0B54305CAC0E_.wvu.PrintArea" localSheetId="26" hidden="1">'Attach 19'!$A$1:$E$31</definedName>
    <definedName name="Z_176DC383_BC5B_4A2C_B484_0B54305CAC0E_.wvu.PrintArea" localSheetId="27" hidden="1">'Attach 23'!$A$1:$E$26</definedName>
    <definedName name="Z_176DC383_BC5B_4A2C_B484_0B54305CAC0E_.wvu.PrintArea" localSheetId="28" hidden="1">'Attach 24'!$A$1:$E$26</definedName>
    <definedName name="Z_176DC383_BC5B_4A2C_B484_0B54305CAC0E_.wvu.PrintArea" localSheetId="29" hidden="1">'Attach 26'!$A$1:$E$26</definedName>
    <definedName name="Z_176DC383_BC5B_4A2C_B484_0B54305CAC0E_.wvu.PrintArea" localSheetId="30" hidden="1">'Attach 28'!$A$1:$E$26</definedName>
    <definedName name="Z_176DC383_BC5B_4A2C_B484_0B54305CAC0E_.wvu.PrintArea" localSheetId="3" hidden="1">'Attach 3(JV)'!$A$1:$E$26</definedName>
    <definedName name="Z_176DC383_BC5B_4A2C_B484_0B54305CAC0E_.wvu.PrintArea" localSheetId="5" hidden="1">'Attach 3(QR)'!$A$1:$E$28</definedName>
    <definedName name="Z_176DC383_BC5B_4A2C_B484_0B54305CAC0E_.wvu.PrintArea" localSheetId="7" hidden="1">'Attach 4'!$A$1:$G$25</definedName>
    <definedName name="Z_176DC383_BC5B_4A2C_B484_0B54305CAC0E_.wvu.PrintArea" localSheetId="8" hidden="1">'Attach 4 (A)'!$A$1:$E$27</definedName>
    <definedName name="Z_176DC383_BC5B_4A2C_B484_0B54305CAC0E_.wvu.PrintArea" localSheetId="9" hidden="1">'Attach 4 (B)'!$A$1:$E$26</definedName>
    <definedName name="Z_176DC383_BC5B_4A2C_B484_0B54305CAC0E_.wvu.PrintArea" localSheetId="10" hidden="1">'Attach 5'!$A$1:$E$35</definedName>
    <definedName name="Z_176DC383_BC5B_4A2C_B484_0B54305CAC0E_.wvu.PrintArea" localSheetId="11" hidden="1">'Attach 5A'!$A$1:$E$68</definedName>
    <definedName name="Z_176DC383_BC5B_4A2C_B484_0B54305CAC0E_.wvu.PrintArea" localSheetId="12" hidden="1">'Attach 6'!$A$1:$E$31</definedName>
    <definedName name="Z_176DC383_BC5B_4A2C_B484_0B54305CAC0E_.wvu.PrintArea" localSheetId="13" hidden="1">'Attach 7'!$A$1:$E$24</definedName>
    <definedName name="Z_176DC383_BC5B_4A2C_B484_0B54305CAC0E_.wvu.PrintArea" localSheetId="14" hidden="1">'Attach 9'!$A$1:$F$52</definedName>
    <definedName name="Z_176DC383_BC5B_4A2C_B484_0B54305CAC0E_.wvu.PrintArea" localSheetId="6" hidden="1">'Attach-3 (QR)'!$A$1:$I$429</definedName>
    <definedName name="Z_176DC383_BC5B_4A2C_B484_0B54305CAC0E_.wvu.PrintArea" localSheetId="4" hidden="1">'Attach-3 (QR)_old'!$A$1:$J$407</definedName>
    <definedName name="Z_176DC383_BC5B_4A2C_B484_0B54305CAC0E_.wvu.PrintArea" localSheetId="31" hidden="1">'Bid Form 1st Envelope '!$A$1:$F$119</definedName>
    <definedName name="Z_176DC383_BC5B_4A2C_B484_0B54305CAC0E_.wvu.PrintArea" localSheetId="1" hidden="1">Cover!$A$1:$F$29</definedName>
    <definedName name="Z_176DC383_BC5B_4A2C_B484_0B54305CAC0E_.wvu.PrintArea" localSheetId="2" hidden="1">'Names of Bidder'!$B$1:$G$38</definedName>
    <definedName name="Z_176DC383_BC5B_4A2C_B484_0B54305CAC0E_.wvu.PrintTitles" localSheetId="14" hidden="1">'Attach 9'!$18:$18</definedName>
    <definedName name="Z_176DC383_BC5B_4A2C_B484_0B54305CAC0E_.wvu.Rows" localSheetId="17" hidden="1">'Attach 12'!$4:$4</definedName>
    <definedName name="Z_176DC383_BC5B_4A2C_B484_0B54305CAC0E_.wvu.Rows" localSheetId="23" hidden="1">'Attach 17'!$26:$26,'Attach 17'!$32:$209</definedName>
    <definedName name="Z_176DC383_BC5B_4A2C_B484_0B54305CAC0E_.wvu.Rows" localSheetId="25" hidden="1">'Attach 18 SP'!$149:$153</definedName>
    <definedName name="Z_176DC383_BC5B_4A2C_B484_0B54305CAC0E_.wvu.Rows" localSheetId="26" hidden="1">'Attach 19'!$13:$13,'Attach 19'!$20:$28</definedName>
    <definedName name="Z_176DC383_BC5B_4A2C_B484_0B54305CAC0E_.wvu.Rows" localSheetId="10" hidden="1">'Attach 5'!$4:$4</definedName>
    <definedName name="Z_176DC383_BC5B_4A2C_B484_0B54305CAC0E_.wvu.Rows" localSheetId="11" hidden="1">'Attach 5A'!$25:$30</definedName>
    <definedName name="Z_176DC383_BC5B_4A2C_B484_0B54305CAC0E_.wvu.Rows" localSheetId="14" hidden="1">'Attach 9'!$27:$29</definedName>
    <definedName name="Z_176DC383_BC5B_4A2C_B484_0B54305CAC0E_.wvu.Rows" localSheetId="6" hidden="1">'Attach-3 (QR)'!$19:$23,'Attach-3 (QR)'!$25:$25,'Attach-3 (QR)'!$35:$35,'Attach-3 (QR)'!$90:$90,'Attach-3 (QR)'!$166:$166,'Attach-3 (QR)'!$230:$236,'Attach-3 (QR)'!$245:$245,'Attach-3 (QR)'!$281:$407</definedName>
    <definedName name="Z_176DC383_BC5B_4A2C_B484_0B54305CAC0E_.wvu.Rows" localSheetId="4" hidden="1">'Attach-3 (QR)_old'!$19:$23,'Attach-3 (QR)_old'!$25:$25,'Attach-3 (QR)_old'!$34:$34,'Attach-3 (QR)_old'!$91:$91,'Attach-3 (QR)_old'!$117:$117,'Attach-3 (QR)_old'!$204:$204,'Attach-3 (QR)_old'!$235:$235,'Attach-3 (QR)_old'!$260:$386</definedName>
    <definedName name="Z_176DC383_BC5B_4A2C_B484_0B54305CAC0E_.wvu.Rows" localSheetId="31" hidden="1">'Bid Form 1st Envelope '!$22:$22,'Bid Form 1st Envelope '!$30:$31,'Bid Form 1st Envelope '!$104:$104,'Bid Form 1st Envelope '!$107:$108</definedName>
    <definedName name="Z_176DC383_BC5B_4A2C_B484_0B54305CAC0E_.wvu.Rows" localSheetId="1" hidden="1">Cover!$20:$21</definedName>
    <definedName name="Z_176DC383_BC5B_4A2C_B484_0B54305CAC0E_.wvu.Rows" localSheetId="2" hidden="1">'Names of Bidder'!$6:$7,'Names of Bidder'!$23:$26,'Names of Bidder'!$28:$31</definedName>
    <definedName name="Z_1C70608C_646A_4043_A222_6253B5006A93_.wvu.Cols" localSheetId="17" hidden="1">'Attach 12'!$G:$H</definedName>
    <definedName name="Z_1C70608C_646A_4043_A222_6253B5006A93_.wvu.Cols" localSheetId="11" hidden="1">'Attach 5A'!$H:$H</definedName>
    <definedName name="Z_1C70608C_646A_4043_A222_6253B5006A93_.wvu.PrintArea" localSheetId="17" hidden="1">'Attach 12'!$A$1:$E$45</definedName>
    <definedName name="Z_1C70608C_646A_4043_A222_6253B5006A93_.wvu.PrintArea" localSheetId="25" hidden="1">'Attach 18 SP'!$A$8:$I$170</definedName>
    <definedName name="Z_1C70608C_646A_4043_A222_6253B5006A93_.wvu.PrintArea" localSheetId="11" hidden="1">'Attach 5A'!$A$1:$E$73</definedName>
    <definedName name="Z_1C70608C_646A_4043_A222_6253B5006A93_.wvu.PrintTitles" localSheetId="17" hidden="1">'Attach 12'!#REF!</definedName>
    <definedName name="Z_1C70608C_646A_4043_A222_6253B5006A93_.wvu.Rows" localSheetId="17" hidden="1">'Attach 12'!#REF!</definedName>
    <definedName name="Z_1C70608C_646A_4043_A222_6253B5006A93_.wvu.Rows" localSheetId="25" hidden="1">'Attach 18 SP'!$41:$41</definedName>
    <definedName name="Z_1C70608C_646A_4043_A222_6253B5006A93_.wvu.Rows" localSheetId="11" hidden="1">'Attach 5A'!$25:$30</definedName>
    <definedName name="Z_1FD9ACA5_802E_4240_ABEA_3FAA854014ED_.wvu.Cols" localSheetId="6" hidden="1">'Attach-3 (QR)'!$I:$K</definedName>
    <definedName name="Z_1FD9ACA5_802E_4240_ABEA_3FAA854014ED_.wvu.Cols" localSheetId="4" hidden="1">'Attach-3 (QR)_old'!$I:$K</definedName>
    <definedName name="Z_1FD9ACA5_802E_4240_ABEA_3FAA854014ED_.wvu.PrintArea" localSheetId="23" hidden="1">'Attach 17'!$A$1:$E$33</definedName>
    <definedName name="Z_1FD9ACA5_802E_4240_ABEA_3FAA854014ED_.wvu.PrintArea" localSheetId="6" hidden="1">'Attach-3 (QR)'!$A$1:$H$429</definedName>
    <definedName name="Z_1FD9ACA5_802E_4240_ABEA_3FAA854014ED_.wvu.PrintArea" localSheetId="4" hidden="1">'Attach-3 (QR)_old'!$A$1:$H$407</definedName>
    <definedName name="Z_1FD9ACA5_802E_4240_ABEA_3FAA854014ED_.wvu.Rows" localSheetId="23" hidden="1">'Attach 17'!$26:$26,'Attach 17'!$32:$209</definedName>
    <definedName name="Z_1FD9ACA5_802E_4240_ABEA_3FAA854014ED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1FD9ACA5_802E_4240_ABEA_3FAA854014ED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20A53A97_D2BD_4E7F_8ABC_E5DF94CF88E8_.wvu.Cols" localSheetId="6" hidden="1">'Attach-3 (QR)'!$M:$O</definedName>
    <definedName name="Z_20A53A97_D2BD_4E7F_8ABC_E5DF94CF88E8_.wvu.Cols" localSheetId="4" hidden="1">'Attach-3 (QR)_old'!$M:$O</definedName>
    <definedName name="Z_20A53A97_D2BD_4E7F_8ABC_E5DF94CF88E8_.wvu.PrintArea" localSheetId="6" hidden="1">'Attach-3 (QR)'!$A$1:$H$429</definedName>
    <definedName name="Z_20A53A97_D2BD_4E7F_8ABC_E5DF94CF88E8_.wvu.PrintArea" localSheetId="4" hidden="1">'Attach-3 (QR)_old'!$A$1:$H$407</definedName>
    <definedName name="Z_20A53A97_D2BD_4E7F_8ABC_E5DF94CF88E8_.wvu.Rows" localSheetId="6" hidden="1">'Attach-3 (QR)'!#REF!,'Attach-3 (QR)'!#REF!,'Attach-3 (QR)'!#REF!,'Attach-3 (QR)'!$294:$296,'Attach-3 (QR)'!$318:$349,'Attach-3 (QR)'!$360:$369</definedName>
    <definedName name="Z_20A53A97_D2BD_4E7F_8ABC_E5DF94CF88E8_.wvu.Rows" localSheetId="4" hidden="1">'Attach-3 (QR)_old'!#REF!,'Attach-3 (QR)_old'!#REF!,'Attach-3 (QR)_old'!#REF!,'Attach-3 (QR)_old'!$273:$275,'Attach-3 (QR)_old'!$297:$328,'Attach-3 (QR)_old'!$339:$348</definedName>
    <definedName name="Z_20D926F7_8B81_49E9_8147_6E74B4884E5B_.wvu.Cols" localSheetId="2" hidden="1">'Names of Bidder'!$H:$N</definedName>
    <definedName name="Z_20D926F7_8B81_49E9_8147_6E74B4884E5B_.wvu.FilterData" localSheetId="2" hidden="1">'Names of Bidder'!$B$6:$G$19</definedName>
    <definedName name="Z_20D926F7_8B81_49E9_8147_6E74B4884E5B_.wvu.PrintArea" localSheetId="2" hidden="1">'Names of Bidder'!$B$1:$G$38</definedName>
    <definedName name="Z_237D8718_39ED_4FFE_B3B2_D1192F8D2E87_.wvu.Cols" localSheetId="17" hidden="1">'Attach 12'!$G:$H</definedName>
    <definedName name="Z_237D8718_39ED_4FFE_B3B2_D1192F8D2E87_.wvu.Cols" localSheetId="11" hidden="1">'Attach 5A'!$H:$H</definedName>
    <definedName name="Z_237D8718_39ED_4FFE_B3B2_D1192F8D2E87_.wvu.PrintArea" localSheetId="17" hidden="1">'Attach 12'!$A$1:$E$45</definedName>
    <definedName name="Z_237D8718_39ED_4FFE_B3B2_D1192F8D2E87_.wvu.PrintArea" localSheetId="25" hidden="1">'Attach 18 SP'!$A$8:$I$170</definedName>
    <definedName name="Z_237D8718_39ED_4FFE_B3B2_D1192F8D2E87_.wvu.PrintArea" localSheetId="11" hidden="1">'Attach 5A'!$A$1:$E$73</definedName>
    <definedName name="Z_237D8718_39ED_4FFE_B3B2_D1192F8D2E87_.wvu.PrintTitles" localSheetId="17" hidden="1">'Attach 12'!#REF!</definedName>
    <definedName name="Z_237D8718_39ED_4FFE_B3B2_D1192F8D2E87_.wvu.Rows" localSheetId="25" hidden="1">'Attach 18 SP'!$41:$41</definedName>
    <definedName name="Z_237D8718_39ED_4FFE_B3B2_D1192F8D2E87_.wvu.Rows" localSheetId="11" hidden="1">'Attach 5A'!$25:$30</definedName>
    <definedName name="Z_240327DD_375F_45D4_BA52_89AFD79FE6A1_.wvu.Cols" localSheetId="21" hidden="1">'Attach 15'!$H:$H</definedName>
    <definedName name="Z_240327DD_375F_45D4_BA52_89AFD79FE6A1_.wvu.Cols" localSheetId="10" hidden="1">'Attach 5'!$H:$H</definedName>
    <definedName name="Z_240327DD_375F_45D4_BA52_89AFD79FE6A1_.wvu.Cols" localSheetId="12" hidden="1">'Attach 6'!$H:$H</definedName>
    <definedName name="Z_240327DD_375F_45D4_BA52_89AFD79FE6A1_.wvu.PrintArea" localSheetId="15" hidden="1">'Attach 10'!$A$1:$E$26</definedName>
    <definedName name="Z_240327DD_375F_45D4_BA52_89AFD79FE6A1_.wvu.PrintArea" localSheetId="16" hidden="1">'Attach 11'!$A$1:$E$29</definedName>
    <definedName name="Z_240327DD_375F_45D4_BA52_89AFD79FE6A1_.wvu.PrintArea" localSheetId="18" hidden="1">'Attach 13'!$A$1:$E$29</definedName>
    <definedName name="Z_240327DD_375F_45D4_BA52_89AFD79FE6A1_.wvu.PrintArea" localSheetId="19" hidden="1">'Attach 14'!$A$1:$E$29</definedName>
    <definedName name="Z_240327DD_375F_45D4_BA52_89AFD79FE6A1_.wvu.PrintArea" localSheetId="20" hidden="1">'Attach 14-IP'!$A$8:$I$225</definedName>
    <definedName name="Z_240327DD_375F_45D4_BA52_89AFD79FE6A1_.wvu.PrintArea" localSheetId="21" hidden="1">'Attach 15'!$A$1:$E$92</definedName>
    <definedName name="Z_240327DD_375F_45D4_BA52_89AFD79FE6A1_.wvu.PrintArea" localSheetId="22" hidden="1">'Attach 16 '!$A$1:$L$96</definedName>
    <definedName name="Z_240327DD_375F_45D4_BA52_89AFD79FE6A1_.wvu.PrintArea" localSheetId="23" hidden="1">'Attach 17'!$A$1:$E$33</definedName>
    <definedName name="Z_240327DD_375F_45D4_BA52_89AFD79FE6A1_.wvu.PrintArea" localSheetId="24" hidden="1">'Attach 18'!$A$1:$E$24</definedName>
    <definedName name="Z_240327DD_375F_45D4_BA52_89AFD79FE6A1_.wvu.PrintArea" localSheetId="26" hidden="1">'Attach 19'!$A$1:$E$31</definedName>
    <definedName name="Z_240327DD_375F_45D4_BA52_89AFD79FE6A1_.wvu.PrintArea" localSheetId="27" hidden="1">'Attach 23'!$A$1:$E$29</definedName>
    <definedName name="Z_240327DD_375F_45D4_BA52_89AFD79FE6A1_.wvu.PrintArea" localSheetId="28" hidden="1">'Attach 24'!$A$1:$E$29</definedName>
    <definedName name="Z_240327DD_375F_45D4_BA52_89AFD79FE6A1_.wvu.PrintArea" localSheetId="29" hidden="1">'Attach 26'!$A$1:$E$29</definedName>
    <definedName name="Z_240327DD_375F_45D4_BA52_89AFD79FE6A1_.wvu.PrintArea" localSheetId="30" hidden="1">'Attach 28'!$A$1:$E$29</definedName>
    <definedName name="Z_240327DD_375F_45D4_BA52_89AFD79FE6A1_.wvu.PrintArea" localSheetId="3" hidden="1">'Attach 3(JV)'!$A$1:$E$28</definedName>
    <definedName name="Z_240327DD_375F_45D4_BA52_89AFD79FE6A1_.wvu.PrintArea" localSheetId="5" hidden="1">'Attach 3(QR)'!$A$1:$E$28</definedName>
    <definedName name="Z_240327DD_375F_45D4_BA52_89AFD79FE6A1_.wvu.PrintArea" localSheetId="7" hidden="1">'Attach 4'!$A$1:$E$25</definedName>
    <definedName name="Z_240327DD_375F_45D4_BA52_89AFD79FE6A1_.wvu.PrintArea" localSheetId="8" hidden="1">'Attach 4 (A)'!$A$1:$E$27</definedName>
    <definedName name="Z_240327DD_375F_45D4_BA52_89AFD79FE6A1_.wvu.PrintArea" localSheetId="9" hidden="1">'Attach 4 (B)'!$A$1:$E$26</definedName>
    <definedName name="Z_240327DD_375F_45D4_BA52_89AFD79FE6A1_.wvu.PrintArea" localSheetId="10" hidden="1">'Attach 5'!$A$1:$E$34</definedName>
    <definedName name="Z_240327DD_375F_45D4_BA52_89AFD79FE6A1_.wvu.PrintArea" localSheetId="12" hidden="1">'Attach 6'!$A$1:$E$28</definedName>
    <definedName name="Z_240327DD_375F_45D4_BA52_89AFD79FE6A1_.wvu.PrintArea" localSheetId="13" hidden="1">'Attach 7'!$A$1:$E$28</definedName>
    <definedName name="Z_240327DD_375F_45D4_BA52_89AFD79FE6A1_.wvu.PrintArea" localSheetId="14" hidden="1">'Attach 9'!$A$1:$D$53</definedName>
    <definedName name="Z_240327DD_375F_45D4_BA52_89AFD79FE6A1_.wvu.PrintArea" localSheetId="31" hidden="1">'Bid Form 1st Envelope '!$A$1:$F$121</definedName>
    <definedName name="Z_240327DD_375F_45D4_BA52_89AFD79FE6A1_.wvu.PrintTitles" localSheetId="14" hidden="1">'Attach 9'!$18:$18</definedName>
    <definedName name="Z_240327DD_375F_45D4_BA52_89AFD79FE6A1_.wvu.Rows" localSheetId="21" hidden="1">'Attach 15'!$16:$16</definedName>
    <definedName name="Z_240327DD_375F_45D4_BA52_89AFD79FE6A1_.wvu.Rows" localSheetId="23" hidden="1">'Attach 17'!$26:$26,'Attach 17'!$32:$209</definedName>
    <definedName name="Z_240327DD_375F_45D4_BA52_89AFD79FE6A1_.wvu.Rows" localSheetId="26" hidden="1">'Attach 19'!$13:$13,'Attach 19'!$20:$28</definedName>
    <definedName name="Z_240327DD_375F_45D4_BA52_89AFD79FE6A1_.wvu.Rows" localSheetId="10" hidden="1">'Attach 5'!$4:$4</definedName>
    <definedName name="Z_24FB9AF1_17BD_4082_A3EA_FA7FEE02F32F_.wvu.Cols" localSheetId="17" hidden="1">'Attach 12'!$F:$F</definedName>
    <definedName name="Z_24FB9AF1_17BD_4082_A3EA_FA7FEE02F32F_.wvu.PrintArea" localSheetId="17" hidden="1">'Attach 12'!$A$1:$E$45</definedName>
    <definedName name="Z_24FB9AF1_17BD_4082_A3EA_FA7FEE02F32F_.wvu.Rows" localSheetId="17" hidden="1">'Attach 12'!#REF!</definedName>
    <definedName name="Z_2648A02A_7B8C_446F_A14E_7410EA5360FE_.wvu.Cols" localSheetId="17" hidden="1">'Attach 12'!$F:$F</definedName>
    <definedName name="Z_2648A02A_7B8C_446F_A14E_7410EA5360FE_.wvu.Cols" localSheetId="25" hidden="1">'Attach 18 SP'!$J:$P</definedName>
    <definedName name="Z_2648A02A_7B8C_446F_A14E_7410EA5360FE_.wvu.Cols" localSheetId="2" hidden="1">'Names of Bidder'!$L:$L</definedName>
    <definedName name="Z_2648A02A_7B8C_446F_A14E_7410EA5360FE_.wvu.PrintArea" localSheetId="17" hidden="1">'Attach 12'!$A$1:$E$45</definedName>
    <definedName name="Z_2648A02A_7B8C_446F_A14E_7410EA5360FE_.wvu.PrintArea" localSheetId="25" hidden="1">'Attach 18 SP'!$A$8:$I$157</definedName>
    <definedName name="Z_2648A02A_7B8C_446F_A14E_7410EA5360FE_.wvu.PrintArea" localSheetId="2" hidden="1">'Names of Bidder'!$B$1:$G$38</definedName>
    <definedName name="Z_273BBCBD_8F12_4445_A7CA_FDA7C67AE3D5_.wvu.Cols" localSheetId="17" hidden="1">'Attach 12'!$F:$H</definedName>
    <definedName name="Z_273BBCBD_8F12_4445_A7CA_FDA7C67AE3D5_.wvu.Cols" localSheetId="21" hidden="1">'Attach 15'!$H:$H,'Attach 15'!$L:$N</definedName>
    <definedName name="Z_273BBCBD_8F12_4445_A7CA_FDA7C67AE3D5_.wvu.Cols" localSheetId="3" hidden="1">'Attach 3(JV)'!$G:$H</definedName>
    <definedName name="Z_273BBCBD_8F12_4445_A7CA_FDA7C67AE3D5_.wvu.Cols" localSheetId="7" hidden="1">'Attach 4'!$H:$O</definedName>
    <definedName name="Z_273BBCBD_8F12_4445_A7CA_FDA7C67AE3D5_.wvu.Cols" localSheetId="10" hidden="1">'Attach 5'!$H:$H</definedName>
    <definedName name="Z_273BBCBD_8F12_4445_A7CA_FDA7C67AE3D5_.wvu.Cols" localSheetId="11" hidden="1">'Attach 5A'!$H:$H</definedName>
    <definedName name="Z_273BBCBD_8F12_4445_A7CA_FDA7C67AE3D5_.wvu.Cols" localSheetId="12" hidden="1">'Attach 6'!$H:$H</definedName>
    <definedName name="Z_273BBCBD_8F12_4445_A7CA_FDA7C67AE3D5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273BBCBD_8F12_4445_A7CA_FDA7C67AE3D5_.wvu.Cols" localSheetId="4" hidden="1">'Attach-3 (QR)_old'!$J:$AB</definedName>
    <definedName name="Z_273BBCBD_8F12_4445_A7CA_FDA7C67AE3D5_.wvu.Cols" localSheetId="31" hidden="1">'Bid Form 1st Envelope '!$K:$K,'Bid Form 1st Envelope '!$AA:$AI</definedName>
    <definedName name="Z_273BBCBD_8F12_4445_A7CA_FDA7C67AE3D5_.wvu.Cols" localSheetId="2" hidden="1">'Names of Bidder'!$H:$M,'Names of Bidder'!$O:$O,'Names of Bidder'!$AA:$AB</definedName>
    <definedName name="Z_273BBCBD_8F12_4445_A7CA_FDA7C67AE3D5_.wvu.FilterData" localSheetId="2" hidden="1">'Names of Bidder'!$B$6:$G$19</definedName>
    <definedName name="Z_273BBCBD_8F12_4445_A7CA_FDA7C67AE3D5_.wvu.PrintArea" localSheetId="15" hidden="1">'Attach 10'!$A$1:$F$21</definedName>
    <definedName name="Z_273BBCBD_8F12_4445_A7CA_FDA7C67AE3D5_.wvu.PrintArea" localSheetId="16" hidden="1">'Attach 11'!$A$1:$E$86</definedName>
    <definedName name="Z_273BBCBD_8F12_4445_A7CA_FDA7C67AE3D5_.wvu.PrintArea" localSheetId="17" hidden="1">'Attach 12'!$A$1:$F$45</definedName>
    <definedName name="Z_273BBCBD_8F12_4445_A7CA_FDA7C67AE3D5_.wvu.PrintArea" localSheetId="18" hidden="1">'Attach 13'!$A$1:$E$26</definedName>
    <definedName name="Z_273BBCBD_8F12_4445_A7CA_FDA7C67AE3D5_.wvu.PrintArea" localSheetId="19" hidden="1">'Attach 14'!$A$1:$E$26</definedName>
    <definedName name="Z_273BBCBD_8F12_4445_A7CA_FDA7C67AE3D5_.wvu.PrintArea" localSheetId="20" hidden="1">'Attach 14-IP'!$A$8:$I$225</definedName>
    <definedName name="Z_273BBCBD_8F12_4445_A7CA_FDA7C67AE3D5_.wvu.PrintArea" localSheetId="21" hidden="1">'Attach 15'!$A$1:$E$92</definedName>
    <definedName name="Z_273BBCBD_8F12_4445_A7CA_FDA7C67AE3D5_.wvu.PrintArea" localSheetId="22" hidden="1">'Attach 16 '!$A$1:$L$96</definedName>
    <definedName name="Z_273BBCBD_8F12_4445_A7CA_FDA7C67AE3D5_.wvu.PrintArea" localSheetId="23" hidden="1">'Attach 17'!$A$1:$E$33</definedName>
    <definedName name="Z_273BBCBD_8F12_4445_A7CA_FDA7C67AE3D5_.wvu.PrintArea" localSheetId="24" hidden="1">'Attach 18'!$A$1:$E$21</definedName>
    <definedName name="Z_273BBCBD_8F12_4445_A7CA_FDA7C67AE3D5_.wvu.PrintArea" localSheetId="26" hidden="1">'Attach 19'!$A$1:$E$31</definedName>
    <definedName name="Z_273BBCBD_8F12_4445_A7CA_FDA7C67AE3D5_.wvu.PrintArea" localSheetId="27" hidden="1">'Attach 23'!$A$1:$E$26</definedName>
    <definedName name="Z_273BBCBD_8F12_4445_A7CA_FDA7C67AE3D5_.wvu.PrintArea" localSheetId="28" hidden="1">'Attach 24'!$A$1:$E$26</definedName>
    <definedName name="Z_273BBCBD_8F12_4445_A7CA_FDA7C67AE3D5_.wvu.PrintArea" localSheetId="29" hidden="1">'Attach 26'!$A$1:$E$26</definedName>
    <definedName name="Z_273BBCBD_8F12_4445_A7CA_FDA7C67AE3D5_.wvu.PrintArea" localSheetId="30" hidden="1">'Attach 28'!$A$1:$E$26</definedName>
    <definedName name="Z_273BBCBD_8F12_4445_A7CA_FDA7C67AE3D5_.wvu.PrintArea" localSheetId="3" hidden="1">'Attach 3(JV)'!$A$1:$E$26</definedName>
    <definedName name="Z_273BBCBD_8F12_4445_A7CA_FDA7C67AE3D5_.wvu.PrintArea" localSheetId="5" hidden="1">'Attach 3(QR)'!$A$1:$E$28</definedName>
    <definedName name="Z_273BBCBD_8F12_4445_A7CA_FDA7C67AE3D5_.wvu.PrintArea" localSheetId="7" hidden="1">'Attach 4'!$A$1:$G$25</definedName>
    <definedName name="Z_273BBCBD_8F12_4445_A7CA_FDA7C67AE3D5_.wvu.PrintArea" localSheetId="8" hidden="1">'Attach 4 (A)'!$A$1:$E$27</definedName>
    <definedName name="Z_273BBCBD_8F12_4445_A7CA_FDA7C67AE3D5_.wvu.PrintArea" localSheetId="9" hidden="1">'Attach 4 (B)'!$A$1:$E$26</definedName>
    <definedName name="Z_273BBCBD_8F12_4445_A7CA_FDA7C67AE3D5_.wvu.PrintArea" localSheetId="10" hidden="1">'Attach 5'!$A$1:$E$35</definedName>
    <definedName name="Z_273BBCBD_8F12_4445_A7CA_FDA7C67AE3D5_.wvu.PrintArea" localSheetId="11" hidden="1">'Attach 5A'!$A$1:$E$68</definedName>
    <definedName name="Z_273BBCBD_8F12_4445_A7CA_FDA7C67AE3D5_.wvu.PrintArea" localSheetId="12" hidden="1">'Attach 6'!$A$1:$E$31</definedName>
    <definedName name="Z_273BBCBD_8F12_4445_A7CA_FDA7C67AE3D5_.wvu.PrintArea" localSheetId="13" hidden="1">'Attach 7'!$A$1:$E$24</definedName>
    <definedName name="Z_273BBCBD_8F12_4445_A7CA_FDA7C67AE3D5_.wvu.PrintArea" localSheetId="14" hidden="1">'Attach 9'!$A$1:$F$52</definedName>
    <definedName name="Z_273BBCBD_8F12_4445_A7CA_FDA7C67AE3D5_.wvu.PrintArea" localSheetId="6" hidden="1">'Attach-3 (QR)'!$A$1:$I$429</definedName>
    <definedName name="Z_273BBCBD_8F12_4445_A7CA_FDA7C67AE3D5_.wvu.PrintArea" localSheetId="4" hidden="1">'Attach-3 (QR)_old'!$A$1:$J$407</definedName>
    <definedName name="Z_273BBCBD_8F12_4445_A7CA_FDA7C67AE3D5_.wvu.PrintArea" localSheetId="31" hidden="1">'Bid Form 1st Envelope '!$A$1:$J$120</definedName>
    <definedName name="Z_273BBCBD_8F12_4445_A7CA_FDA7C67AE3D5_.wvu.PrintArea" localSheetId="1" hidden="1">Cover!$A$1:$F$29</definedName>
    <definedName name="Z_273BBCBD_8F12_4445_A7CA_FDA7C67AE3D5_.wvu.PrintArea" localSheetId="2" hidden="1">'Names of Bidder'!$B$1:$G$38</definedName>
    <definedName name="Z_273BBCBD_8F12_4445_A7CA_FDA7C67AE3D5_.wvu.PrintTitles" localSheetId="14" hidden="1">'Attach 9'!$18:$18</definedName>
    <definedName name="Z_273BBCBD_8F12_4445_A7CA_FDA7C67AE3D5_.wvu.Rows" localSheetId="17" hidden="1">'Attach 12'!$4:$4</definedName>
    <definedName name="Z_273BBCBD_8F12_4445_A7CA_FDA7C67AE3D5_.wvu.Rows" localSheetId="21" hidden="1">'Attach 15'!$16:$16</definedName>
    <definedName name="Z_273BBCBD_8F12_4445_A7CA_FDA7C67AE3D5_.wvu.Rows" localSheetId="23" hidden="1">'Attach 17'!$26:$26,'Attach 17'!$32:$209</definedName>
    <definedName name="Z_273BBCBD_8F12_4445_A7CA_FDA7C67AE3D5_.wvu.Rows" localSheetId="26" hidden="1">'Attach 19'!$13:$13,'Attach 19'!$20:$28</definedName>
    <definedName name="Z_273BBCBD_8F12_4445_A7CA_FDA7C67AE3D5_.wvu.Rows" localSheetId="10" hidden="1">'Attach 5'!$4:$4</definedName>
    <definedName name="Z_273BBCBD_8F12_4445_A7CA_FDA7C67AE3D5_.wvu.Rows" localSheetId="11" hidden="1">'Attach 5A'!$25:$30</definedName>
    <definedName name="Z_273BBCBD_8F12_4445_A7CA_FDA7C67AE3D5_.wvu.Rows" localSheetId="14" hidden="1">'Attach 9'!$27:$29</definedName>
    <definedName name="Z_273BBCBD_8F12_4445_A7CA_FDA7C67AE3D5_.wvu.Rows" localSheetId="6" hidden="1">'Attach-3 (QR)'!$19:$23,'Attach-3 (QR)'!$25:$25,'Attach-3 (QR)'!$35:$35,'Attach-3 (QR)'!#REF!,'Attach-3 (QR)'!#REF!,'Attach-3 (QR)'!$230:$236,'Attach-3 (QR)'!$245:$245,'Attach-3 (QR)'!$281:$407</definedName>
    <definedName name="Z_273BBCBD_8F12_4445_A7CA_FDA7C67AE3D5_.wvu.Rows" localSheetId="4" hidden="1">'Attach-3 (QR)_old'!$19:$23,'Attach-3 (QR)_old'!$25:$25,'Attach-3 (QR)_old'!$34:$34,'Attach-3 (QR)_old'!$91:$91,'Attach-3 (QR)_old'!$117:$117,'Attach-3 (QR)_old'!$204:$204,'Attach-3 (QR)_old'!$235:$235,'Attach-3 (QR)_old'!$260:$386</definedName>
    <definedName name="Z_273BBCBD_8F12_4445_A7CA_FDA7C67AE3D5_.wvu.Rows" localSheetId="31" hidden="1">'Bid Form 1st Envelope '!$22:$23,'Bid Form 1st Envelope '!$30:$31,'Bid Form 1st Envelope '!$104:$104,'Bid Form 1st Envelope '!$107:$108</definedName>
    <definedName name="Z_273BBCBD_8F12_4445_A7CA_FDA7C67AE3D5_.wvu.Rows" localSheetId="2" hidden="1">'Names of Bidder'!$6:$7,'Names of Bidder'!$23:$26,'Names of Bidder'!$28:$31</definedName>
    <definedName name="Z_27A45B7A_04F2_4516_B80B_5ED0825D4ED3_.wvu.Cols" localSheetId="2" hidden="1">'Names of Bidder'!$L:$L</definedName>
    <definedName name="Z_27A45B7A_04F2_4516_B80B_5ED0825D4ED3_.wvu.PrintArea" localSheetId="2" hidden="1">'Names of Bidder'!$B$1:$E$35</definedName>
    <definedName name="Z_27CB7082_4FAB_46F1_8968_11E3E4A629B2_.wvu.Cols" localSheetId="17" hidden="1">'Attach 12'!$F:$H</definedName>
    <definedName name="Z_27CB7082_4FAB_46F1_8968_11E3E4A629B2_.wvu.Cols" localSheetId="21" hidden="1">'Attach 15'!$H:$H,'Attach 15'!$L:$N</definedName>
    <definedName name="Z_27CB7082_4FAB_46F1_8968_11E3E4A629B2_.wvu.Cols" localSheetId="3" hidden="1">'Attach 3(JV)'!$G:$H</definedName>
    <definedName name="Z_27CB7082_4FAB_46F1_8968_11E3E4A629B2_.wvu.Cols" localSheetId="7" hidden="1">'Attach 4'!$H:$O</definedName>
    <definedName name="Z_27CB7082_4FAB_46F1_8968_11E3E4A629B2_.wvu.Cols" localSheetId="10" hidden="1">'Attach 5'!$H:$H</definedName>
    <definedName name="Z_27CB7082_4FAB_46F1_8968_11E3E4A629B2_.wvu.Cols" localSheetId="11" hidden="1">'Attach 5A'!$H:$H</definedName>
    <definedName name="Z_27CB7082_4FAB_46F1_8968_11E3E4A629B2_.wvu.Cols" localSheetId="12" hidden="1">'Attach 6'!$H:$H</definedName>
    <definedName name="Z_27CB7082_4FAB_46F1_8968_11E3E4A629B2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27CB7082_4FAB_46F1_8968_11E3E4A629B2_.wvu.Cols" localSheetId="4" hidden="1">'Attach-3 (QR)_old'!$J:$AB</definedName>
    <definedName name="Z_27CB7082_4FAB_46F1_8968_11E3E4A629B2_.wvu.Cols" localSheetId="31" hidden="1">'Bid Form 1st Envelope '!$K:$K,'Bid Form 1st Envelope '!$AA:$AI</definedName>
    <definedName name="Z_27CB7082_4FAB_46F1_8968_11E3E4A629B2_.wvu.Cols" localSheetId="2" hidden="1">'Names of Bidder'!$H:$M,'Names of Bidder'!$O:$O,'Names of Bidder'!$AA:$AB</definedName>
    <definedName name="Z_27CB7082_4FAB_46F1_8968_11E3E4A629B2_.wvu.FilterData" localSheetId="2" hidden="1">'Names of Bidder'!$B$6:$G$19</definedName>
    <definedName name="Z_27CB7082_4FAB_46F1_8968_11E3E4A629B2_.wvu.PrintArea" localSheetId="15" hidden="1">'Attach 10'!$A$1:$F$21</definedName>
    <definedName name="Z_27CB7082_4FAB_46F1_8968_11E3E4A629B2_.wvu.PrintArea" localSheetId="16" hidden="1">'Attach 11'!$A$1:$E$86</definedName>
    <definedName name="Z_27CB7082_4FAB_46F1_8968_11E3E4A629B2_.wvu.PrintArea" localSheetId="17" hidden="1">'Attach 12'!$A$1:$F$45</definedName>
    <definedName name="Z_27CB7082_4FAB_46F1_8968_11E3E4A629B2_.wvu.PrintArea" localSheetId="18" hidden="1">'Attach 13'!$A$1:$E$26</definedName>
    <definedName name="Z_27CB7082_4FAB_46F1_8968_11E3E4A629B2_.wvu.PrintArea" localSheetId="19" hidden="1">'Attach 14'!$A$1:$E$26</definedName>
    <definedName name="Z_27CB7082_4FAB_46F1_8968_11E3E4A629B2_.wvu.PrintArea" localSheetId="20" hidden="1">'Attach 14-IP'!$A$8:$I$225</definedName>
    <definedName name="Z_27CB7082_4FAB_46F1_8968_11E3E4A629B2_.wvu.PrintArea" localSheetId="21" hidden="1">'Attach 15'!$A$1:$E$92</definedName>
    <definedName name="Z_27CB7082_4FAB_46F1_8968_11E3E4A629B2_.wvu.PrintArea" localSheetId="22" hidden="1">'Attach 16 '!$A$1:$L$96</definedName>
    <definedName name="Z_27CB7082_4FAB_46F1_8968_11E3E4A629B2_.wvu.PrintArea" localSheetId="23" hidden="1">'Attach 17'!$A$1:$E$33</definedName>
    <definedName name="Z_27CB7082_4FAB_46F1_8968_11E3E4A629B2_.wvu.PrintArea" localSheetId="24" hidden="1">'Attach 18'!$A$1:$E$21</definedName>
    <definedName name="Z_27CB7082_4FAB_46F1_8968_11E3E4A629B2_.wvu.PrintArea" localSheetId="26" hidden="1">'Attach 19'!$A$1:$E$31</definedName>
    <definedName name="Z_27CB7082_4FAB_46F1_8968_11E3E4A629B2_.wvu.PrintArea" localSheetId="27" hidden="1">'Attach 23'!$A$1:$E$26</definedName>
    <definedName name="Z_27CB7082_4FAB_46F1_8968_11E3E4A629B2_.wvu.PrintArea" localSheetId="28" hidden="1">'Attach 24'!$A$1:$E$26</definedName>
    <definedName name="Z_27CB7082_4FAB_46F1_8968_11E3E4A629B2_.wvu.PrintArea" localSheetId="29" hidden="1">'Attach 26'!$A$1:$E$26</definedName>
    <definedName name="Z_27CB7082_4FAB_46F1_8968_11E3E4A629B2_.wvu.PrintArea" localSheetId="30" hidden="1">'Attach 28'!$A$1:$E$26</definedName>
    <definedName name="Z_27CB7082_4FAB_46F1_8968_11E3E4A629B2_.wvu.PrintArea" localSheetId="3" hidden="1">'Attach 3(JV)'!$A$1:$E$26</definedName>
    <definedName name="Z_27CB7082_4FAB_46F1_8968_11E3E4A629B2_.wvu.PrintArea" localSheetId="5" hidden="1">'Attach 3(QR)'!$A$1:$E$28</definedName>
    <definedName name="Z_27CB7082_4FAB_46F1_8968_11E3E4A629B2_.wvu.PrintArea" localSheetId="7" hidden="1">'Attach 4'!$A$1:$G$25</definedName>
    <definedName name="Z_27CB7082_4FAB_46F1_8968_11E3E4A629B2_.wvu.PrintArea" localSheetId="8" hidden="1">'Attach 4 (A)'!$A$1:$E$27</definedName>
    <definedName name="Z_27CB7082_4FAB_46F1_8968_11E3E4A629B2_.wvu.PrintArea" localSheetId="9" hidden="1">'Attach 4 (B)'!$A$1:$E$26</definedName>
    <definedName name="Z_27CB7082_4FAB_46F1_8968_11E3E4A629B2_.wvu.PrintArea" localSheetId="10" hidden="1">'Attach 5'!$A$1:$E$35</definedName>
    <definedName name="Z_27CB7082_4FAB_46F1_8968_11E3E4A629B2_.wvu.PrintArea" localSheetId="11" hidden="1">'Attach 5A'!$A$1:$E$73</definedName>
    <definedName name="Z_27CB7082_4FAB_46F1_8968_11E3E4A629B2_.wvu.PrintArea" localSheetId="12" hidden="1">'Attach 6'!$A$1:$E$28</definedName>
    <definedName name="Z_27CB7082_4FAB_46F1_8968_11E3E4A629B2_.wvu.PrintArea" localSheetId="13" hidden="1">'Attach 7'!$A$1:$E$24</definedName>
    <definedName name="Z_27CB7082_4FAB_46F1_8968_11E3E4A629B2_.wvu.PrintArea" localSheetId="14" hidden="1">'Attach 9'!$A$1:$F$52</definedName>
    <definedName name="Z_27CB7082_4FAB_46F1_8968_11E3E4A629B2_.wvu.PrintArea" localSheetId="6" hidden="1">'Attach-3 (QR)'!$A$1:$I$429</definedName>
    <definedName name="Z_27CB7082_4FAB_46F1_8968_11E3E4A629B2_.wvu.PrintArea" localSheetId="4" hidden="1">'Attach-3 (QR)_old'!$A$1:$J$407</definedName>
    <definedName name="Z_27CB7082_4FAB_46F1_8968_11E3E4A629B2_.wvu.PrintArea" localSheetId="31" hidden="1">'Bid Form 1st Envelope '!$A$1:$J$120</definedName>
    <definedName name="Z_27CB7082_4FAB_46F1_8968_11E3E4A629B2_.wvu.PrintArea" localSheetId="1" hidden="1">Cover!$A$1:$F$29</definedName>
    <definedName name="Z_27CB7082_4FAB_46F1_8968_11E3E4A629B2_.wvu.PrintArea" localSheetId="2" hidden="1">'Names of Bidder'!$B$1:$G$38</definedName>
    <definedName name="Z_27CB7082_4FAB_46F1_8968_11E3E4A629B2_.wvu.PrintTitles" localSheetId="14" hidden="1">'Attach 9'!$18:$18</definedName>
    <definedName name="Z_27CB7082_4FAB_46F1_8968_11E3E4A629B2_.wvu.Rows" localSheetId="17" hidden="1">'Attach 12'!$4:$4</definedName>
    <definedName name="Z_27CB7082_4FAB_46F1_8968_11E3E4A629B2_.wvu.Rows" localSheetId="21" hidden="1">'Attach 15'!$16:$16</definedName>
    <definedName name="Z_27CB7082_4FAB_46F1_8968_11E3E4A629B2_.wvu.Rows" localSheetId="23" hidden="1">'Attach 17'!$26:$26,'Attach 17'!$32:$209</definedName>
    <definedName name="Z_27CB7082_4FAB_46F1_8968_11E3E4A629B2_.wvu.Rows" localSheetId="26" hidden="1">'Attach 19'!$13:$13,'Attach 19'!$20:$28</definedName>
    <definedName name="Z_27CB7082_4FAB_46F1_8968_11E3E4A629B2_.wvu.Rows" localSheetId="10" hidden="1">'Attach 5'!$4:$4</definedName>
    <definedName name="Z_27CB7082_4FAB_46F1_8968_11E3E4A629B2_.wvu.Rows" localSheetId="11" hidden="1">'Attach 5A'!$25:$30</definedName>
    <definedName name="Z_27CB7082_4FAB_46F1_8968_11E3E4A629B2_.wvu.Rows" localSheetId="14" hidden="1">'Attach 9'!$27:$29</definedName>
    <definedName name="Z_27CB7082_4FAB_46F1_8968_11E3E4A629B2_.wvu.Rows" localSheetId="6" hidden="1">'Attach-3 (QR)'!$19:$23,'Attach-3 (QR)'!$25:$25,'Attach-3 (QR)'!$35:$35,'Attach-3 (QR)'!#REF!,'Attach-3 (QR)'!#REF!,'Attach-3 (QR)'!$230:$236,'Attach-3 (QR)'!$245:$245,'Attach-3 (QR)'!$281:$407</definedName>
    <definedName name="Z_27CB7082_4FAB_46F1_8968_11E3E4A629B2_.wvu.Rows" localSheetId="4" hidden="1">'Attach-3 (QR)_old'!$19:$23,'Attach-3 (QR)_old'!$25:$25,'Attach-3 (QR)_old'!$34:$34,'Attach-3 (QR)_old'!$91:$91,'Attach-3 (QR)_old'!$117:$117,'Attach-3 (QR)_old'!$204:$204,'Attach-3 (QR)_old'!$235:$235,'Attach-3 (QR)_old'!$260:$386</definedName>
    <definedName name="Z_27CB7082_4FAB_46F1_8968_11E3E4A629B2_.wvu.Rows" localSheetId="31" hidden="1">'Bid Form 1st Envelope '!$30:$31,'Bid Form 1st Envelope '!$104:$104,'Bid Form 1st Envelope '!$107:$108</definedName>
    <definedName name="Z_27CB7082_4FAB_46F1_8968_11E3E4A629B2_.wvu.Rows" localSheetId="2" hidden="1">'Names of Bidder'!$6:$7,'Names of Bidder'!$23:$26,'Names of Bidder'!$28:$31</definedName>
    <definedName name="Z_280EA05C_4582_4B0F_895F_5C9134A73222_.wvu.Cols" localSheetId="6" hidden="1">'Attach-3 (QR)'!$M:$O</definedName>
    <definedName name="Z_280EA05C_4582_4B0F_895F_5C9134A73222_.wvu.Cols" localSheetId="4" hidden="1">'Attach-3 (QR)_old'!$M:$O</definedName>
    <definedName name="Z_280EA05C_4582_4B0F_895F_5C9134A73222_.wvu.PrintArea" localSheetId="6" hidden="1">'Attach-3 (QR)'!$A$1:$H$429</definedName>
    <definedName name="Z_280EA05C_4582_4B0F_895F_5C9134A73222_.wvu.PrintArea" localSheetId="4" hidden="1">'Attach-3 (QR)_old'!$A$1:$H$407</definedName>
    <definedName name="Z_280EA05C_4582_4B0F_895F_5C9134A73222_.wvu.Rows" localSheetId="6" hidden="1">'Attach-3 (QR)'!$230:$236,'Attach-3 (QR)'!#REF!,'Attach-3 (QR)'!#REF!,'Attach-3 (QR)'!$294:$296,'Attach-3 (QR)'!$318:$349,'Attach-3 (QR)'!$360:$369</definedName>
    <definedName name="Z_280EA05C_4582_4B0F_895F_5C9134A73222_.wvu.Rows" localSheetId="4" hidden="1">'Attach-3 (QR)_old'!$144:$178,'Attach-3 (QR)_old'!#REF!,'Attach-3 (QR)_old'!#REF!,'Attach-3 (QR)_old'!$273:$275,'Attach-3 (QR)_old'!$297:$328,'Attach-3 (QR)_old'!$339:$348</definedName>
    <definedName name="Z_28358ADF_83C9_480A_8EF5_E9DA8FAE77A0_.wvu.Cols" localSheetId="25" hidden="1">'Attach 18 SP'!$J:$P</definedName>
    <definedName name="Z_28358ADF_83C9_480A_8EF5_E9DA8FAE77A0_.wvu.PrintArea" localSheetId="25" hidden="1">'Attach 18 SP'!$A$8:$I$157</definedName>
    <definedName name="Z_28358ADF_83C9_480A_8EF5_E9DA8FAE77A0_.wvu.Rows" localSheetId="25" hidden="1">'Attach 18 SP'!#REF!,'Attach 18 SP'!#REF!,'Attach 18 SP'!#REF!,'Attach 18 SP'!#REF!,'Attach 18 SP'!#REF!,'Attach 18 SP'!$149:$153</definedName>
    <definedName name="Z_2A2FB930_C663_4A04_A0CA_73AD259C762E_.wvu.Cols" localSheetId="11" hidden="1">'Attach 5A'!$H:$H</definedName>
    <definedName name="Z_2A2FB930_C663_4A04_A0CA_73AD259C762E_.wvu.PrintArea" localSheetId="11" hidden="1">'Attach 5A'!$A$1:$E$73</definedName>
    <definedName name="Z_2A2FB930_C663_4A04_A0CA_73AD259C762E_.wvu.Rows" localSheetId="11" hidden="1">'Attach 5A'!$25:$30</definedName>
    <definedName name="Z_2CF6F19D_227C_4840_A9E1_6C944B0145DB_.wvu.Cols" localSheetId="17" hidden="1">'Attach 12'!$F:$H</definedName>
    <definedName name="Z_2CF6F19D_227C_4840_A9E1_6C944B0145DB_.wvu.Cols" localSheetId="21" hidden="1">'Attach 15'!$H:$H,'Attach 15'!$L:$N</definedName>
    <definedName name="Z_2CF6F19D_227C_4840_A9E1_6C944B0145DB_.wvu.Cols" localSheetId="3" hidden="1">'Attach 3(JV)'!$G:$H</definedName>
    <definedName name="Z_2CF6F19D_227C_4840_A9E1_6C944B0145DB_.wvu.Cols" localSheetId="7" hidden="1">'Attach 4'!$H:$O</definedName>
    <definedName name="Z_2CF6F19D_227C_4840_A9E1_6C944B0145DB_.wvu.Cols" localSheetId="10" hidden="1">'Attach 5'!$H:$H</definedName>
    <definedName name="Z_2CF6F19D_227C_4840_A9E1_6C944B0145DB_.wvu.Cols" localSheetId="11" hidden="1">'Attach 5A'!$H:$H</definedName>
    <definedName name="Z_2CF6F19D_227C_4840_A9E1_6C944B0145DB_.wvu.Cols" localSheetId="12" hidden="1">'Attach 6'!$H:$H</definedName>
    <definedName name="Z_2CF6F19D_227C_4840_A9E1_6C944B0145DB_.wvu.Cols" localSheetId="4" hidden="1">'Attach-3 (QR)_old'!$J:$AB</definedName>
    <definedName name="Z_2CF6F19D_227C_4840_A9E1_6C944B0145DB_.wvu.Cols" localSheetId="31" hidden="1">'Bid Form 1st Envelope '!$K:$K,'Bid Form 1st Envelope '!$AA:$AI</definedName>
    <definedName name="Z_2CF6F19D_227C_4840_A9E1_6C944B0145DB_.wvu.Cols" localSheetId="2" hidden="1">'Names of Bidder'!$H:$M,'Names of Bidder'!$AA:$AB</definedName>
    <definedName name="Z_2CF6F19D_227C_4840_A9E1_6C944B0145DB_.wvu.FilterData" localSheetId="2" hidden="1">'Names of Bidder'!$B$6:$G$19</definedName>
    <definedName name="Z_2CF6F19D_227C_4840_A9E1_6C944B0145DB_.wvu.PrintArea" localSheetId="15" hidden="1">'Attach 10'!$A$1:$F$21</definedName>
    <definedName name="Z_2CF6F19D_227C_4840_A9E1_6C944B0145DB_.wvu.PrintArea" localSheetId="16" hidden="1">'Attach 11'!$A$1:$E$86</definedName>
    <definedName name="Z_2CF6F19D_227C_4840_A9E1_6C944B0145DB_.wvu.PrintArea" localSheetId="17" hidden="1">'Attach 12'!$A$1:$E$45</definedName>
    <definedName name="Z_2CF6F19D_227C_4840_A9E1_6C944B0145DB_.wvu.PrintArea" localSheetId="18" hidden="1">'Attach 13'!$A$1:$E$26</definedName>
    <definedName name="Z_2CF6F19D_227C_4840_A9E1_6C944B0145DB_.wvu.PrintArea" localSheetId="19" hidden="1">'Attach 14'!$A$1:$E$26</definedName>
    <definedName name="Z_2CF6F19D_227C_4840_A9E1_6C944B0145DB_.wvu.PrintArea" localSheetId="20" hidden="1">'Attach 14-IP'!$A$8:$I$225</definedName>
    <definedName name="Z_2CF6F19D_227C_4840_A9E1_6C944B0145DB_.wvu.PrintArea" localSheetId="21" hidden="1">'Attach 15'!$A$1:$E$92</definedName>
    <definedName name="Z_2CF6F19D_227C_4840_A9E1_6C944B0145DB_.wvu.PrintArea" localSheetId="22" hidden="1">'Attach 16 '!$A$1:$L$96</definedName>
    <definedName name="Z_2CF6F19D_227C_4840_A9E1_6C944B0145DB_.wvu.PrintArea" localSheetId="23" hidden="1">'Attach 17'!$A$1:$E$33</definedName>
    <definedName name="Z_2CF6F19D_227C_4840_A9E1_6C944B0145DB_.wvu.PrintArea" localSheetId="24" hidden="1">'Attach 18'!$A$1:$E$21</definedName>
    <definedName name="Z_2CF6F19D_227C_4840_A9E1_6C944B0145DB_.wvu.PrintArea" localSheetId="26" hidden="1">'Attach 19'!$A$1:$E$31</definedName>
    <definedName name="Z_2CF6F19D_227C_4840_A9E1_6C944B0145DB_.wvu.PrintArea" localSheetId="27" hidden="1">'Attach 23'!$A$1:$E$26</definedName>
    <definedName name="Z_2CF6F19D_227C_4840_A9E1_6C944B0145DB_.wvu.PrintArea" localSheetId="28" hidden="1">'Attach 24'!$A$1:$E$26</definedName>
    <definedName name="Z_2CF6F19D_227C_4840_A9E1_6C944B0145DB_.wvu.PrintArea" localSheetId="29" hidden="1">'Attach 26'!$A$1:$E$26</definedName>
    <definedName name="Z_2CF6F19D_227C_4840_A9E1_6C944B0145DB_.wvu.PrintArea" localSheetId="30" hidden="1">'Attach 28'!$A$1:$E$26</definedName>
    <definedName name="Z_2CF6F19D_227C_4840_A9E1_6C944B0145DB_.wvu.PrintArea" localSheetId="3" hidden="1">'Attach 3(JV)'!$A$1:$E$26</definedName>
    <definedName name="Z_2CF6F19D_227C_4840_A9E1_6C944B0145DB_.wvu.PrintArea" localSheetId="5" hidden="1">'Attach 3(QR)'!$A$1:$E$28</definedName>
    <definedName name="Z_2CF6F19D_227C_4840_A9E1_6C944B0145DB_.wvu.PrintArea" localSheetId="7" hidden="1">'Attach 4'!$A$1:$G$25</definedName>
    <definedName name="Z_2CF6F19D_227C_4840_A9E1_6C944B0145DB_.wvu.PrintArea" localSheetId="8" hidden="1">'Attach 4 (A)'!$A$1:$E$27</definedName>
    <definedName name="Z_2CF6F19D_227C_4840_A9E1_6C944B0145DB_.wvu.PrintArea" localSheetId="9" hidden="1">'Attach 4 (B)'!$A$1:$E$26</definedName>
    <definedName name="Z_2CF6F19D_227C_4840_A9E1_6C944B0145DB_.wvu.PrintArea" localSheetId="10" hidden="1">'Attach 5'!$A$1:$E$35</definedName>
    <definedName name="Z_2CF6F19D_227C_4840_A9E1_6C944B0145DB_.wvu.PrintArea" localSheetId="11" hidden="1">'Attach 5A'!$A$1:$E$73</definedName>
    <definedName name="Z_2CF6F19D_227C_4840_A9E1_6C944B0145DB_.wvu.PrintArea" localSheetId="12" hidden="1">'Attach 6'!$A$1:$E$28</definedName>
    <definedName name="Z_2CF6F19D_227C_4840_A9E1_6C944B0145DB_.wvu.PrintArea" localSheetId="13" hidden="1">'Attach 7'!$A$1:$E$24</definedName>
    <definedName name="Z_2CF6F19D_227C_4840_A9E1_6C944B0145DB_.wvu.PrintArea" localSheetId="14" hidden="1">'Attach 9'!$A$1:$F$52</definedName>
    <definedName name="Z_2CF6F19D_227C_4840_A9E1_6C944B0145DB_.wvu.PrintArea" localSheetId="4" hidden="1">'Attach-3 (QR)_old'!$A$1:$J$407</definedName>
    <definedName name="Z_2CF6F19D_227C_4840_A9E1_6C944B0145DB_.wvu.PrintArea" localSheetId="31" hidden="1">'Bid Form 1st Envelope '!$A$1:$J$120</definedName>
    <definedName name="Z_2CF6F19D_227C_4840_A9E1_6C944B0145DB_.wvu.PrintArea" localSheetId="1" hidden="1">Cover!$A$1:$F$29</definedName>
    <definedName name="Z_2CF6F19D_227C_4840_A9E1_6C944B0145DB_.wvu.PrintArea" localSheetId="2" hidden="1">'Names of Bidder'!$B$1:$G$38</definedName>
    <definedName name="Z_2CF6F19D_227C_4840_A9E1_6C944B0145DB_.wvu.PrintTitles" localSheetId="14" hidden="1">'Attach 9'!$18:$18</definedName>
    <definedName name="Z_2CF6F19D_227C_4840_A9E1_6C944B0145DB_.wvu.Rows" localSheetId="17" hidden="1">'Attach 12'!$4:$4</definedName>
    <definedName name="Z_2CF6F19D_227C_4840_A9E1_6C944B0145DB_.wvu.Rows" localSheetId="21" hidden="1">'Attach 15'!$16:$16</definedName>
    <definedName name="Z_2CF6F19D_227C_4840_A9E1_6C944B0145DB_.wvu.Rows" localSheetId="23" hidden="1">'Attach 17'!$26:$26,'Attach 17'!$32:$209</definedName>
    <definedName name="Z_2CF6F19D_227C_4840_A9E1_6C944B0145DB_.wvu.Rows" localSheetId="26" hidden="1">'Attach 19'!$13:$13,'Attach 19'!$20:$28</definedName>
    <definedName name="Z_2CF6F19D_227C_4840_A9E1_6C944B0145DB_.wvu.Rows" localSheetId="10" hidden="1">'Attach 5'!$4:$4</definedName>
    <definedName name="Z_2CF6F19D_227C_4840_A9E1_6C944B0145DB_.wvu.Rows" localSheetId="11" hidden="1">'Attach 5A'!$25:$30</definedName>
    <definedName name="Z_2CF6F19D_227C_4840_A9E1_6C944B0145DB_.wvu.Rows" localSheetId="4" hidden="1">'Attach-3 (QR)_old'!$19:$23,'Attach-3 (QR)_old'!$25:$25,'Attach-3 (QR)_old'!$34:$34,'Attach-3 (QR)_old'!$91:$91,'Attach-3 (QR)_old'!$117:$117,'Attach-3 (QR)_old'!$204:$204,'Attach-3 (QR)_old'!$235:$235,'Attach-3 (QR)_old'!$260:$386</definedName>
    <definedName name="Z_2CF6F19D_227C_4840_A9E1_6C944B0145DB_.wvu.Rows" localSheetId="31" hidden="1">'Bid Form 1st Envelope '!$30:$31,'Bid Form 1st Envelope '!$104:$104,'Bid Form 1st Envelope '!$107:$108</definedName>
    <definedName name="Z_2CF6F19D_227C_4840_A9E1_6C944B0145DB_.wvu.Rows" localSheetId="2" hidden="1">'Names of Bidder'!$6:$7,'Names of Bidder'!$23:$26,'Names of Bidder'!$28:$31</definedName>
    <definedName name="Z_308F00E9_5A71_4486_BCFD_DF8513C1906D_.wvu.Cols" localSheetId="6" hidden="1">'Attach-3 (QR)'!$M:$O</definedName>
    <definedName name="Z_308F00E9_5A71_4486_BCFD_DF8513C1906D_.wvu.Cols" localSheetId="4" hidden="1">'Attach-3 (QR)_old'!$M:$O</definedName>
    <definedName name="Z_308F00E9_5A71_4486_BCFD_DF8513C1906D_.wvu.PrintArea" localSheetId="6" hidden="1">'Attach-3 (QR)'!$A$1:$H$429</definedName>
    <definedName name="Z_308F00E9_5A71_4486_BCFD_DF8513C1906D_.wvu.PrintArea" localSheetId="4" hidden="1">'Attach-3 (QR)_old'!$A$1:$H$407</definedName>
    <definedName name="Z_308F00E9_5A71_4486_BCFD_DF8513C1906D_.wvu.Rows" localSheetId="6" hidden="1">'Attach-3 (QR)'!#REF!,'Attach-3 (QR)'!$230:$236,'Attach-3 (QR)'!#REF!,'Attach-3 (QR)'!#REF!,'Attach-3 (QR)'!#REF!,'Attach-3 (QR)'!$245:$245,'Attach-3 (QR)'!$294:$296,'Attach-3 (QR)'!$318:$349,'Attach-3 (QR)'!$355:$369</definedName>
    <definedName name="Z_308F00E9_5A71_4486_BCFD_DF8513C1906D_.wvu.Rows" localSheetId="4" hidden="1">'Attach-3 (QR)_old'!#REF!,'Attach-3 (QR)_old'!$144:$178,'Attach-3 (QR)_old'!#REF!,'Attach-3 (QR)_old'!#REF!,'Attach-3 (QR)_old'!#REF!,'Attach-3 (QR)_old'!#REF!,'Attach-3 (QR)_old'!$273:$275,'Attach-3 (QR)_old'!$297:$328,'Attach-3 (QR)_old'!$334:$348</definedName>
    <definedName name="Z_3365131F_6BE7_432A_859B_F41B794BB9E6_.wvu.Cols" localSheetId="6" hidden="1">'Attach-3 (QR)'!$M:$O</definedName>
    <definedName name="Z_3365131F_6BE7_432A_859B_F41B794BB9E6_.wvu.Cols" localSheetId="4" hidden="1">'Attach-3 (QR)_old'!$M:$O</definedName>
    <definedName name="Z_3365131F_6BE7_432A_859B_F41B794BB9E6_.wvu.PrintArea" localSheetId="6" hidden="1">'Attach-3 (QR)'!$A$1:$H$429</definedName>
    <definedName name="Z_3365131F_6BE7_432A_859B_F41B794BB9E6_.wvu.PrintArea" localSheetId="4" hidden="1">'Attach-3 (QR)_old'!$A$1:$H$407</definedName>
    <definedName name="Z_3365131F_6BE7_432A_859B_F41B794BB9E6_.wvu.Rows" localSheetId="6" hidden="1">'Attach-3 (QR)'!#REF!,'Attach-3 (QR)'!$230:$236,'Attach-3 (QR)'!#REF!,'Attach-3 (QR)'!#REF!,'Attach-3 (QR)'!#REF!,'Attach-3 (QR)'!$245:$245,'Attach-3 (QR)'!$294:$296,'Attach-3 (QR)'!$310:$350,'Attach-3 (QR)'!$355:$369,'Attach-3 (QR)'!$387:$408</definedName>
    <definedName name="Z_3365131F_6BE7_432A_859B_F41B794BB9E6_.wvu.Rows" localSheetId="4" hidden="1">'Attach-3 (QR)_old'!#REF!,'Attach-3 (QR)_old'!$144:$178,'Attach-3 (QR)_old'!#REF!,'Attach-3 (QR)_old'!#REF!,'Attach-3 (QR)_old'!#REF!,'Attach-3 (QR)_old'!#REF!,'Attach-3 (QR)_old'!$273:$275,'Attach-3 (QR)_old'!$289:$329,'Attach-3 (QR)_old'!$334:$348,'Attach-3 (QR)_old'!$366:$386</definedName>
    <definedName name="Z_340562B9_6CEE_4962_8D7D_CA1C6778F52C_.wvu.Cols" localSheetId="21" hidden="1">'Attach 15'!$H:$H</definedName>
    <definedName name="Z_340562B9_6CEE_4962_8D7D_CA1C6778F52C_.wvu.Cols" localSheetId="10" hidden="1">'Attach 5'!$H:$H</definedName>
    <definedName name="Z_340562B9_6CEE_4962_8D7D_CA1C6778F52C_.wvu.Cols" localSheetId="12" hidden="1">'Attach 6'!$H:$H</definedName>
    <definedName name="Z_340562B9_6CEE_4962_8D7D_CA1C6778F52C_.wvu.PrintArea" localSheetId="15" hidden="1">'Attach 10'!$A$1:$E$26</definedName>
    <definedName name="Z_340562B9_6CEE_4962_8D7D_CA1C6778F52C_.wvu.PrintArea" localSheetId="16" hidden="1">'Attach 11'!$A$1:$E$29</definedName>
    <definedName name="Z_340562B9_6CEE_4962_8D7D_CA1C6778F52C_.wvu.PrintArea" localSheetId="18" hidden="1">'Attach 13'!$A$1:$E$27</definedName>
    <definedName name="Z_340562B9_6CEE_4962_8D7D_CA1C6778F52C_.wvu.PrintArea" localSheetId="19" hidden="1">'Attach 14'!$A$1:$E$29</definedName>
    <definedName name="Z_340562B9_6CEE_4962_8D7D_CA1C6778F52C_.wvu.PrintArea" localSheetId="20" hidden="1">'Attach 14-IP'!$A$8:$I$225</definedName>
    <definedName name="Z_340562B9_6CEE_4962_8D7D_CA1C6778F52C_.wvu.PrintArea" localSheetId="21" hidden="1">'Attach 15'!$A$1:$E$92</definedName>
    <definedName name="Z_340562B9_6CEE_4962_8D7D_CA1C6778F52C_.wvu.PrintArea" localSheetId="22" hidden="1">'Attach 16 '!$A$1:$L$96</definedName>
    <definedName name="Z_340562B9_6CEE_4962_8D7D_CA1C6778F52C_.wvu.PrintArea" localSheetId="23" hidden="1">'Attach 17'!$A$1:$E$33</definedName>
    <definedName name="Z_340562B9_6CEE_4962_8D7D_CA1C6778F52C_.wvu.PrintArea" localSheetId="24" hidden="1">'Attach 18'!$A$1:$E$24</definedName>
    <definedName name="Z_340562B9_6CEE_4962_8D7D_CA1C6778F52C_.wvu.PrintArea" localSheetId="26" hidden="1">'Attach 19'!$A$1:$E$31</definedName>
    <definedName name="Z_340562B9_6CEE_4962_8D7D_CA1C6778F52C_.wvu.PrintArea" localSheetId="27" hidden="1">'Attach 23'!$A$1:$E$27</definedName>
    <definedName name="Z_340562B9_6CEE_4962_8D7D_CA1C6778F52C_.wvu.PrintArea" localSheetId="28" hidden="1">'Attach 24'!$A$1:$E$27</definedName>
    <definedName name="Z_340562B9_6CEE_4962_8D7D_CA1C6778F52C_.wvu.PrintArea" localSheetId="29" hidden="1">'Attach 26'!$A$1:$E$27</definedName>
    <definedName name="Z_340562B9_6CEE_4962_8D7D_CA1C6778F52C_.wvu.PrintArea" localSheetId="30" hidden="1">'Attach 28'!$A$1:$E$27</definedName>
    <definedName name="Z_340562B9_6CEE_4962_8D7D_CA1C6778F52C_.wvu.PrintArea" localSheetId="3" hidden="1">'Attach 3(JV)'!$A$1:$E$28</definedName>
    <definedName name="Z_340562B9_6CEE_4962_8D7D_CA1C6778F52C_.wvu.PrintArea" localSheetId="5" hidden="1">'Attach 3(QR)'!$A$1:$E$28</definedName>
    <definedName name="Z_340562B9_6CEE_4962_8D7D_CA1C6778F52C_.wvu.PrintArea" localSheetId="7" hidden="1">'Attach 4'!$A$1:$G$25</definedName>
    <definedName name="Z_340562B9_6CEE_4962_8D7D_CA1C6778F52C_.wvu.PrintArea" localSheetId="8" hidden="1">'Attach 4 (A)'!$A$1:$E$27</definedName>
    <definedName name="Z_340562B9_6CEE_4962_8D7D_CA1C6778F52C_.wvu.PrintArea" localSheetId="9" hidden="1">'Attach 4 (B)'!$A$1:$E$26</definedName>
    <definedName name="Z_340562B9_6CEE_4962_8D7D_CA1C6778F52C_.wvu.PrintArea" localSheetId="10" hidden="1">'Attach 5'!$A$1:$E$34</definedName>
    <definedName name="Z_340562B9_6CEE_4962_8D7D_CA1C6778F52C_.wvu.PrintArea" localSheetId="12" hidden="1">'Attach 6'!$A$1:$E$28</definedName>
    <definedName name="Z_340562B9_6CEE_4962_8D7D_CA1C6778F52C_.wvu.PrintArea" localSheetId="13" hidden="1">'Attach 7'!$A$1:$E$28</definedName>
    <definedName name="Z_340562B9_6CEE_4962_8D7D_CA1C6778F52C_.wvu.PrintArea" localSheetId="14" hidden="1">'Attach 9'!$A$1:$D$53</definedName>
    <definedName name="Z_340562B9_6CEE_4962_8D7D_CA1C6778F52C_.wvu.PrintArea" localSheetId="31" hidden="1">'Bid Form 1st Envelope '!$A$1:$F$121</definedName>
    <definedName name="Z_340562B9_6CEE_4962_8D7D_CA1C6778F52C_.wvu.PrintTitles" localSheetId="14" hidden="1">'Attach 9'!$18:$18</definedName>
    <definedName name="Z_340562B9_6CEE_4962_8D7D_CA1C6778F52C_.wvu.Rows" localSheetId="21" hidden="1">'Attach 15'!$16:$16</definedName>
    <definedName name="Z_340562B9_6CEE_4962_8D7D_CA1C6778F52C_.wvu.Rows" localSheetId="23" hidden="1">'Attach 17'!$26:$26,'Attach 17'!$32:$209</definedName>
    <definedName name="Z_340562B9_6CEE_4962_8D7D_CA1C6778F52C_.wvu.Rows" localSheetId="26" hidden="1">'Attach 19'!$13:$13,'Attach 19'!$20:$28</definedName>
    <definedName name="Z_340562B9_6CEE_4962_8D7D_CA1C6778F52C_.wvu.Rows" localSheetId="10" hidden="1">'Attach 5'!$4:$4</definedName>
    <definedName name="Z_347D9A5E_5167_4CD7_A121_BEAF211F64E4_.wvu.Cols" localSheetId="25" hidden="1">'Attach 18 SP'!$J:$P</definedName>
    <definedName name="Z_347D9A5E_5167_4CD7_A121_BEAF211F64E4_.wvu.PrintArea" localSheetId="25" hidden="1">'Attach 18 SP'!$A$7:$I$157</definedName>
    <definedName name="Z_347D9A5E_5167_4CD7_A121_BEAF211F64E4_.wvu.Rows" localSheetId="25" hidden="1">'Attach 18 SP'!$149:$153</definedName>
    <definedName name="Z_3836A67F_51F8_4B52_B51D_937DC398CD1F_.wvu.Cols" localSheetId="17" hidden="1">'Attach 12'!$F:$H</definedName>
    <definedName name="Z_3836A67F_51F8_4B52_B51D_937DC398CD1F_.wvu.Cols" localSheetId="21" hidden="1">'Attach 15'!$H:$H,'Attach 15'!$L:$N</definedName>
    <definedName name="Z_3836A67F_51F8_4B52_B51D_937DC398CD1F_.wvu.Cols" localSheetId="25" hidden="1">'Attach 18 SP'!$J:$AO</definedName>
    <definedName name="Z_3836A67F_51F8_4B52_B51D_937DC398CD1F_.wvu.Cols" localSheetId="3" hidden="1">'Attach 3(JV)'!$G:$H</definedName>
    <definedName name="Z_3836A67F_51F8_4B52_B51D_937DC398CD1F_.wvu.Cols" localSheetId="7" hidden="1">'Attach 4'!$H:$O</definedName>
    <definedName name="Z_3836A67F_51F8_4B52_B51D_937DC398CD1F_.wvu.Cols" localSheetId="10" hidden="1">'Attach 5'!$H:$H</definedName>
    <definedName name="Z_3836A67F_51F8_4B52_B51D_937DC398CD1F_.wvu.Cols" localSheetId="11" hidden="1">'Attach 5A'!$H:$H</definedName>
    <definedName name="Z_3836A67F_51F8_4B52_B51D_937DC398CD1F_.wvu.Cols" localSheetId="12" hidden="1">'Attach 6'!$H:$H</definedName>
    <definedName name="Z_3836A67F_51F8_4B52_B51D_937DC398CD1F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3836A67F_51F8_4B52_B51D_937DC398CD1F_.wvu.Cols" localSheetId="4" hidden="1">'Attach-3 (QR)_old'!$J:$AB</definedName>
    <definedName name="Z_3836A67F_51F8_4B52_B51D_937DC398CD1F_.wvu.Cols" localSheetId="31" hidden="1">'Bid Form 1st Envelope '!$K:$K,'Bid Form 1st Envelope '!$AA:$AI</definedName>
    <definedName name="Z_3836A67F_51F8_4B52_B51D_937DC398CD1F_.wvu.Cols" localSheetId="2" hidden="1">'Names of Bidder'!$H:$M,'Names of Bidder'!$O:$O,'Names of Bidder'!$AA:$AB</definedName>
    <definedName name="Z_3836A67F_51F8_4B52_B51D_937DC398CD1F_.wvu.FilterData" localSheetId="2" hidden="1">'Names of Bidder'!$B$6:$G$19</definedName>
    <definedName name="Z_3836A67F_51F8_4B52_B51D_937DC398CD1F_.wvu.PrintArea" localSheetId="15" hidden="1">'Attach 10'!$A$1:$F$21</definedName>
    <definedName name="Z_3836A67F_51F8_4B52_B51D_937DC398CD1F_.wvu.PrintArea" localSheetId="16" hidden="1">'Attach 11'!$A$1:$E$86</definedName>
    <definedName name="Z_3836A67F_51F8_4B52_B51D_937DC398CD1F_.wvu.PrintArea" localSheetId="17" hidden="1">'Attach 12'!$A$1:$F$45</definedName>
    <definedName name="Z_3836A67F_51F8_4B52_B51D_937DC398CD1F_.wvu.PrintArea" localSheetId="18" hidden="1">'Attach 13'!$A$1:$E$26</definedName>
    <definedName name="Z_3836A67F_51F8_4B52_B51D_937DC398CD1F_.wvu.PrintArea" localSheetId="19" hidden="1">'Attach 14'!$A$1:$E$26</definedName>
    <definedName name="Z_3836A67F_51F8_4B52_B51D_937DC398CD1F_.wvu.PrintArea" localSheetId="20" hidden="1">'Attach 14-IP'!$A$8:$I$225</definedName>
    <definedName name="Z_3836A67F_51F8_4B52_B51D_937DC398CD1F_.wvu.PrintArea" localSheetId="21" hidden="1">'Attach 15'!$A$1:$E$92</definedName>
    <definedName name="Z_3836A67F_51F8_4B52_B51D_937DC398CD1F_.wvu.PrintArea" localSheetId="22" hidden="1">'Attach 16 '!$A$1:$L$96</definedName>
    <definedName name="Z_3836A67F_51F8_4B52_B51D_937DC398CD1F_.wvu.PrintArea" localSheetId="23" hidden="1">'Attach 17'!$A$1:$E$33</definedName>
    <definedName name="Z_3836A67F_51F8_4B52_B51D_937DC398CD1F_.wvu.PrintArea" localSheetId="24" hidden="1">'Attach 18'!$A$1:$E$21</definedName>
    <definedName name="Z_3836A67F_51F8_4B52_B51D_937DC398CD1F_.wvu.PrintArea" localSheetId="25" hidden="1">'Attach 18 SP'!$A$7:$I$157</definedName>
    <definedName name="Z_3836A67F_51F8_4B52_B51D_937DC398CD1F_.wvu.PrintArea" localSheetId="26" hidden="1">'Attach 19'!$A$1:$E$31</definedName>
    <definedName name="Z_3836A67F_51F8_4B52_B51D_937DC398CD1F_.wvu.PrintArea" localSheetId="27" hidden="1">'Attach 23'!$A$1:$E$26</definedName>
    <definedName name="Z_3836A67F_51F8_4B52_B51D_937DC398CD1F_.wvu.PrintArea" localSheetId="28" hidden="1">'Attach 24'!$A$1:$E$26</definedName>
    <definedName name="Z_3836A67F_51F8_4B52_B51D_937DC398CD1F_.wvu.PrintArea" localSheetId="29" hidden="1">'Attach 26'!$A$1:$E$26</definedName>
    <definedName name="Z_3836A67F_51F8_4B52_B51D_937DC398CD1F_.wvu.PrintArea" localSheetId="30" hidden="1">'Attach 28'!$A$1:$E$26</definedName>
    <definedName name="Z_3836A67F_51F8_4B52_B51D_937DC398CD1F_.wvu.PrintArea" localSheetId="3" hidden="1">'Attach 3(JV)'!$A$1:$E$26</definedName>
    <definedName name="Z_3836A67F_51F8_4B52_B51D_937DC398CD1F_.wvu.PrintArea" localSheetId="5" hidden="1">'Attach 3(QR)'!$A$1:$E$28</definedName>
    <definedName name="Z_3836A67F_51F8_4B52_B51D_937DC398CD1F_.wvu.PrintArea" localSheetId="7" hidden="1">'Attach 4'!$A$1:$G$25</definedName>
    <definedName name="Z_3836A67F_51F8_4B52_B51D_937DC398CD1F_.wvu.PrintArea" localSheetId="8" hidden="1">'Attach 4 (A)'!$A$1:$E$27</definedName>
    <definedName name="Z_3836A67F_51F8_4B52_B51D_937DC398CD1F_.wvu.PrintArea" localSheetId="9" hidden="1">'Attach 4 (B)'!$A$1:$E$26</definedName>
    <definedName name="Z_3836A67F_51F8_4B52_B51D_937DC398CD1F_.wvu.PrintArea" localSheetId="10" hidden="1">'Attach 5'!$A$1:$E$35</definedName>
    <definedName name="Z_3836A67F_51F8_4B52_B51D_937DC398CD1F_.wvu.PrintArea" localSheetId="11" hidden="1">'Attach 5A'!$A$1:$E$68</definedName>
    <definedName name="Z_3836A67F_51F8_4B52_B51D_937DC398CD1F_.wvu.PrintArea" localSheetId="12" hidden="1">'Attach 6'!$A$1:$E$31</definedName>
    <definedName name="Z_3836A67F_51F8_4B52_B51D_937DC398CD1F_.wvu.PrintArea" localSheetId="13" hidden="1">'Attach 7'!$A$1:$E$24</definedName>
    <definedName name="Z_3836A67F_51F8_4B52_B51D_937DC398CD1F_.wvu.PrintArea" localSheetId="14" hidden="1">'Attach 9'!$A$1:$F$52</definedName>
    <definedName name="Z_3836A67F_51F8_4B52_B51D_937DC398CD1F_.wvu.PrintArea" localSheetId="6" hidden="1">'Attach-3 (QR)'!$A$1:$I$429</definedName>
    <definedName name="Z_3836A67F_51F8_4B52_B51D_937DC398CD1F_.wvu.PrintArea" localSheetId="4" hidden="1">'Attach-3 (QR)_old'!$A$1:$J$407</definedName>
    <definedName name="Z_3836A67F_51F8_4B52_B51D_937DC398CD1F_.wvu.PrintArea" localSheetId="31" hidden="1">'Bid Form 1st Envelope '!$A$1:$F$119</definedName>
    <definedName name="Z_3836A67F_51F8_4B52_B51D_937DC398CD1F_.wvu.PrintArea" localSheetId="1" hidden="1">Cover!$A$1:$F$29</definedName>
    <definedName name="Z_3836A67F_51F8_4B52_B51D_937DC398CD1F_.wvu.PrintArea" localSheetId="2" hidden="1">'Names of Bidder'!$B$1:$G$38</definedName>
    <definedName name="Z_3836A67F_51F8_4B52_B51D_937DC398CD1F_.wvu.PrintTitles" localSheetId="14" hidden="1">'Attach 9'!$18:$18</definedName>
    <definedName name="Z_3836A67F_51F8_4B52_B51D_937DC398CD1F_.wvu.Rows" localSheetId="17" hidden="1">'Attach 12'!$4:$4</definedName>
    <definedName name="Z_3836A67F_51F8_4B52_B51D_937DC398CD1F_.wvu.Rows" localSheetId="23" hidden="1">'Attach 17'!$26:$26,'Attach 17'!$32:$209</definedName>
    <definedName name="Z_3836A67F_51F8_4B52_B51D_937DC398CD1F_.wvu.Rows" localSheetId="25" hidden="1">'Attach 18 SP'!$149:$153</definedName>
    <definedName name="Z_3836A67F_51F8_4B52_B51D_937DC398CD1F_.wvu.Rows" localSheetId="26" hidden="1">'Attach 19'!$13:$13,'Attach 19'!$20:$28</definedName>
    <definedName name="Z_3836A67F_51F8_4B52_B51D_937DC398CD1F_.wvu.Rows" localSheetId="10" hidden="1">'Attach 5'!$4:$4</definedName>
    <definedName name="Z_3836A67F_51F8_4B52_B51D_937DC398CD1F_.wvu.Rows" localSheetId="11" hidden="1">'Attach 5A'!$25:$30</definedName>
    <definedName name="Z_3836A67F_51F8_4B52_B51D_937DC398CD1F_.wvu.Rows" localSheetId="14" hidden="1">'Attach 9'!$27:$29</definedName>
    <definedName name="Z_3836A67F_51F8_4B52_B51D_937DC398CD1F_.wvu.Rows" localSheetId="6" hidden="1">'Attach-3 (QR)'!$19:$23,'Attach-3 (QR)'!$25:$25,'Attach-3 (QR)'!$35:$35,'Attach-3 (QR)'!$90:$90,'Attach-3 (QR)'!$166:$166,'Attach-3 (QR)'!$230:$236,'Attach-3 (QR)'!$245:$245,'Attach-3 (QR)'!$281:$407</definedName>
    <definedName name="Z_3836A67F_51F8_4B52_B51D_937DC398CD1F_.wvu.Rows" localSheetId="4" hidden="1">'Attach-3 (QR)_old'!$19:$23,'Attach-3 (QR)_old'!$25:$25,'Attach-3 (QR)_old'!$34:$34,'Attach-3 (QR)_old'!$91:$91,'Attach-3 (QR)_old'!$117:$117,'Attach-3 (QR)_old'!$204:$204,'Attach-3 (QR)_old'!$235:$235,'Attach-3 (QR)_old'!$260:$386</definedName>
    <definedName name="Z_3836A67F_51F8_4B52_B51D_937DC398CD1F_.wvu.Rows" localSheetId="31" hidden="1">'Bid Form 1st Envelope '!$22:$25,'Bid Form 1st Envelope '!$30:$31,'Bid Form 1st Envelope '!$104:$104,'Bid Form 1st Envelope '!$107:$108</definedName>
    <definedName name="Z_3836A67F_51F8_4B52_B51D_937DC398CD1F_.wvu.Rows" localSheetId="1" hidden="1">Cover!$20:$21</definedName>
    <definedName name="Z_3836A67F_51F8_4B52_B51D_937DC398CD1F_.wvu.Rows" localSheetId="2" hidden="1">'Names of Bidder'!$6:$7,'Names of Bidder'!$23:$26,'Names of Bidder'!$28:$31</definedName>
    <definedName name="Z_38BECF6E_1A53_4F98_87B9_44F2C5F77E08_.wvu.Cols" localSheetId="21" hidden="1">'Attach 15'!$H:$H</definedName>
    <definedName name="Z_38BECF6E_1A53_4F98_87B9_44F2C5F77E08_.wvu.Cols" localSheetId="10" hidden="1">'Attach 5'!$H:$H</definedName>
    <definedName name="Z_38BECF6E_1A53_4F98_87B9_44F2C5F77E08_.wvu.Cols" localSheetId="12" hidden="1">'Attach 6'!$H:$H</definedName>
    <definedName name="Z_38BECF6E_1A53_4F98_87B9_44F2C5F77E08_.wvu.PrintArea" localSheetId="15" hidden="1">'Attach 10'!$A$1:$E$26</definedName>
    <definedName name="Z_38BECF6E_1A53_4F98_87B9_44F2C5F77E08_.wvu.PrintArea" localSheetId="16" hidden="1">'Attach 11'!$A$1:$E$29</definedName>
    <definedName name="Z_38BECF6E_1A53_4F98_87B9_44F2C5F77E08_.wvu.PrintArea" localSheetId="18" hidden="1">'Attach 13'!$A$1:$E$27</definedName>
    <definedName name="Z_38BECF6E_1A53_4F98_87B9_44F2C5F77E08_.wvu.PrintArea" localSheetId="19" hidden="1">'Attach 14'!$A$1:$E$29</definedName>
    <definedName name="Z_38BECF6E_1A53_4F98_87B9_44F2C5F77E08_.wvu.PrintArea" localSheetId="20" hidden="1">'Attach 14-IP'!$A$8:$I$225</definedName>
    <definedName name="Z_38BECF6E_1A53_4F98_87B9_44F2C5F77E08_.wvu.PrintArea" localSheetId="21" hidden="1">'Attach 15'!$A$1:$E$92</definedName>
    <definedName name="Z_38BECF6E_1A53_4F98_87B9_44F2C5F77E08_.wvu.PrintArea" localSheetId="22" hidden="1">'Attach 16 '!$A$1:$L$96</definedName>
    <definedName name="Z_38BECF6E_1A53_4F98_87B9_44F2C5F77E08_.wvu.PrintArea" localSheetId="23" hidden="1">'Attach 17'!$A$1:$E$33</definedName>
    <definedName name="Z_38BECF6E_1A53_4F98_87B9_44F2C5F77E08_.wvu.PrintArea" localSheetId="24" hidden="1">'Attach 18'!$A$1:$E$24</definedName>
    <definedName name="Z_38BECF6E_1A53_4F98_87B9_44F2C5F77E08_.wvu.PrintArea" localSheetId="26" hidden="1">'Attach 19'!$A$1:$E$31</definedName>
    <definedName name="Z_38BECF6E_1A53_4F98_87B9_44F2C5F77E08_.wvu.PrintArea" localSheetId="27" hidden="1">'Attach 23'!$A$1:$E$27</definedName>
    <definedName name="Z_38BECF6E_1A53_4F98_87B9_44F2C5F77E08_.wvu.PrintArea" localSheetId="28" hidden="1">'Attach 24'!$A$1:$E$27</definedName>
    <definedName name="Z_38BECF6E_1A53_4F98_87B9_44F2C5F77E08_.wvu.PrintArea" localSheetId="29" hidden="1">'Attach 26'!$A$1:$E$27</definedName>
    <definedName name="Z_38BECF6E_1A53_4F98_87B9_44F2C5F77E08_.wvu.PrintArea" localSheetId="30" hidden="1">'Attach 28'!$A$1:$E$27</definedName>
    <definedName name="Z_38BECF6E_1A53_4F98_87B9_44F2C5F77E08_.wvu.PrintArea" localSheetId="3" hidden="1">'Attach 3(JV)'!$A$1:$E$28</definedName>
    <definedName name="Z_38BECF6E_1A53_4F98_87B9_44F2C5F77E08_.wvu.PrintArea" localSheetId="5" hidden="1">'Attach 3(QR)'!$A$1:$E$28</definedName>
    <definedName name="Z_38BECF6E_1A53_4F98_87B9_44F2C5F77E08_.wvu.PrintArea" localSheetId="7" hidden="1">'Attach 4'!$A$1:$G$25</definedName>
    <definedName name="Z_38BECF6E_1A53_4F98_87B9_44F2C5F77E08_.wvu.PrintArea" localSheetId="8" hidden="1">'Attach 4 (A)'!$A$1:$E$27</definedName>
    <definedName name="Z_38BECF6E_1A53_4F98_87B9_44F2C5F77E08_.wvu.PrintArea" localSheetId="9" hidden="1">'Attach 4 (B)'!$A$1:$E$26</definedName>
    <definedName name="Z_38BECF6E_1A53_4F98_87B9_44F2C5F77E08_.wvu.PrintArea" localSheetId="10" hidden="1">'Attach 5'!$A$1:$E$34</definedName>
    <definedName name="Z_38BECF6E_1A53_4F98_87B9_44F2C5F77E08_.wvu.PrintArea" localSheetId="12" hidden="1">'Attach 6'!$A$1:$E$28</definedName>
    <definedName name="Z_38BECF6E_1A53_4F98_87B9_44F2C5F77E08_.wvu.PrintArea" localSheetId="13" hidden="1">'Attach 7'!$A$1:$E$28</definedName>
    <definedName name="Z_38BECF6E_1A53_4F98_87B9_44F2C5F77E08_.wvu.PrintArea" localSheetId="14" hidden="1">'Attach 9'!$A$1:$D$53</definedName>
    <definedName name="Z_38BECF6E_1A53_4F98_87B9_44F2C5F77E08_.wvu.PrintArea" localSheetId="31" hidden="1">'Bid Form 1st Envelope '!$A$1:$F$121</definedName>
    <definedName name="Z_38BECF6E_1A53_4F98_87B9_44F2C5F77E08_.wvu.PrintTitles" localSheetId="14" hidden="1">'Attach 9'!$18:$18</definedName>
    <definedName name="Z_38BECF6E_1A53_4F98_87B9_44F2C5F77E08_.wvu.Rows" localSheetId="21" hidden="1">'Attach 15'!$16:$16</definedName>
    <definedName name="Z_38BECF6E_1A53_4F98_87B9_44F2C5F77E08_.wvu.Rows" localSheetId="23" hidden="1">'Attach 17'!$26:$26,'Attach 17'!$32:$209</definedName>
    <definedName name="Z_38BECF6E_1A53_4F98_87B9_44F2C5F77E08_.wvu.Rows" localSheetId="26" hidden="1">'Attach 19'!$13:$13,'Attach 19'!$20:$28</definedName>
    <definedName name="Z_38BECF6E_1A53_4F98_87B9_44F2C5F77E08_.wvu.Rows" localSheetId="10" hidden="1">'Attach 5'!$4:$4</definedName>
    <definedName name="Z_3AF5D368_0F40_4903_B06B_A4E8DE0BBD2F_.wvu.Cols" localSheetId="2" hidden="1">'Names of Bidder'!$L:$L</definedName>
    <definedName name="Z_3AF5D368_0F40_4903_B06B_A4E8DE0BBD2F_.wvu.PrintArea" localSheetId="2" hidden="1">'Names of Bidder'!$B$1:$E$35</definedName>
    <definedName name="Z_3B6A9969_E4B8_452F_AFFE_7A4A13F5C420_.wvu.Cols" localSheetId="17" hidden="1">'Attach 12'!$F:$H</definedName>
    <definedName name="Z_3B6A9969_E4B8_452F_AFFE_7A4A13F5C420_.wvu.Cols" localSheetId="21" hidden="1">'Attach 15'!$H:$H,'Attach 15'!$L:$N</definedName>
    <definedName name="Z_3B6A9969_E4B8_452F_AFFE_7A4A13F5C420_.wvu.Cols" localSheetId="25" hidden="1">'Attach 18 SP'!$J:$AO</definedName>
    <definedName name="Z_3B6A9969_E4B8_452F_AFFE_7A4A13F5C420_.wvu.Cols" localSheetId="3" hidden="1">'Attach 3(JV)'!$G:$H</definedName>
    <definedName name="Z_3B6A9969_E4B8_452F_AFFE_7A4A13F5C420_.wvu.Cols" localSheetId="7" hidden="1">'Attach 4'!$H:$O</definedName>
    <definedName name="Z_3B6A9969_E4B8_452F_AFFE_7A4A13F5C420_.wvu.Cols" localSheetId="10" hidden="1">'Attach 5'!$H:$H</definedName>
    <definedName name="Z_3B6A9969_E4B8_452F_AFFE_7A4A13F5C420_.wvu.Cols" localSheetId="11" hidden="1">'Attach 5A'!$H:$H</definedName>
    <definedName name="Z_3B6A9969_E4B8_452F_AFFE_7A4A13F5C420_.wvu.Cols" localSheetId="12" hidden="1">'Attach 6'!$H:$H</definedName>
    <definedName name="Z_3B6A9969_E4B8_452F_AFFE_7A4A13F5C420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3B6A9969_E4B8_452F_AFFE_7A4A13F5C420_.wvu.Cols" localSheetId="4" hidden="1">'Attach-3 (QR)_old'!$J:$AB</definedName>
    <definedName name="Z_3B6A9969_E4B8_452F_AFFE_7A4A13F5C420_.wvu.Cols" localSheetId="31" hidden="1">'Bid Form 1st Envelope '!$K:$K,'Bid Form 1st Envelope '!$AA:$AI</definedName>
    <definedName name="Z_3B6A9969_E4B8_452F_AFFE_7A4A13F5C420_.wvu.Cols" localSheetId="2" hidden="1">'Names of Bidder'!$H:$M,'Names of Bidder'!$O:$O,'Names of Bidder'!$AA:$AB</definedName>
    <definedName name="Z_3B6A9969_E4B8_452F_AFFE_7A4A13F5C420_.wvu.FilterData" localSheetId="2" hidden="1">'Names of Bidder'!$B$6:$G$19</definedName>
    <definedName name="Z_3B6A9969_E4B8_452F_AFFE_7A4A13F5C420_.wvu.PrintArea" localSheetId="15" hidden="1">'Attach 10'!$A$1:$F$21</definedName>
    <definedName name="Z_3B6A9969_E4B8_452F_AFFE_7A4A13F5C420_.wvu.PrintArea" localSheetId="16" hidden="1">'Attach 11'!$A$1:$E$86</definedName>
    <definedName name="Z_3B6A9969_E4B8_452F_AFFE_7A4A13F5C420_.wvu.PrintArea" localSheetId="17" hidden="1">'Attach 12'!$A$1:$F$45</definedName>
    <definedName name="Z_3B6A9969_E4B8_452F_AFFE_7A4A13F5C420_.wvu.PrintArea" localSheetId="18" hidden="1">'Attach 13'!$A$1:$E$26</definedName>
    <definedName name="Z_3B6A9969_E4B8_452F_AFFE_7A4A13F5C420_.wvu.PrintArea" localSheetId="19" hidden="1">'Attach 14'!$A$1:$E$26</definedName>
    <definedName name="Z_3B6A9969_E4B8_452F_AFFE_7A4A13F5C420_.wvu.PrintArea" localSheetId="20" hidden="1">'Attach 14-IP'!$A$8:$I$225</definedName>
    <definedName name="Z_3B6A9969_E4B8_452F_AFFE_7A4A13F5C420_.wvu.PrintArea" localSheetId="21" hidden="1">'Attach 15'!$A$1:$E$92</definedName>
    <definedName name="Z_3B6A9969_E4B8_452F_AFFE_7A4A13F5C420_.wvu.PrintArea" localSheetId="22" hidden="1">'Attach 16 '!$A$1:$L$96</definedName>
    <definedName name="Z_3B6A9969_E4B8_452F_AFFE_7A4A13F5C420_.wvu.PrintArea" localSheetId="23" hidden="1">'Attach 17'!$A$1:$E$33</definedName>
    <definedName name="Z_3B6A9969_E4B8_452F_AFFE_7A4A13F5C420_.wvu.PrintArea" localSheetId="24" hidden="1">'Attach 18'!$A$1:$E$21</definedName>
    <definedName name="Z_3B6A9969_E4B8_452F_AFFE_7A4A13F5C420_.wvu.PrintArea" localSheetId="25" hidden="1">'Attach 18 SP'!$A$7:$I$157</definedName>
    <definedName name="Z_3B6A9969_E4B8_452F_AFFE_7A4A13F5C420_.wvu.PrintArea" localSheetId="26" hidden="1">'Attach 19'!$A$1:$E$31</definedName>
    <definedName name="Z_3B6A9969_E4B8_452F_AFFE_7A4A13F5C420_.wvu.PrintArea" localSheetId="27" hidden="1">'Attach 23'!$A$1:$E$26</definedName>
    <definedName name="Z_3B6A9969_E4B8_452F_AFFE_7A4A13F5C420_.wvu.PrintArea" localSheetId="28" hidden="1">'Attach 24'!$A$1:$E$26</definedName>
    <definedName name="Z_3B6A9969_E4B8_452F_AFFE_7A4A13F5C420_.wvu.PrintArea" localSheetId="29" hidden="1">'Attach 26'!$A$1:$E$26</definedName>
    <definedName name="Z_3B6A9969_E4B8_452F_AFFE_7A4A13F5C420_.wvu.PrintArea" localSheetId="30" hidden="1">'Attach 28'!$A$1:$E$26</definedName>
    <definedName name="Z_3B6A9969_E4B8_452F_AFFE_7A4A13F5C420_.wvu.PrintArea" localSheetId="3" hidden="1">'Attach 3(JV)'!$A$1:$E$26</definedName>
    <definedName name="Z_3B6A9969_E4B8_452F_AFFE_7A4A13F5C420_.wvu.PrintArea" localSheetId="5" hidden="1">'Attach 3(QR)'!$A$1:$E$28</definedName>
    <definedName name="Z_3B6A9969_E4B8_452F_AFFE_7A4A13F5C420_.wvu.PrintArea" localSheetId="7" hidden="1">'Attach 4'!$A$1:$G$25</definedName>
    <definedName name="Z_3B6A9969_E4B8_452F_AFFE_7A4A13F5C420_.wvu.PrintArea" localSheetId="8" hidden="1">'Attach 4 (A)'!$A$1:$E$27</definedName>
    <definedName name="Z_3B6A9969_E4B8_452F_AFFE_7A4A13F5C420_.wvu.PrintArea" localSheetId="9" hidden="1">'Attach 4 (B)'!$A$1:$E$26</definedName>
    <definedName name="Z_3B6A9969_E4B8_452F_AFFE_7A4A13F5C420_.wvu.PrintArea" localSheetId="10" hidden="1">'Attach 5'!$A$1:$E$35</definedName>
    <definedName name="Z_3B6A9969_E4B8_452F_AFFE_7A4A13F5C420_.wvu.PrintArea" localSheetId="11" hidden="1">'Attach 5A'!$A$1:$E$68</definedName>
    <definedName name="Z_3B6A9969_E4B8_452F_AFFE_7A4A13F5C420_.wvu.PrintArea" localSheetId="12" hidden="1">'Attach 6'!$A$1:$E$31</definedName>
    <definedName name="Z_3B6A9969_E4B8_452F_AFFE_7A4A13F5C420_.wvu.PrintArea" localSheetId="13" hidden="1">'Attach 7'!$A$1:$E$24</definedName>
    <definedName name="Z_3B6A9969_E4B8_452F_AFFE_7A4A13F5C420_.wvu.PrintArea" localSheetId="14" hidden="1">'Attach 9'!$A$1:$F$52</definedName>
    <definedName name="Z_3B6A9969_E4B8_452F_AFFE_7A4A13F5C420_.wvu.PrintArea" localSheetId="6" hidden="1">'Attach-3 (QR)'!$A$1:$I$429</definedName>
    <definedName name="Z_3B6A9969_E4B8_452F_AFFE_7A4A13F5C420_.wvu.PrintArea" localSheetId="4" hidden="1">'Attach-3 (QR)_old'!$A$1:$J$407</definedName>
    <definedName name="Z_3B6A9969_E4B8_452F_AFFE_7A4A13F5C420_.wvu.PrintArea" localSheetId="31" hidden="1">'Bid Form 1st Envelope '!$A$1:$F$119</definedName>
    <definedName name="Z_3B6A9969_E4B8_452F_AFFE_7A4A13F5C420_.wvu.PrintArea" localSheetId="1" hidden="1">Cover!$A$1:$F$29</definedName>
    <definedName name="Z_3B6A9969_E4B8_452F_AFFE_7A4A13F5C420_.wvu.PrintArea" localSheetId="2" hidden="1">'Names of Bidder'!$B$1:$G$38</definedName>
    <definedName name="Z_3B6A9969_E4B8_452F_AFFE_7A4A13F5C420_.wvu.PrintTitles" localSheetId="14" hidden="1">'Attach 9'!$18:$18</definedName>
    <definedName name="Z_3B6A9969_E4B8_452F_AFFE_7A4A13F5C420_.wvu.Rows" localSheetId="17" hidden="1">'Attach 12'!$4:$4</definedName>
    <definedName name="Z_3B6A9969_E4B8_452F_AFFE_7A4A13F5C420_.wvu.Rows" localSheetId="23" hidden="1">'Attach 17'!$26:$26,'Attach 17'!$32:$209</definedName>
    <definedName name="Z_3B6A9969_E4B8_452F_AFFE_7A4A13F5C420_.wvu.Rows" localSheetId="25" hidden="1">'Attach 18 SP'!$149:$153</definedName>
    <definedName name="Z_3B6A9969_E4B8_452F_AFFE_7A4A13F5C420_.wvu.Rows" localSheetId="26" hidden="1">'Attach 19'!$13:$13,'Attach 19'!$20:$28</definedName>
    <definedName name="Z_3B6A9969_E4B8_452F_AFFE_7A4A13F5C420_.wvu.Rows" localSheetId="10" hidden="1">'Attach 5'!$4:$4</definedName>
    <definedName name="Z_3B6A9969_E4B8_452F_AFFE_7A4A13F5C420_.wvu.Rows" localSheetId="11" hidden="1">'Attach 5A'!$25:$30</definedName>
    <definedName name="Z_3B6A9969_E4B8_452F_AFFE_7A4A13F5C420_.wvu.Rows" localSheetId="14" hidden="1">'Attach 9'!$27:$29</definedName>
    <definedName name="Z_3B6A9969_E4B8_452F_AFFE_7A4A13F5C420_.wvu.Rows" localSheetId="6" hidden="1">'Attach-3 (QR)'!$19:$23,'Attach-3 (QR)'!$25:$25,'Attach-3 (QR)'!$35:$35,'Attach-3 (QR)'!$90:$90,'Attach-3 (QR)'!$166:$166,'Attach-3 (QR)'!$230:$236,'Attach-3 (QR)'!$245:$245,'Attach-3 (QR)'!$281:$407</definedName>
    <definedName name="Z_3B6A9969_E4B8_452F_AFFE_7A4A13F5C420_.wvu.Rows" localSheetId="4" hidden="1">'Attach-3 (QR)_old'!$19:$23,'Attach-3 (QR)_old'!$25:$25,'Attach-3 (QR)_old'!$34:$34,'Attach-3 (QR)_old'!$91:$91,'Attach-3 (QR)_old'!$117:$117,'Attach-3 (QR)_old'!$204:$204,'Attach-3 (QR)_old'!$235:$235,'Attach-3 (QR)_old'!$260:$386</definedName>
    <definedName name="Z_3B6A9969_E4B8_452F_AFFE_7A4A13F5C420_.wvu.Rows" localSheetId="31" hidden="1">'Bid Form 1st Envelope '!$22:$25,'Bid Form 1st Envelope '!$30:$31,'Bid Form 1st Envelope '!$104:$104,'Bid Form 1st Envelope '!$107:$108</definedName>
    <definedName name="Z_3B6A9969_E4B8_452F_AFFE_7A4A13F5C420_.wvu.Rows" localSheetId="1" hidden="1">Cover!$20:$21</definedName>
    <definedName name="Z_3B6A9969_E4B8_452F_AFFE_7A4A13F5C420_.wvu.Rows" localSheetId="2" hidden="1">'Names of Bidder'!$6:$7,'Names of Bidder'!$23:$26,'Names of Bidder'!$28:$31</definedName>
    <definedName name="Z_43BCBF1E_CDCF_4541_8D79_87EDCECBC1FD_.wvu.Cols" localSheetId="21" hidden="1">'Attach 15'!$H:$H</definedName>
    <definedName name="Z_43BCBF1E_CDCF_4541_8D79_87EDCECBC1FD_.wvu.Cols" localSheetId="10" hidden="1">'Attach 5'!$H:$H</definedName>
    <definedName name="Z_43BCBF1E_CDCF_4541_8D79_87EDCECBC1FD_.wvu.Cols" localSheetId="12" hidden="1">'Attach 6'!$H:$H</definedName>
    <definedName name="Z_43BCBF1E_CDCF_4541_8D79_87EDCECBC1FD_.wvu.PrintArea" localSheetId="15" hidden="1">'Attach 10'!$A$1:$E$26</definedName>
    <definedName name="Z_43BCBF1E_CDCF_4541_8D79_87EDCECBC1FD_.wvu.PrintArea" localSheetId="16" hidden="1">'Attach 11'!$A$1:$E$85</definedName>
    <definedName name="Z_43BCBF1E_CDCF_4541_8D79_87EDCECBC1FD_.wvu.PrintArea" localSheetId="18" hidden="1">'Attach 13'!$A$1:$E$29</definedName>
    <definedName name="Z_43BCBF1E_CDCF_4541_8D79_87EDCECBC1FD_.wvu.PrintArea" localSheetId="19" hidden="1">'Attach 14'!$A$1:$E$29</definedName>
    <definedName name="Z_43BCBF1E_CDCF_4541_8D79_87EDCECBC1FD_.wvu.PrintArea" localSheetId="21" hidden="1">'Attach 15'!$A$1:$E$93</definedName>
    <definedName name="Z_43BCBF1E_CDCF_4541_8D79_87EDCECBC1FD_.wvu.PrintArea" localSheetId="22" hidden="1">'Attach 16 '!$A$1:$L$96</definedName>
    <definedName name="Z_43BCBF1E_CDCF_4541_8D79_87EDCECBC1FD_.wvu.PrintArea" localSheetId="24" hidden="1">'Attach 18'!$A$1:$E$24</definedName>
    <definedName name="Z_43BCBF1E_CDCF_4541_8D79_87EDCECBC1FD_.wvu.PrintArea" localSheetId="26" hidden="1">'Attach 19'!$A$1:$E$35</definedName>
    <definedName name="Z_43BCBF1E_CDCF_4541_8D79_87EDCECBC1FD_.wvu.PrintArea" localSheetId="27" hidden="1">'Attach 23'!$A$1:$E$29</definedName>
    <definedName name="Z_43BCBF1E_CDCF_4541_8D79_87EDCECBC1FD_.wvu.PrintArea" localSheetId="28" hidden="1">'Attach 24'!$A$1:$E$29</definedName>
    <definedName name="Z_43BCBF1E_CDCF_4541_8D79_87EDCECBC1FD_.wvu.PrintArea" localSheetId="29" hidden="1">'Attach 26'!$A$1:$E$29</definedName>
    <definedName name="Z_43BCBF1E_CDCF_4541_8D79_87EDCECBC1FD_.wvu.PrintArea" localSheetId="30" hidden="1">'Attach 28'!$A$1:$E$29</definedName>
    <definedName name="Z_43BCBF1E_CDCF_4541_8D79_87EDCECBC1FD_.wvu.PrintArea" localSheetId="3" hidden="1">'Attach 3(JV)'!$A$1:$E$28</definedName>
    <definedName name="Z_43BCBF1E_CDCF_4541_8D79_87EDCECBC1FD_.wvu.PrintArea" localSheetId="5" hidden="1">'Attach 3(QR)'!$A$1:$E$28</definedName>
    <definedName name="Z_43BCBF1E_CDCF_4541_8D79_87EDCECBC1FD_.wvu.PrintArea" localSheetId="7" hidden="1">'Attach 4'!$A$1:$E$25</definedName>
    <definedName name="Z_43BCBF1E_CDCF_4541_8D79_87EDCECBC1FD_.wvu.PrintArea" localSheetId="8" hidden="1">'Attach 4 (A)'!$A$1:$E$27</definedName>
    <definedName name="Z_43BCBF1E_CDCF_4541_8D79_87EDCECBC1FD_.wvu.PrintArea" localSheetId="9" hidden="1">'Attach 4 (B)'!$A$1:$E$26</definedName>
    <definedName name="Z_43BCBF1E_CDCF_4541_8D79_87EDCECBC1FD_.wvu.PrintArea" localSheetId="10" hidden="1">'Attach 5'!$A$1:$E$109</definedName>
    <definedName name="Z_43BCBF1E_CDCF_4541_8D79_87EDCECBC1FD_.wvu.PrintArea" localSheetId="12" hidden="1">'Attach 6'!$A$1:$E$51</definedName>
    <definedName name="Z_43BCBF1E_CDCF_4541_8D79_87EDCECBC1FD_.wvu.PrintArea" localSheetId="13" hidden="1">'Attach 7'!$A$1:$E$28</definedName>
    <definedName name="Z_43BCBF1E_CDCF_4541_8D79_87EDCECBC1FD_.wvu.PrintArea" localSheetId="14" hidden="1">'Attach 9'!$A$1:$D$53</definedName>
    <definedName name="Z_43BCBF1E_CDCF_4541_8D79_87EDCECBC1FD_.wvu.PrintArea" localSheetId="31" hidden="1">'Bid Form 1st Envelope '!$A$1:$F$121</definedName>
    <definedName name="Z_43BCBF1E_CDCF_4541_8D79_87EDCECBC1FD_.wvu.PrintTitles" localSheetId="14" hidden="1">'Attach 9'!$18:$18</definedName>
    <definedName name="Z_43BCBF1E_CDCF_4541_8D79_87EDCECBC1FD_.wvu.Rows" localSheetId="21" hidden="1">'Attach 15'!$13:$14,'Attach 15'!$16:$16</definedName>
    <definedName name="Z_477F7E43_D393_45BA_B99B_D838E4629B5D_.wvu.Cols" localSheetId="21" hidden="1">'Attach 15'!$H:$H</definedName>
    <definedName name="Z_477F7E43_D393_45BA_B99B_D838E4629B5D_.wvu.Cols" localSheetId="10" hidden="1">'Attach 5'!$H:$H</definedName>
    <definedName name="Z_477F7E43_D393_45BA_B99B_D838E4629B5D_.wvu.Cols" localSheetId="12" hidden="1">'Attach 6'!$H:$H</definedName>
    <definedName name="Z_477F7E43_D393_45BA_B99B_D838E4629B5D_.wvu.PrintArea" localSheetId="15" hidden="1">'Attach 10'!$A$1:$E$26</definedName>
    <definedName name="Z_477F7E43_D393_45BA_B99B_D838E4629B5D_.wvu.PrintArea" localSheetId="16" hidden="1">'Attach 11'!$A$1:$E$29</definedName>
    <definedName name="Z_477F7E43_D393_45BA_B99B_D838E4629B5D_.wvu.PrintArea" localSheetId="18" hidden="1">'Attach 13'!$A$1:$E$27</definedName>
    <definedName name="Z_477F7E43_D393_45BA_B99B_D838E4629B5D_.wvu.PrintArea" localSheetId="19" hidden="1">'Attach 14'!$A$1:$E$29</definedName>
    <definedName name="Z_477F7E43_D393_45BA_B99B_D838E4629B5D_.wvu.PrintArea" localSheetId="20" hidden="1">'Attach 14-IP'!$A$8:$I$225</definedName>
    <definedName name="Z_477F7E43_D393_45BA_B99B_D838E4629B5D_.wvu.PrintArea" localSheetId="21" hidden="1">'Attach 15'!$A$1:$E$92</definedName>
    <definedName name="Z_477F7E43_D393_45BA_B99B_D838E4629B5D_.wvu.PrintArea" localSheetId="22" hidden="1">'Attach 16 '!$A$1:$L$96</definedName>
    <definedName name="Z_477F7E43_D393_45BA_B99B_D838E4629B5D_.wvu.PrintArea" localSheetId="23" hidden="1">'Attach 17'!$A$1:$E$33</definedName>
    <definedName name="Z_477F7E43_D393_45BA_B99B_D838E4629B5D_.wvu.PrintArea" localSheetId="24" hidden="1">'Attach 18'!$A$1:$E$24</definedName>
    <definedName name="Z_477F7E43_D393_45BA_B99B_D838E4629B5D_.wvu.PrintArea" localSheetId="26" hidden="1">'Attach 19'!$A$1:$E$31</definedName>
    <definedName name="Z_477F7E43_D393_45BA_B99B_D838E4629B5D_.wvu.PrintArea" localSheetId="27" hidden="1">'Attach 23'!$A$1:$E$27</definedName>
    <definedName name="Z_477F7E43_D393_45BA_B99B_D838E4629B5D_.wvu.PrintArea" localSheetId="28" hidden="1">'Attach 24'!$A$1:$E$27</definedName>
    <definedName name="Z_477F7E43_D393_45BA_B99B_D838E4629B5D_.wvu.PrintArea" localSheetId="29" hidden="1">'Attach 26'!$A$1:$E$27</definedName>
    <definedName name="Z_477F7E43_D393_45BA_B99B_D838E4629B5D_.wvu.PrintArea" localSheetId="30" hidden="1">'Attach 28'!$A$1:$E$27</definedName>
    <definedName name="Z_477F7E43_D393_45BA_B99B_D838E4629B5D_.wvu.PrintArea" localSheetId="3" hidden="1">'Attach 3(JV)'!$A$1:$E$28</definedName>
    <definedName name="Z_477F7E43_D393_45BA_B99B_D838E4629B5D_.wvu.PrintArea" localSheetId="5" hidden="1">'Attach 3(QR)'!$A$1:$E$28</definedName>
    <definedName name="Z_477F7E43_D393_45BA_B99B_D838E4629B5D_.wvu.PrintArea" localSheetId="7" hidden="1">'Attach 4'!$A$1:$G$25</definedName>
    <definedName name="Z_477F7E43_D393_45BA_B99B_D838E4629B5D_.wvu.PrintArea" localSheetId="8" hidden="1">'Attach 4 (A)'!$A$1:$E$27</definedName>
    <definedName name="Z_477F7E43_D393_45BA_B99B_D838E4629B5D_.wvu.PrintArea" localSheetId="9" hidden="1">'Attach 4 (B)'!$A$1:$E$26</definedName>
    <definedName name="Z_477F7E43_D393_45BA_B99B_D838E4629B5D_.wvu.PrintArea" localSheetId="10" hidden="1">'Attach 5'!$A$1:$E$34</definedName>
    <definedName name="Z_477F7E43_D393_45BA_B99B_D838E4629B5D_.wvu.PrintArea" localSheetId="12" hidden="1">'Attach 6'!$A$1:$E$28</definedName>
    <definedName name="Z_477F7E43_D393_45BA_B99B_D838E4629B5D_.wvu.PrintArea" localSheetId="13" hidden="1">'Attach 7'!$A$1:$E$28</definedName>
    <definedName name="Z_477F7E43_D393_45BA_B99B_D838E4629B5D_.wvu.PrintArea" localSheetId="14" hidden="1">'Attach 9'!$A$1:$D$53</definedName>
    <definedName name="Z_477F7E43_D393_45BA_B99B_D838E4629B5D_.wvu.PrintArea" localSheetId="31" hidden="1">'Bid Form 1st Envelope '!$A$1:$F$121</definedName>
    <definedName name="Z_477F7E43_D393_45BA_B99B_D838E4629B5D_.wvu.PrintTitles" localSheetId="14" hidden="1">'Attach 9'!$18:$18</definedName>
    <definedName name="Z_477F7E43_D393_45BA_B99B_D838E4629B5D_.wvu.Rows" localSheetId="21" hidden="1">'Attach 15'!$16:$16</definedName>
    <definedName name="Z_477F7E43_D393_45BA_B99B_D838E4629B5D_.wvu.Rows" localSheetId="23" hidden="1">'Attach 17'!$26:$26,'Attach 17'!$32:$209</definedName>
    <definedName name="Z_477F7E43_D393_45BA_B99B_D838E4629B5D_.wvu.Rows" localSheetId="26" hidden="1">'Attach 19'!$13:$13,'Attach 19'!$20:$28</definedName>
    <definedName name="Z_477F7E43_D393_45BA_B99B_D838E4629B5D_.wvu.Rows" localSheetId="10" hidden="1">'Attach 5'!$4:$4</definedName>
    <definedName name="Z_47D52ECC_373D_4A7A_838F_7112A4A0A94F_.wvu.Cols" localSheetId="25" hidden="1">'Attach 18 SP'!$J:$P</definedName>
    <definedName name="Z_47D52ECC_373D_4A7A_838F_7112A4A0A94F_.wvu.PrintArea" localSheetId="25" hidden="1">'Attach 18 SP'!$A$7:$I$157</definedName>
    <definedName name="Z_47D52ECC_373D_4A7A_838F_7112A4A0A94F_.wvu.Rows" localSheetId="25" hidden="1">'Attach 18 SP'!$149:$153</definedName>
    <definedName name="Z_494F6778_23FE_4AAC_B37D_6C7543FC13B9_.wvu.Cols" localSheetId="21" hidden="1">'Attach 15'!$H:$H</definedName>
    <definedName name="Z_494F6778_23FE_4AAC_B37D_6C7543FC13B9_.wvu.Cols" localSheetId="10" hidden="1">'Attach 5'!$H:$H</definedName>
    <definedName name="Z_494F6778_23FE_4AAC_B37D_6C7543FC13B9_.wvu.Cols" localSheetId="12" hidden="1">'Attach 6'!$H:$H</definedName>
    <definedName name="Z_494F6778_23FE_4AAC_B37D_6C7543FC13B9_.wvu.Cols" localSheetId="6" hidden="1">'Attach-3 (QR)'!$I:$K</definedName>
    <definedName name="Z_494F6778_23FE_4AAC_B37D_6C7543FC13B9_.wvu.Cols" localSheetId="4" hidden="1">'Attach-3 (QR)_old'!$I:$K</definedName>
    <definedName name="Z_494F6778_23FE_4AAC_B37D_6C7543FC13B9_.wvu.PrintArea" localSheetId="15" hidden="1">'Attach 10'!$A$1:$E$26</definedName>
    <definedName name="Z_494F6778_23FE_4AAC_B37D_6C7543FC13B9_.wvu.PrintArea" localSheetId="16" hidden="1">'Attach 11'!$A$1:$E$85</definedName>
    <definedName name="Z_494F6778_23FE_4AAC_B37D_6C7543FC13B9_.wvu.PrintArea" localSheetId="18" hidden="1">'Attach 13'!$A$1:$E$29</definedName>
    <definedName name="Z_494F6778_23FE_4AAC_B37D_6C7543FC13B9_.wvu.PrintArea" localSheetId="19" hidden="1">'Attach 14'!$A$1:$E$29</definedName>
    <definedName name="Z_494F6778_23FE_4AAC_B37D_6C7543FC13B9_.wvu.PrintArea" localSheetId="20" hidden="1">'Attach 14-IP'!$A$8:$I$225</definedName>
    <definedName name="Z_494F6778_23FE_4AAC_B37D_6C7543FC13B9_.wvu.PrintArea" localSheetId="21" hidden="1">'Attach 15'!$A$1:$E$92</definedName>
    <definedName name="Z_494F6778_23FE_4AAC_B37D_6C7543FC13B9_.wvu.PrintArea" localSheetId="22" hidden="1">'Attach 16 '!$A$1:$L$96</definedName>
    <definedName name="Z_494F6778_23FE_4AAC_B37D_6C7543FC13B9_.wvu.PrintArea" localSheetId="24" hidden="1">'Attach 18'!$A$1:$E$24</definedName>
    <definedName name="Z_494F6778_23FE_4AAC_B37D_6C7543FC13B9_.wvu.PrintArea" localSheetId="26" hidden="1">'Attach 19'!$A$1:$E$35</definedName>
    <definedName name="Z_494F6778_23FE_4AAC_B37D_6C7543FC13B9_.wvu.PrintArea" localSheetId="27" hidden="1">'Attach 23'!$A$1:$E$29</definedName>
    <definedName name="Z_494F6778_23FE_4AAC_B37D_6C7543FC13B9_.wvu.PrintArea" localSheetId="28" hidden="1">'Attach 24'!$A$1:$E$29</definedName>
    <definedName name="Z_494F6778_23FE_4AAC_B37D_6C7543FC13B9_.wvu.PrintArea" localSheetId="29" hidden="1">'Attach 26'!$A$1:$E$29</definedName>
    <definedName name="Z_494F6778_23FE_4AAC_B37D_6C7543FC13B9_.wvu.PrintArea" localSheetId="30" hidden="1">'Attach 28'!$A$1:$E$29</definedName>
    <definedName name="Z_494F6778_23FE_4AAC_B37D_6C7543FC13B9_.wvu.PrintArea" localSheetId="3" hidden="1">'Attach 3(JV)'!$A$1:$E$28</definedName>
    <definedName name="Z_494F6778_23FE_4AAC_B37D_6C7543FC13B9_.wvu.PrintArea" localSheetId="5" hidden="1">'Attach 3(QR)'!$A$1:$E$28</definedName>
    <definedName name="Z_494F6778_23FE_4AAC_B37D_6C7543FC13B9_.wvu.PrintArea" localSheetId="7" hidden="1">'Attach 4'!$A$1:$E$25</definedName>
    <definedName name="Z_494F6778_23FE_4AAC_B37D_6C7543FC13B9_.wvu.PrintArea" localSheetId="8" hidden="1">'Attach 4 (A)'!$A$1:$E$27</definedName>
    <definedName name="Z_494F6778_23FE_4AAC_B37D_6C7543FC13B9_.wvu.PrintArea" localSheetId="9" hidden="1">'Attach 4 (B)'!$A$1:$E$26</definedName>
    <definedName name="Z_494F6778_23FE_4AAC_B37D_6C7543FC13B9_.wvu.PrintArea" localSheetId="10" hidden="1">'Attach 5'!$A$1:$E$109</definedName>
    <definedName name="Z_494F6778_23FE_4AAC_B37D_6C7543FC13B9_.wvu.PrintArea" localSheetId="12" hidden="1">'Attach 6'!$A$1:$E$51</definedName>
    <definedName name="Z_494F6778_23FE_4AAC_B37D_6C7543FC13B9_.wvu.PrintArea" localSheetId="13" hidden="1">'Attach 7'!$A$1:$E$28</definedName>
    <definedName name="Z_494F6778_23FE_4AAC_B37D_6C7543FC13B9_.wvu.PrintArea" localSheetId="14" hidden="1">'Attach 9'!$A$1:$D$53</definedName>
    <definedName name="Z_494F6778_23FE_4AAC_B37D_6C7543FC13B9_.wvu.PrintArea" localSheetId="6" hidden="1">'Attach-3 (QR)'!$A$1:$H$429</definedName>
    <definedName name="Z_494F6778_23FE_4AAC_B37D_6C7543FC13B9_.wvu.PrintArea" localSheetId="4" hidden="1">'Attach-3 (QR)_old'!$A$1:$H$407</definedName>
    <definedName name="Z_494F6778_23FE_4AAC_B37D_6C7543FC13B9_.wvu.PrintArea" localSheetId="31" hidden="1">'Bid Form 1st Envelope '!$A$1:$F$121</definedName>
    <definedName name="Z_494F6778_23FE_4AAC_B37D_6C7543FC13B9_.wvu.PrintTitles" localSheetId="14" hidden="1">'Attach 9'!$18:$18</definedName>
    <definedName name="Z_494F6778_23FE_4AAC_B37D_6C7543FC13B9_.wvu.Rows" localSheetId="21" hidden="1">'Attach 15'!$16:$16</definedName>
    <definedName name="Z_494F6778_23FE_4AAC_B37D_6C7543FC13B9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494F6778_23FE_4AAC_B37D_6C7543FC13B9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4A248946_722A_4651_AEA1_DE3476F52461_.wvu.Cols" localSheetId="11" hidden="1">'Attach 5A'!$H:$H</definedName>
    <definedName name="Z_4A248946_722A_4651_AEA1_DE3476F52461_.wvu.PrintArea" localSheetId="11" hidden="1">'Attach 5A'!$A$1:$E$73</definedName>
    <definedName name="Z_4A248946_722A_4651_AEA1_DE3476F52461_.wvu.Rows" localSheetId="11" hidden="1">'Attach 5A'!$25:$30</definedName>
    <definedName name="Z_4B898AE2_7356_489E_882D_EC3B09CB95AA_.wvu.Cols" localSheetId="17" hidden="1">'Attach 12'!$F:$H</definedName>
    <definedName name="Z_4B898AE2_7356_489E_882D_EC3B09CB95AA_.wvu.Cols" localSheetId="21" hidden="1">'Attach 15'!$H:$H,'Attach 15'!$L:$N</definedName>
    <definedName name="Z_4B898AE2_7356_489E_882D_EC3B09CB95AA_.wvu.Cols" localSheetId="25" hidden="1">'Attach 18 SP'!$J:$AO</definedName>
    <definedName name="Z_4B898AE2_7356_489E_882D_EC3B09CB95AA_.wvu.Cols" localSheetId="3" hidden="1">'Attach 3(JV)'!$G:$H</definedName>
    <definedName name="Z_4B898AE2_7356_489E_882D_EC3B09CB95AA_.wvu.Cols" localSheetId="7" hidden="1">'Attach 4'!$H:$O</definedName>
    <definedName name="Z_4B898AE2_7356_489E_882D_EC3B09CB95AA_.wvu.Cols" localSheetId="10" hidden="1">'Attach 5'!$H:$H</definedName>
    <definedName name="Z_4B898AE2_7356_489E_882D_EC3B09CB95AA_.wvu.Cols" localSheetId="11" hidden="1">'Attach 5A'!$H:$H</definedName>
    <definedName name="Z_4B898AE2_7356_489E_882D_EC3B09CB95AA_.wvu.Cols" localSheetId="12" hidden="1">'Attach 6'!$H:$H</definedName>
    <definedName name="Z_4B898AE2_7356_489E_882D_EC3B09CB95AA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4B898AE2_7356_489E_882D_EC3B09CB95AA_.wvu.Cols" localSheetId="4" hidden="1">'Attach-3 (QR)_old'!$J:$AB</definedName>
    <definedName name="Z_4B898AE2_7356_489E_882D_EC3B09CB95AA_.wvu.Cols" localSheetId="31" hidden="1">'Bid Form 1st Envelope '!$K:$K,'Bid Form 1st Envelope '!$AA:$AI</definedName>
    <definedName name="Z_4B898AE2_7356_489E_882D_EC3B09CB95AA_.wvu.Cols" localSheetId="2" hidden="1">'Names of Bidder'!$H:$M,'Names of Bidder'!$O:$O,'Names of Bidder'!$AA:$AB</definedName>
    <definedName name="Z_4B898AE2_7356_489E_882D_EC3B09CB95AA_.wvu.FilterData" localSheetId="2" hidden="1">'Names of Bidder'!$B$6:$G$19</definedName>
    <definedName name="Z_4B898AE2_7356_489E_882D_EC3B09CB95AA_.wvu.PrintArea" localSheetId="15" hidden="1">'Attach 10'!$A$1:$F$21</definedName>
    <definedName name="Z_4B898AE2_7356_489E_882D_EC3B09CB95AA_.wvu.PrintArea" localSheetId="16" hidden="1">'Attach 11'!$A$1:$E$86</definedName>
    <definedName name="Z_4B898AE2_7356_489E_882D_EC3B09CB95AA_.wvu.PrintArea" localSheetId="17" hidden="1">'Attach 12'!$A$1:$F$45</definedName>
    <definedName name="Z_4B898AE2_7356_489E_882D_EC3B09CB95AA_.wvu.PrintArea" localSheetId="18" hidden="1">'Attach 13'!$A$1:$E$26</definedName>
    <definedName name="Z_4B898AE2_7356_489E_882D_EC3B09CB95AA_.wvu.PrintArea" localSheetId="19" hidden="1">'Attach 14'!$A$1:$E$26</definedName>
    <definedName name="Z_4B898AE2_7356_489E_882D_EC3B09CB95AA_.wvu.PrintArea" localSheetId="20" hidden="1">'Attach 14-IP'!$A$8:$I$225</definedName>
    <definedName name="Z_4B898AE2_7356_489E_882D_EC3B09CB95AA_.wvu.PrintArea" localSheetId="21" hidden="1">'Attach 15'!$A$1:$E$92</definedName>
    <definedName name="Z_4B898AE2_7356_489E_882D_EC3B09CB95AA_.wvu.PrintArea" localSheetId="22" hidden="1">'Attach 16 '!$A$1:$L$96</definedName>
    <definedName name="Z_4B898AE2_7356_489E_882D_EC3B09CB95AA_.wvu.PrintArea" localSheetId="23" hidden="1">'Attach 17'!$A$1:$E$33</definedName>
    <definedName name="Z_4B898AE2_7356_489E_882D_EC3B09CB95AA_.wvu.PrintArea" localSheetId="24" hidden="1">'Attach 18'!$A$1:$E$21</definedName>
    <definedName name="Z_4B898AE2_7356_489E_882D_EC3B09CB95AA_.wvu.PrintArea" localSheetId="25" hidden="1">'Attach 18 SP'!$A$7:$I$157</definedName>
    <definedName name="Z_4B898AE2_7356_489E_882D_EC3B09CB95AA_.wvu.PrintArea" localSheetId="26" hidden="1">'Attach 19'!$A$1:$E$31</definedName>
    <definedName name="Z_4B898AE2_7356_489E_882D_EC3B09CB95AA_.wvu.PrintArea" localSheetId="27" hidden="1">'Attach 23'!$A$1:$E$26</definedName>
    <definedName name="Z_4B898AE2_7356_489E_882D_EC3B09CB95AA_.wvu.PrintArea" localSheetId="28" hidden="1">'Attach 24'!$A$1:$E$26</definedName>
    <definedName name="Z_4B898AE2_7356_489E_882D_EC3B09CB95AA_.wvu.PrintArea" localSheetId="29" hidden="1">'Attach 26'!$A$1:$E$26</definedName>
    <definedName name="Z_4B898AE2_7356_489E_882D_EC3B09CB95AA_.wvu.PrintArea" localSheetId="30" hidden="1">'Attach 28'!$A$1:$E$26</definedName>
    <definedName name="Z_4B898AE2_7356_489E_882D_EC3B09CB95AA_.wvu.PrintArea" localSheetId="3" hidden="1">'Attach 3(JV)'!$A$1:$E$26</definedName>
    <definedName name="Z_4B898AE2_7356_489E_882D_EC3B09CB95AA_.wvu.PrintArea" localSheetId="5" hidden="1">'Attach 3(QR)'!$A$1:$E$28</definedName>
    <definedName name="Z_4B898AE2_7356_489E_882D_EC3B09CB95AA_.wvu.PrintArea" localSheetId="7" hidden="1">'Attach 4'!$A$1:$G$25</definedName>
    <definedName name="Z_4B898AE2_7356_489E_882D_EC3B09CB95AA_.wvu.PrintArea" localSheetId="8" hidden="1">'Attach 4 (A)'!$A$1:$E$27</definedName>
    <definedName name="Z_4B898AE2_7356_489E_882D_EC3B09CB95AA_.wvu.PrintArea" localSheetId="9" hidden="1">'Attach 4 (B)'!$A$1:$E$26</definedName>
    <definedName name="Z_4B898AE2_7356_489E_882D_EC3B09CB95AA_.wvu.PrintArea" localSheetId="10" hidden="1">'Attach 5'!$A$1:$E$35</definedName>
    <definedName name="Z_4B898AE2_7356_489E_882D_EC3B09CB95AA_.wvu.PrintArea" localSheetId="11" hidden="1">'Attach 5A'!$A$1:$E$68</definedName>
    <definedName name="Z_4B898AE2_7356_489E_882D_EC3B09CB95AA_.wvu.PrintArea" localSheetId="12" hidden="1">'Attach 6'!$A$1:$E$31</definedName>
    <definedName name="Z_4B898AE2_7356_489E_882D_EC3B09CB95AA_.wvu.PrintArea" localSheetId="13" hidden="1">'Attach 7'!$A$1:$E$24</definedName>
    <definedName name="Z_4B898AE2_7356_489E_882D_EC3B09CB95AA_.wvu.PrintArea" localSheetId="14" hidden="1">'Attach 9'!$A$1:$F$52</definedName>
    <definedName name="Z_4B898AE2_7356_489E_882D_EC3B09CB95AA_.wvu.PrintArea" localSheetId="6" hidden="1">'Attach-3 (QR)'!$A$1:$I$429</definedName>
    <definedName name="Z_4B898AE2_7356_489E_882D_EC3B09CB95AA_.wvu.PrintArea" localSheetId="4" hidden="1">'Attach-3 (QR)_old'!$A$1:$J$407</definedName>
    <definedName name="Z_4B898AE2_7356_489E_882D_EC3B09CB95AA_.wvu.PrintArea" localSheetId="31" hidden="1">'Bid Form 1st Envelope '!$A$1:$F$119</definedName>
    <definedName name="Z_4B898AE2_7356_489E_882D_EC3B09CB95AA_.wvu.PrintArea" localSheetId="1" hidden="1">Cover!$A$1:$F$29</definedName>
    <definedName name="Z_4B898AE2_7356_489E_882D_EC3B09CB95AA_.wvu.PrintArea" localSheetId="2" hidden="1">'Names of Bidder'!$B$1:$G$38</definedName>
    <definedName name="Z_4B898AE2_7356_489E_882D_EC3B09CB95AA_.wvu.PrintTitles" localSheetId="14" hidden="1">'Attach 9'!$18:$18</definedName>
    <definedName name="Z_4B898AE2_7356_489E_882D_EC3B09CB95AA_.wvu.Rows" localSheetId="17" hidden="1">'Attach 12'!$4:$4</definedName>
    <definedName name="Z_4B898AE2_7356_489E_882D_EC3B09CB95AA_.wvu.Rows" localSheetId="23" hidden="1">'Attach 17'!$26:$26,'Attach 17'!$32:$209</definedName>
    <definedName name="Z_4B898AE2_7356_489E_882D_EC3B09CB95AA_.wvu.Rows" localSheetId="25" hidden="1">'Attach 18 SP'!$149:$153</definedName>
    <definedName name="Z_4B898AE2_7356_489E_882D_EC3B09CB95AA_.wvu.Rows" localSheetId="26" hidden="1">'Attach 19'!$13:$13,'Attach 19'!$20:$28</definedName>
    <definedName name="Z_4B898AE2_7356_489E_882D_EC3B09CB95AA_.wvu.Rows" localSheetId="10" hidden="1">'Attach 5'!$4:$4</definedName>
    <definedName name="Z_4B898AE2_7356_489E_882D_EC3B09CB95AA_.wvu.Rows" localSheetId="11" hidden="1">'Attach 5A'!$25:$30</definedName>
    <definedName name="Z_4B898AE2_7356_489E_882D_EC3B09CB95AA_.wvu.Rows" localSheetId="14" hidden="1">'Attach 9'!$27:$29</definedName>
    <definedName name="Z_4B898AE2_7356_489E_882D_EC3B09CB95AA_.wvu.Rows" localSheetId="6" hidden="1">'Attach-3 (QR)'!$19:$23,'Attach-3 (QR)'!$25:$25,'Attach-3 (QR)'!$35:$35,'Attach-3 (QR)'!$90:$90,'Attach-3 (QR)'!$166:$166,'Attach-3 (QR)'!$230:$236,'Attach-3 (QR)'!$245:$245,'Attach-3 (QR)'!$281:$407</definedName>
    <definedName name="Z_4B898AE2_7356_489E_882D_EC3B09CB95AA_.wvu.Rows" localSheetId="4" hidden="1">'Attach-3 (QR)_old'!$19:$23,'Attach-3 (QR)_old'!$25:$25,'Attach-3 (QR)_old'!$34:$34,'Attach-3 (QR)_old'!$91:$91,'Attach-3 (QR)_old'!$117:$117,'Attach-3 (QR)_old'!$204:$204,'Attach-3 (QR)_old'!$235:$235,'Attach-3 (QR)_old'!$260:$386</definedName>
    <definedName name="Z_4B898AE2_7356_489E_882D_EC3B09CB95AA_.wvu.Rows" localSheetId="31" hidden="1">'Bid Form 1st Envelope '!$22:$25,'Bid Form 1st Envelope '!$30:$31,'Bid Form 1st Envelope '!$104:$104,'Bid Form 1st Envelope '!$107:$108</definedName>
    <definedName name="Z_4B898AE2_7356_489E_882D_EC3B09CB95AA_.wvu.Rows" localSheetId="1" hidden="1">Cover!$20:$21</definedName>
    <definedName name="Z_4B898AE2_7356_489E_882D_EC3B09CB95AA_.wvu.Rows" localSheetId="2" hidden="1">'Names of Bidder'!$6:$7,'Names of Bidder'!$23:$26,'Names of Bidder'!$28:$31</definedName>
    <definedName name="Z_4F65FF32_EC61_4022_A399_2986D7B6B8B3_.wvu.PrintArea" localSheetId="2" hidden="1">'Names of Bidder'!$B$1:$E$35</definedName>
    <definedName name="Z_4FC0AD0E_817E_4CA2_8399_B627A39139DF_.wvu.Cols" localSheetId="25" hidden="1">'Attach 18 SP'!$J:$P</definedName>
    <definedName name="Z_4FC0AD0E_817E_4CA2_8399_B627A39139DF_.wvu.PrintArea" localSheetId="25" hidden="1">'Attach 18 SP'!$A$8:$I$157</definedName>
    <definedName name="Z_51A6EE7B_1159_4743_BF27_95D329619B3B_.wvu.Cols" localSheetId="17" hidden="1">'Attach 12'!$F:$H</definedName>
    <definedName name="Z_51A6EE7B_1159_4743_BF27_95D329619B3B_.wvu.Cols" localSheetId="21" hidden="1">'Attach 15'!$H:$H,'Attach 15'!$L:$N</definedName>
    <definedName name="Z_51A6EE7B_1159_4743_BF27_95D329619B3B_.wvu.Cols" localSheetId="25" hidden="1">'Attach 18 SP'!$J:$AO</definedName>
    <definedName name="Z_51A6EE7B_1159_4743_BF27_95D329619B3B_.wvu.Cols" localSheetId="3" hidden="1">'Attach 3(JV)'!$G:$H</definedName>
    <definedName name="Z_51A6EE7B_1159_4743_BF27_95D329619B3B_.wvu.Cols" localSheetId="7" hidden="1">'Attach 4'!$H:$O</definedName>
    <definedName name="Z_51A6EE7B_1159_4743_BF27_95D329619B3B_.wvu.Cols" localSheetId="10" hidden="1">'Attach 5'!$H:$H</definedName>
    <definedName name="Z_51A6EE7B_1159_4743_BF27_95D329619B3B_.wvu.Cols" localSheetId="11" hidden="1">'Attach 5A'!$H:$H</definedName>
    <definedName name="Z_51A6EE7B_1159_4743_BF27_95D329619B3B_.wvu.Cols" localSheetId="12" hidden="1">'Attach 6'!$H:$H</definedName>
    <definedName name="Z_51A6EE7B_1159_4743_BF27_95D329619B3B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51A6EE7B_1159_4743_BF27_95D329619B3B_.wvu.Cols" localSheetId="4" hidden="1">'Attach-3 (QR)_old'!$J:$AB</definedName>
    <definedName name="Z_51A6EE7B_1159_4743_BF27_95D329619B3B_.wvu.Cols" localSheetId="31" hidden="1">'Bid Form 1st Envelope '!$K:$K,'Bid Form 1st Envelope '!$AA:$AI</definedName>
    <definedName name="Z_51A6EE7B_1159_4743_BF27_95D329619B3B_.wvu.Cols" localSheetId="2" hidden="1">'Names of Bidder'!$H:$M,'Names of Bidder'!$O:$O,'Names of Bidder'!$AA:$AB</definedName>
    <definedName name="Z_51A6EE7B_1159_4743_BF27_95D329619B3B_.wvu.FilterData" localSheetId="2" hidden="1">'Names of Bidder'!$B$6:$G$19</definedName>
    <definedName name="Z_51A6EE7B_1159_4743_BF27_95D329619B3B_.wvu.PrintArea" localSheetId="15" hidden="1">'Attach 10'!$A$1:$F$21</definedName>
    <definedName name="Z_51A6EE7B_1159_4743_BF27_95D329619B3B_.wvu.PrintArea" localSheetId="16" hidden="1">'Attach 11'!$A$1:$E$86</definedName>
    <definedName name="Z_51A6EE7B_1159_4743_BF27_95D329619B3B_.wvu.PrintArea" localSheetId="17" hidden="1">'Attach 12'!$A$1:$F$45</definedName>
    <definedName name="Z_51A6EE7B_1159_4743_BF27_95D329619B3B_.wvu.PrintArea" localSheetId="18" hidden="1">'Attach 13'!$A$1:$E$26</definedName>
    <definedName name="Z_51A6EE7B_1159_4743_BF27_95D329619B3B_.wvu.PrintArea" localSheetId="19" hidden="1">'Attach 14'!$A$1:$E$26</definedName>
    <definedName name="Z_51A6EE7B_1159_4743_BF27_95D329619B3B_.wvu.PrintArea" localSheetId="20" hidden="1">'Attach 14-IP'!$A$8:$I$225</definedName>
    <definedName name="Z_51A6EE7B_1159_4743_BF27_95D329619B3B_.wvu.PrintArea" localSheetId="21" hidden="1">'Attach 15'!$A$1:$E$92</definedName>
    <definedName name="Z_51A6EE7B_1159_4743_BF27_95D329619B3B_.wvu.PrintArea" localSheetId="22" hidden="1">'Attach 16 '!$A$1:$L$96</definedName>
    <definedName name="Z_51A6EE7B_1159_4743_BF27_95D329619B3B_.wvu.PrintArea" localSheetId="23" hidden="1">'Attach 17'!$A$1:$E$33</definedName>
    <definedName name="Z_51A6EE7B_1159_4743_BF27_95D329619B3B_.wvu.PrintArea" localSheetId="24" hidden="1">'Attach 18'!$A$1:$E$21</definedName>
    <definedName name="Z_51A6EE7B_1159_4743_BF27_95D329619B3B_.wvu.PrintArea" localSheetId="25" hidden="1">'Attach 18 SP'!$A$7:$I$157</definedName>
    <definedName name="Z_51A6EE7B_1159_4743_BF27_95D329619B3B_.wvu.PrintArea" localSheetId="26" hidden="1">'Attach 19'!$A$1:$E$31</definedName>
    <definedName name="Z_51A6EE7B_1159_4743_BF27_95D329619B3B_.wvu.PrintArea" localSheetId="27" hidden="1">'Attach 23'!$A$1:$E$26</definedName>
    <definedName name="Z_51A6EE7B_1159_4743_BF27_95D329619B3B_.wvu.PrintArea" localSheetId="28" hidden="1">'Attach 24'!$A$1:$E$26</definedName>
    <definedName name="Z_51A6EE7B_1159_4743_BF27_95D329619B3B_.wvu.PrintArea" localSheetId="29" hidden="1">'Attach 26'!$A$1:$E$26</definedName>
    <definedName name="Z_51A6EE7B_1159_4743_BF27_95D329619B3B_.wvu.PrintArea" localSheetId="30" hidden="1">'Attach 28'!$A$1:$E$26</definedName>
    <definedName name="Z_51A6EE7B_1159_4743_BF27_95D329619B3B_.wvu.PrintArea" localSheetId="3" hidden="1">'Attach 3(JV)'!$A$1:$E$26</definedName>
    <definedName name="Z_51A6EE7B_1159_4743_BF27_95D329619B3B_.wvu.PrintArea" localSheetId="5" hidden="1">'Attach 3(QR)'!$A$1:$E$28</definedName>
    <definedName name="Z_51A6EE7B_1159_4743_BF27_95D329619B3B_.wvu.PrintArea" localSheetId="7" hidden="1">'Attach 4'!$A$1:$G$25</definedName>
    <definedName name="Z_51A6EE7B_1159_4743_BF27_95D329619B3B_.wvu.PrintArea" localSheetId="8" hidden="1">'Attach 4 (A)'!$A$1:$E$27</definedName>
    <definedName name="Z_51A6EE7B_1159_4743_BF27_95D329619B3B_.wvu.PrintArea" localSheetId="9" hidden="1">'Attach 4 (B)'!$A$1:$E$26</definedName>
    <definedName name="Z_51A6EE7B_1159_4743_BF27_95D329619B3B_.wvu.PrintArea" localSheetId="10" hidden="1">'Attach 5'!$A$1:$E$35</definedName>
    <definedName name="Z_51A6EE7B_1159_4743_BF27_95D329619B3B_.wvu.PrintArea" localSheetId="11" hidden="1">'Attach 5A'!$A$1:$E$68</definedName>
    <definedName name="Z_51A6EE7B_1159_4743_BF27_95D329619B3B_.wvu.PrintArea" localSheetId="12" hidden="1">'Attach 6'!$A$1:$E$31</definedName>
    <definedName name="Z_51A6EE7B_1159_4743_BF27_95D329619B3B_.wvu.PrintArea" localSheetId="13" hidden="1">'Attach 7'!$A$1:$E$24</definedName>
    <definedName name="Z_51A6EE7B_1159_4743_BF27_95D329619B3B_.wvu.PrintArea" localSheetId="14" hidden="1">'Attach 9'!$A$1:$F$52</definedName>
    <definedName name="Z_51A6EE7B_1159_4743_BF27_95D329619B3B_.wvu.PrintArea" localSheetId="6" hidden="1">'Attach-3 (QR)'!$A$1:$I$429</definedName>
    <definedName name="Z_51A6EE7B_1159_4743_BF27_95D329619B3B_.wvu.PrintArea" localSheetId="4" hidden="1">'Attach-3 (QR)_old'!$A$1:$J$407</definedName>
    <definedName name="Z_51A6EE7B_1159_4743_BF27_95D329619B3B_.wvu.PrintArea" localSheetId="31" hidden="1">'Bid Form 1st Envelope '!$A$1:$F$119</definedName>
    <definedName name="Z_51A6EE7B_1159_4743_BF27_95D329619B3B_.wvu.PrintArea" localSheetId="1" hidden="1">Cover!$A$1:$F$29</definedName>
    <definedName name="Z_51A6EE7B_1159_4743_BF27_95D329619B3B_.wvu.PrintArea" localSheetId="2" hidden="1">'Names of Bidder'!$B$1:$G$38</definedName>
    <definedName name="Z_51A6EE7B_1159_4743_BF27_95D329619B3B_.wvu.PrintTitles" localSheetId="14" hidden="1">'Attach 9'!$18:$18</definedName>
    <definedName name="Z_51A6EE7B_1159_4743_BF27_95D329619B3B_.wvu.Rows" localSheetId="17" hidden="1">'Attach 12'!$4:$4</definedName>
    <definedName name="Z_51A6EE7B_1159_4743_BF27_95D329619B3B_.wvu.Rows" localSheetId="23" hidden="1">'Attach 17'!$26:$26,'Attach 17'!$32:$209</definedName>
    <definedName name="Z_51A6EE7B_1159_4743_BF27_95D329619B3B_.wvu.Rows" localSheetId="25" hidden="1">'Attach 18 SP'!$149:$153</definedName>
    <definedName name="Z_51A6EE7B_1159_4743_BF27_95D329619B3B_.wvu.Rows" localSheetId="26" hidden="1">'Attach 19'!$13:$13,'Attach 19'!$20:$28</definedName>
    <definedName name="Z_51A6EE7B_1159_4743_BF27_95D329619B3B_.wvu.Rows" localSheetId="27" hidden="1">'Attach 23'!$18:$23</definedName>
    <definedName name="Z_51A6EE7B_1159_4743_BF27_95D329619B3B_.wvu.Rows" localSheetId="28" hidden="1">'Attach 24'!$18:$23</definedName>
    <definedName name="Z_51A6EE7B_1159_4743_BF27_95D329619B3B_.wvu.Rows" localSheetId="29" hidden="1">'Attach 26'!$18:$23</definedName>
    <definedName name="Z_51A6EE7B_1159_4743_BF27_95D329619B3B_.wvu.Rows" localSheetId="30" hidden="1">'Attach 28'!$18:$23</definedName>
    <definedName name="Z_51A6EE7B_1159_4743_BF27_95D329619B3B_.wvu.Rows" localSheetId="10" hidden="1">'Attach 5'!$4:$4</definedName>
    <definedName name="Z_51A6EE7B_1159_4743_BF27_95D329619B3B_.wvu.Rows" localSheetId="11" hidden="1">'Attach 5A'!$25:$30</definedName>
    <definedName name="Z_51A6EE7B_1159_4743_BF27_95D329619B3B_.wvu.Rows" localSheetId="14" hidden="1">'Attach 9'!$27:$29</definedName>
    <definedName name="Z_51A6EE7B_1159_4743_BF27_95D329619B3B_.wvu.Rows" localSheetId="6" hidden="1">'Attach-3 (QR)'!$19:$23,'Attach-3 (QR)'!$25:$25,'Attach-3 (QR)'!$35:$35,'Attach-3 (QR)'!$90:$90,'Attach-3 (QR)'!$166:$166,'Attach-3 (QR)'!$230:$236,'Attach-3 (QR)'!$245:$245,'Attach-3 (QR)'!$281:$407</definedName>
    <definedName name="Z_51A6EE7B_1159_4743_BF27_95D329619B3B_.wvu.Rows" localSheetId="4" hidden="1">'Attach-3 (QR)_old'!$19:$23,'Attach-3 (QR)_old'!$25:$25,'Attach-3 (QR)_old'!$34:$34,'Attach-3 (QR)_old'!$91:$91,'Attach-3 (QR)_old'!$117:$117,'Attach-3 (QR)_old'!$204:$204,'Attach-3 (QR)_old'!$235:$235,'Attach-3 (QR)_old'!$260:$386</definedName>
    <definedName name="Z_51A6EE7B_1159_4743_BF27_95D329619B3B_.wvu.Rows" localSheetId="31" hidden="1">'Bid Form 1st Envelope '!$22:$25,'Bid Form 1st Envelope '!$30:$31,'Bid Form 1st Envelope '!$104:$104,'Bid Form 1st Envelope '!$107:$108</definedName>
    <definedName name="Z_51A6EE7B_1159_4743_BF27_95D329619B3B_.wvu.Rows" localSheetId="1" hidden="1">Cover!$21:$21</definedName>
    <definedName name="Z_51A6EE7B_1159_4743_BF27_95D329619B3B_.wvu.Rows" localSheetId="2" hidden="1">'Names of Bidder'!$6:$7,'Names of Bidder'!$23:$26,'Names of Bidder'!$28:$31</definedName>
    <definedName name="Z_5476C51C_4037_4B28_A818_10D7CDF0C66A_.wvu.Cols" localSheetId="17" hidden="1">'Attach 12'!$F:$H</definedName>
    <definedName name="Z_5476C51C_4037_4B28_A818_10D7CDF0C66A_.wvu.Cols" localSheetId="21" hidden="1">'Attach 15'!$H:$H,'Attach 15'!$L:$N</definedName>
    <definedName name="Z_5476C51C_4037_4B28_A818_10D7CDF0C66A_.wvu.Cols" localSheetId="3" hidden="1">'Attach 3(JV)'!$G:$H</definedName>
    <definedName name="Z_5476C51C_4037_4B28_A818_10D7CDF0C66A_.wvu.Cols" localSheetId="7" hidden="1">'Attach 4'!$H:$O</definedName>
    <definedName name="Z_5476C51C_4037_4B28_A818_10D7CDF0C66A_.wvu.Cols" localSheetId="10" hidden="1">'Attach 5'!$H:$H</definedName>
    <definedName name="Z_5476C51C_4037_4B28_A818_10D7CDF0C66A_.wvu.Cols" localSheetId="11" hidden="1">'Attach 5A'!$H:$H</definedName>
    <definedName name="Z_5476C51C_4037_4B28_A818_10D7CDF0C66A_.wvu.Cols" localSheetId="12" hidden="1">'Attach 6'!$H:$H</definedName>
    <definedName name="Z_5476C51C_4037_4B28_A818_10D7CDF0C66A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5476C51C_4037_4B28_A818_10D7CDF0C66A_.wvu.Cols" localSheetId="4" hidden="1">'Attach-3 (QR)_old'!$J:$AB</definedName>
    <definedName name="Z_5476C51C_4037_4B28_A818_10D7CDF0C66A_.wvu.Cols" localSheetId="31" hidden="1">'Bid Form 1st Envelope '!$K:$K,'Bid Form 1st Envelope '!$AA:$AI</definedName>
    <definedName name="Z_5476C51C_4037_4B28_A818_10D7CDF0C66A_.wvu.Cols" localSheetId="2" hidden="1">'Names of Bidder'!$H:$M,'Names of Bidder'!$O:$O,'Names of Bidder'!$AA:$AB</definedName>
    <definedName name="Z_5476C51C_4037_4B28_A818_10D7CDF0C66A_.wvu.FilterData" localSheetId="2" hidden="1">'Names of Bidder'!$B$6:$G$19</definedName>
    <definedName name="Z_5476C51C_4037_4B28_A818_10D7CDF0C66A_.wvu.PrintArea" localSheetId="15" hidden="1">'Attach 10'!$A$1:$F$21</definedName>
    <definedName name="Z_5476C51C_4037_4B28_A818_10D7CDF0C66A_.wvu.PrintArea" localSheetId="16" hidden="1">'Attach 11'!$A$1:$E$86</definedName>
    <definedName name="Z_5476C51C_4037_4B28_A818_10D7CDF0C66A_.wvu.PrintArea" localSheetId="17" hidden="1">'Attach 12'!$A$1:$F$45</definedName>
    <definedName name="Z_5476C51C_4037_4B28_A818_10D7CDF0C66A_.wvu.PrintArea" localSheetId="18" hidden="1">'Attach 13'!$A$1:$E$26</definedName>
    <definedName name="Z_5476C51C_4037_4B28_A818_10D7CDF0C66A_.wvu.PrintArea" localSheetId="19" hidden="1">'Attach 14'!$A$1:$E$26</definedName>
    <definedName name="Z_5476C51C_4037_4B28_A818_10D7CDF0C66A_.wvu.PrintArea" localSheetId="20" hidden="1">'Attach 14-IP'!$A$8:$I$225</definedName>
    <definedName name="Z_5476C51C_4037_4B28_A818_10D7CDF0C66A_.wvu.PrintArea" localSheetId="21" hidden="1">'Attach 15'!$A$1:$E$92</definedName>
    <definedName name="Z_5476C51C_4037_4B28_A818_10D7CDF0C66A_.wvu.PrintArea" localSheetId="22" hidden="1">'Attach 16 '!$A$1:$L$96</definedName>
    <definedName name="Z_5476C51C_4037_4B28_A818_10D7CDF0C66A_.wvu.PrintArea" localSheetId="23" hidden="1">'Attach 17'!$A$1:$E$33</definedName>
    <definedName name="Z_5476C51C_4037_4B28_A818_10D7CDF0C66A_.wvu.PrintArea" localSheetId="24" hidden="1">'Attach 18'!$A$1:$E$21</definedName>
    <definedName name="Z_5476C51C_4037_4B28_A818_10D7CDF0C66A_.wvu.PrintArea" localSheetId="26" hidden="1">'Attach 19'!$A$1:$E$31</definedName>
    <definedName name="Z_5476C51C_4037_4B28_A818_10D7CDF0C66A_.wvu.PrintArea" localSheetId="27" hidden="1">'Attach 23'!$A$1:$E$26</definedName>
    <definedName name="Z_5476C51C_4037_4B28_A818_10D7CDF0C66A_.wvu.PrintArea" localSheetId="28" hidden="1">'Attach 24'!$A$1:$E$26</definedName>
    <definedName name="Z_5476C51C_4037_4B28_A818_10D7CDF0C66A_.wvu.PrintArea" localSheetId="29" hidden="1">'Attach 26'!$A$1:$E$26</definedName>
    <definedName name="Z_5476C51C_4037_4B28_A818_10D7CDF0C66A_.wvu.PrintArea" localSheetId="30" hidden="1">'Attach 28'!$A$1:$E$26</definedName>
    <definedName name="Z_5476C51C_4037_4B28_A818_10D7CDF0C66A_.wvu.PrintArea" localSheetId="3" hidden="1">'Attach 3(JV)'!$A$1:$E$26</definedName>
    <definedName name="Z_5476C51C_4037_4B28_A818_10D7CDF0C66A_.wvu.PrintArea" localSheetId="5" hidden="1">'Attach 3(QR)'!$A$1:$E$28</definedName>
    <definedName name="Z_5476C51C_4037_4B28_A818_10D7CDF0C66A_.wvu.PrintArea" localSheetId="7" hidden="1">'Attach 4'!$A$1:$G$25</definedName>
    <definedName name="Z_5476C51C_4037_4B28_A818_10D7CDF0C66A_.wvu.PrintArea" localSheetId="8" hidden="1">'Attach 4 (A)'!$A$1:$E$27</definedName>
    <definedName name="Z_5476C51C_4037_4B28_A818_10D7CDF0C66A_.wvu.PrintArea" localSheetId="9" hidden="1">'Attach 4 (B)'!$A$1:$E$26</definedName>
    <definedName name="Z_5476C51C_4037_4B28_A818_10D7CDF0C66A_.wvu.PrintArea" localSheetId="10" hidden="1">'Attach 5'!$A$1:$E$35</definedName>
    <definedName name="Z_5476C51C_4037_4B28_A818_10D7CDF0C66A_.wvu.PrintArea" localSheetId="11" hidden="1">'Attach 5A'!$A$1:$E$68</definedName>
    <definedName name="Z_5476C51C_4037_4B28_A818_10D7CDF0C66A_.wvu.PrintArea" localSheetId="12" hidden="1">'Attach 6'!$A$1:$E$31</definedName>
    <definedName name="Z_5476C51C_4037_4B28_A818_10D7CDF0C66A_.wvu.PrintArea" localSheetId="13" hidden="1">'Attach 7'!$A$1:$E$24</definedName>
    <definedName name="Z_5476C51C_4037_4B28_A818_10D7CDF0C66A_.wvu.PrintArea" localSheetId="14" hidden="1">'Attach 9'!$A$1:$F$52</definedName>
    <definedName name="Z_5476C51C_4037_4B28_A818_10D7CDF0C66A_.wvu.PrintArea" localSheetId="6" hidden="1">'Attach-3 (QR)'!$A$1:$I$429</definedName>
    <definedName name="Z_5476C51C_4037_4B28_A818_10D7CDF0C66A_.wvu.PrintArea" localSheetId="4" hidden="1">'Attach-3 (QR)_old'!$A$1:$J$407</definedName>
    <definedName name="Z_5476C51C_4037_4B28_A818_10D7CDF0C66A_.wvu.PrintArea" localSheetId="31" hidden="1">'Bid Form 1st Envelope '!$A$1:$J$120</definedName>
    <definedName name="Z_5476C51C_4037_4B28_A818_10D7CDF0C66A_.wvu.PrintArea" localSheetId="1" hidden="1">Cover!$A$1:$F$29</definedName>
    <definedName name="Z_5476C51C_4037_4B28_A818_10D7CDF0C66A_.wvu.PrintArea" localSheetId="2" hidden="1">'Names of Bidder'!$B$1:$G$38</definedName>
    <definedName name="Z_5476C51C_4037_4B28_A818_10D7CDF0C66A_.wvu.PrintTitles" localSheetId="14" hidden="1">'Attach 9'!$18:$18</definedName>
    <definedName name="Z_5476C51C_4037_4B28_A818_10D7CDF0C66A_.wvu.Rows" localSheetId="17" hidden="1">'Attach 12'!$4:$4</definedName>
    <definedName name="Z_5476C51C_4037_4B28_A818_10D7CDF0C66A_.wvu.Rows" localSheetId="21" hidden="1">'Attach 15'!$16:$16</definedName>
    <definedName name="Z_5476C51C_4037_4B28_A818_10D7CDF0C66A_.wvu.Rows" localSheetId="23" hidden="1">'Attach 17'!$26:$26,'Attach 17'!$32:$209</definedName>
    <definedName name="Z_5476C51C_4037_4B28_A818_10D7CDF0C66A_.wvu.Rows" localSheetId="26" hidden="1">'Attach 19'!$13:$13,'Attach 19'!$20:$28</definedName>
    <definedName name="Z_5476C51C_4037_4B28_A818_10D7CDF0C66A_.wvu.Rows" localSheetId="10" hidden="1">'Attach 5'!$4:$4</definedName>
    <definedName name="Z_5476C51C_4037_4B28_A818_10D7CDF0C66A_.wvu.Rows" localSheetId="11" hidden="1">'Attach 5A'!$25:$30</definedName>
    <definedName name="Z_5476C51C_4037_4B28_A818_10D7CDF0C66A_.wvu.Rows" localSheetId="14" hidden="1">'Attach 9'!$27:$29</definedName>
    <definedName name="Z_5476C51C_4037_4B28_A818_10D7CDF0C66A_.wvu.Rows" localSheetId="6" hidden="1">'Attach-3 (QR)'!$19:$23,'Attach-3 (QR)'!$25:$25,'Attach-3 (QR)'!$35:$35,'Attach-3 (QR)'!#REF!,'Attach-3 (QR)'!#REF!,'Attach-3 (QR)'!$230:$236,'Attach-3 (QR)'!$245:$245,'Attach-3 (QR)'!$281:$407</definedName>
    <definedName name="Z_5476C51C_4037_4B28_A818_10D7CDF0C66A_.wvu.Rows" localSheetId="4" hidden="1">'Attach-3 (QR)_old'!$19:$23,'Attach-3 (QR)_old'!$25:$25,'Attach-3 (QR)_old'!$34:$34,'Attach-3 (QR)_old'!$91:$91,'Attach-3 (QR)_old'!$117:$117,'Attach-3 (QR)_old'!$204:$204,'Attach-3 (QR)_old'!$235:$235,'Attach-3 (QR)_old'!$260:$386</definedName>
    <definedName name="Z_5476C51C_4037_4B28_A818_10D7CDF0C66A_.wvu.Rows" localSheetId="31" hidden="1">'Bid Form 1st Envelope '!$22:$23,'Bid Form 1st Envelope '!$30:$31,'Bid Form 1st Envelope '!$104:$104,'Bid Form 1st Envelope '!$107:$108</definedName>
    <definedName name="Z_5476C51C_4037_4B28_A818_10D7CDF0C66A_.wvu.Rows" localSheetId="2" hidden="1">'Names of Bidder'!$6:$7,'Names of Bidder'!$23:$26,'Names of Bidder'!$28:$31</definedName>
    <definedName name="Z_57A1126F_C815_44AF_BD70_07C9EB2E1554_.wvu.Cols" localSheetId="11" hidden="1">'Attach 5A'!$H:$H</definedName>
    <definedName name="Z_57A1126F_C815_44AF_BD70_07C9EB2E1554_.wvu.PrintArea" localSheetId="11" hidden="1">'Attach 5A'!$A$1:$E$73</definedName>
    <definedName name="Z_57A1126F_C815_44AF_BD70_07C9EB2E1554_.wvu.Rows" localSheetId="11" hidden="1">'Attach 5A'!$25:$30</definedName>
    <definedName name="Z_57EC2AB3_459C_475C_AFE6_EBB6882FA67E_.wvu.Cols" localSheetId="6" hidden="1">'Attach-3 (QR)'!$I:$I,'Attach-3 (QR)'!$K:$M</definedName>
    <definedName name="Z_57EC2AB3_459C_475C_AFE6_EBB6882FA67E_.wvu.Cols" localSheetId="4" hidden="1">'Attach-3 (QR)_old'!$I:$I,'Attach-3 (QR)_old'!$K:$M</definedName>
    <definedName name="Z_57EC2AB3_459C_475C_AFE6_EBB6882FA67E_.wvu.PrintArea" localSheetId="6" hidden="1">'Attach-3 (QR)'!$A$1:$H$429</definedName>
    <definedName name="Z_57EC2AB3_459C_475C_AFE6_EBB6882FA67E_.wvu.PrintArea" localSheetId="4" hidden="1">'Attach-3 (QR)_old'!$A$1:$H$407</definedName>
    <definedName name="Z_5802F788_6BC6_4DD2_9B34_FB4B8F376754_.wvu.Cols" localSheetId="6" hidden="1">'Attach-3 (QR)'!$J:$X</definedName>
    <definedName name="Z_5802F788_6BC6_4DD2_9B34_FB4B8F376754_.wvu.PrintArea" localSheetId="6" hidden="1">'Attach-3 (QR)'!$A$1:$I$429</definedName>
    <definedName name="Z_5802F788_6BC6_4DD2_9B34_FB4B8F376754_.wvu.Rows" localSheetId="6" hidden="1">'Attach-3 (QR)'!$19:$23,'Attach-3 (QR)'!$25:$25,'Attach-3 (QR)'!$35:$35,'Attach-3 (QR)'!#REF!,'Attach-3 (QR)'!#REF!,'Attach-3 (QR)'!$230:$236,'Attach-3 (QR)'!$245:$245,'Attach-3 (QR)'!$281:$407</definedName>
    <definedName name="Z_582CF44B_0703_4CA2_AB84_00685031CD39_.wvu.Cols" localSheetId="6" hidden="1">'Attach-3 (QR)'!$M:$O</definedName>
    <definedName name="Z_582CF44B_0703_4CA2_AB84_00685031CD39_.wvu.Cols" localSheetId="4" hidden="1">'Attach-3 (QR)_old'!$M:$O</definedName>
    <definedName name="Z_582CF44B_0703_4CA2_AB84_00685031CD39_.wvu.PrintArea" localSheetId="6" hidden="1">'Attach-3 (QR)'!$A$1:$H$429</definedName>
    <definedName name="Z_582CF44B_0703_4CA2_AB84_00685031CD39_.wvu.PrintArea" localSheetId="4" hidden="1">'Attach-3 (QR)_old'!$A$1:$H$407</definedName>
    <definedName name="Z_582CF44B_0703_4CA2_AB84_00685031CD39_.wvu.Rows" localSheetId="6" hidden="1">'Attach-3 (QR)'!#REF!,'Attach-3 (QR)'!$230:$236,'Attach-3 (QR)'!#REF!,'Attach-3 (QR)'!#REF!,'Attach-3 (QR)'!#REF!,'Attach-3 (QR)'!$245:$245,'Attach-3 (QR)'!$294:$296,'Attach-3 (QR)'!$318:$349,'Attach-3 (QR)'!$355:$369</definedName>
    <definedName name="Z_582CF44B_0703_4CA2_AB84_00685031CD39_.wvu.Rows" localSheetId="4" hidden="1">'Attach-3 (QR)_old'!#REF!,'Attach-3 (QR)_old'!$144:$178,'Attach-3 (QR)_old'!#REF!,'Attach-3 (QR)_old'!#REF!,'Attach-3 (QR)_old'!#REF!,'Attach-3 (QR)_old'!#REF!,'Attach-3 (QR)_old'!$273:$275,'Attach-3 (QR)_old'!$297:$328,'Attach-3 (QR)_old'!$334:$348</definedName>
    <definedName name="Z_58E3016B_91DE_45B1_ADEB_496391BDEDAF_.wvu.Cols" localSheetId="25" hidden="1">'Attach 18 SP'!$J:$P</definedName>
    <definedName name="Z_58E3016B_91DE_45B1_ADEB_496391BDEDAF_.wvu.PrintArea" localSheetId="25" hidden="1">'Attach 18 SP'!$A$8:$I$157</definedName>
    <definedName name="Z_58E3016B_91DE_45B1_ADEB_496391BDEDAF_.wvu.Rows" localSheetId="25" hidden="1">'Attach 18 SP'!#REF!,'Attach 18 SP'!#REF!,'Attach 18 SP'!#REF!,'Attach 18 SP'!#REF!,'Attach 18 SP'!#REF!,'Attach 18 SP'!$149:$153</definedName>
    <definedName name="Z_5B8D5D4A_E3F3_4270_9E8A_31566626E806_.wvu.Cols" localSheetId="17" hidden="1">'Attach 12'!$F:$F</definedName>
    <definedName name="Z_5B8D5D4A_E3F3_4270_9E8A_31566626E806_.wvu.Cols" localSheetId="2" hidden="1">'Names of Bidder'!$L:$L</definedName>
    <definedName name="Z_5B8D5D4A_E3F3_4270_9E8A_31566626E806_.wvu.PrintArea" localSheetId="17" hidden="1">'Attach 12'!$A$1:$E$45</definedName>
    <definedName name="Z_5B8D5D4A_E3F3_4270_9E8A_31566626E806_.wvu.PrintArea" localSheetId="2" hidden="1">'Names of Bidder'!$B$1:$G$38</definedName>
    <definedName name="Z_5D67CA2D_8BB3_4F00_894F_4872C1BBE88F_.wvu.Cols" localSheetId="17" hidden="1">'Attach 12'!$F:$H</definedName>
    <definedName name="Z_5D67CA2D_8BB3_4F00_894F_4872C1BBE88F_.wvu.Cols" localSheetId="21" hidden="1">'Attach 15'!$H:$H,'Attach 15'!$L:$N</definedName>
    <definedName name="Z_5D67CA2D_8BB3_4F00_894F_4872C1BBE88F_.wvu.Cols" localSheetId="3" hidden="1">'Attach 3(JV)'!$G:$H</definedName>
    <definedName name="Z_5D67CA2D_8BB3_4F00_894F_4872C1BBE88F_.wvu.Cols" localSheetId="7" hidden="1">'Attach 4'!$H:$O</definedName>
    <definedName name="Z_5D67CA2D_8BB3_4F00_894F_4872C1BBE88F_.wvu.Cols" localSheetId="10" hidden="1">'Attach 5'!$H:$H</definedName>
    <definedName name="Z_5D67CA2D_8BB3_4F00_894F_4872C1BBE88F_.wvu.Cols" localSheetId="11" hidden="1">'Attach 5A'!$H:$H</definedName>
    <definedName name="Z_5D67CA2D_8BB3_4F00_894F_4872C1BBE88F_.wvu.Cols" localSheetId="12" hidden="1">'Attach 6'!$H:$H</definedName>
    <definedName name="Z_5D67CA2D_8BB3_4F00_894F_4872C1BBE88F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5D67CA2D_8BB3_4F00_894F_4872C1BBE88F_.wvu.Cols" localSheetId="4" hidden="1">'Attach-3 (QR)_old'!$J:$AB</definedName>
    <definedName name="Z_5D67CA2D_8BB3_4F00_894F_4872C1BBE88F_.wvu.Cols" localSheetId="31" hidden="1">'Bid Form 1st Envelope '!$K:$K,'Bid Form 1st Envelope '!$AA:$AI</definedName>
    <definedName name="Z_5D67CA2D_8BB3_4F00_894F_4872C1BBE88F_.wvu.Cols" localSheetId="2" hidden="1">'Names of Bidder'!$H:$M,'Names of Bidder'!$O:$O,'Names of Bidder'!$AA:$AB</definedName>
    <definedName name="Z_5D67CA2D_8BB3_4F00_894F_4872C1BBE88F_.wvu.FilterData" localSheetId="2" hidden="1">'Names of Bidder'!$B$6:$G$19</definedName>
    <definedName name="Z_5D67CA2D_8BB3_4F00_894F_4872C1BBE88F_.wvu.PrintArea" localSheetId="15" hidden="1">'Attach 10'!$A$1:$F$21</definedName>
    <definedName name="Z_5D67CA2D_8BB3_4F00_894F_4872C1BBE88F_.wvu.PrintArea" localSheetId="16" hidden="1">'Attach 11'!$A$1:$E$86</definedName>
    <definedName name="Z_5D67CA2D_8BB3_4F00_894F_4872C1BBE88F_.wvu.PrintArea" localSheetId="17" hidden="1">'Attach 12'!$A$1:$F$45</definedName>
    <definedName name="Z_5D67CA2D_8BB3_4F00_894F_4872C1BBE88F_.wvu.PrintArea" localSheetId="18" hidden="1">'Attach 13'!$A$1:$E$26</definedName>
    <definedName name="Z_5D67CA2D_8BB3_4F00_894F_4872C1BBE88F_.wvu.PrintArea" localSheetId="19" hidden="1">'Attach 14'!$A$1:$E$26</definedName>
    <definedName name="Z_5D67CA2D_8BB3_4F00_894F_4872C1BBE88F_.wvu.PrintArea" localSheetId="20" hidden="1">'Attach 14-IP'!$A$8:$I$225</definedName>
    <definedName name="Z_5D67CA2D_8BB3_4F00_894F_4872C1BBE88F_.wvu.PrintArea" localSheetId="21" hidden="1">'Attach 15'!$A$1:$E$92</definedName>
    <definedName name="Z_5D67CA2D_8BB3_4F00_894F_4872C1BBE88F_.wvu.PrintArea" localSheetId="22" hidden="1">'Attach 16 '!$A$1:$L$96</definedName>
    <definedName name="Z_5D67CA2D_8BB3_4F00_894F_4872C1BBE88F_.wvu.PrintArea" localSheetId="23" hidden="1">'Attach 17'!$A$1:$E$33</definedName>
    <definedName name="Z_5D67CA2D_8BB3_4F00_894F_4872C1BBE88F_.wvu.PrintArea" localSheetId="24" hidden="1">'Attach 18'!$A$1:$E$21</definedName>
    <definedName name="Z_5D67CA2D_8BB3_4F00_894F_4872C1BBE88F_.wvu.PrintArea" localSheetId="26" hidden="1">'Attach 19'!$A$1:$E$31</definedName>
    <definedName name="Z_5D67CA2D_8BB3_4F00_894F_4872C1BBE88F_.wvu.PrintArea" localSheetId="27" hidden="1">'Attach 23'!$A$1:$E$26</definedName>
    <definedName name="Z_5D67CA2D_8BB3_4F00_894F_4872C1BBE88F_.wvu.PrintArea" localSheetId="28" hidden="1">'Attach 24'!$A$1:$E$26</definedName>
    <definedName name="Z_5D67CA2D_8BB3_4F00_894F_4872C1BBE88F_.wvu.PrintArea" localSheetId="29" hidden="1">'Attach 26'!$A$1:$E$26</definedName>
    <definedName name="Z_5D67CA2D_8BB3_4F00_894F_4872C1BBE88F_.wvu.PrintArea" localSheetId="30" hidden="1">'Attach 28'!$A$1:$E$26</definedName>
    <definedName name="Z_5D67CA2D_8BB3_4F00_894F_4872C1BBE88F_.wvu.PrintArea" localSheetId="3" hidden="1">'Attach 3(JV)'!$A$1:$E$26</definedName>
    <definedName name="Z_5D67CA2D_8BB3_4F00_894F_4872C1BBE88F_.wvu.PrintArea" localSheetId="5" hidden="1">'Attach 3(QR)'!$A$1:$E$28</definedName>
    <definedName name="Z_5D67CA2D_8BB3_4F00_894F_4872C1BBE88F_.wvu.PrintArea" localSheetId="7" hidden="1">'Attach 4'!$A$1:$G$25</definedName>
    <definedName name="Z_5D67CA2D_8BB3_4F00_894F_4872C1BBE88F_.wvu.PrintArea" localSheetId="8" hidden="1">'Attach 4 (A)'!$A$1:$E$27</definedName>
    <definedName name="Z_5D67CA2D_8BB3_4F00_894F_4872C1BBE88F_.wvu.PrintArea" localSheetId="9" hidden="1">'Attach 4 (B)'!$A$1:$E$26</definedName>
    <definedName name="Z_5D67CA2D_8BB3_4F00_894F_4872C1BBE88F_.wvu.PrintArea" localSheetId="10" hidden="1">'Attach 5'!$A$1:$E$35</definedName>
    <definedName name="Z_5D67CA2D_8BB3_4F00_894F_4872C1BBE88F_.wvu.PrintArea" localSheetId="11" hidden="1">'Attach 5A'!$A$1:$E$73</definedName>
    <definedName name="Z_5D67CA2D_8BB3_4F00_894F_4872C1BBE88F_.wvu.PrintArea" localSheetId="12" hidden="1">'Attach 6'!$A$1:$E$28</definedName>
    <definedName name="Z_5D67CA2D_8BB3_4F00_894F_4872C1BBE88F_.wvu.PrintArea" localSheetId="13" hidden="1">'Attach 7'!$A$1:$E$24</definedName>
    <definedName name="Z_5D67CA2D_8BB3_4F00_894F_4872C1BBE88F_.wvu.PrintArea" localSheetId="14" hidden="1">'Attach 9'!$A$1:$F$52</definedName>
    <definedName name="Z_5D67CA2D_8BB3_4F00_894F_4872C1BBE88F_.wvu.PrintArea" localSheetId="6" hidden="1">'Attach-3 (QR)'!$A$1:$I$429</definedName>
    <definedName name="Z_5D67CA2D_8BB3_4F00_894F_4872C1BBE88F_.wvu.PrintArea" localSheetId="4" hidden="1">'Attach-3 (QR)_old'!$A$1:$J$407</definedName>
    <definedName name="Z_5D67CA2D_8BB3_4F00_894F_4872C1BBE88F_.wvu.PrintArea" localSheetId="31" hidden="1">'Bid Form 1st Envelope '!$A$1:$J$120</definedName>
    <definedName name="Z_5D67CA2D_8BB3_4F00_894F_4872C1BBE88F_.wvu.PrintArea" localSheetId="1" hidden="1">Cover!$A$1:$F$29</definedName>
    <definedName name="Z_5D67CA2D_8BB3_4F00_894F_4872C1BBE88F_.wvu.PrintArea" localSheetId="2" hidden="1">'Names of Bidder'!$B$1:$G$38</definedName>
    <definedName name="Z_5D67CA2D_8BB3_4F00_894F_4872C1BBE88F_.wvu.PrintTitles" localSheetId="14" hidden="1">'Attach 9'!$18:$18</definedName>
    <definedName name="Z_5D67CA2D_8BB3_4F00_894F_4872C1BBE88F_.wvu.Rows" localSheetId="17" hidden="1">'Attach 12'!$4:$4</definedName>
    <definedName name="Z_5D67CA2D_8BB3_4F00_894F_4872C1BBE88F_.wvu.Rows" localSheetId="21" hidden="1">'Attach 15'!$16:$16</definedName>
    <definedName name="Z_5D67CA2D_8BB3_4F00_894F_4872C1BBE88F_.wvu.Rows" localSheetId="23" hidden="1">'Attach 17'!$26:$26,'Attach 17'!$32:$209</definedName>
    <definedName name="Z_5D67CA2D_8BB3_4F00_894F_4872C1BBE88F_.wvu.Rows" localSheetId="26" hidden="1">'Attach 19'!$13:$13,'Attach 19'!$20:$28</definedName>
    <definedName name="Z_5D67CA2D_8BB3_4F00_894F_4872C1BBE88F_.wvu.Rows" localSheetId="10" hidden="1">'Attach 5'!$4:$4</definedName>
    <definedName name="Z_5D67CA2D_8BB3_4F00_894F_4872C1BBE88F_.wvu.Rows" localSheetId="11" hidden="1">'Attach 5A'!$25:$30</definedName>
    <definedName name="Z_5D67CA2D_8BB3_4F00_894F_4872C1BBE88F_.wvu.Rows" localSheetId="14" hidden="1">'Attach 9'!$27:$29</definedName>
    <definedName name="Z_5D67CA2D_8BB3_4F00_894F_4872C1BBE88F_.wvu.Rows" localSheetId="6" hidden="1">'Attach-3 (QR)'!$19:$23,'Attach-3 (QR)'!$25:$25,'Attach-3 (QR)'!$35:$35,'Attach-3 (QR)'!#REF!,'Attach-3 (QR)'!#REF!,'Attach-3 (QR)'!$230:$236,'Attach-3 (QR)'!$245:$245,'Attach-3 (QR)'!$281:$407</definedName>
    <definedName name="Z_5D67CA2D_8BB3_4F00_894F_4872C1BBE88F_.wvu.Rows" localSheetId="4" hidden="1">'Attach-3 (QR)_old'!$19:$23,'Attach-3 (QR)_old'!$25:$25,'Attach-3 (QR)_old'!$34:$34,'Attach-3 (QR)_old'!$91:$91,'Attach-3 (QR)_old'!$117:$117,'Attach-3 (QR)_old'!$204:$204,'Attach-3 (QR)_old'!$235:$235,'Attach-3 (QR)_old'!$260:$386</definedName>
    <definedName name="Z_5D67CA2D_8BB3_4F00_894F_4872C1BBE88F_.wvu.Rows" localSheetId="31" hidden="1">'Bid Form 1st Envelope '!$30:$31,'Bid Form 1st Envelope '!$104:$104,'Bid Form 1st Envelope '!$107:$108</definedName>
    <definedName name="Z_5D67CA2D_8BB3_4F00_894F_4872C1BBE88F_.wvu.Rows" localSheetId="2" hidden="1">'Names of Bidder'!$6:$7,'Names of Bidder'!$23:$26,'Names of Bidder'!$28:$31</definedName>
    <definedName name="Z_5DC8802C_6CD8_4623_90B5_A2B66DEC93B5_.wvu.Cols" localSheetId="25" hidden="1">'Attach 18 SP'!$J:$P</definedName>
    <definedName name="Z_5DC8802C_6CD8_4623_90B5_A2B66DEC93B5_.wvu.PrintArea" localSheetId="25" hidden="1">'Attach 18 SP'!$A$8:$I$157</definedName>
    <definedName name="Z_5DC8802C_6CD8_4623_90B5_A2B66DEC93B5_.wvu.Rows" localSheetId="25" hidden="1">'Attach 18 SP'!#REF!,'Attach 18 SP'!#REF!,'Attach 18 SP'!#REF!,'Attach 18 SP'!#REF!,'Attach 18 SP'!#REF!,'Attach 18 SP'!$149:$153</definedName>
    <definedName name="Z_5FD74E67_DB24_44D3_983B_19D633AA18A1_.wvu.Cols" localSheetId="17" hidden="1">'Attach 12'!$F:$F</definedName>
    <definedName name="Z_5FD74E67_DB24_44D3_983B_19D633AA18A1_.wvu.Cols" localSheetId="2" hidden="1">'Names of Bidder'!$L:$L</definedName>
    <definedName name="Z_5FD74E67_DB24_44D3_983B_19D633AA18A1_.wvu.PrintArea" localSheetId="17" hidden="1">'Attach 12'!$A$1:$E$45</definedName>
    <definedName name="Z_5FD74E67_DB24_44D3_983B_19D633AA18A1_.wvu.PrintArea" localSheetId="2" hidden="1">'Names of Bidder'!$B$1:$G$38</definedName>
    <definedName name="Z_611D8B62_9C40_451B_ABB4_92F111B2BF43_.wvu.Cols" localSheetId="25" hidden="1">'Attach 18 SP'!$J:$P</definedName>
    <definedName name="Z_611D8B62_9C40_451B_ABB4_92F111B2BF43_.wvu.Cols" localSheetId="2" hidden="1">'Names of Bidder'!$L:$L</definedName>
    <definedName name="Z_611D8B62_9C40_451B_ABB4_92F111B2BF43_.wvu.PrintArea" localSheetId="25" hidden="1">'Attach 18 SP'!$A$8:$I$157</definedName>
    <definedName name="Z_611D8B62_9C40_451B_ABB4_92F111B2BF43_.wvu.PrintArea" localSheetId="2" hidden="1">'Names of Bidder'!$B$1:$E$35</definedName>
    <definedName name="Z_611D8B62_9C40_451B_ABB4_92F111B2BF43_.wvu.Rows" localSheetId="25" hidden="1">'Attach 18 SP'!#REF!,'Attach 18 SP'!#REF!,'Attach 18 SP'!#REF!,'Attach 18 SP'!#REF!,'Attach 18 SP'!#REF!,'Attach 18 SP'!$149:$153</definedName>
    <definedName name="Z_696D4A13_5E44_4B16_B107_EB70ABB06CBE_.wvu.Cols" localSheetId="17" hidden="1">'Attach 12'!$F:$H</definedName>
    <definedName name="Z_696D4A13_5E44_4B16_B107_EB70ABB06CBE_.wvu.Cols" localSheetId="21" hidden="1">'Attach 15'!$H:$H,'Attach 15'!$L:$N</definedName>
    <definedName name="Z_696D4A13_5E44_4B16_B107_EB70ABB06CBE_.wvu.Cols" localSheetId="25" hidden="1">'Attach 18 SP'!$J:$AO</definedName>
    <definedName name="Z_696D4A13_5E44_4B16_B107_EB70ABB06CBE_.wvu.Cols" localSheetId="3" hidden="1">'Attach 3(JV)'!$G:$H</definedName>
    <definedName name="Z_696D4A13_5E44_4B16_B107_EB70ABB06CBE_.wvu.Cols" localSheetId="7" hidden="1">'Attach 4'!$H:$O</definedName>
    <definedName name="Z_696D4A13_5E44_4B16_B107_EB70ABB06CBE_.wvu.Cols" localSheetId="10" hidden="1">'Attach 5'!$H:$H</definedName>
    <definedName name="Z_696D4A13_5E44_4B16_B107_EB70ABB06CBE_.wvu.Cols" localSheetId="11" hidden="1">'Attach 5A'!$H:$H</definedName>
    <definedName name="Z_696D4A13_5E44_4B16_B107_EB70ABB06CBE_.wvu.Cols" localSheetId="12" hidden="1">'Attach 6'!$H:$H</definedName>
    <definedName name="Z_696D4A13_5E44_4B16_B107_EB70ABB06CBE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696D4A13_5E44_4B16_B107_EB70ABB06CBE_.wvu.Cols" localSheetId="4" hidden="1">'Attach-3 (QR)_old'!$J:$AB</definedName>
    <definedName name="Z_696D4A13_5E44_4B16_B107_EB70ABB06CBE_.wvu.Cols" localSheetId="31" hidden="1">'Bid Form 1st Envelope '!$K:$K,'Bid Form 1st Envelope '!$AA:$AI</definedName>
    <definedName name="Z_696D4A13_5E44_4B16_B107_EB70ABB06CBE_.wvu.Cols" localSheetId="2" hidden="1">'Names of Bidder'!$H:$M,'Names of Bidder'!$O:$O,'Names of Bidder'!$AA:$AB</definedName>
    <definedName name="Z_696D4A13_5E44_4B16_B107_EB70ABB06CBE_.wvu.FilterData" localSheetId="2" hidden="1">'Names of Bidder'!$B$6:$G$19</definedName>
    <definedName name="Z_696D4A13_5E44_4B16_B107_EB70ABB06CBE_.wvu.PrintArea" localSheetId="15" hidden="1">'Attach 10'!$A$1:$F$21</definedName>
    <definedName name="Z_696D4A13_5E44_4B16_B107_EB70ABB06CBE_.wvu.PrintArea" localSheetId="16" hidden="1">'Attach 11'!$A$1:$E$86</definedName>
    <definedName name="Z_696D4A13_5E44_4B16_B107_EB70ABB06CBE_.wvu.PrintArea" localSheetId="17" hidden="1">'Attach 12'!$A$1:$F$45</definedName>
    <definedName name="Z_696D4A13_5E44_4B16_B107_EB70ABB06CBE_.wvu.PrintArea" localSheetId="18" hidden="1">'Attach 13'!$A$1:$E$26</definedName>
    <definedName name="Z_696D4A13_5E44_4B16_B107_EB70ABB06CBE_.wvu.PrintArea" localSheetId="19" hidden="1">'Attach 14'!$A$1:$E$26</definedName>
    <definedName name="Z_696D4A13_5E44_4B16_B107_EB70ABB06CBE_.wvu.PrintArea" localSheetId="20" hidden="1">'Attach 14-IP'!$A$8:$I$225</definedName>
    <definedName name="Z_696D4A13_5E44_4B16_B107_EB70ABB06CBE_.wvu.PrintArea" localSheetId="21" hidden="1">'Attach 15'!$A$1:$E$92</definedName>
    <definedName name="Z_696D4A13_5E44_4B16_B107_EB70ABB06CBE_.wvu.PrintArea" localSheetId="22" hidden="1">'Attach 16 '!$A$1:$L$96</definedName>
    <definedName name="Z_696D4A13_5E44_4B16_B107_EB70ABB06CBE_.wvu.PrintArea" localSheetId="23" hidden="1">'Attach 17'!$A$1:$E$33</definedName>
    <definedName name="Z_696D4A13_5E44_4B16_B107_EB70ABB06CBE_.wvu.PrintArea" localSheetId="24" hidden="1">'Attach 18'!$A$1:$E$21</definedName>
    <definedName name="Z_696D4A13_5E44_4B16_B107_EB70ABB06CBE_.wvu.PrintArea" localSheetId="25" hidden="1">'Attach 18 SP'!$A$7:$I$157</definedName>
    <definedName name="Z_696D4A13_5E44_4B16_B107_EB70ABB06CBE_.wvu.PrintArea" localSheetId="26" hidden="1">'Attach 19'!$A$1:$E$31</definedName>
    <definedName name="Z_696D4A13_5E44_4B16_B107_EB70ABB06CBE_.wvu.PrintArea" localSheetId="27" hidden="1">'Attach 23'!$A$1:$E$26</definedName>
    <definedName name="Z_696D4A13_5E44_4B16_B107_EB70ABB06CBE_.wvu.PrintArea" localSheetId="28" hidden="1">'Attach 24'!$A$1:$E$26</definedName>
    <definedName name="Z_696D4A13_5E44_4B16_B107_EB70ABB06CBE_.wvu.PrintArea" localSheetId="29" hidden="1">'Attach 26'!$A$1:$E$26</definedName>
    <definedName name="Z_696D4A13_5E44_4B16_B107_EB70ABB06CBE_.wvu.PrintArea" localSheetId="30" hidden="1">'Attach 28'!$A$1:$E$26</definedName>
    <definedName name="Z_696D4A13_5E44_4B16_B107_EB70ABB06CBE_.wvu.PrintArea" localSheetId="3" hidden="1">'Attach 3(JV)'!$A$1:$E$26</definedName>
    <definedName name="Z_696D4A13_5E44_4B16_B107_EB70ABB06CBE_.wvu.PrintArea" localSheetId="5" hidden="1">'Attach 3(QR)'!$A$1:$E$28</definedName>
    <definedName name="Z_696D4A13_5E44_4B16_B107_EB70ABB06CBE_.wvu.PrintArea" localSheetId="7" hidden="1">'Attach 4'!$A$1:$G$25</definedName>
    <definedName name="Z_696D4A13_5E44_4B16_B107_EB70ABB06CBE_.wvu.PrintArea" localSheetId="8" hidden="1">'Attach 4 (A)'!$A$1:$E$27</definedName>
    <definedName name="Z_696D4A13_5E44_4B16_B107_EB70ABB06CBE_.wvu.PrintArea" localSheetId="9" hidden="1">'Attach 4 (B)'!$A$1:$E$26</definedName>
    <definedName name="Z_696D4A13_5E44_4B16_B107_EB70ABB06CBE_.wvu.PrintArea" localSheetId="10" hidden="1">'Attach 5'!$A$1:$E$35</definedName>
    <definedName name="Z_696D4A13_5E44_4B16_B107_EB70ABB06CBE_.wvu.PrintArea" localSheetId="11" hidden="1">'Attach 5A'!$A$1:$E$68</definedName>
    <definedName name="Z_696D4A13_5E44_4B16_B107_EB70ABB06CBE_.wvu.PrintArea" localSheetId="12" hidden="1">'Attach 6'!$A$1:$E$31</definedName>
    <definedName name="Z_696D4A13_5E44_4B16_B107_EB70ABB06CBE_.wvu.PrintArea" localSheetId="13" hidden="1">'Attach 7'!$A$1:$E$24</definedName>
    <definedName name="Z_696D4A13_5E44_4B16_B107_EB70ABB06CBE_.wvu.PrintArea" localSheetId="14" hidden="1">'Attach 9'!$A$1:$F$52</definedName>
    <definedName name="Z_696D4A13_5E44_4B16_B107_EB70ABB06CBE_.wvu.PrintArea" localSheetId="6" hidden="1">'Attach-3 (QR)'!$A$1:$I$429</definedName>
    <definedName name="Z_696D4A13_5E44_4B16_B107_EB70ABB06CBE_.wvu.PrintArea" localSheetId="4" hidden="1">'Attach-3 (QR)_old'!$A$1:$J$407</definedName>
    <definedName name="Z_696D4A13_5E44_4B16_B107_EB70ABB06CBE_.wvu.PrintArea" localSheetId="31" hidden="1">'Bid Form 1st Envelope '!$A$1:$J$120</definedName>
    <definedName name="Z_696D4A13_5E44_4B16_B107_EB70ABB06CBE_.wvu.PrintArea" localSheetId="1" hidden="1">Cover!$A$1:$F$29</definedName>
    <definedName name="Z_696D4A13_5E44_4B16_B107_EB70ABB06CBE_.wvu.PrintArea" localSheetId="2" hidden="1">'Names of Bidder'!$B$1:$G$38</definedName>
    <definedName name="Z_696D4A13_5E44_4B16_B107_EB70ABB06CBE_.wvu.PrintTitles" localSheetId="14" hidden="1">'Attach 9'!$18:$18</definedName>
    <definedName name="Z_696D4A13_5E44_4B16_B107_EB70ABB06CBE_.wvu.Rows" localSheetId="17" hidden="1">'Attach 12'!$4:$4</definedName>
    <definedName name="Z_696D4A13_5E44_4B16_B107_EB70ABB06CBE_.wvu.Rows" localSheetId="21" hidden="1">'Attach 15'!$16:$16</definedName>
    <definedName name="Z_696D4A13_5E44_4B16_B107_EB70ABB06CBE_.wvu.Rows" localSheetId="23" hidden="1">'Attach 17'!$26:$26,'Attach 17'!$32:$209</definedName>
    <definedName name="Z_696D4A13_5E44_4B16_B107_EB70ABB06CBE_.wvu.Rows" localSheetId="25" hidden="1">'Attach 18 SP'!$149:$153</definedName>
    <definedName name="Z_696D4A13_5E44_4B16_B107_EB70ABB06CBE_.wvu.Rows" localSheetId="26" hidden="1">'Attach 19'!$13:$13,'Attach 19'!$20:$28</definedName>
    <definedName name="Z_696D4A13_5E44_4B16_B107_EB70ABB06CBE_.wvu.Rows" localSheetId="10" hidden="1">'Attach 5'!$4:$4</definedName>
    <definedName name="Z_696D4A13_5E44_4B16_B107_EB70ABB06CBE_.wvu.Rows" localSheetId="11" hidden="1">'Attach 5A'!$25:$30</definedName>
    <definedName name="Z_696D4A13_5E44_4B16_B107_EB70ABB06CBE_.wvu.Rows" localSheetId="14" hidden="1">'Attach 9'!$27:$29</definedName>
    <definedName name="Z_696D4A13_5E44_4B16_B107_EB70ABB06CBE_.wvu.Rows" localSheetId="6" hidden="1">'Attach-3 (QR)'!$19:$23,'Attach-3 (QR)'!$25:$25,'Attach-3 (QR)'!$35:$35,'Attach-3 (QR)'!#REF!,'Attach-3 (QR)'!#REF!,'Attach-3 (QR)'!$230:$236,'Attach-3 (QR)'!$245:$245,'Attach-3 (QR)'!$281:$407</definedName>
    <definedName name="Z_696D4A13_5E44_4B16_B107_EB70ABB06CBE_.wvu.Rows" localSheetId="4" hidden="1">'Attach-3 (QR)_old'!$19:$23,'Attach-3 (QR)_old'!$25:$25,'Attach-3 (QR)_old'!$34:$34,'Attach-3 (QR)_old'!$91:$91,'Attach-3 (QR)_old'!$117:$117,'Attach-3 (QR)_old'!$204:$204,'Attach-3 (QR)_old'!$235:$235,'Attach-3 (QR)_old'!$260:$386</definedName>
    <definedName name="Z_696D4A13_5E44_4B16_B107_EB70ABB06CBE_.wvu.Rows" localSheetId="31" hidden="1">'Bid Form 1st Envelope '!$22:$23,'Bid Form 1st Envelope '!$30:$31,'Bid Form 1st Envelope '!$104:$104,'Bid Form 1st Envelope '!$107:$108</definedName>
    <definedName name="Z_696D4A13_5E44_4B16_B107_EB70ABB06CBE_.wvu.Rows" localSheetId="2" hidden="1">'Names of Bidder'!$6:$7,'Names of Bidder'!$23:$26,'Names of Bidder'!$28:$31</definedName>
    <definedName name="Z_6B2C1320_5106_401D_86E8_03FFC7419150_.wvu.Cols" localSheetId="17" hidden="1">'Attach 12'!$F:$F</definedName>
    <definedName name="Z_6B2C1320_5106_401D_86E8_03FFC7419150_.wvu.Cols" localSheetId="25" hidden="1">'Attach 18 SP'!$K:$P</definedName>
    <definedName name="Z_6B2C1320_5106_401D_86E8_03FFC7419150_.wvu.Cols" localSheetId="6" hidden="1">'Attach-3 (QR)'!$I:$I,'Attach-3 (QR)'!$M:$M</definedName>
    <definedName name="Z_6B2C1320_5106_401D_86E8_03FFC7419150_.wvu.Cols" localSheetId="4" hidden="1">'Attach-3 (QR)_old'!$I:$I,'Attach-3 (QR)_old'!$M:$M</definedName>
    <definedName name="Z_6B2C1320_5106_401D_86E8_03FFC7419150_.wvu.PrintArea" localSheetId="17" hidden="1">'Attach 12'!$A$1:$E$45</definedName>
    <definedName name="Z_6B2C1320_5106_401D_86E8_03FFC7419150_.wvu.PrintArea" localSheetId="25" hidden="1">'Attach 18 SP'!$A$8:$I$157</definedName>
    <definedName name="Z_6B2C1320_5106_401D_86E8_03FFC7419150_.wvu.PrintArea" localSheetId="6" hidden="1">'Attach-3 (QR)'!$A$1:$H$429</definedName>
    <definedName name="Z_6B2C1320_5106_401D_86E8_03FFC7419150_.wvu.PrintArea" localSheetId="4" hidden="1">'Attach-3 (QR)_old'!$A$1:$H$407</definedName>
    <definedName name="Z_6B2C1320_5106_401D_86E8_03FFC7419150_.wvu.Rows" localSheetId="25" hidden="1">'Attach 18 SP'!$41:$41</definedName>
    <definedName name="Z_6B2C1320_5106_401D_86E8_03FFC7419150_.wvu.Rows" localSheetId="6" hidden="1">'Attach-3 (QR)'!#REF!,'Attach-3 (QR)'!#REF!</definedName>
    <definedName name="Z_6B2C1320_5106_401D_86E8_03FFC7419150_.wvu.Rows" localSheetId="4" hidden="1">'Attach-3 (QR)_old'!#REF!,'Attach-3 (QR)_old'!#REF!</definedName>
    <definedName name="Z_6DC6C963_9F04_44DD_BC90_C1641F014E55_.wvu.Cols" localSheetId="6" hidden="1">'Attach-3 (QR)'!$J:$X</definedName>
    <definedName name="Z_6DC6C963_9F04_44DD_BC90_C1641F014E55_.wvu.PrintArea" localSheetId="6" hidden="1">'Attach-3 (QR)'!$A$1:$I$429</definedName>
    <definedName name="Z_6DC6C963_9F04_44DD_BC90_C1641F014E55_.wvu.Rows" localSheetId="6" hidden="1">'Attach-3 (QR)'!$19:$23,'Attach-3 (QR)'!$25:$25,'Attach-3 (QR)'!$35:$35,'Attach-3 (QR)'!#REF!,'Attach-3 (QR)'!#REF!,'Attach-3 (QR)'!$230:$236,'Attach-3 (QR)'!$245:$245,'Attach-3 (QR)'!$281:$407</definedName>
    <definedName name="Z_6FD3A41D_DEEE_48F5_96DB_6021F0BEBAF6_.wvu.Cols" localSheetId="6" hidden="1">'Attach-3 (QR)'!$M:$O</definedName>
    <definedName name="Z_6FD3A41D_DEEE_48F5_96DB_6021F0BEBAF6_.wvu.Cols" localSheetId="4" hidden="1">'Attach-3 (QR)_old'!$M:$O</definedName>
    <definedName name="Z_6FD3A41D_DEEE_48F5_96DB_6021F0BEBAF6_.wvu.PrintArea" localSheetId="6" hidden="1">'Attach-3 (QR)'!$A$1:$H$429</definedName>
    <definedName name="Z_6FD3A41D_DEEE_48F5_96DB_6021F0BEBAF6_.wvu.PrintArea" localSheetId="4" hidden="1">'Attach-3 (QR)_old'!$A$1:$H$407</definedName>
    <definedName name="Z_6FD3A41D_DEEE_48F5_96DB_6021F0BEBAF6_.wvu.Rows" localSheetId="6" hidden="1">'Attach-3 (QR)'!#REF!,'Attach-3 (QR)'!$230:$236,'Attach-3 (QR)'!#REF!,'Attach-3 (QR)'!#REF!,'Attach-3 (QR)'!#REF!,'Attach-3 (QR)'!$245:$245,'Attach-3 (QR)'!$294:$296,'Attach-3 (QR)'!$310:$350,'Attach-3 (QR)'!$355:$369,'Attach-3 (QR)'!$387:$408</definedName>
    <definedName name="Z_6FD3A41D_DEEE_48F5_96DB_6021F0BEBAF6_.wvu.Rows" localSheetId="4" hidden="1">'Attach-3 (QR)_old'!#REF!,'Attach-3 (QR)_old'!$144:$178,'Attach-3 (QR)_old'!#REF!,'Attach-3 (QR)_old'!#REF!,'Attach-3 (QR)_old'!#REF!,'Attach-3 (QR)_old'!#REF!,'Attach-3 (QR)_old'!$273:$275,'Attach-3 (QR)_old'!$289:$329,'Attach-3 (QR)_old'!$334:$348,'Attach-3 (QR)_old'!$366:$386</definedName>
    <definedName name="Z_70A80C84_CC07_4E4D_A598_BF928357D74F_.wvu.Cols" localSheetId="11" hidden="1">'Attach 5A'!$H:$H</definedName>
    <definedName name="Z_70A80C84_CC07_4E4D_A598_BF928357D74F_.wvu.PrintArea" localSheetId="11" hidden="1">'Attach 5A'!$A$1:$E$73</definedName>
    <definedName name="Z_70A80C84_CC07_4E4D_A598_BF928357D74F_.wvu.Rows" localSheetId="11" hidden="1">'Attach 5A'!$25:$30</definedName>
    <definedName name="Z_70B78559_AE2A_4A85_855C_A3044383137A_.wvu.Cols" localSheetId="6" hidden="1">'Attach-3 (QR)'!$J:$P</definedName>
    <definedName name="Z_70B78559_AE2A_4A85_855C_A3044383137A_.wvu.Cols" localSheetId="4" hidden="1">'Attach-3 (QR)_old'!$J:$P</definedName>
    <definedName name="Z_70B78559_AE2A_4A85_855C_A3044383137A_.wvu.PrintArea" localSheetId="6" hidden="1">'Attach-3 (QR)'!$A$1:$I$429</definedName>
    <definedName name="Z_70B78559_AE2A_4A85_855C_A3044383137A_.wvu.PrintArea" localSheetId="4" hidden="1">'Attach-3 (QR)_old'!$A$1:$I$407</definedName>
    <definedName name="Z_70B78559_AE2A_4A85_855C_A3044383137A_.wvu.Rows" localSheetId="6" hidden="1">'Attach-3 (QR)'!$19:$23,'Attach-3 (QR)'!$25:$25,'Attach-3 (QR)'!$35:$35,'Attach-3 (QR)'!#REF!,'Attach-3 (QR)'!#REF!,'Attach-3 (QR)'!$230:$236,'Attach-3 (QR)'!$245:$245,'Attach-3 (QR)'!$281:$407</definedName>
    <definedName name="Z_70B78559_AE2A_4A85_855C_A3044383137A_.wvu.Rows" localSheetId="4" hidden="1">'Attach-3 (QR)_old'!$19:$23,'Attach-3 (QR)_old'!$25:$25,'Attach-3 (QR)_old'!$34:$34,'Attach-3 (QR)_old'!#REF!,'Attach-3 (QR)_old'!$91:$91,'Attach-3 (QR)_old'!$144:$178,'Attach-3 (QR)_old'!#REF!,'Attach-3 (QR)_old'!$260:$386</definedName>
    <definedName name="Z_71CED947_16BC_4420_B977_41F665B59AFF_.wvu.Cols" localSheetId="17" hidden="1">'Attach 12'!$F:$F</definedName>
    <definedName name="Z_71CED947_16BC_4420_B977_41F665B59AFF_.wvu.Cols" localSheetId="2" hidden="1">'Names of Bidder'!$L:$L</definedName>
    <definedName name="Z_71CED947_16BC_4420_B977_41F665B59AFF_.wvu.PrintArea" localSheetId="17" hidden="1">'Attach 12'!$A$1:$E$45</definedName>
    <definedName name="Z_71CED947_16BC_4420_B977_41F665B59AFF_.wvu.PrintArea" localSheetId="2" hidden="1">'Names of Bidder'!$B$1:$G$38</definedName>
    <definedName name="Z_728AEB16_F9CD_4198_B4E9_2E28A5E42262_.wvu.Cols" localSheetId="6" hidden="1">'Attach-3 (QR)'!$M:$O</definedName>
    <definedName name="Z_728AEB16_F9CD_4198_B4E9_2E28A5E42262_.wvu.Cols" localSheetId="4" hidden="1">'Attach-3 (QR)_old'!$M:$O</definedName>
    <definedName name="Z_728AEB16_F9CD_4198_B4E9_2E28A5E42262_.wvu.PrintArea" localSheetId="6" hidden="1">'Attach-3 (QR)'!$A$1:$H$429</definedName>
    <definedName name="Z_728AEB16_F9CD_4198_B4E9_2E28A5E42262_.wvu.PrintArea" localSheetId="4" hidden="1">'Attach-3 (QR)_old'!$A$1:$H$407</definedName>
    <definedName name="Z_728AEB16_F9CD_4198_B4E9_2E28A5E42262_.wvu.Rows" localSheetId="6" hidden="1">'Attach-3 (QR)'!#REF!,'Attach-3 (QR)'!$230:$236,'Attach-3 (QR)'!#REF!,'Attach-3 (QR)'!#REF!,'Attach-3 (QR)'!#REF!,'Attach-3 (QR)'!$245:$245,'Attach-3 (QR)'!$294:$296,'Attach-3 (QR)'!$310:$350,'Attach-3 (QR)'!$355:$369,'Attach-3 (QR)'!$387:$408</definedName>
    <definedName name="Z_728AEB16_F9CD_4198_B4E9_2E28A5E42262_.wvu.Rows" localSheetId="4" hidden="1">'Attach-3 (QR)_old'!#REF!,'Attach-3 (QR)_old'!$144:$178,'Attach-3 (QR)_old'!#REF!,'Attach-3 (QR)_old'!#REF!,'Attach-3 (QR)_old'!#REF!,'Attach-3 (QR)_old'!#REF!,'Attach-3 (QR)_old'!$273:$275,'Attach-3 (QR)_old'!$289:$329,'Attach-3 (QR)_old'!$334:$348,'Attach-3 (QR)_old'!$366:$386</definedName>
    <definedName name="Z_72B383D4_8341_48BE_BBCC_63C6785ABF81_.wvu.Cols" localSheetId="25" hidden="1">'Attach 18 SP'!$J:$AO</definedName>
    <definedName name="Z_72B383D4_8341_48BE_BBCC_63C6785ABF81_.wvu.PrintArea" localSheetId="25" hidden="1">'Attach 18 SP'!$A$7:$I$157</definedName>
    <definedName name="Z_72B383D4_8341_48BE_BBCC_63C6785ABF81_.wvu.Rows" localSheetId="25" hidden="1">'Attach 18 SP'!$149:$153</definedName>
    <definedName name="Z_7450D003_2D71_4937_8099_C282E69FF570_.wvu.Cols" localSheetId="25" hidden="1">'Attach 18 SP'!$J:$P</definedName>
    <definedName name="Z_7450D003_2D71_4937_8099_C282E69FF570_.wvu.Cols" localSheetId="11" hidden="1">'Attach 5A'!$H:$H</definedName>
    <definedName name="Z_7450D003_2D71_4937_8099_C282E69FF570_.wvu.PrintArea" localSheetId="25" hidden="1">'Attach 18 SP'!$A$8:$I$157</definedName>
    <definedName name="Z_7450D003_2D71_4937_8099_C282E69FF570_.wvu.PrintArea" localSheetId="11" hidden="1">'Attach 5A'!$A$1:$E$73</definedName>
    <definedName name="Z_7450D003_2D71_4937_8099_C282E69FF570_.wvu.Rows" localSheetId="25" hidden="1">'Attach 18 SP'!#REF!,'Attach 18 SP'!#REF!,'Attach 18 SP'!#REF!,'Attach 18 SP'!#REF!,'Attach 18 SP'!#REF!,'Attach 18 SP'!$149:$153</definedName>
    <definedName name="Z_7450D003_2D71_4937_8099_C282E69FF570_.wvu.Rows" localSheetId="11" hidden="1">'Attach 5A'!$25:$30</definedName>
    <definedName name="Z_757C3C2F_C668_4CD7_806B_CA71CC57DCC1_.wvu.Cols" localSheetId="17" hidden="1">'Attach 12'!$F:$H</definedName>
    <definedName name="Z_757C3C2F_C668_4CD7_806B_CA71CC57DCC1_.wvu.Cols" localSheetId="21" hidden="1">'Attach 15'!$H:$H,'Attach 15'!$L:$N</definedName>
    <definedName name="Z_757C3C2F_C668_4CD7_806B_CA71CC57DCC1_.wvu.Cols" localSheetId="25" hidden="1">'Attach 18 SP'!$J:$AO</definedName>
    <definedName name="Z_757C3C2F_C668_4CD7_806B_CA71CC57DCC1_.wvu.Cols" localSheetId="3" hidden="1">'Attach 3(JV)'!$G:$H</definedName>
    <definedName name="Z_757C3C2F_C668_4CD7_806B_CA71CC57DCC1_.wvu.Cols" localSheetId="7" hidden="1">'Attach 4'!$H:$O</definedName>
    <definedName name="Z_757C3C2F_C668_4CD7_806B_CA71CC57DCC1_.wvu.Cols" localSheetId="10" hidden="1">'Attach 5'!$H:$H</definedName>
    <definedName name="Z_757C3C2F_C668_4CD7_806B_CA71CC57DCC1_.wvu.Cols" localSheetId="11" hidden="1">'Attach 5A'!$H:$H</definedName>
    <definedName name="Z_757C3C2F_C668_4CD7_806B_CA71CC57DCC1_.wvu.Cols" localSheetId="12" hidden="1">'Attach 6'!$H:$H</definedName>
    <definedName name="Z_757C3C2F_C668_4CD7_806B_CA71CC57DCC1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757C3C2F_C668_4CD7_806B_CA71CC57DCC1_.wvu.Cols" localSheetId="4" hidden="1">'Attach-3 (QR)_old'!$J:$AB</definedName>
    <definedName name="Z_757C3C2F_C668_4CD7_806B_CA71CC57DCC1_.wvu.Cols" localSheetId="31" hidden="1">'Bid Form 1st Envelope '!$K:$K,'Bid Form 1st Envelope '!$AA:$AI</definedName>
    <definedName name="Z_757C3C2F_C668_4CD7_806B_CA71CC57DCC1_.wvu.Cols" localSheetId="2" hidden="1">'Names of Bidder'!$H:$M,'Names of Bidder'!$O:$O,'Names of Bidder'!$AA:$AB</definedName>
    <definedName name="Z_757C3C2F_C668_4CD7_806B_CA71CC57DCC1_.wvu.FilterData" localSheetId="2" hidden="1">'Names of Bidder'!$B$6:$G$19</definedName>
    <definedName name="Z_757C3C2F_C668_4CD7_806B_CA71CC57DCC1_.wvu.PrintArea" localSheetId="15" hidden="1">'Attach 10'!$A$1:$F$21</definedName>
    <definedName name="Z_757C3C2F_C668_4CD7_806B_CA71CC57DCC1_.wvu.PrintArea" localSheetId="16" hidden="1">'Attach 11'!$A$1:$E$86</definedName>
    <definedName name="Z_757C3C2F_C668_4CD7_806B_CA71CC57DCC1_.wvu.PrintArea" localSheetId="17" hidden="1">'Attach 12'!$A$1:$F$45</definedName>
    <definedName name="Z_757C3C2F_C668_4CD7_806B_CA71CC57DCC1_.wvu.PrintArea" localSheetId="18" hidden="1">'Attach 13'!$A$1:$E$26</definedName>
    <definedName name="Z_757C3C2F_C668_4CD7_806B_CA71CC57DCC1_.wvu.PrintArea" localSheetId="19" hidden="1">'Attach 14'!$A$1:$E$26</definedName>
    <definedName name="Z_757C3C2F_C668_4CD7_806B_CA71CC57DCC1_.wvu.PrintArea" localSheetId="20" hidden="1">'Attach 14-IP'!$A$8:$I$225</definedName>
    <definedName name="Z_757C3C2F_C668_4CD7_806B_CA71CC57DCC1_.wvu.PrintArea" localSheetId="21" hidden="1">'Attach 15'!$A$1:$E$92</definedName>
    <definedName name="Z_757C3C2F_C668_4CD7_806B_CA71CC57DCC1_.wvu.PrintArea" localSheetId="22" hidden="1">'Attach 16 '!$A$1:$L$96</definedName>
    <definedName name="Z_757C3C2F_C668_4CD7_806B_CA71CC57DCC1_.wvu.PrintArea" localSheetId="23" hidden="1">'Attach 17'!$A$1:$E$33</definedName>
    <definedName name="Z_757C3C2F_C668_4CD7_806B_CA71CC57DCC1_.wvu.PrintArea" localSheetId="24" hidden="1">'Attach 18'!$A$1:$E$21</definedName>
    <definedName name="Z_757C3C2F_C668_4CD7_806B_CA71CC57DCC1_.wvu.PrintArea" localSheetId="25" hidden="1">'Attach 18 SP'!$A$7:$I$157</definedName>
    <definedName name="Z_757C3C2F_C668_4CD7_806B_CA71CC57DCC1_.wvu.PrintArea" localSheetId="26" hidden="1">'Attach 19'!$A$1:$E$31</definedName>
    <definedName name="Z_757C3C2F_C668_4CD7_806B_CA71CC57DCC1_.wvu.PrintArea" localSheetId="27" hidden="1">'Attach 23'!$A$1:$E$26</definedName>
    <definedName name="Z_757C3C2F_C668_4CD7_806B_CA71CC57DCC1_.wvu.PrintArea" localSheetId="28" hidden="1">'Attach 24'!$A$1:$E$26</definedName>
    <definedName name="Z_757C3C2F_C668_4CD7_806B_CA71CC57DCC1_.wvu.PrintArea" localSheetId="29" hidden="1">'Attach 26'!$A$1:$E$26</definedName>
    <definedName name="Z_757C3C2F_C668_4CD7_806B_CA71CC57DCC1_.wvu.PrintArea" localSheetId="30" hidden="1">'Attach 28'!$A$1:$E$26</definedName>
    <definedName name="Z_757C3C2F_C668_4CD7_806B_CA71CC57DCC1_.wvu.PrintArea" localSheetId="3" hidden="1">'Attach 3(JV)'!$A$1:$E$26</definedName>
    <definedName name="Z_757C3C2F_C668_4CD7_806B_CA71CC57DCC1_.wvu.PrintArea" localSheetId="5" hidden="1">'Attach 3(QR)'!$A$1:$E$28</definedName>
    <definedName name="Z_757C3C2F_C668_4CD7_806B_CA71CC57DCC1_.wvu.PrintArea" localSheetId="7" hidden="1">'Attach 4'!$A$1:$G$25</definedName>
    <definedName name="Z_757C3C2F_C668_4CD7_806B_CA71CC57DCC1_.wvu.PrintArea" localSheetId="8" hidden="1">'Attach 4 (A)'!$A$1:$E$27</definedName>
    <definedName name="Z_757C3C2F_C668_4CD7_806B_CA71CC57DCC1_.wvu.PrintArea" localSheetId="9" hidden="1">'Attach 4 (B)'!$A$1:$E$26</definedName>
    <definedName name="Z_757C3C2F_C668_4CD7_806B_CA71CC57DCC1_.wvu.PrintArea" localSheetId="10" hidden="1">'Attach 5'!$A$1:$E$35</definedName>
    <definedName name="Z_757C3C2F_C668_4CD7_806B_CA71CC57DCC1_.wvu.PrintArea" localSheetId="11" hidden="1">'Attach 5A'!$A$1:$E$68</definedName>
    <definedName name="Z_757C3C2F_C668_4CD7_806B_CA71CC57DCC1_.wvu.PrintArea" localSheetId="12" hidden="1">'Attach 6'!$A$1:$E$31</definedName>
    <definedName name="Z_757C3C2F_C668_4CD7_806B_CA71CC57DCC1_.wvu.PrintArea" localSheetId="13" hidden="1">'Attach 7'!$A$1:$E$24</definedName>
    <definedName name="Z_757C3C2F_C668_4CD7_806B_CA71CC57DCC1_.wvu.PrintArea" localSheetId="14" hidden="1">'Attach 9'!$A$1:$F$52</definedName>
    <definedName name="Z_757C3C2F_C668_4CD7_806B_CA71CC57DCC1_.wvu.PrintArea" localSheetId="6" hidden="1">'Attach-3 (QR)'!$A$1:$I$429</definedName>
    <definedName name="Z_757C3C2F_C668_4CD7_806B_CA71CC57DCC1_.wvu.PrintArea" localSheetId="4" hidden="1">'Attach-3 (QR)_old'!$A$1:$J$407</definedName>
    <definedName name="Z_757C3C2F_C668_4CD7_806B_CA71CC57DCC1_.wvu.PrintArea" localSheetId="31" hidden="1">'Bid Form 1st Envelope '!$A$1:$J$120</definedName>
    <definedName name="Z_757C3C2F_C668_4CD7_806B_CA71CC57DCC1_.wvu.PrintArea" localSheetId="1" hidden="1">Cover!$A$1:$F$29</definedName>
    <definedName name="Z_757C3C2F_C668_4CD7_806B_CA71CC57DCC1_.wvu.PrintArea" localSheetId="2" hidden="1">'Names of Bidder'!$B$1:$G$38</definedName>
    <definedName name="Z_757C3C2F_C668_4CD7_806B_CA71CC57DCC1_.wvu.PrintTitles" localSheetId="14" hidden="1">'Attach 9'!$18:$18</definedName>
    <definedName name="Z_757C3C2F_C668_4CD7_806B_CA71CC57DCC1_.wvu.Rows" localSheetId="17" hidden="1">'Attach 12'!$4:$4</definedName>
    <definedName name="Z_757C3C2F_C668_4CD7_806B_CA71CC57DCC1_.wvu.Rows" localSheetId="21" hidden="1">'Attach 15'!$16:$16</definedName>
    <definedName name="Z_757C3C2F_C668_4CD7_806B_CA71CC57DCC1_.wvu.Rows" localSheetId="23" hidden="1">'Attach 17'!$26:$26,'Attach 17'!$32:$209</definedName>
    <definedName name="Z_757C3C2F_C668_4CD7_806B_CA71CC57DCC1_.wvu.Rows" localSheetId="25" hidden="1">'Attach 18 SP'!$149:$153</definedName>
    <definedName name="Z_757C3C2F_C668_4CD7_806B_CA71CC57DCC1_.wvu.Rows" localSheetId="26" hidden="1">'Attach 19'!$13:$13,'Attach 19'!$20:$28</definedName>
    <definedName name="Z_757C3C2F_C668_4CD7_806B_CA71CC57DCC1_.wvu.Rows" localSheetId="10" hidden="1">'Attach 5'!$4:$4</definedName>
    <definedName name="Z_757C3C2F_C668_4CD7_806B_CA71CC57DCC1_.wvu.Rows" localSheetId="11" hidden="1">'Attach 5A'!$25:$30</definedName>
    <definedName name="Z_757C3C2F_C668_4CD7_806B_CA71CC57DCC1_.wvu.Rows" localSheetId="14" hidden="1">'Attach 9'!$27:$29</definedName>
    <definedName name="Z_757C3C2F_C668_4CD7_806B_CA71CC57DCC1_.wvu.Rows" localSheetId="6" hidden="1">'Attach-3 (QR)'!$19:$23,'Attach-3 (QR)'!$25:$25,'Attach-3 (QR)'!$35:$35,'Attach-3 (QR)'!#REF!,'Attach-3 (QR)'!#REF!,'Attach-3 (QR)'!$230:$236,'Attach-3 (QR)'!$245:$245,'Attach-3 (QR)'!$281:$407</definedName>
    <definedName name="Z_757C3C2F_C668_4CD7_806B_CA71CC57DCC1_.wvu.Rows" localSheetId="4" hidden="1">'Attach-3 (QR)_old'!$19:$23,'Attach-3 (QR)_old'!$25:$25,'Attach-3 (QR)_old'!$34:$34,'Attach-3 (QR)_old'!$91:$91,'Attach-3 (QR)_old'!$117:$117,'Attach-3 (QR)_old'!$204:$204,'Attach-3 (QR)_old'!$235:$235,'Attach-3 (QR)_old'!$260:$386</definedName>
    <definedName name="Z_757C3C2F_C668_4CD7_806B_CA71CC57DCC1_.wvu.Rows" localSheetId="31" hidden="1">'Bid Form 1st Envelope '!$22:$23,'Bid Form 1st Envelope '!$30:$31,'Bid Form 1st Envelope '!$104:$104,'Bid Form 1st Envelope '!$107:$108</definedName>
    <definedName name="Z_757C3C2F_C668_4CD7_806B_CA71CC57DCC1_.wvu.Rows" localSheetId="2" hidden="1">'Names of Bidder'!$6:$7,'Names of Bidder'!$23:$26,'Names of Bidder'!$28:$31</definedName>
    <definedName name="Z_7706378E_40E2_4583_90AF_E6E1DCB3696C_.wvu.Cols" localSheetId="25" hidden="1">'Attach 18 SP'!$J:$AO</definedName>
    <definedName name="Z_7706378E_40E2_4583_90AF_E6E1DCB3696C_.wvu.PrintArea" localSheetId="25" hidden="1">'Attach 18 SP'!$A$7:$I$157</definedName>
    <definedName name="Z_7706378E_40E2_4583_90AF_E6E1DCB3696C_.wvu.Rows" localSheetId="25" hidden="1">'Attach 18 SP'!$149:$153</definedName>
    <definedName name="Z_77F6FFF9_F41A_43A9_8242_690DB1C4DD1E_.wvu.Cols" localSheetId="25" hidden="1">'Attach 18 SP'!$J:$P</definedName>
    <definedName name="Z_77F6FFF9_F41A_43A9_8242_690DB1C4DD1E_.wvu.PrintArea" localSheetId="25" hidden="1">'Attach 18 SP'!$A$8:$I$157</definedName>
    <definedName name="Z_77F6FFF9_F41A_43A9_8242_690DB1C4DD1E_.wvu.Rows" localSheetId="25" hidden="1">'Attach 18 SP'!#REF!,'Attach 18 SP'!#REF!,'Attach 18 SP'!#REF!,'Attach 18 SP'!#REF!,'Attach 18 SP'!#REF!,'Attach 18 SP'!$149:$153</definedName>
    <definedName name="Z_7951453C_4A9A_41E1_B5EB_C9032A630325_.wvu.Cols" localSheetId="25" hidden="1">'Attach 18 SP'!$J:$P</definedName>
    <definedName name="Z_7951453C_4A9A_41E1_B5EB_C9032A630325_.wvu.Cols" localSheetId="11" hidden="1">'Attach 5A'!$H:$H</definedName>
    <definedName name="Z_7951453C_4A9A_41E1_B5EB_C9032A630325_.wvu.PrintArea" localSheetId="25" hidden="1">'Attach 18 SP'!$A$8:$I$157</definedName>
    <definedName name="Z_7951453C_4A9A_41E1_B5EB_C9032A630325_.wvu.PrintArea" localSheetId="11" hidden="1">'Attach 5A'!$A$1:$E$73</definedName>
    <definedName name="Z_7951453C_4A9A_41E1_B5EB_C9032A630325_.wvu.Rows" localSheetId="25" hidden="1">'Attach 18 SP'!#REF!,'Attach 18 SP'!#REF!,'Attach 18 SP'!#REF!,'Attach 18 SP'!#REF!,'Attach 18 SP'!#REF!,'Attach 18 SP'!$149:$153</definedName>
    <definedName name="Z_7951453C_4A9A_41E1_B5EB_C9032A630325_.wvu.Rows" localSheetId="11" hidden="1">'Attach 5A'!$25:$30</definedName>
    <definedName name="Z_7A9EA6D6_4DDF_43D9_92E6_C6AFAD14E266_.wvu.Cols" localSheetId="21" hidden="1">'Attach 15'!$H:$H</definedName>
    <definedName name="Z_7A9EA6D6_4DDF_43D9_92E6_C6AFAD14E266_.wvu.Cols" localSheetId="10" hidden="1">'Attach 5'!$H:$H</definedName>
    <definedName name="Z_7A9EA6D6_4DDF_43D9_92E6_C6AFAD14E266_.wvu.Cols" localSheetId="12" hidden="1">'Attach 6'!$H:$H</definedName>
    <definedName name="Z_7A9EA6D6_4DDF_43D9_92E6_C6AFAD14E266_.wvu.PrintArea" localSheetId="15" hidden="1">'Attach 10'!$A$1:$E$26</definedName>
    <definedName name="Z_7A9EA6D6_4DDF_43D9_92E6_C6AFAD14E266_.wvu.PrintArea" localSheetId="16" hidden="1">'Attach 11'!$A$1:$E$29</definedName>
    <definedName name="Z_7A9EA6D6_4DDF_43D9_92E6_C6AFAD14E266_.wvu.PrintArea" localSheetId="18" hidden="1">'Attach 13'!$A$1:$E$29</definedName>
    <definedName name="Z_7A9EA6D6_4DDF_43D9_92E6_C6AFAD14E266_.wvu.PrintArea" localSheetId="19" hidden="1">'Attach 14'!$A$1:$E$29</definedName>
    <definedName name="Z_7A9EA6D6_4DDF_43D9_92E6_C6AFAD14E266_.wvu.PrintArea" localSheetId="20" hidden="1">'Attach 14-IP'!$A$8:$I$225</definedName>
    <definedName name="Z_7A9EA6D6_4DDF_43D9_92E6_C6AFAD14E266_.wvu.PrintArea" localSheetId="21" hidden="1">'Attach 15'!$A$1:$E$92</definedName>
    <definedName name="Z_7A9EA6D6_4DDF_43D9_92E6_C6AFAD14E266_.wvu.PrintArea" localSheetId="22" hidden="1">'Attach 16 '!$A$1:$L$96</definedName>
    <definedName name="Z_7A9EA6D6_4DDF_43D9_92E6_C6AFAD14E266_.wvu.PrintArea" localSheetId="23" hidden="1">'Attach 17'!$A$1:$E$33</definedName>
    <definedName name="Z_7A9EA6D6_4DDF_43D9_92E6_C6AFAD14E266_.wvu.PrintArea" localSheetId="24" hidden="1">'Attach 18'!$A$1:$E$24</definedName>
    <definedName name="Z_7A9EA6D6_4DDF_43D9_92E6_C6AFAD14E266_.wvu.PrintArea" localSheetId="26" hidden="1">'Attach 19'!$A$1:$E$31</definedName>
    <definedName name="Z_7A9EA6D6_4DDF_43D9_92E6_C6AFAD14E266_.wvu.PrintArea" localSheetId="27" hidden="1">'Attach 23'!$A$1:$E$29</definedName>
    <definedName name="Z_7A9EA6D6_4DDF_43D9_92E6_C6AFAD14E266_.wvu.PrintArea" localSheetId="28" hidden="1">'Attach 24'!$A$1:$E$29</definedName>
    <definedName name="Z_7A9EA6D6_4DDF_43D9_92E6_C6AFAD14E266_.wvu.PrintArea" localSheetId="29" hidden="1">'Attach 26'!$A$1:$E$29</definedName>
    <definedName name="Z_7A9EA6D6_4DDF_43D9_92E6_C6AFAD14E266_.wvu.PrintArea" localSheetId="30" hidden="1">'Attach 28'!$A$1:$E$29</definedName>
    <definedName name="Z_7A9EA6D6_4DDF_43D9_92E6_C6AFAD14E266_.wvu.PrintArea" localSheetId="3" hidden="1">'Attach 3(JV)'!$A$1:$E$28</definedName>
    <definedName name="Z_7A9EA6D6_4DDF_43D9_92E6_C6AFAD14E266_.wvu.PrintArea" localSheetId="5" hidden="1">'Attach 3(QR)'!$A$1:$E$28</definedName>
    <definedName name="Z_7A9EA6D6_4DDF_43D9_92E6_C6AFAD14E266_.wvu.PrintArea" localSheetId="7" hidden="1">'Attach 4'!$A$1:$E$25</definedName>
    <definedName name="Z_7A9EA6D6_4DDF_43D9_92E6_C6AFAD14E266_.wvu.PrintArea" localSheetId="8" hidden="1">'Attach 4 (A)'!$A$1:$E$27</definedName>
    <definedName name="Z_7A9EA6D6_4DDF_43D9_92E6_C6AFAD14E266_.wvu.PrintArea" localSheetId="9" hidden="1">'Attach 4 (B)'!$A$1:$E$26</definedName>
    <definedName name="Z_7A9EA6D6_4DDF_43D9_92E6_C6AFAD14E266_.wvu.PrintArea" localSheetId="10" hidden="1">'Attach 5'!$A$1:$E$34</definedName>
    <definedName name="Z_7A9EA6D6_4DDF_43D9_92E6_C6AFAD14E266_.wvu.PrintArea" localSheetId="12" hidden="1">'Attach 6'!$A$1:$E$28</definedName>
    <definedName name="Z_7A9EA6D6_4DDF_43D9_92E6_C6AFAD14E266_.wvu.PrintArea" localSheetId="13" hidden="1">'Attach 7'!$A$1:$E$28</definedName>
    <definedName name="Z_7A9EA6D6_4DDF_43D9_92E6_C6AFAD14E266_.wvu.PrintArea" localSheetId="14" hidden="1">'Attach 9'!$A$1:$D$53</definedName>
    <definedName name="Z_7A9EA6D6_4DDF_43D9_92E6_C6AFAD14E266_.wvu.PrintArea" localSheetId="31" hidden="1">'Bid Form 1st Envelope '!$A$1:$F$121</definedName>
    <definedName name="Z_7A9EA6D6_4DDF_43D9_92E6_C6AFAD14E266_.wvu.PrintTitles" localSheetId="14" hidden="1">'Attach 9'!$18:$18</definedName>
    <definedName name="Z_7A9EA6D6_4DDF_43D9_92E6_C6AFAD14E266_.wvu.Rows" localSheetId="21" hidden="1">'Attach 15'!$16:$16</definedName>
    <definedName name="Z_7A9EA6D6_4DDF_43D9_92E6_C6AFAD14E266_.wvu.Rows" localSheetId="23" hidden="1">'Attach 17'!$26:$26,'Attach 17'!$32:$209</definedName>
    <definedName name="Z_7A9EA6D6_4DDF_43D9_92E6_C6AFAD14E266_.wvu.Rows" localSheetId="26" hidden="1">'Attach 19'!$13:$13,'Attach 19'!$20:$28</definedName>
    <definedName name="Z_7A9EA6D6_4DDF_43D9_92E6_C6AFAD14E266_.wvu.Rows" localSheetId="10" hidden="1">'Attach 5'!$4:$4</definedName>
    <definedName name="Z_7AB19D08_66F0_4286_83C5_279B475AE3A4_.wvu.Cols" localSheetId="11" hidden="1">'Attach 5A'!$H:$H</definedName>
    <definedName name="Z_7AB19D08_66F0_4286_83C5_279B475AE3A4_.wvu.PrintArea" localSheetId="11" hidden="1">'Attach 5A'!$A$1:$E$73</definedName>
    <definedName name="Z_7AB19D08_66F0_4286_83C5_279B475AE3A4_.wvu.Rows" localSheetId="11" hidden="1">'Attach 5A'!$25:$30</definedName>
    <definedName name="Z_7DC13EB1_5F25_4667_BD87_340DAD4F0E72_.wvu.Cols" localSheetId="6" hidden="1">'Attach-3 (QR)'!$M:$O</definedName>
    <definedName name="Z_7DC13EB1_5F25_4667_BD87_340DAD4F0E72_.wvu.Cols" localSheetId="4" hidden="1">'Attach-3 (QR)_old'!$M:$O</definedName>
    <definedName name="Z_7DC13EB1_5F25_4667_BD87_340DAD4F0E72_.wvu.PrintArea" localSheetId="6" hidden="1">'Attach-3 (QR)'!$A$1:$H$429</definedName>
    <definedName name="Z_7DC13EB1_5F25_4667_BD87_340DAD4F0E72_.wvu.PrintArea" localSheetId="4" hidden="1">'Attach-3 (QR)_old'!$A$1:$H$407</definedName>
    <definedName name="Z_7DC13EB1_5F25_4667_BD87_340DAD4F0E72_.wvu.Rows" localSheetId="6" hidden="1">'Attach-3 (QR)'!#REF!,'Attach-3 (QR)'!$230:$236,'Attach-3 (QR)'!#REF!,'Attach-3 (QR)'!#REF!,'Attach-3 (QR)'!#REF!,'Attach-3 (QR)'!$245:$245,'Attach-3 (QR)'!$294:$296,'Attach-3 (QR)'!$318:$349,'Attach-3 (QR)'!$355:$369</definedName>
    <definedName name="Z_7DC13EB1_5F25_4667_BD87_340DAD4F0E72_.wvu.Rows" localSheetId="4" hidden="1">'Attach-3 (QR)_old'!#REF!,'Attach-3 (QR)_old'!$144:$178,'Attach-3 (QR)_old'!#REF!,'Attach-3 (QR)_old'!#REF!,'Attach-3 (QR)_old'!#REF!,'Attach-3 (QR)_old'!#REF!,'Attach-3 (QR)_old'!$273:$275,'Attach-3 (QR)_old'!$297:$328,'Attach-3 (QR)_old'!$334:$348</definedName>
    <definedName name="Z_7FED4A88_DA6B_4AEC_96D2_BAE29634CEBD_.wvu.Cols" localSheetId="6" hidden="1">'Attach-3 (QR)'!$I:$I,'Attach-3 (QR)'!$K:$M</definedName>
    <definedName name="Z_7FED4A88_DA6B_4AEC_96D2_BAE29634CEBD_.wvu.Cols" localSheetId="4" hidden="1">'Attach-3 (QR)_old'!$I:$I,'Attach-3 (QR)_old'!$K:$M</definedName>
    <definedName name="Z_7FED4A88_DA6B_4AEC_96D2_BAE29634CEBD_.wvu.PrintArea" localSheetId="6" hidden="1">'Attach-3 (QR)'!$A$1:$H$429</definedName>
    <definedName name="Z_7FED4A88_DA6B_4AEC_96D2_BAE29634CEBD_.wvu.PrintArea" localSheetId="4" hidden="1">'Attach-3 (QR)_old'!$A$1:$H$407</definedName>
    <definedName name="Z_82E8A0F5_0020_4355_95CF_28601763A783_.wvu.Cols" localSheetId="21" hidden="1">'Attach 15'!$H:$H</definedName>
    <definedName name="Z_82E8A0F5_0020_4355_95CF_28601763A783_.wvu.Cols" localSheetId="10" hidden="1">'Attach 5'!$H:$H</definedName>
    <definedName name="Z_82E8A0F5_0020_4355_95CF_28601763A783_.wvu.Cols" localSheetId="12" hidden="1">'Attach 6'!$H:$H</definedName>
    <definedName name="Z_82E8A0F5_0020_4355_95CF_28601763A783_.wvu.Cols" localSheetId="14" hidden="1">'Attach 9'!#REF!</definedName>
    <definedName name="Z_82E8A0F5_0020_4355_95CF_28601763A783_.wvu.PrintArea" localSheetId="15" hidden="1">'Attach 10'!$A$1:$E$26</definedName>
    <definedName name="Z_82E8A0F5_0020_4355_95CF_28601763A783_.wvu.PrintArea" localSheetId="16" hidden="1">'Attach 11'!$A$1:$E$86</definedName>
    <definedName name="Z_82E8A0F5_0020_4355_95CF_28601763A783_.wvu.PrintArea" localSheetId="18" hidden="1">'Attach 13'!$A$1:$E$27</definedName>
    <definedName name="Z_82E8A0F5_0020_4355_95CF_28601763A783_.wvu.PrintArea" localSheetId="19" hidden="1">'Attach 14'!$A$1:$E$29</definedName>
    <definedName name="Z_82E8A0F5_0020_4355_95CF_28601763A783_.wvu.PrintArea" localSheetId="20" hidden="1">'Attach 14-IP'!$A$8:$I$225</definedName>
    <definedName name="Z_82E8A0F5_0020_4355_95CF_28601763A783_.wvu.PrintArea" localSheetId="21" hidden="1">'Attach 15'!$A$1:$E$92</definedName>
    <definedName name="Z_82E8A0F5_0020_4355_95CF_28601763A783_.wvu.PrintArea" localSheetId="22" hidden="1">'Attach 16 '!$A$1:$L$96</definedName>
    <definedName name="Z_82E8A0F5_0020_4355_95CF_28601763A783_.wvu.PrintArea" localSheetId="23" hidden="1">'Attach 17'!$A$1:$E$33</definedName>
    <definedName name="Z_82E8A0F5_0020_4355_95CF_28601763A783_.wvu.PrintArea" localSheetId="24" hidden="1">'Attach 18'!$A$1:$E$24</definedName>
    <definedName name="Z_82E8A0F5_0020_4355_95CF_28601763A783_.wvu.PrintArea" localSheetId="26" hidden="1">'Attach 19'!$A$1:$E$31</definedName>
    <definedName name="Z_82E8A0F5_0020_4355_95CF_28601763A783_.wvu.PrintArea" localSheetId="27" hidden="1">'Attach 23'!$A$1:$E$27</definedName>
    <definedName name="Z_82E8A0F5_0020_4355_95CF_28601763A783_.wvu.PrintArea" localSheetId="28" hidden="1">'Attach 24'!$A$1:$E$27</definedName>
    <definedName name="Z_82E8A0F5_0020_4355_95CF_28601763A783_.wvu.PrintArea" localSheetId="29" hidden="1">'Attach 26'!$A$1:$E$27</definedName>
    <definedName name="Z_82E8A0F5_0020_4355_95CF_28601763A783_.wvu.PrintArea" localSheetId="30" hidden="1">'Attach 28'!$A$1:$E$27</definedName>
    <definedName name="Z_82E8A0F5_0020_4355_95CF_28601763A783_.wvu.PrintArea" localSheetId="3" hidden="1">'Attach 3(JV)'!$A$1:$E$28</definedName>
    <definedName name="Z_82E8A0F5_0020_4355_95CF_28601763A783_.wvu.PrintArea" localSheetId="5" hidden="1">'Attach 3(QR)'!$A$1:$E$28</definedName>
    <definedName name="Z_82E8A0F5_0020_4355_95CF_28601763A783_.wvu.PrintArea" localSheetId="7" hidden="1">'Attach 4'!$A$1:$G$25</definedName>
    <definedName name="Z_82E8A0F5_0020_4355_95CF_28601763A783_.wvu.PrintArea" localSheetId="8" hidden="1">'Attach 4 (A)'!$A$1:$E$27</definedName>
    <definedName name="Z_82E8A0F5_0020_4355_95CF_28601763A783_.wvu.PrintArea" localSheetId="9" hidden="1">'Attach 4 (B)'!$A$1:$E$26</definedName>
    <definedName name="Z_82E8A0F5_0020_4355_95CF_28601763A783_.wvu.PrintArea" localSheetId="10" hidden="1">'Attach 5'!$A$1:$E$34</definedName>
    <definedName name="Z_82E8A0F5_0020_4355_95CF_28601763A783_.wvu.PrintArea" localSheetId="12" hidden="1">'Attach 6'!$A$1:$E$28</definedName>
    <definedName name="Z_82E8A0F5_0020_4355_95CF_28601763A783_.wvu.PrintArea" localSheetId="13" hidden="1">'Attach 7'!$A$1:$E$28</definedName>
    <definedName name="Z_82E8A0F5_0020_4355_95CF_28601763A783_.wvu.PrintArea" localSheetId="14" hidden="1">'Attach 9'!$A$1:$D$52</definedName>
    <definedName name="Z_82E8A0F5_0020_4355_95CF_28601763A783_.wvu.PrintArea" localSheetId="31" hidden="1">'Bid Form 1st Envelope '!$A$1:$F$121</definedName>
    <definedName name="Z_82E8A0F5_0020_4355_95CF_28601763A783_.wvu.PrintTitles" localSheetId="14" hidden="1">'Attach 9'!$18:$18</definedName>
    <definedName name="Z_82E8A0F5_0020_4355_95CF_28601763A783_.wvu.Rows" localSheetId="21" hidden="1">'Attach 15'!$16:$16</definedName>
    <definedName name="Z_82E8A0F5_0020_4355_95CF_28601763A783_.wvu.Rows" localSheetId="23" hidden="1">'Attach 17'!$26:$26,'Attach 17'!$32:$209</definedName>
    <definedName name="Z_82E8A0F5_0020_4355_95CF_28601763A783_.wvu.Rows" localSheetId="26" hidden="1">'Attach 19'!$13:$13,'Attach 19'!$20:$28</definedName>
    <definedName name="Z_82E8A0F5_0020_4355_95CF_28601763A783_.wvu.Rows" localSheetId="10" hidden="1">'Attach 5'!$4:$4</definedName>
    <definedName name="Z_83E639F0_925C_438D_A777_FD99BFFD55B2_.wvu.Cols" localSheetId="17" hidden="1">'Attach 12'!$F:$F</definedName>
    <definedName name="Z_83E639F0_925C_438D_A777_FD99BFFD55B2_.wvu.Cols" localSheetId="2" hidden="1">'Names of Bidder'!$L:$L</definedName>
    <definedName name="Z_83E639F0_925C_438D_A777_FD99BFFD55B2_.wvu.PrintArea" localSheetId="17" hidden="1">'Attach 12'!$A$1:$E$45</definedName>
    <definedName name="Z_83E639F0_925C_438D_A777_FD99BFFD55B2_.wvu.PrintArea" localSheetId="2" hidden="1">'Names of Bidder'!$B$1:$G$38</definedName>
    <definedName name="Z_869B0F9C_77A4_468D_A350_EA35CAE357D9_.wvu.Cols" localSheetId="17" hidden="1">'Attach 12'!$F:$H</definedName>
    <definedName name="Z_869B0F9C_77A4_468D_A350_EA35CAE357D9_.wvu.Cols" localSheetId="21" hidden="1">'Attach 15'!$H:$H,'Attach 15'!$L:$N</definedName>
    <definedName name="Z_869B0F9C_77A4_468D_A350_EA35CAE357D9_.wvu.Cols" localSheetId="3" hidden="1">'Attach 3(JV)'!$G:$H</definedName>
    <definedName name="Z_869B0F9C_77A4_468D_A350_EA35CAE357D9_.wvu.Cols" localSheetId="7" hidden="1">'Attach 4'!$H:$O</definedName>
    <definedName name="Z_869B0F9C_77A4_468D_A350_EA35CAE357D9_.wvu.Cols" localSheetId="10" hidden="1">'Attach 5'!$H:$H</definedName>
    <definedName name="Z_869B0F9C_77A4_468D_A350_EA35CAE357D9_.wvu.Cols" localSheetId="11" hidden="1">'Attach 5A'!$H:$H</definedName>
    <definedName name="Z_869B0F9C_77A4_468D_A350_EA35CAE357D9_.wvu.Cols" localSheetId="12" hidden="1">'Attach 6'!$H:$H</definedName>
    <definedName name="Z_869B0F9C_77A4_468D_A350_EA35CAE357D9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869B0F9C_77A4_468D_A350_EA35CAE357D9_.wvu.Cols" localSheetId="4" hidden="1">'Attach-3 (QR)_old'!$J:$AB</definedName>
    <definedName name="Z_869B0F9C_77A4_468D_A350_EA35CAE357D9_.wvu.Cols" localSheetId="31" hidden="1">'Bid Form 1st Envelope '!$K:$K,'Bid Form 1st Envelope '!$AA:$AI</definedName>
    <definedName name="Z_869B0F9C_77A4_468D_A350_EA35CAE357D9_.wvu.Cols" localSheetId="2" hidden="1">'Names of Bidder'!$H:$M,'Names of Bidder'!$O:$O,'Names of Bidder'!$AA:$AB</definedName>
    <definedName name="Z_869B0F9C_77A4_468D_A350_EA35CAE357D9_.wvu.FilterData" localSheetId="2" hidden="1">'Names of Bidder'!$B$6:$G$19</definedName>
    <definedName name="Z_869B0F9C_77A4_468D_A350_EA35CAE357D9_.wvu.PrintArea" localSheetId="15" hidden="1">'Attach 10'!$A$1:$F$21</definedName>
    <definedName name="Z_869B0F9C_77A4_468D_A350_EA35CAE357D9_.wvu.PrintArea" localSheetId="16" hidden="1">'Attach 11'!$A$1:$E$86</definedName>
    <definedName name="Z_869B0F9C_77A4_468D_A350_EA35CAE357D9_.wvu.PrintArea" localSheetId="17" hidden="1">'Attach 12'!$A$1:$F$45</definedName>
    <definedName name="Z_869B0F9C_77A4_468D_A350_EA35CAE357D9_.wvu.PrintArea" localSheetId="18" hidden="1">'Attach 13'!$A$1:$E$26</definedName>
    <definedName name="Z_869B0F9C_77A4_468D_A350_EA35CAE357D9_.wvu.PrintArea" localSheetId="19" hidden="1">'Attach 14'!$A$1:$E$26</definedName>
    <definedName name="Z_869B0F9C_77A4_468D_A350_EA35CAE357D9_.wvu.PrintArea" localSheetId="20" hidden="1">'Attach 14-IP'!$A$8:$I$225</definedName>
    <definedName name="Z_869B0F9C_77A4_468D_A350_EA35CAE357D9_.wvu.PrintArea" localSheetId="21" hidden="1">'Attach 15'!$A$1:$E$92</definedName>
    <definedName name="Z_869B0F9C_77A4_468D_A350_EA35CAE357D9_.wvu.PrintArea" localSheetId="22" hidden="1">'Attach 16 '!$A$1:$L$96</definedName>
    <definedName name="Z_869B0F9C_77A4_468D_A350_EA35CAE357D9_.wvu.PrintArea" localSheetId="23" hidden="1">'Attach 17'!$A$1:$E$33</definedName>
    <definedName name="Z_869B0F9C_77A4_468D_A350_EA35CAE357D9_.wvu.PrintArea" localSheetId="24" hidden="1">'Attach 18'!$A$1:$E$21</definedName>
    <definedName name="Z_869B0F9C_77A4_468D_A350_EA35CAE357D9_.wvu.PrintArea" localSheetId="26" hidden="1">'Attach 19'!$A$1:$E$31</definedName>
    <definedName name="Z_869B0F9C_77A4_468D_A350_EA35CAE357D9_.wvu.PrintArea" localSheetId="27" hidden="1">'Attach 23'!$A$1:$E$26</definedName>
    <definedName name="Z_869B0F9C_77A4_468D_A350_EA35CAE357D9_.wvu.PrintArea" localSheetId="28" hidden="1">'Attach 24'!$A$1:$E$26</definedName>
    <definedName name="Z_869B0F9C_77A4_468D_A350_EA35CAE357D9_.wvu.PrintArea" localSheetId="29" hidden="1">'Attach 26'!$A$1:$E$26</definedName>
    <definedName name="Z_869B0F9C_77A4_468D_A350_EA35CAE357D9_.wvu.PrintArea" localSheetId="30" hidden="1">'Attach 28'!$A$1:$E$26</definedName>
    <definedName name="Z_869B0F9C_77A4_468D_A350_EA35CAE357D9_.wvu.PrintArea" localSheetId="3" hidden="1">'Attach 3(JV)'!$A$1:$E$26</definedName>
    <definedName name="Z_869B0F9C_77A4_468D_A350_EA35CAE357D9_.wvu.PrintArea" localSheetId="5" hidden="1">'Attach 3(QR)'!$A$1:$E$28</definedName>
    <definedName name="Z_869B0F9C_77A4_468D_A350_EA35CAE357D9_.wvu.PrintArea" localSheetId="7" hidden="1">'Attach 4'!$A$1:$G$25</definedName>
    <definedName name="Z_869B0F9C_77A4_468D_A350_EA35CAE357D9_.wvu.PrintArea" localSheetId="8" hidden="1">'Attach 4 (A)'!$A$1:$E$27</definedName>
    <definedName name="Z_869B0F9C_77A4_468D_A350_EA35CAE357D9_.wvu.PrintArea" localSheetId="9" hidden="1">'Attach 4 (B)'!$A$1:$E$26</definedName>
    <definedName name="Z_869B0F9C_77A4_468D_A350_EA35CAE357D9_.wvu.PrintArea" localSheetId="10" hidden="1">'Attach 5'!$A$1:$E$35</definedName>
    <definedName name="Z_869B0F9C_77A4_468D_A350_EA35CAE357D9_.wvu.PrintArea" localSheetId="11" hidden="1">'Attach 5A'!$A$1:$E$73</definedName>
    <definedName name="Z_869B0F9C_77A4_468D_A350_EA35CAE357D9_.wvu.PrintArea" localSheetId="12" hidden="1">'Attach 6'!$A$1:$E$28</definedName>
    <definedName name="Z_869B0F9C_77A4_468D_A350_EA35CAE357D9_.wvu.PrintArea" localSheetId="13" hidden="1">'Attach 7'!$A$1:$E$24</definedName>
    <definedName name="Z_869B0F9C_77A4_468D_A350_EA35CAE357D9_.wvu.PrintArea" localSheetId="14" hidden="1">'Attach 9'!$A$1:$F$52</definedName>
    <definedName name="Z_869B0F9C_77A4_468D_A350_EA35CAE357D9_.wvu.PrintArea" localSheetId="6" hidden="1">'Attach-3 (QR)'!$A$1:$I$429</definedName>
    <definedName name="Z_869B0F9C_77A4_468D_A350_EA35CAE357D9_.wvu.PrintArea" localSheetId="4" hidden="1">'Attach-3 (QR)_old'!$A$1:$J$407</definedName>
    <definedName name="Z_869B0F9C_77A4_468D_A350_EA35CAE357D9_.wvu.PrintArea" localSheetId="31" hidden="1">'Bid Form 1st Envelope '!$A$1:$J$120</definedName>
    <definedName name="Z_869B0F9C_77A4_468D_A350_EA35CAE357D9_.wvu.PrintArea" localSheetId="1" hidden="1">Cover!$A$1:$F$29</definedName>
    <definedName name="Z_869B0F9C_77A4_468D_A350_EA35CAE357D9_.wvu.PrintArea" localSheetId="2" hidden="1">'Names of Bidder'!$B$1:$G$38</definedName>
    <definedName name="Z_869B0F9C_77A4_468D_A350_EA35CAE357D9_.wvu.PrintTitles" localSheetId="14" hidden="1">'Attach 9'!$18:$18</definedName>
    <definedName name="Z_869B0F9C_77A4_468D_A350_EA35CAE357D9_.wvu.Rows" localSheetId="17" hidden="1">'Attach 12'!$4:$4</definedName>
    <definedName name="Z_869B0F9C_77A4_468D_A350_EA35CAE357D9_.wvu.Rows" localSheetId="21" hidden="1">'Attach 15'!$16:$16</definedName>
    <definedName name="Z_869B0F9C_77A4_468D_A350_EA35CAE357D9_.wvu.Rows" localSheetId="23" hidden="1">'Attach 17'!$26:$26,'Attach 17'!$32:$209</definedName>
    <definedName name="Z_869B0F9C_77A4_468D_A350_EA35CAE357D9_.wvu.Rows" localSheetId="26" hidden="1">'Attach 19'!$13:$13,'Attach 19'!$20:$28</definedName>
    <definedName name="Z_869B0F9C_77A4_468D_A350_EA35CAE357D9_.wvu.Rows" localSheetId="10" hidden="1">'Attach 5'!$4:$4</definedName>
    <definedName name="Z_869B0F9C_77A4_468D_A350_EA35CAE357D9_.wvu.Rows" localSheetId="11" hidden="1">'Attach 5A'!$25:$30</definedName>
    <definedName name="Z_869B0F9C_77A4_468D_A350_EA35CAE357D9_.wvu.Rows" localSheetId="14" hidden="1">'Attach 9'!$27:$29</definedName>
    <definedName name="Z_869B0F9C_77A4_468D_A350_EA35CAE357D9_.wvu.Rows" localSheetId="6" hidden="1">'Attach-3 (QR)'!$19:$23,'Attach-3 (QR)'!$25:$25,'Attach-3 (QR)'!$35:$35,'Attach-3 (QR)'!#REF!,'Attach-3 (QR)'!#REF!,'Attach-3 (QR)'!$230:$236,'Attach-3 (QR)'!$245:$245,'Attach-3 (QR)'!$281:$407</definedName>
    <definedName name="Z_869B0F9C_77A4_468D_A350_EA35CAE357D9_.wvu.Rows" localSheetId="4" hidden="1">'Attach-3 (QR)_old'!$19:$23,'Attach-3 (QR)_old'!$25:$25,'Attach-3 (QR)_old'!$34:$34,'Attach-3 (QR)_old'!$91:$91,'Attach-3 (QR)_old'!$117:$117,'Attach-3 (QR)_old'!$204:$204,'Attach-3 (QR)_old'!$235:$235,'Attach-3 (QR)_old'!$260:$386</definedName>
    <definedName name="Z_869B0F9C_77A4_468D_A350_EA35CAE357D9_.wvu.Rows" localSheetId="31" hidden="1">'Bid Form 1st Envelope '!$30:$31,'Bid Form 1st Envelope '!$104:$104,'Bid Form 1st Envelope '!$107:$108</definedName>
    <definedName name="Z_869B0F9C_77A4_468D_A350_EA35CAE357D9_.wvu.Rows" localSheetId="2" hidden="1">'Names of Bidder'!$6:$7,'Names of Bidder'!$23:$26,'Names of Bidder'!$28:$31</definedName>
    <definedName name="Z_8E3ED18F_7B8F_4A1C_969D_A70DC3B696C3_.wvu.Cols" localSheetId="21" hidden="1">'Attach 15'!$H:$H</definedName>
    <definedName name="Z_8E3ED18F_7B8F_4A1C_969D_A70DC3B696C3_.wvu.Cols" localSheetId="10" hidden="1">'Attach 5'!$H:$H</definedName>
    <definedName name="Z_8E3ED18F_7B8F_4A1C_969D_A70DC3B696C3_.wvu.Cols" localSheetId="12" hidden="1">'Attach 6'!$H:$H</definedName>
    <definedName name="Z_8E3ED18F_7B8F_4A1C_969D_A70DC3B696C3_.wvu.PrintArea" localSheetId="15" hidden="1">'Attach 10'!$A$1:$E$26</definedName>
    <definedName name="Z_8E3ED18F_7B8F_4A1C_969D_A70DC3B696C3_.wvu.PrintArea" localSheetId="16" hidden="1">'Attach 11'!$A$1:$E$29</definedName>
    <definedName name="Z_8E3ED18F_7B8F_4A1C_969D_A70DC3B696C3_.wvu.PrintArea" localSheetId="18" hidden="1">'Attach 13'!$A$1:$E$27</definedName>
    <definedName name="Z_8E3ED18F_7B8F_4A1C_969D_A70DC3B696C3_.wvu.PrintArea" localSheetId="19" hidden="1">'Attach 14'!$A$1:$E$29</definedName>
    <definedName name="Z_8E3ED18F_7B8F_4A1C_969D_A70DC3B696C3_.wvu.PrintArea" localSheetId="20" hidden="1">'Attach 14-IP'!$A$8:$I$225</definedName>
    <definedName name="Z_8E3ED18F_7B8F_4A1C_969D_A70DC3B696C3_.wvu.PrintArea" localSheetId="21" hidden="1">'Attach 15'!$A$1:$E$92</definedName>
    <definedName name="Z_8E3ED18F_7B8F_4A1C_969D_A70DC3B696C3_.wvu.PrintArea" localSheetId="22" hidden="1">'Attach 16 '!$A$1:$L$96</definedName>
    <definedName name="Z_8E3ED18F_7B8F_4A1C_969D_A70DC3B696C3_.wvu.PrintArea" localSheetId="23" hidden="1">'Attach 17'!$A$1:$E$33</definedName>
    <definedName name="Z_8E3ED18F_7B8F_4A1C_969D_A70DC3B696C3_.wvu.PrintArea" localSheetId="24" hidden="1">'Attach 18'!$A$1:$E$24</definedName>
    <definedName name="Z_8E3ED18F_7B8F_4A1C_969D_A70DC3B696C3_.wvu.PrintArea" localSheetId="26" hidden="1">'Attach 19'!$A$1:$E$31</definedName>
    <definedName name="Z_8E3ED18F_7B8F_4A1C_969D_A70DC3B696C3_.wvu.PrintArea" localSheetId="27" hidden="1">'Attach 23'!$A$1:$E$27</definedName>
    <definedName name="Z_8E3ED18F_7B8F_4A1C_969D_A70DC3B696C3_.wvu.PrintArea" localSheetId="28" hidden="1">'Attach 24'!$A$1:$E$27</definedName>
    <definedName name="Z_8E3ED18F_7B8F_4A1C_969D_A70DC3B696C3_.wvu.PrintArea" localSheetId="29" hidden="1">'Attach 26'!$A$1:$E$27</definedName>
    <definedName name="Z_8E3ED18F_7B8F_4A1C_969D_A70DC3B696C3_.wvu.PrintArea" localSheetId="30" hidden="1">'Attach 28'!$A$1:$E$27</definedName>
    <definedName name="Z_8E3ED18F_7B8F_4A1C_969D_A70DC3B696C3_.wvu.PrintArea" localSheetId="3" hidden="1">'Attach 3(JV)'!$A$1:$E$28</definedName>
    <definedName name="Z_8E3ED18F_7B8F_4A1C_969D_A70DC3B696C3_.wvu.PrintArea" localSheetId="5" hidden="1">'Attach 3(QR)'!$A$1:$E$28</definedName>
    <definedName name="Z_8E3ED18F_7B8F_4A1C_969D_A70DC3B696C3_.wvu.PrintArea" localSheetId="7" hidden="1">'Attach 4'!$A$1:$G$25</definedName>
    <definedName name="Z_8E3ED18F_7B8F_4A1C_969D_A70DC3B696C3_.wvu.PrintArea" localSheetId="8" hidden="1">'Attach 4 (A)'!$A$1:$E$27</definedName>
    <definedName name="Z_8E3ED18F_7B8F_4A1C_969D_A70DC3B696C3_.wvu.PrintArea" localSheetId="9" hidden="1">'Attach 4 (B)'!$A$1:$E$26</definedName>
    <definedName name="Z_8E3ED18F_7B8F_4A1C_969D_A70DC3B696C3_.wvu.PrintArea" localSheetId="10" hidden="1">'Attach 5'!$A$1:$E$34</definedName>
    <definedName name="Z_8E3ED18F_7B8F_4A1C_969D_A70DC3B696C3_.wvu.PrintArea" localSheetId="12" hidden="1">'Attach 6'!$A$1:$E$28</definedName>
    <definedName name="Z_8E3ED18F_7B8F_4A1C_969D_A70DC3B696C3_.wvu.PrintArea" localSheetId="13" hidden="1">'Attach 7'!$A$1:$E$28</definedName>
    <definedName name="Z_8E3ED18F_7B8F_4A1C_969D_A70DC3B696C3_.wvu.PrintArea" localSheetId="14" hidden="1">'Attach 9'!$A$1:$D$53</definedName>
    <definedName name="Z_8E3ED18F_7B8F_4A1C_969D_A70DC3B696C3_.wvu.PrintArea" localSheetId="31" hidden="1">'Bid Form 1st Envelope '!$A$1:$F$121</definedName>
    <definedName name="Z_8E3ED18F_7B8F_4A1C_969D_A70DC3B696C3_.wvu.PrintTitles" localSheetId="14" hidden="1">'Attach 9'!$18:$18</definedName>
    <definedName name="Z_8E3ED18F_7B8F_4A1C_969D_A70DC3B696C3_.wvu.Rows" localSheetId="21" hidden="1">'Attach 15'!$16:$16</definedName>
    <definedName name="Z_8E3ED18F_7B8F_4A1C_969D_A70DC3B696C3_.wvu.Rows" localSheetId="23" hidden="1">'Attach 17'!$26:$26,'Attach 17'!$32:$209</definedName>
    <definedName name="Z_8E3ED18F_7B8F_4A1C_969D_A70DC3B696C3_.wvu.Rows" localSheetId="26" hidden="1">'Attach 19'!$13:$13,'Attach 19'!$20:$28</definedName>
    <definedName name="Z_8E3ED18F_7B8F_4A1C_969D_A70DC3B696C3_.wvu.Rows" localSheetId="10" hidden="1">'Attach 5'!$4:$4</definedName>
    <definedName name="Z_8E7B022F_1113_4BA2_B2BA_8EDBE02A2557_.wvu.PrintArea" localSheetId="15" hidden="1">'Attach 10'!$A$1:$E$26</definedName>
    <definedName name="Z_8E7B022F_1113_4BA2_B2BA_8EDBE02A2557_.wvu.PrintArea" localSheetId="16" hidden="1">'Attach 11'!$A$1:$E$85</definedName>
    <definedName name="Z_8E7B022F_1113_4BA2_B2BA_8EDBE02A2557_.wvu.PrintArea" localSheetId="17" hidden="1">'Attach 12'!$A$1:$E$45</definedName>
    <definedName name="Z_8E7B022F_1113_4BA2_B2BA_8EDBE02A2557_.wvu.PrintArea" localSheetId="18" hidden="1">'Attach 13'!$A$1:$E$29</definedName>
    <definedName name="Z_8E7B022F_1113_4BA2_B2BA_8EDBE02A2557_.wvu.PrintArea" localSheetId="19" hidden="1">'Attach 14'!$A$1:$E$29</definedName>
    <definedName name="Z_8E7B022F_1113_4BA2_B2BA_8EDBE02A2557_.wvu.PrintArea" localSheetId="21" hidden="1">'Attach 15'!$A$1:$E$93</definedName>
    <definedName name="Z_8E7B022F_1113_4BA2_B2BA_8EDBE02A2557_.wvu.PrintArea" localSheetId="22" hidden="1">'Attach 16 '!$A$1:$L$96</definedName>
    <definedName name="Z_8E7B022F_1113_4BA2_B2BA_8EDBE02A2557_.wvu.PrintArea" localSheetId="24" hidden="1">'Attach 18'!$A$1:$E$24</definedName>
    <definedName name="Z_8E7B022F_1113_4BA2_B2BA_8EDBE02A2557_.wvu.PrintArea" localSheetId="26" hidden="1">'Attach 19'!$A$1:$E$35</definedName>
    <definedName name="Z_8E7B022F_1113_4BA2_B2BA_8EDBE02A2557_.wvu.PrintArea" localSheetId="27" hidden="1">'Attach 23'!$A$1:$E$29</definedName>
    <definedName name="Z_8E7B022F_1113_4BA2_B2BA_8EDBE02A2557_.wvu.PrintArea" localSheetId="28" hidden="1">'Attach 24'!$A$1:$E$29</definedName>
    <definedName name="Z_8E7B022F_1113_4BA2_B2BA_8EDBE02A2557_.wvu.PrintArea" localSheetId="29" hidden="1">'Attach 26'!$A$1:$E$29</definedName>
    <definedName name="Z_8E7B022F_1113_4BA2_B2BA_8EDBE02A2557_.wvu.PrintArea" localSheetId="30" hidden="1">'Attach 28'!$A$1:$E$29</definedName>
    <definedName name="Z_8E7B022F_1113_4BA2_B2BA_8EDBE02A2557_.wvu.PrintArea" localSheetId="3" hidden="1">'Attach 3(JV)'!$A$1:$E$28</definedName>
    <definedName name="Z_8E7B022F_1113_4BA2_B2BA_8EDBE02A2557_.wvu.PrintArea" localSheetId="5" hidden="1">'Attach 3(QR)'!$A$1:$E$28</definedName>
    <definedName name="Z_8E7B022F_1113_4BA2_B2BA_8EDBE02A2557_.wvu.PrintArea" localSheetId="7" hidden="1">'Attach 4'!$A$1:$E$25</definedName>
    <definedName name="Z_8E7B022F_1113_4BA2_B2BA_8EDBE02A2557_.wvu.PrintArea" localSheetId="8" hidden="1">'Attach 4 (A)'!$A$1:$E$27</definedName>
    <definedName name="Z_8E7B022F_1113_4BA2_B2BA_8EDBE02A2557_.wvu.PrintArea" localSheetId="9" hidden="1">'Attach 4 (B)'!$A$1:$E$26</definedName>
    <definedName name="Z_8E7B022F_1113_4BA2_B2BA_8EDBE02A2557_.wvu.PrintArea" localSheetId="10" hidden="1">'Attach 5'!$A$1:$E$109</definedName>
    <definedName name="Z_8E7B022F_1113_4BA2_B2BA_8EDBE02A2557_.wvu.PrintArea" localSheetId="11" hidden="1">'Attach 5A'!$A$1:$E$73</definedName>
    <definedName name="Z_8E7B022F_1113_4BA2_B2BA_8EDBE02A2557_.wvu.PrintArea" localSheetId="12" hidden="1">'Attach 6'!$A$1:$E$51</definedName>
    <definedName name="Z_8E7B022F_1113_4BA2_B2BA_8EDBE02A2557_.wvu.PrintArea" localSheetId="13" hidden="1">'Attach 7'!$A$1:$E$28</definedName>
    <definedName name="Z_8E7B022F_1113_4BA2_B2BA_8EDBE02A2557_.wvu.PrintArea" localSheetId="14" hidden="1">'Attach 9'!$A$1:$D$53</definedName>
    <definedName name="Z_8E7B022F_1113_4BA2_B2BA_8EDBE02A2557_.wvu.PrintArea" localSheetId="31" hidden="1">'Bid Form 1st Envelope '!$A$1:$F$121</definedName>
    <definedName name="Z_8E7B022F_1113_4BA2_B2BA_8EDBE02A2557_.wvu.PrintTitles" localSheetId="17" hidden="1">'Attach 12'!#REF!</definedName>
    <definedName name="Z_8E7B022F_1113_4BA2_B2BA_8EDBE02A2557_.wvu.PrintTitles" localSheetId="14" hidden="1">'Attach 9'!$18:$18</definedName>
    <definedName name="Z_8FC0B3D6_A78E_4DDC_99E8_A5E9B8E73FA3_.wvu.Cols" localSheetId="25" hidden="1">'Attach 18 SP'!$J:$P</definedName>
    <definedName name="Z_8FC0B3D6_A78E_4DDC_99E8_A5E9B8E73FA3_.wvu.PrintArea" localSheetId="25" hidden="1">'Attach 18 SP'!$A$8:$I$157</definedName>
    <definedName name="Z_8FC0B3D6_A78E_4DDC_99E8_A5E9B8E73FA3_.wvu.Rows" localSheetId="25" hidden="1">'Attach 18 SP'!#REF!,'Attach 18 SP'!#REF!,'Attach 18 SP'!#REF!,'Attach 18 SP'!#REF!,'Attach 18 SP'!#REF!,'Attach 18 SP'!$149:$153</definedName>
    <definedName name="Z_97C0FC0E_800C_45C9_895E_E91A3F1ADBA4_.wvu.Cols" localSheetId="21" hidden="1">'Attach 15'!$H:$H</definedName>
    <definedName name="Z_97C0FC0E_800C_45C9_895E_E91A3F1ADBA4_.wvu.Cols" localSheetId="10" hidden="1">'Attach 5'!$H:$H</definedName>
    <definedName name="Z_97C0FC0E_800C_45C9_895E_E91A3F1ADBA4_.wvu.Cols" localSheetId="12" hidden="1">'Attach 6'!$H:$H</definedName>
    <definedName name="Z_97C0FC0E_800C_45C9_895E_E91A3F1ADBA4_.wvu.PrintArea" localSheetId="15" hidden="1">'Attach 10'!$A$1:$E$26</definedName>
    <definedName name="Z_97C0FC0E_800C_45C9_895E_E91A3F1ADBA4_.wvu.PrintArea" localSheetId="16" hidden="1">'Attach 11'!$A$1:$E$29</definedName>
    <definedName name="Z_97C0FC0E_800C_45C9_895E_E91A3F1ADBA4_.wvu.PrintArea" localSheetId="18" hidden="1">'Attach 13'!$A$1:$E$27</definedName>
    <definedName name="Z_97C0FC0E_800C_45C9_895E_E91A3F1ADBA4_.wvu.PrintArea" localSheetId="19" hidden="1">'Attach 14'!$A$1:$E$29</definedName>
    <definedName name="Z_97C0FC0E_800C_45C9_895E_E91A3F1ADBA4_.wvu.PrintArea" localSheetId="20" hidden="1">'Attach 14-IP'!$A$8:$I$225</definedName>
    <definedName name="Z_97C0FC0E_800C_45C9_895E_E91A3F1ADBA4_.wvu.PrintArea" localSheetId="21" hidden="1">'Attach 15'!$A$1:$E$92</definedName>
    <definedName name="Z_97C0FC0E_800C_45C9_895E_E91A3F1ADBA4_.wvu.PrintArea" localSheetId="22" hidden="1">'Attach 16 '!$A$1:$L$96</definedName>
    <definedName name="Z_97C0FC0E_800C_45C9_895E_E91A3F1ADBA4_.wvu.PrintArea" localSheetId="23" hidden="1">'Attach 17'!$A$1:$E$33</definedName>
    <definedName name="Z_97C0FC0E_800C_45C9_895E_E91A3F1ADBA4_.wvu.PrintArea" localSheetId="24" hidden="1">'Attach 18'!$A$1:$E$24</definedName>
    <definedName name="Z_97C0FC0E_800C_45C9_895E_E91A3F1ADBA4_.wvu.PrintArea" localSheetId="26" hidden="1">'Attach 19'!$A$1:$E$31</definedName>
    <definedName name="Z_97C0FC0E_800C_45C9_895E_E91A3F1ADBA4_.wvu.PrintArea" localSheetId="27" hidden="1">'Attach 23'!$A$1:$E$27</definedName>
    <definedName name="Z_97C0FC0E_800C_45C9_895E_E91A3F1ADBA4_.wvu.PrintArea" localSheetId="28" hidden="1">'Attach 24'!$A$1:$E$27</definedName>
    <definedName name="Z_97C0FC0E_800C_45C9_895E_E91A3F1ADBA4_.wvu.PrintArea" localSheetId="29" hidden="1">'Attach 26'!$A$1:$E$27</definedName>
    <definedName name="Z_97C0FC0E_800C_45C9_895E_E91A3F1ADBA4_.wvu.PrintArea" localSheetId="30" hidden="1">'Attach 28'!$A$1:$E$27</definedName>
    <definedName name="Z_97C0FC0E_800C_45C9_895E_E91A3F1ADBA4_.wvu.PrintArea" localSheetId="3" hidden="1">'Attach 3(JV)'!$A$1:$E$28</definedName>
    <definedName name="Z_97C0FC0E_800C_45C9_895E_E91A3F1ADBA4_.wvu.PrintArea" localSheetId="5" hidden="1">'Attach 3(QR)'!$A$1:$E$28</definedName>
    <definedName name="Z_97C0FC0E_800C_45C9_895E_E91A3F1ADBA4_.wvu.PrintArea" localSheetId="7" hidden="1">'Attach 4'!$A$1:$G$25</definedName>
    <definedName name="Z_97C0FC0E_800C_45C9_895E_E91A3F1ADBA4_.wvu.PrintArea" localSheetId="8" hidden="1">'Attach 4 (A)'!$A$1:$E$27</definedName>
    <definedName name="Z_97C0FC0E_800C_45C9_895E_E91A3F1ADBA4_.wvu.PrintArea" localSheetId="9" hidden="1">'Attach 4 (B)'!$A$1:$E$26</definedName>
    <definedName name="Z_97C0FC0E_800C_45C9_895E_E91A3F1ADBA4_.wvu.PrintArea" localSheetId="10" hidden="1">'Attach 5'!$A$1:$E$34</definedName>
    <definedName name="Z_97C0FC0E_800C_45C9_895E_E91A3F1ADBA4_.wvu.PrintArea" localSheetId="12" hidden="1">'Attach 6'!$A$1:$E$28</definedName>
    <definedName name="Z_97C0FC0E_800C_45C9_895E_E91A3F1ADBA4_.wvu.PrintArea" localSheetId="13" hidden="1">'Attach 7'!$A$1:$E$28</definedName>
    <definedName name="Z_97C0FC0E_800C_45C9_895E_E91A3F1ADBA4_.wvu.PrintArea" localSheetId="14" hidden="1">'Attach 9'!$A$1:$D$53</definedName>
    <definedName name="Z_97C0FC0E_800C_45C9_895E_E91A3F1ADBA4_.wvu.PrintArea" localSheetId="31" hidden="1">'Bid Form 1st Envelope '!$A$1:$F$121</definedName>
    <definedName name="Z_97C0FC0E_800C_45C9_895E_E91A3F1ADBA4_.wvu.PrintTitles" localSheetId="14" hidden="1">'Attach 9'!$18:$18</definedName>
    <definedName name="Z_97C0FC0E_800C_45C9_895E_E91A3F1ADBA4_.wvu.Rows" localSheetId="21" hidden="1">'Attach 15'!$16:$16</definedName>
    <definedName name="Z_97C0FC0E_800C_45C9_895E_E91A3F1ADBA4_.wvu.Rows" localSheetId="23" hidden="1">'Attach 17'!$26:$26,'Attach 17'!$32:$209</definedName>
    <definedName name="Z_97C0FC0E_800C_45C9_895E_E91A3F1ADBA4_.wvu.Rows" localSheetId="26" hidden="1">'Attach 19'!$13:$13,'Attach 19'!$20:$28</definedName>
    <definedName name="Z_97C0FC0E_800C_45C9_895E_E91A3F1ADBA4_.wvu.Rows" localSheetId="10" hidden="1">'Attach 5'!$4:$4</definedName>
    <definedName name="Z_9A693F15_F4E8_4E14_B5D1_6BC61E4B8742_.wvu.Cols" localSheetId="25" hidden="1">'Attach 18 SP'!$J:$AO</definedName>
    <definedName name="Z_9A693F15_F4E8_4E14_B5D1_6BC61E4B8742_.wvu.PrintArea" localSheetId="25" hidden="1">'Attach 18 SP'!$A$7:$I$157</definedName>
    <definedName name="Z_9A693F15_F4E8_4E14_B5D1_6BC61E4B8742_.wvu.Rows" localSheetId="25" hidden="1">'Attach 18 SP'!$149:$153</definedName>
    <definedName name="Z_9CD72AD0_8BDA_437F_A784_A667464C809C_.wvu.Cols" localSheetId="17" hidden="1">'Attach 12'!$F:$H</definedName>
    <definedName name="Z_9CD72AD0_8BDA_437F_A784_A667464C809C_.wvu.Cols" localSheetId="21" hidden="1">'Attach 15'!$H:$H,'Attach 15'!$L:$N</definedName>
    <definedName name="Z_9CD72AD0_8BDA_437F_A784_A667464C809C_.wvu.Cols" localSheetId="25" hidden="1">'Attach 18 SP'!$J:$AO</definedName>
    <definedName name="Z_9CD72AD0_8BDA_437F_A784_A667464C809C_.wvu.Cols" localSheetId="3" hidden="1">'Attach 3(JV)'!$G:$H</definedName>
    <definedName name="Z_9CD72AD0_8BDA_437F_A784_A667464C809C_.wvu.Cols" localSheetId="7" hidden="1">'Attach 4'!$H:$O</definedName>
    <definedName name="Z_9CD72AD0_8BDA_437F_A784_A667464C809C_.wvu.Cols" localSheetId="10" hidden="1">'Attach 5'!$H:$H</definedName>
    <definedName name="Z_9CD72AD0_8BDA_437F_A784_A667464C809C_.wvu.Cols" localSheetId="11" hidden="1">'Attach 5A'!$H:$H</definedName>
    <definedName name="Z_9CD72AD0_8BDA_437F_A784_A667464C809C_.wvu.Cols" localSheetId="12" hidden="1">'Attach 6'!$H:$H</definedName>
    <definedName name="Z_9CD72AD0_8BDA_437F_A784_A667464C809C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9CD72AD0_8BDA_437F_A784_A667464C809C_.wvu.Cols" localSheetId="4" hidden="1">'Attach-3 (QR)_old'!$J:$AB</definedName>
    <definedName name="Z_9CD72AD0_8BDA_437F_A784_A667464C809C_.wvu.Cols" localSheetId="31" hidden="1">'Bid Form 1st Envelope '!$K:$K,'Bid Form 1st Envelope '!$AA:$AI</definedName>
    <definedName name="Z_9CD72AD0_8BDA_437F_A784_A667464C809C_.wvu.Cols" localSheetId="2" hidden="1">'Names of Bidder'!$H:$M,'Names of Bidder'!$O:$O,'Names of Bidder'!$AA:$AB</definedName>
    <definedName name="Z_9CD72AD0_8BDA_437F_A784_A667464C809C_.wvu.FilterData" localSheetId="2" hidden="1">'Names of Bidder'!$B$6:$G$19</definedName>
    <definedName name="Z_9CD72AD0_8BDA_437F_A784_A667464C809C_.wvu.PrintArea" localSheetId="15" hidden="1">'Attach 10'!$A$1:$F$21</definedName>
    <definedName name="Z_9CD72AD0_8BDA_437F_A784_A667464C809C_.wvu.PrintArea" localSheetId="16" hidden="1">'Attach 11'!$A$1:$E$86</definedName>
    <definedName name="Z_9CD72AD0_8BDA_437F_A784_A667464C809C_.wvu.PrintArea" localSheetId="17" hidden="1">'Attach 12'!$A$1:$F$45</definedName>
    <definedName name="Z_9CD72AD0_8BDA_437F_A784_A667464C809C_.wvu.PrintArea" localSheetId="18" hidden="1">'Attach 13'!$A$1:$E$26</definedName>
    <definedName name="Z_9CD72AD0_8BDA_437F_A784_A667464C809C_.wvu.PrintArea" localSheetId="19" hidden="1">'Attach 14'!$A$1:$E$26</definedName>
    <definedName name="Z_9CD72AD0_8BDA_437F_A784_A667464C809C_.wvu.PrintArea" localSheetId="20" hidden="1">'Attach 14-IP'!$A$8:$I$225</definedName>
    <definedName name="Z_9CD72AD0_8BDA_437F_A784_A667464C809C_.wvu.PrintArea" localSheetId="21" hidden="1">'Attach 15'!$A$1:$E$92</definedName>
    <definedName name="Z_9CD72AD0_8BDA_437F_A784_A667464C809C_.wvu.PrintArea" localSheetId="22" hidden="1">'Attach 16 '!$A$1:$L$96</definedName>
    <definedName name="Z_9CD72AD0_8BDA_437F_A784_A667464C809C_.wvu.PrintArea" localSheetId="23" hidden="1">'Attach 17'!$A$1:$E$33</definedName>
    <definedName name="Z_9CD72AD0_8BDA_437F_A784_A667464C809C_.wvu.PrintArea" localSheetId="24" hidden="1">'Attach 18'!$A$1:$E$21</definedName>
    <definedName name="Z_9CD72AD0_8BDA_437F_A784_A667464C809C_.wvu.PrintArea" localSheetId="25" hidden="1">'Attach 18 SP'!$A$7:$I$157</definedName>
    <definedName name="Z_9CD72AD0_8BDA_437F_A784_A667464C809C_.wvu.PrintArea" localSheetId="26" hidden="1">'Attach 19'!$A$1:$E$31</definedName>
    <definedName name="Z_9CD72AD0_8BDA_437F_A784_A667464C809C_.wvu.PrintArea" localSheetId="27" hidden="1">'Attach 23'!$A$1:$E$26</definedName>
    <definedName name="Z_9CD72AD0_8BDA_437F_A784_A667464C809C_.wvu.PrintArea" localSheetId="28" hidden="1">'Attach 24'!$A$1:$E$26</definedName>
    <definedName name="Z_9CD72AD0_8BDA_437F_A784_A667464C809C_.wvu.PrintArea" localSheetId="29" hidden="1">'Attach 26'!$A$1:$E$26</definedName>
    <definedName name="Z_9CD72AD0_8BDA_437F_A784_A667464C809C_.wvu.PrintArea" localSheetId="30" hidden="1">'Attach 28'!$A$1:$E$26</definedName>
    <definedName name="Z_9CD72AD0_8BDA_437F_A784_A667464C809C_.wvu.PrintArea" localSheetId="3" hidden="1">'Attach 3(JV)'!$A$1:$E$26</definedName>
    <definedName name="Z_9CD72AD0_8BDA_437F_A784_A667464C809C_.wvu.PrintArea" localSheetId="5" hidden="1">'Attach 3(QR)'!$A$1:$E$28</definedName>
    <definedName name="Z_9CD72AD0_8BDA_437F_A784_A667464C809C_.wvu.PrintArea" localSheetId="7" hidden="1">'Attach 4'!$A$1:$G$25</definedName>
    <definedName name="Z_9CD72AD0_8BDA_437F_A784_A667464C809C_.wvu.PrintArea" localSheetId="8" hidden="1">'Attach 4 (A)'!$A$1:$E$27</definedName>
    <definedName name="Z_9CD72AD0_8BDA_437F_A784_A667464C809C_.wvu.PrintArea" localSheetId="9" hidden="1">'Attach 4 (B)'!$A$1:$E$26</definedName>
    <definedName name="Z_9CD72AD0_8BDA_437F_A784_A667464C809C_.wvu.PrintArea" localSheetId="10" hidden="1">'Attach 5'!$A$1:$E$35</definedName>
    <definedName name="Z_9CD72AD0_8BDA_437F_A784_A667464C809C_.wvu.PrintArea" localSheetId="11" hidden="1">'Attach 5A'!$A$1:$E$68</definedName>
    <definedName name="Z_9CD72AD0_8BDA_437F_A784_A667464C809C_.wvu.PrintArea" localSheetId="12" hidden="1">'Attach 6'!$A$1:$E$31</definedName>
    <definedName name="Z_9CD72AD0_8BDA_437F_A784_A667464C809C_.wvu.PrintArea" localSheetId="13" hidden="1">'Attach 7'!$A$1:$E$24</definedName>
    <definedName name="Z_9CD72AD0_8BDA_437F_A784_A667464C809C_.wvu.PrintArea" localSheetId="14" hidden="1">'Attach 9'!$A$1:$F$52</definedName>
    <definedName name="Z_9CD72AD0_8BDA_437F_A784_A667464C809C_.wvu.PrintArea" localSheetId="6" hidden="1">'Attach-3 (QR)'!$A$1:$I$429</definedName>
    <definedName name="Z_9CD72AD0_8BDA_437F_A784_A667464C809C_.wvu.PrintArea" localSheetId="4" hidden="1">'Attach-3 (QR)_old'!$A$1:$J$407</definedName>
    <definedName name="Z_9CD72AD0_8BDA_437F_A784_A667464C809C_.wvu.PrintArea" localSheetId="31" hidden="1">'Bid Form 1st Envelope '!$A$1:$J$120</definedName>
    <definedName name="Z_9CD72AD0_8BDA_437F_A784_A667464C809C_.wvu.PrintArea" localSheetId="1" hidden="1">Cover!$A$1:$F$29</definedName>
    <definedName name="Z_9CD72AD0_8BDA_437F_A784_A667464C809C_.wvu.PrintArea" localSheetId="2" hidden="1">'Names of Bidder'!$B$1:$G$38</definedName>
    <definedName name="Z_9CD72AD0_8BDA_437F_A784_A667464C809C_.wvu.PrintTitles" localSheetId="14" hidden="1">'Attach 9'!$18:$18</definedName>
    <definedName name="Z_9CD72AD0_8BDA_437F_A784_A667464C809C_.wvu.Rows" localSheetId="17" hidden="1">'Attach 12'!$4:$4</definedName>
    <definedName name="Z_9CD72AD0_8BDA_437F_A784_A667464C809C_.wvu.Rows" localSheetId="21" hidden="1">'Attach 15'!$16:$16</definedName>
    <definedName name="Z_9CD72AD0_8BDA_437F_A784_A667464C809C_.wvu.Rows" localSheetId="23" hidden="1">'Attach 17'!$26:$26,'Attach 17'!$32:$209</definedName>
    <definedName name="Z_9CD72AD0_8BDA_437F_A784_A667464C809C_.wvu.Rows" localSheetId="25" hidden="1">'Attach 18 SP'!$149:$153</definedName>
    <definedName name="Z_9CD72AD0_8BDA_437F_A784_A667464C809C_.wvu.Rows" localSheetId="26" hidden="1">'Attach 19'!$13:$13,'Attach 19'!$20:$28</definedName>
    <definedName name="Z_9CD72AD0_8BDA_437F_A784_A667464C809C_.wvu.Rows" localSheetId="10" hidden="1">'Attach 5'!$4:$4</definedName>
    <definedName name="Z_9CD72AD0_8BDA_437F_A784_A667464C809C_.wvu.Rows" localSheetId="11" hidden="1">'Attach 5A'!$25:$30</definedName>
    <definedName name="Z_9CD72AD0_8BDA_437F_A784_A667464C809C_.wvu.Rows" localSheetId="14" hidden="1">'Attach 9'!$27:$29</definedName>
    <definedName name="Z_9CD72AD0_8BDA_437F_A784_A667464C809C_.wvu.Rows" localSheetId="6" hidden="1">'Attach-3 (QR)'!$19:$23,'Attach-3 (QR)'!$25:$25,'Attach-3 (QR)'!$35:$35,'Attach-3 (QR)'!#REF!,'Attach-3 (QR)'!#REF!,'Attach-3 (QR)'!$230:$236,'Attach-3 (QR)'!$245:$245,'Attach-3 (QR)'!$281:$407</definedName>
    <definedName name="Z_9CD72AD0_8BDA_437F_A784_A667464C809C_.wvu.Rows" localSheetId="4" hidden="1">'Attach-3 (QR)_old'!$19:$23,'Attach-3 (QR)_old'!$25:$25,'Attach-3 (QR)_old'!$34:$34,'Attach-3 (QR)_old'!$91:$91,'Attach-3 (QR)_old'!$117:$117,'Attach-3 (QR)_old'!$204:$204,'Attach-3 (QR)_old'!$235:$235,'Attach-3 (QR)_old'!$260:$386</definedName>
    <definedName name="Z_9CD72AD0_8BDA_437F_A784_A667464C809C_.wvu.Rows" localSheetId="31" hidden="1">'Bid Form 1st Envelope '!$22:$23,'Bid Form 1st Envelope '!$30:$31,'Bid Form 1st Envelope '!$104:$104,'Bid Form 1st Envelope '!$107:$108</definedName>
    <definedName name="Z_9CD72AD0_8BDA_437F_A784_A667464C809C_.wvu.Rows" localSheetId="2" hidden="1">'Names of Bidder'!$6:$7,'Names of Bidder'!$23:$26,'Names of Bidder'!$28:$31</definedName>
    <definedName name="Z_9F341631_288D_49D9_8F81_65CCC818C9BA_.wvu.Cols" localSheetId="17" hidden="1">'Attach 12'!$F:$H</definedName>
    <definedName name="Z_9F341631_288D_49D9_8F81_65CCC818C9BA_.wvu.Cols" localSheetId="21" hidden="1">'Attach 15'!$H:$H,'Attach 15'!$L:$N</definedName>
    <definedName name="Z_9F341631_288D_49D9_8F81_65CCC818C9BA_.wvu.Cols" localSheetId="25" hidden="1">'Attach 18 SP'!$J:$AO</definedName>
    <definedName name="Z_9F341631_288D_49D9_8F81_65CCC818C9BA_.wvu.Cols" localSheetId="3" hidden="1">'Attach 3(JV)'!$G:$H</definedName>
    <definedName name="Z_9F341631_288D_49D9_8F81_65CCC818C9BA_.wvu.Cols" localSheetId="7" hidden="1">'Attach 4'!$H:$O</definedName>
    <definedName name="Z_9F341631_288D_49D9_8F81_65CCC818C9BA_.wvu.Cols" localSheetId="10" hidden="1">'Attach 5'!$H:$H</definedName>
    <definedName name="Z_9F341631_288D_49D9_8F81_65CCC818C9BA_.wvu.Cols" localSheetId="11" hidden="1">'Attach 5A'!$H:$H</definedName>
    <definedName name="Z_9F341631_288D_49D9_8F81_65CCC818C9BA_.wvu.Cols" localSheetId="12" hidden="1">'Attach 6'!$H:$H</definedName>
    <definedName name="Z_9F341631_288D_49D9_8F81_65CCC818C9BA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9F341631_288D_49D9_8F81_65CCC818C9BA_.wvu.Cols" localSheetId="4" hidden="1">'Attach-3 (QR)_old'!$J:$AB</definedName>
    <definedName name="Z_9F341631_288D_49D9_8F81_65CCC818C9BA_.wvu.Cols" localSheetId="31" hidden="1">'Bid Form 1st Envelope '!$K:$K,'Bid Form 1st Envelope '!$AA:$AI</definedName>
    <definedName name="Z_9F341631_288D_49D9_8F81_65CCC818C9BA_.wvu.Cols" localSheetId="2" hidden="1">'Names of Bidder'!$H:$M,'Names of Bidder'!$O:$O,'Names of Bidder'!$AA:$AB</definedName>
    <definedName name="Z_9F341631_288D_49D9_8F81_65CCC818C9BA_.wvu.FilterData" localSheetId="2" hidden="1">'Names of Bidder'!$B$6:$G$19</definedName>
    <definedName name="Z_9F341631_288D_49D9_8F81_65CCC818C9BA_.wvu.PrintArea" localSheetId="15" hidden="1">'Attach 10'!$A$1:$F$21</definedName>
    <definedName name="Z_9F341631_288D_49D9_8F81_65CCC818C9BA_.wvu.PrintArea" localSheetId="16" hidden="1">'Attach 11'!$A$1:$E$86</definedName>
    <definedName name="Z_9F341631_288D_49D9_8F81_65CCC818C9BA_.wvu.PrintArea" localSheetId="17" hidden="1">'Attach 12'!$A$1:$F$45</definedName>
    <definedName name="Z_9F341631_288D_49D9_8F81_65CCC818C9BA_.wvu.PrintArea" localSheetId="18" hidden="1">'Attach 13'!$A$1:$E$26</definedName>
    <definedName name="Z_9F341631_288D_49D9_8F81_65CCC818C9BA_.wvu.PrintArea" localSheetId="19" hidden="1">'Attach 14'!$A$1:$E$26</definedName>
    <definedName name="Z_9F341631_288D_49D9_8F81_65CCC818C9BA_.wvu.PrintArea" localSheetId="20" hidden="1">'Attach 14-IP'!$A$8:$I$225</definedName>
    <definedName name="Z_9F341631_288D_49D9_8F81_65CCC818C9BA_.wvu.PrintArea" localSheetId="21" hidden="1">'Attach 15'!$A$1:$E$92</definedName>
    <definedName name="Z_9F341631_288D_49D9_8F81_65CCC818C9BA_.wvu.PrintArea" localSheetId="22" hidden="1">'Attach 16 '!$A$1:$L$96</definedName>
    <definedName name="Z_9F341631_288D_49D9_8F81_65CCC818C9BA_.wvu.PrintArea" localSheetId="23" hidden="1">'Attach 17'!$A$1:$E$33</definedName>
    <definedName name="Z_9F341631_288D_49D9_8F81_65CCC818C9BA_.wvu.PrintArea" localSheetId="24" hidden="1">'Attach 18'!$A$1:$E$21</definedName>
    <definedName name="Z_9F341631_288D_49D9_8F81_65CCC818C9BA_.wvu.PrintArea" localSheetId="25" hidden="1">'Attach 18 SP'!$A$7:$I$157</definedName>
    <definedName name="Z_9F341631_288D_49D9_8F81_65CCC818C9BA_.wvu.PrintArea" localSheetId="26" hidden="1">'Attach 19'!$A$1:$E$31</definedName>
    <definedName name="Z_9F341631_288D_49D9_8F81_65CCC818C9BA_.wvu.PrintArea" localSheetId="27" hidden="1">'Attach 23'!$A$1:$E$26</definedName>
    <definedName name="Z_9F341631_288D_49D9_8F81_65CCC818C9BA_.wvu.PrintArea" localSheetId="28" hidden="1">'Attach 24'!$A$1:$E$26</definedName>
    <definedName name="Z_9F341631_288D_49D9_8F81_65CCC818C9BA_.wvu.PrintArea" localSheetId="29" hidden="1">'Attach 26'!$A$1:$E$26</definedName>
    <definedName name="Z_9F341631_288D_49D9_8F81_65CCC818C9BA_.wvu.PrintArea" localSheetId="30" hidden="1">'Attach 28'!$A$1:$E$26</definedName>
    <definedName name="Z_9F341631_288D_49D9_8F81_65CCC818C9BA_.wvu.PrintArea" localSheetId="3" hidden="1">'Attach 3(JV)'!$A$1:$E$26</definedName>
    <definedName name="Z_9F341631_288D_49D9_8F81_65CCC818C9BA_.wvu.PrintArea" localSheetId="5" hidden="1">'Attach 3(QR)'!$A$1:$E$28</definedName>
    <definedName name="Z_9F341631_288D_49D9_8F81_65CCC818C9BA_.wvu.PrintArea" localSheetId="7" hidden="1">'Attach 4'!$A$1:$G$25</definedName>
    <definedName name="Z_9F341631_288D_49D9_8F81_65CCC818C9BA_.wvu.PrintArea" localSheetId="8" hidden="1">'Attach 4 (A)'!$A$1:$E$27</definedName>
    <definedName name="Z_9F341631_288D_49D9_8F81_65CCC818C9BA_.wvu.PrintArea" localSheetId="9" hidden="1">'Attach 4 (B)'!$A$1:$E$26</definedName>
    <definedName name="Z_9F341631_288D_49D9_8F81_65CCC818C9BA_.wvu.PrintArea" localSheetId="10" hidden="1">'Attach 5'!$A$1:$E$35</definedName>
    <definedName name="Z_9F341631_288D_49D9_8F81_65CCC818C9BA_.wvu.PrintArea" localSheetId="11" hidden="1">'Attach 5A'!$A$1:$E$68</definedName>
    <definedName name="Z_9F341631_288D_49D9_8F81_65CCC818C9BA_.wvu.PrintArea" localSheetId="12" hidden="1">'Attach 6'!$A$1:$E$31</definedName>
    <definedName name="Z_9F341631_288D_49D9_8F81_65CCC818C9BA_.wvu.PrintArea" localSheetId="13" hidden="1">'Attach 7'!$A$1:$E$24</definedName>
    <definedName name="Z_9F341631_288D_49D9_8F81_65CCC818C9BA_.wvu.PrintArea" localSheetId="14" hidden="1">'Attach 9'!$A$1:$F$52</definedName>
    <definedName name="Z_9F341631_288D_49D9_8F81_65CCC818C9BA_.wvu.PrintArea" localSheetId="6" hidden="1">'Attach-3 (QR)'!$A$1:$I$429</definedName>
    <definedName name="Z_9F341631_288D_49D9_8F81_65CCC818C9BA_.wvu.PrintArea" localSheetId="4" hidden="1">'Attach-3 (QR)_old'!$A$1:$J$407</definedName>
    <definedName name="Z_9F341631_288D_49D9_8F81_65CCC818C9BA_.wvu.PrintArea" localSheetId="31" hidden="1">'Bid Form 1st Envelope '!$A$1:$F$119</definedName>
    <definedName name="Z_9F341631_288D_49D9_8F81_65CCC818C9BA_.wvu.PrintArea" localSheetId="1" hidden="1">Cover!$A$1:$F$29</definedName>
    <definedName name="Z_9F341631_288D_49D9_8F81_65CCC818C9BA_.wvu.PrintArea" localSheetId="2" hidden="1">'Names of Bidder'!$B$1:$G$38</definedName>
    <definedName name="Z_9F341631_288D_49D9_8F81_65CCC818C9BA_.wvu.PrintTitles" localSheetId="14" hidden="1">'Attach 9'!$18:$18</definedName>
    <definedName name="Z_9F341631_288D_49D9_8F81_65CCC818C9BA_.wvu.Rows" localSheetId="17" hidden="1">'Attach 12'!$4:$4</definedName>
    <definedName name="Z_9F341631_288D_49D9_8F81_65CCC818C9BA_.wvu.Rows" localSheetId="23" hidden="1">'Attach 17'!$26:$26,'Attach 17'!$32:$209</definedName>
    <definedName name="Z_9F341631_288D_49D9_8F81_65CCC818C9BA_.wvu.Rows" localSheetId="25" hidden="1">'Attach 18 SP'!$149:$153</definedName>
    <definedName name="Z_9F341631_288D_49D9_8F81_65CCC818C9BA_.wvu.Rows" localSheetId="26" hidden="1">'Attach 19'!$13:$13,'Attach 19'!$20:$28</definedName>
    <definedName name="Z_9F341631_288D_49D9_8F81_65CCC818C9BA_.wvu.Rows" localSheetId="10" hidden="1">'Attach 5'!$4:$4</definedName>
    <definedName name="Z_9F341631_288D_49D9_8F81_65CCC818C9BA_.wvu.Rows" localSheetId="11" hidden="1">'Attach 5A'!$25:$30</definedName>
    <definedName name="Z_9F341631_288D_49D9_8F81_65CCC818C9BA_.wvu.Rows" localSheetId="14" hidden="1">'Attach 9'!$27:$29</definedName>
    <definedName name="Z_9F341631_288D_49D9_8F81_65CCC818C9BA_.wvu.Rows" localSheetId="6" hidden="1">'Attach-3 (QR)'!$19:$23,'Attach-3 (QR)'!$25:$25,'Attach-3 (QR)'!$35:$35,'Attach-3 (QR)'!$90:$90,'Attach-3 (QR)'!$166:$166,'Attach-3 (QR)'!$230:$236,'Attach-3 (QR)'!$245:$245,'Attach-3 (QR)'!$281:$407</definedName>
    <definedName name="Z_9F341631_288D_49D9_8F81_65CCC818C9BA_.wvu.Rows" localSheetId="4" hidden="1">'Attach-3 (QR)_old'!$19:$23,'Attach-3 (QR)_old'!$25:$25,'Attach-3 (QR)_old'!$34:$34,'Attach-3 (QR)_old'!$91:$91,'Attach-3 (QR)_old'!$117:$117,'Attach-3 (QR)_old'!$204:$204,'Attach-3 (QR)_old'!$235:$235,'Attach-3 (QR)_old'!$260:$386</definedName>
    <definedName name="Z_9F341631_288D_49D9_8F81_65CCC818C9BA_.wvu.Rows" localSheetId="31" hidden="1">'Bid Form 1st Envelope '!$22:$22,'Bid Form 1st Envelope '!$30:$31,'Bid Form 1st Envelope '!$104:$104,'Bid Form 1st Envelope '!$107:$108</definedName>
    <definedName name="Z_9F341631_288D_49D9_8F81_65CCC818C9BA_.wvu.Rows" localSheetId="1" hidden="1">Cover!$20:$21</definedName>
    <definedName name="Z_9F341631_288D_49D9_8F81_65CCC818C9BA_.wvu.Rows" localSheetId="2" hidden="1">'Names of Bidder'!$6:$7,'Names of Bidder'!$23:$26,'Names of Bidder'!$28:$31</definedName>
    <definedName name="Z_9F8CD454_46B1_47B9_9F5F_73ED69AC40D4_.wvu.Cols" localSheetId="6" hidden="1">'Attach-3 (QR)'!$M:$O</definedName>
    <definedName name="Z_9F8CD454_46B1_47B9_9F5F_73ED69AC40D4_.wvu.Cols" localSheetId="4" hidden="1">'Attach-3 (QR)_old'!$M:$O</definedName>
    <definedName name="Z_9F8CD454_46B1_47B9_9F5F_73ED69AC40D4_.wvu.PrintArea" localSheetId="6" hidden="1">'Attach-3 (QR)'!$A$1:$H$429</definedName>
    <definedName name="Z_9F8CD454_46B1_47B9_9F5F_73ED69AC40D4_.wvu.PrintArea" localSheetId="4" hidden="1">'Attach-3 (QR)_old'!$A$1:$H$407</definedName>
    <definedName name="Z_9F8CD454_46B1_47B9_9F5F_73ED69AC40D4_.wvu.Rows" localSheetId="6" hidden="1">'Attach-3 (QR)'!#REF!,'Attach-3 (QR)'!$230:$236,'Attach-3 (QR)'!#REF!,'Attach-3 (QR)'!#REF!,'Attach-3 (QR)'!#REF!,'Attach-3 (QR)'!$245:$245,'Attach-3 (QR)'!$294:$296,'Attach-3 (QR)'!$318:$349,'Attach-3 (QR)'!$355:$369</definedName>
    <definedName name="Z_9F8CD454_46B1_47B9_9F5F_73ED69AC40D4_.wvu.Rows" localSheetId="4" hidden="1">'Attach-3 (QR)_old'!#REF!,'Attach-3 (QR)_old'!$144:$178,'Attach-3 (QR)_old'!#REF!,'Attach-3 (QR)_old'!#REF!,'Attach-3 (QR)_old'!#REF!,'Attach-3 (QR)_old'!#REF!,'Attach-3 (QR)_old'!$273:$275,'Attach-3 (QR)_old'!$297:$328,'Attach-3 (QR)_old'!$334:$348</definedName>
    <definedName name="Z_A317F5C2_E44F_4A46_8833_2AE6CAE06F6E_.wvu.Cols" localSheetId="6" hidden="1">'Attach-3 (QR)'!$M:$O</definedName>
    <definedName name="Z_A317F5C2_E44F_4A46_8833_2AE6CAE06F6E_.wvu.Cols" localSheetId="4" hidden="1">'Attach-3 (QR)_old'!$M:$O</definedName>
    <definedName name="Z_A317F5C2_E44F_4A46_8833_2AE6CAE06F6E_.wvu.PrintArea" localSheetId="6" hidden="1">'Attach-3 (QR)'!$A$1:$H$429</definedName>
    <definedName name="Z_A317F5C2_E44F_4A46_8833_2AE6CAE06F6E_.wvu.PrintArea" localSheetId="4" hidden="1">'Attach-3 (QR)_old'!$A$1:$H$407</definedName>
    <definedName name="Z_A317F5C2_E44F_4A46_8833_2AE6CAE06F6E_.wvu.Rows" localSheetId="6" hidden="1">'Attach-3 (QR)'!#REF!,'Attach-3 (QR)'!#REF!,'Attach-3 (QR)'!#REF!,'Attach-3 (QR)'!$294:$296</definedName>
    <definedName name="Z_A317F5C2_E44F_4A46_8833_2AE6CAE06F6E_.wvu.Rows" localSheetId="4" hidden="1">'Attach-3 (QR)_old'!#REF!,'Attach-3 (QR)_old'!#REF!,'Attach-3 (QR)_old'!#REF!,'Attach-3 (QR)_old'!$273:$275</definedName>
    <definedName name="Z_A3F641DF_CF1D_48E3_AFDC_E52726A449CB_.wvu.PrintArea" localSheetId="15" hidden="1">'Attach 10'!$A$1:$E$27</definedName>
    <definedName name="Z_A3F641DF_CF1D_48E3_AFDC_E52726A449CB_.wvu.PrintArea" localSheetId="16" hidden="1">'Attach 11'!$A$1:$E$85</definedName>
    <definedName name="Z_A3F641DF_CF1D_48E3_AFDC_E52726A449CB_.wvu.PrintArea" localSheetId="17" hidden="1">'Attach 12'!$A$1:$E$45</definedName>
    <definedName name="Z_A3F641DF_CF1D_48E3_AFDC_E52726A449CB_.wvu.PrintArea" localSheetId="18" hidden="1">'Attach 13'!$A$1:$E$30</definedName>
    <definedName name="Z_A3F641DF_CF1D_48E3_AFDC_E52726A449CB_.wvu.PrintArea" localSheetId="19" hidden="1">'Attach 14'!$A$1:$E$30</definedName>
    <definedName name="Z_A3F641DF_CF1D_48E3_AFDC_E52726A449CB_.wvu.PrintArea" localSheetId="21" hidden="1">'Attach 15'!$A$1:$E$94</definedName>
    <definedName name="Z_A3F641DF_CF1D_48E3_AFDC_E52726A449CB_.wvu.PrintArea" localSheetId="22" hidden="1">'Attach 16 '!$A$1:$L$96</definedName>
    <definedName name="Z_A3F641DF_CF1D_48E3_AFDC_E52726A449CB_.wvu.PrintArea" localSheetId="24" hidden="1">'Attach 18'!$A$1:$E$25</definedName>
    <definedName name="Z_A3F641DF_CF1D_48E3_AFDC_E52726A449CB_.wvu.PrintArea" localSheetId="26" hidden="1">'Attach 19'!$A$1:$E$35</definedName>
    <definedName name="Z_A3F641DF_CF1D_48E3_AFDC_E52726A449CB_.wvu.PrintArea" localSheetId="27" hidden="1">'Attach 23'!$A$1:$E$30</definedName>
    <definedName name="Z_A3F641DF_CF1D_48E3_AFDC_E52726A449CB_.wvu.PrintArea" localSheetId="28" hidden="1">'Attach 24'!$A$1:$E$30</definedName>
    <definedName name="Z_A3F641DF_CF1D_48E3_AFDC_E52726A449CB_.wvu.PrintArea" localSheetId="29" hidden="1">'Attach 26'!$A$1:$E$30</definedName>
    <definedName name="Z_A3F641DF_CF1D_48E3_AFDC_E52726A449CB_.wvu.PrintArea" localSheetId="30" hidden="1">'Attach 28'!$A$1:$E$30</definedName>
    <definedName name="Z_A3F641DF_CF1D_48E3_AFDC_E52726A449CB_.wvu.PrintArea" localSheetId="3" hidden="1">'Attach 3(JV)'!$A$1:$E$28</definedName>
    <definedName name="Z_A3F641DF_CF1D_48E3_AFDC_E52726A449CB_.wvu.PrintArea" localSheetId="5" hidden="1">'Attach 3(QR)'!$A$1:$E$28</definedName>
    <definedName name="Z_A3F641DF_CF1D_48E3_AFDC_E52726A449CB_.wvu.PrintArea" localSheetId="7" hidden="1">'Attach 4'!$A$1:$E$24</definedName>
    <definedName name="Z_A3F641DF_CF1D_48E3_AFDC_E52726A449CB_.wvu.PrintArea" localSheetId="8" hidden="1">'Attach 4 (A)'!$A$1:$E$27</definedName>
    <definedName name="Z_A3F641DF_CF1D_48E3_AFDC_E52726A449CB_.wvu.PrintArea" localSheetId="9" hidden="1">'Attach 4 (B)'!$A$1:$E$26</definedName>
    <definedName name="Z_A3F641DF_CF1D_48E3_AFDC_E52726A449CB_.wvu.PrintArea" localSheetId="10" hidden="1">'Attach 5'!$A$1:$E$34</definedName>
    <definedName name="Z_A3F641DF_CF1D_48E3_AFDC_E52726A449CB_.wvu.PrintArea" localSheetId="11" hidden="1">'Attach 5A'!$A$1:$E$34</definedName>
    <definedName name="Z_A3F641DF_CF1D_48E3_AFDC_E52726A449CB_.wvu.PrintArea" localSheetId="12" hidden="1">'Attach 6'!$A$1:$E$52</definedName>
    <definedName name="Z_A3F641DF_CF1D_48E3_AFDC_E52726A449CB_.wvu.PrintArea" localSheetId="13" hidden="1">'Attach 7'!$A$1:$E$28</definedName>
    <definedName name="Z_A3F641DF_CF1D_48E3_AFDC_E52726A449CB_.wvu.PrintArea" localSheetId="14" hidden="1">'Attach 9'!$A$1:$D$53</definedName>
    <definedName name="Z_A3F641DF_CF1D_48E3_AFDC_E52726A449CB_.wvu.PrintArea" localSheetId="31" hidden="1">'Bid Form 1st Envelope '!$A$1:$F$121</definedName>
    <definedName name="Z_A3F641DF_CF1D_48E3_AFDC_E52726A449CB_.wvu.PrintTitles" localSheetId="17" hidden="1">'Attach 12'!#REF!</definedName>
    <definedName name="Z_A3F641DF_CF1D_48E3_AFDC_E52726A449CB_.wvu.PrintTitles" localSheetId="14" hidden="1">'Attach 9'!$18:$18</definedName>
    <definedName name="Z_A8583C01_5E6A_4469_ADCA_440E12AA8084_.wvu.Cols" localSheetId="17" hidden="1">'Attach 12'!$F:$H</definedName>
    <definedName name="Z_A8583C01_5E6A_4469_ADCA_440E12AA8084_.wvu.Cols" localSheetId="21" hidden="1">'Attach 15'!$H:$H,'Attach 15'!$L:$N</definedName>
    <definedName name="Z_A8583C01_5E6A_4469_ADCA_440E12AA8084_.wvu.Cols" localSheetId="3" hidden="1">'Attach 3(JV)'!$G:$H</definedName>
    <definedName name="Z_A8583C01_5E6A_4469_ADCA_440E12AA8084_.wvu.Cols" localSheetId="7" hidden="1">'Attach 4'!$H:$O</definedName>
    <definedName name="Z_A8583C01_5E6A_4469_ADCA_440E12AA8084_.wvu.Cols" localSheetId="10" hidden="1">'Attach 5'!$H:$H</definedName>
    <definedName name="Z_A8583C01_5E6A_4469_ADCA_440E12AA8084_.wvu.Cols" localSheetId="11" hidden="1">'Attach 5A'!$H:$H</definedName>
    <definedName name="Z_A8583C01_5E6A_4469_ADCA_440E12AA8084_.wvu.Cols" localSheetId="12" hidden="1">'Attach 6'!$H:$H</definedName>
    <definedName name="Z_A8583C01_5E6A_4469_ADCA_440E12AA8084_.wvu.Cols" localSheetId="4" hidden="1">'Attach-3 (QR)_old'!$J:$AB</definedName>
    <definedName name="Z_A8583C01_5E6A_4469_ADCA_440E12AA8084_.wvu.Cols" localSheetId="31" hidden="1">'Bid Form 1st Envelope '!$K:$K,'Bid Form 1st Envelope '!$AA:$AI</definedName>
    <definedName name="Z_A8583C01_5E6A_4469_ADCA_440E12AA8084_.wvu.Cols" localSheetId="2" hidden="1">'Names of Bidder'!$H:$M,'Names of Bidder'!$AA:$AB</definedName>
    <definedName name="Z_A8583C01_5E6A_4469_ADCA_440E12AA8084_.wvu.FilterData" localSheetId="2" hidden="1">'Names of Bidder'!$B$6:$G$19</definedName>
    <definedName name="Z_A8583C01_5E6A_4469_ADCA_440E12AA8084_.wvu.PrintArea" localSheetId="15" hidden="1">'Attach 10'!$A$1:$F$21</definedName>
    <definedName name="Z_A8583C01_5E6A_4469_ADCA_440E12AA8084_.wvu.PrintArea" localSheetId="16" hidden="1">'Attach 11'!$A$1:$E$86</definedName>
    <definedName name="Z_A8583C01_5E6A_4469_ADCA_440E12AA8084_.wvu.PrintArea" localSheetId="17" hidden="1">'Attach 12'!$A$1:$E$45</definedName>
    <definedName name="Z_A8583C01_5E6A_4469_ADCA_440E12AA8084_.wvu.PrintArea" localSheetId="18" hidden="1">'Attach 13'!$A$1:$E$26</definedName>
    <definedName name="Z_A8583C01_5E6A_4469_ADCA_440E12AA8084_.wvu.PrintArea" localSheetId="19" hidden="1">'Attach 14'!$A$1:$E$26</definedName>
    <definedName name="Z_A8583C01_5E6A_4469_ADCA_440E12AA8084_.wvu.PrintArea" localSheetId="20" hidden="1">'Attach 14-IP'!$A$8:$I$225</definedName>
    <definedName name="Z_A8583C01_5E6A_4469_ADCA_440E12AA8084_.wvu.PrintArea" localSheetId="21" hidden="1">'Attach 15'!$A$1:$E$92</definedName>
    <definedName name="Z_A8583C01_5E6A_4469_ADCA_440E12AA8084_.wvu.PrintArea" localSheetId="22" hidden="1">'Attach 16 '!$A$1:$L$96</definedName>
    <definedName name="Z_A8583C01_5E6A_4469_ADCA_440E12AA8084_.wvu.PrintArea" localSheetId="23" hidden="1">'Attach 17'!$A$1:$E$33</definedName>
    <definedName name="Z_A8583C01_5E6A_4469_ADCA_440E12AA8084_.wvu.PrintArea" localSheetId="24" hidden="1">'Attach 18'!$A$1:$E$21</definedName>
    <definedName name="Z_A8583C01_5E6A_4469_ADCA_440E12AA8084_.wvu.PrintArea" localSheetId="26" hidden="1">'Attach 19'!$A$1:$E$31</definedName>
    <definedName name="Z_A8583C01_5E6A_4469_ADCA_440E12AA8084_.wvu.PrintArea" localSheetId="27" hidden="1">'Attach 23'!$A$1:$E$26</definedName>
    <definedName name="Z_A8583C01_5E6A_4469_ADCA_440E12AA8084_.wvu.PrintArea" localSheetId="28" hidden="1">'Attach 24'!$A$1:$E$26</definedName>
    <definedName name="Z_A8583C01_5E6A_4469_ADCA_440E12AA8084_.wvu.PrintArea" localSheetId="29" hidden="1">'Attach 26'!$A$1:$E$26</definedName>
    <definedName name="Z_A8583C01_5E6A_4469_ADCA_440E12AA8084_.wvu.PrintArea" localSheetId="30" hidden="1">'Attach 28'!$A$1:$E$26</definedName>
    <definedName name="Z_A8583C01_5E6A_4469_ADCA_440E12AA8084_.wvu.PrintArea" localSheetId="3" hidden="1">'Attach 3(JV)'!$A$1:$E$26</definedName>
    <definedName name="Z_A8583C01_5E6A_4469_ADCA_440E12AA8084_.wvu.PrintArea" localSheetId="5" hidden="1">'Attach 3(QR)'!$A$1:$E$28</definedName>
    <definedName name="Z_A8583C01_5E6A_4469_ADCA_440E12AA8084_.wvu.PrintArea" localSheetId="7" hidden="1">'Attach 4'!$A$1:$G$25</definedName>
    <definedName name="Z_A8583C01_5E6A_4469_ADCA_440E12AA8084_.wvu.PrintArea" localSheetId="8" hidden="1">'Attach 4 (A)'!$A$1:$E$27</definedName>
    <definedName name="Z_A8583C01_5E6A_4469_ADCA_440E12AA8084_.wvu.PrintArea" localSheetId="9" hidden="1">'Attach 4 (B)'!$A$1:$E$26</definedName>
    <definedName name="Z_A8583C01_5E6A_4469_ADCA_440E12AA8084_.wvu.PrintArea" localSheetId="10" hidden="1">'Attach 5'!$A$1:$E$35</definedName>
    <definedName name="Z_A8583C01_5E6A_4469_ADCA_440E12AA8084_.wvu.PrintArea" localSheetId="11" hidden="1">'Attach 5A'!$A$1:$E$73</definedName>
    <definedName name="Z_A8583C01_5E6A_4469_ADCA_440E12AA8084_.wvu.PrintArea" localSheetId="12" hidden="1">'Attach 6'!$A$1:$E$28</definedName>
    <definedName name="Z_A8583C01_5E6A_4469_ADCA_440E12AA8084_.wvu.PrintArea" localSheetId="13" hidden="1">'Attach 7'!$A$1:$E$24</definedName>
    <definedName name="Z_A8583C01_5E6A_4469_ADCA_440E12AA8084_.wvu.PrintArea" localSheetId="14" hidden="1">'Attach 9'!$A$1:$F$52</definedName>
    <definedName name="Z_A8583C01_5E6A_4469_ADCA_440E12AA8084_.wvu.PrintArea" localSheetId="4" hidden="1">'Attach-3 (QR)_old'!$A$1:$I$407</definedName>
    <definedName name="Z_A8583C01_5E6A_4469_ADCA_440E12AA8084_.wvu.PrintArea" localSheetId="31" hidden="1">'Bid Form 1st Envelope '!$A$1:$J$120</definedName>
    <definedName name="Z_A8583C01_5E6A_4469_ADCA_440E12AA8084_.wvu.PrintArea" localSheetId="1" hidden="1">Cover!$A$1:$F$29</definedName>
    <definedName name="Z_A8583C01_5E6A_4469_ADCA_440E12AA8084_.wvu.PrintArea" localSheetId="2" hidden="1">'Names of Bidder'!$B$1:$G$38</definedName>
    <definedName name="Z_A8583C01_5E6A_4469_ADCA_440E12AA8084_.wvu.PrintTitles" localSheetId="14" hidden="1">'Attach 9'!$18:$18</definedName>
    <definedName name="Z_A8583C01_5E6A_4469_ADCA_440E12AA8084_.wvu.Rows" localSheetId="17" hidden="1">'Attach 12'!$4:$4</definedName>
    <definedName name="Z_A8583C01_5E6A_4469_ADCA_440E12AA8084_.wvu.Rows" localSheetId="21" hidden="1">'Attach 15'!$16:$16</definedName>
    <definedName name="Z_A8583C01_5E6A_4469_ADCA_440E12AA8084_.wvu.Rows" localSheetId="23" hidden="1">'Attach 17'!$26:$26,'Attach 17'!$32:$209</definedName>
    <definedName name="Z_A8583C01_5E6A_4469_ADCA_440E12AA8084_.wvu.Rows" localSheetId="26" hidden="1">'Attach 19'!$13:$13,'Attach 19'!$20:$28</definedName>
    <definedName name="Z_A8583C01_5E6A_4469_ADCA_440E12AA8084_.wvu.Rows" localSheetId="10" hidden="1">'Attach 5'!$4:$4</definedName>
    <definedName name="Z_A8583C01_5E6A_4469_ADCA_440E12AA8084_.wvu.Rows" localSheetId="11" hidden="1">'Attach 5A'!$25:$30</definedName>
    <definedName name="Z_A8583C01_5E6A_4469_ADCA_440E12AA8084_.wvu.Rows" localSheetId="4" hidden="1">'Attach-3 (QR)_old'!$19:$23,'Attach-3 (QR)_old'!$25:$25,'Attach-3 (QR)_old'!$34:$34,'Attach-3 (QR)_old'!$91:$91,'Attach-3 (QR)_old'!$117:$117,'Attach-3 (QR)_old'!$144:$178,'Attach-3 (QR)_old'!#REF!,'Attach-3 (QR)_old'!$204:$204,'Attach-3 (QR)_old'!$260:$386</definedName>
    <definedName name="Z_A8583C01_5E6A_4469_ADCA_440E12AA8084_.wvu.Rows" localSheetId="31" hidden="1">'Bid Form 1st Envelope '!$30:$31,'Bid Form 1st Envelope '!$104:$104,'Bid Form 1st Envelope '!$107:$108</definedName>
    <definedName name="Z_A8583C01_5E6A_4469_ADCA_440E12AA8084_.wvu.Rows" localSheetId="2" hidden="1">'Names of Bidder'!$7:$7,'Names of Bidder'!$23:$26,'Names of Bidder'!$28:$31</definedName>
    <definedName name="Z_AF19F13B_761B_48FB_A70F_9439A4D7530B_.wvu.Cols" localSheetId="6" hidden="1">'Attach-3 (QR)'!$M:$O</definedName>
    <definedName name="Z_AF19F13B_761B_48FB_A70F_9439A4D7530B_.wvu.Cols" localSheetId="4" hidden="1">'Attach-3 (QR)_old'!$M:$O</definedName>
    <definedName name="Z_AF19F13B_761B_48FB_A70F_9439A4D7530B_.wvu.PrintArea" localSheetId="6" hidden="1">'Attach-3 (QR)'!$A$1:$H$429</definedName>
    <definedName name="Z_AF19F13B_761B_48FB_A70F_9439A4D7530B_.wvu.PrintArea" localSheetId="4" hidden="1">'Attach-3 (QR)_old'!$A$1:$H$407</definedName>
    <definedName name="Z_AF19F13B_761B_48FB_A70F_9439A4D7530B_.wvu.Rows" localSheetId="6" hidden="1">'Attach-3 (QR)'!$230:$236,'Attach-3 (QR)'!#REF!,'Attach-3 (QR)'!#REF!,'Attach-3 (QR)'!#REF!,'Attach-3 (QR)'!$294:$296,'Attach-3 (QR)'!$318:$349,'Attach-3 (QR)'!$360:$369</definedName>
    <definedName name="Z_AF19F13B_761B_48FB_A70F_9439A4D7530B_.wvu.Rows" localSheetId="4" hidden="1">'Attach-3 (QR)_old'!$144:$178,'Attach-3 (QR)_old'!#REF!,'Attach-3 (QR)_old'!#REF!,'Attach-3 (QR)_old'!#REF!,'Attach-3 (QR)_old'!$273:$275,'Attach-3 (QR)_old'!$297:$328,'Attach-3 (QR)_old'!$339:$348</definedName>
    <definedName name="Z_B7A16C2F_5026_4C0C_BBB1_23B0149C8FB9_.wvu.Cols" localSheetId="17" hidden="1">'Attach 12'!$F:$F</definedName>
    <definedName name="Z_B7A16C2F_5026_4C0C_BBB1_23B0149C8FB9_.wvu.Cols" localSheetId="2" hidden="1">'Names of Bidder'!$L:$L</definedName>
    <definedName name="Z_B7A16C2F_5026_4C0C_BBB1_23B0149C8FB9_.wvu.PrintArea" localSheetId="17" hidden="1">'Attach 12'!$A$1:$E$45</definedName>
    <definedName name="Z_B7A16C2F_5026_4C0C_BBB1_23B0149C8FB9_.wvu.PrintArea" localSheetId="2" hidden="1">'Names of Bidder'!$B$1:$G$38</definedName>
    <definedName name="Z_B8284B7F_813C_4C59_8CB2_9F34C8EAC9F3_.wvu.Cols" localSheetId="17" hidden="1">'Attach 12'!$F:$H</definedName>
    <definedName name="Z_B8284B7F_813C_4C59_8CB2_9F34C8EAC9F3_.wvu.Cols" localSheetId="21" hidden="1">'Attach 15'!$H:$H,'Attach 15'!$L:$N</definedName>
    <definedName name="Z_B8284B7F_813C_4C59_8CB2_9F34C8EAC9F3_.wvu.Cols" localSheetId="25" hidden="1">'Attach 18 SP'!$J:$AO</definedName>
    <definedName name="Z_B8284B7F_813C_4C59_8CB2_9F34C8EAC9F3_.wvu.Cols" localSheetId="3" hidden="1">'Attach 3(JV)'!$G:$H</definedName>
    <definedName name="Z_B8284B7F_813C_4C59_8CB2_9F34C8EAC9F3_.wvu.Cols" localSheetId="7" hidden="1">'Attach 4'!$H:$O</definedName>
    <definedName name="Z_B8284B7F_813C_4C59_8CB2_9F34C8EAC9F3_.wvu.Cols" localSheetId="10" hidden="1">'Attach 5'!$H:$H</definedName>
    <definedName name="Z_B8284B7F_813C_4C59_8CB2_9F34C8EAC9F3_.wvu.Cols" localSheetId="11" hidden="1">'Attach 5A'!$H:$H</definedName>
    <definedName name="Z_B8284B7F_813C_4C59_8CB2_9F34C8EAC9F3_.wvu.Cols" localSheetId="12" hidden="1">'Attach 6'!$H:$H</definedName>
    <definedName name="Z_B8284B7F_813C_4C59_8CB2_9F34C8EAC9F3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B8284B7F_813C_4C59_8CB2_9F34C8EAC9F3_.wvu.Cols" localSheetId="4" hidden="1">'Attach-3 (QR)_old'!$J:$AB</definedName>
    <definedName name="Z_B8284B7F_813C_4C59_8CB2_9F34C8EAC9F3_.wvu.Cols" localSheetId="31" hidden="1">'Bid Form 1st Envelope '!$K:$K,'Bid Form 1st Envelope '!$AA:$AI</definedName>
    <definedName name="Z_B8284B7F_813C_4C59_8CB2_9F34C8EAC9F3_.wvu.Cols" localSheetId="2" hidden="1">'Names of Bidder'!$H:$M,'Names of Bidder'!$O:$O,'Names of Bidder'!$AA:$AB</definedName>
    <definedName name="Z_B8284B7F_813C_4C59_8CB2_9F34C8EAC9F3_.wvu.FilterData" localSheetId="2" hidden="1">'Names of Bidder'!$B$6:$G$19</definedName>
    <definedName name="Z_B8284B7F_813C_4C59_8CB2_9F34C8EAC9F3_.wvu.PrintArea" localSheetId="15" hidden="1">'Attach 10'!$A$1:$F$21</definedName>
    <definedName name="Z_B8284B7F_813C_4C59_8CB2_9F34C8EAC9F3_.wvu.PrintArea" localSheetId="16" hidden="1">'Attach 11'!$A$1:$E$86</definedName>
    <definedName name="Z_B8284B7F_813C_4C59_8CB2_9F34C8EAC9F3_.wvu.PrintArea" localSheetId="17" hidden="1">'Attach 12'!$A$1:$F$45</definedName>
    <definedName name="Z_B8284B7F_813C_4C59_8CB2_9F34C8EAC9F3_.wvu.PrintArea" localSheetId="18" hidden="1">'Attach 13'!$A$1:$E$26</definedName>
    <definedName name="Z_B8284B7F_813C_4C59_8CB2_9F34C8EAC9F3_.wvu.PrintArea" localSheetId="19" hidden="1">'Attach 14'!$A$1:$E$26</definedName>
    <definedName name="Z_B8284B7F_813C_4C59_8CB2_9F34C8EAC9F3_.wvu.PrintArea" localSheetId="20" hidden="1">'Attach 14-IP'!$A$8:$I$225</definedName>
    <definedName name="Z_B8284B7F_813C_4C59_8CB2_9F34C8EAC9F3_.wvu.PrintArea" localSheetId="21" hidden="1">'Attach 15'!$A$1:$E$92</definedName>
    <definedName name="Z_B8284B7F_813C_4C59_8CB2_9F34C8EAC9F3_.wvu.PrintArea" localSheetId="22" hidden="1">'Attach 16 '!$A$1:$L$96</definedName>
    <definedName name="Z_B8284B7F_813C_4C59_8CB2_9F34C8EAC9F3_.wvu.PrintArea" localSheetId="23" hidden="1">'Attach 17'!$A$1:$E$33</definedName>
    <definedName name="Z_B8284B7F_813C_4C59_8CB2_9F34C8EAC9F3_.wvu.PrintArea" localSheetId="24" hidden="1">'Attach 18'!$A$1:$E$21</definedName>
    <definedName name="Z_B8284B7F_813C_4C59_8CB2_9F34C8EAC9F3_.wvu.PrintArea" localSheetId="25" hidden="1">'Attach 18 SP'!$A$7:$I$157</definedName>
    <definedName name="Z_B8284B7F_813C_4C59_8CB2_9F34C8EAC9F3_.wvu.PrintArea" localSheetId="26" hidden="1">'Attach 19'!$A$1:$E$31</definedName>
    <definedName name="Z_B8284B7F_813C_4C59_8CB2_9F34C8EAC9F3_.wvu.PrintArea" localSheetId="27" hidden="1">'Attach 23'!$A$1:$E$26</definedName>
    <definedName name="Z_B8284B7F_813C_4C59_8CB2_9F34C8EAC9F3_.wvu.PrintArea" localSheetId="28" hidden="1">'Attach 24'!$A$1:$E$26</definedName>
    <definedName name="Z_B8284B7F_813C_4C59_8CB2_9F34C8EAC9F3_.wvu.PrintArea" localSheetId="29" hidden="1">'Attach 26'!$A$1:$E$26</definedName>
    <definedName name="Z_B8284B7F_813C_4C59_8CB2_9F34C8EAC9F3_.wvu.PrintArea" localSheetId="30" hidden="1">'Attach 28'!$A$1:$E$26</definedName>
    <definedName name="Z_B8284B7F_813C_4C59_8CB2_9F34C8EAC9F3_.wvu.PrintArea" localSheetId="3" hidden="1">'Attach 3(JV)'!$A$1:$E$26</definedName>
    <definedName name="Z_B8284B7F_813C_4C59_8CB2_9F34C8EAC9F3_.wvu.PrintArea" localSheetId="5" hidden="1">'Attach 3(QR)'!$A$1:$E$28</definedName>
    <definedName name="Z_B8284B7F_813C_4C59_8CB2_9F34C8EAC9F3_.wvu.PrintArea" localSheetId="7" hidden="1">'Attach 4'!$A$1:$G$25</definedName>
    <definedName name="Z_B8284B7F_813C_4C59_8CB2_9F34C8EAC9F3_.wvu.PrintArea" localSheetId="8" hidden="1">'Attach 4 (A)'!$A$1:$E$27</definedName>
    <definedName name="Z_B8284B7F_813C_4C59_8CB2_9F34C8EAC9F3_.wvu.PrintArea" localSheetId="9" hidden="1">'Attach 4 (B)'!$A$1:$E$26</definedName>
    <definedName name="Z_B8284B7F_813C_4C59_8CB2_9F34C8EAC9F3_.wvu.PrintArea" localSheetId="10" hidden="1">'Attach 5'!$A$1:$E$35</definedName>
    <definedName name="Z_B8284B7F_813C_4C59_8CB2_9F34C8EAC9F3_.wvu.PrintArea" localSheetId="11" hidden="1">'Attach 5A'!$A$1:$E$68</definedName>
    <definedName name="Z_B8284B7F_813C_4C59_8CB2_9F34C8EAC9F3_.wvu.PrintArea" localSheetId="12" hidden="1">'Attach 6'!$A$1:$E$31</definedName>
    <definedName name="Z_B8284B7F_813C_4C59_8CB2_9F34C8EAC9F3_.wvu.PrintArea" localSheetId="13" hidden="1">'Attach 7'!$A$1:$E$24</definedName>
    <definedName name="Z_B8284B7F_813C_4C59_8CB2_9F34C8EAC9F3_.wvu.PrintArea" localSheetId="14" hidden="1">'Attach 9'!$A$1:$F$52</definedName>
    <definedName name="Z_B8284B7F_813C_4C59_8CB2_9F34C8EAC9F3_.wvu.PrintArea" localSheetId="6" hidden="1">'Attach-3 (QR)'!$A$1:$I$429</definedName>
    <definedName name="Z_B8284B7F_813C_4C59_8CB2_9F34C8EAC9F3_.wvu.PrintArea" localSheetId="4" hidden="1">'Attach-3 (QR)_old'!$A$1:$J$407</definedName>
    <definedName name="Z_B8284B7F_813C_4C59_8CB2_9F34C8EAC9F3_.wvu.PrintArea" localSheetId="31" hidden="1">'Bid Form 1st Envelope '!$A$1:$F$119</definedName>
    <definedName name="Z_B8284B7F_813C_4C59_8CB2_9F34C8EAC9F3_.wvu.PrintArea" localSheetId="1" hidden="1">Cover!$A$1:$F$29</definedName>
    <definedName name="Z_B8284B7F_813C_4C59_8CB2_9F34C8EAC9F3_.wvu.PrintArea" localSheetId="2" hidden="1">'Names of Bidder'!$B$1:$G$38</definedName>
    <definedName name="Z_B8284B7F_813C_4C59_8CB2_9F34C8EAC9F3_.wvu.PrintTitles" localSheetId="14" hidden="1">'Attach 9'!$18:$18</definedName>
    <definedName name="Z_B8284B7F_813C_4C59_8CB2_9F34C8EAC9F3_.wvu.Rows" localSheetId="17" hidden="1">'Attach 12'!$4:$4</definedName>
    <definedName name="Z_B8284B7F_813C_4C59_8CB2_9F34C8EAC9F3_.wvu.Rows" localSheetId="23" hidden="1">'Attach 17'!$26:$26,'Attach 17'!$32:$209</definedName>
    <definedName name="Z_B8284B7F_813C_4C59_8CB2_9F34C8EAC9F3_.wvu.Rows" localSheetId="25" hidden="1">'Attach 18 SP'!$149:$153</definedName>
    <definedName name="Z_B8284B7F_813C_4C59_8CB2_9F34C8EAC9F3_.wvu.Rows" localSheetId="26" hidden="1">'Attach 19'!$13:$13,'Attach 19'!$20:$28</definedName>
    <definedName name="Z_B8284B7F_813C_4C59_8CB2_9F34C8EAC9F3_.wvu.Rows" localSheetId="27" hidden="1">'Attach 23'!$18:$23</definedName>
    <definedName name="Z_B8284B7F_813C_4C59_8CB2_9F34C8EAC9F3_.wvu.Rows" localSheetId="28" hidden="1">'Attach 24'!$18:$23</definedName>
    <definedName name="Z_B8284B7F_813C_4C59_8CB2_9F34C8EAC9F3_.wvu.Rows" localSheetId="29" hidden="1">'Attach 26'!$18:$23</definedName>
    <definedName name="Z_B8284B7F_813C_4C59_8CB2_9F34C8EAC9F3_.wvu.Rows" localSheetId="30" hidden="1">'Attach 28'!$18:$23</definedName>
    <definedName name="Z_B8284B7F_813C_4C59_8CB2_9F34C8EAC9F3_.wvu.Rows" localSheetId="10" hidden="1">'Attach 5'!$4:$4</definedName>
    <definedName name="Z_B8284B7F_813C_4C59_8CB2_9F34C8EAC9F3_.wvu.Rows" localSheetId="11" hidden="1">'Attach 5A'!$25:$30</definedName>
    <definedName name="Z_B8284B7F_813C_4C59_8CB2_9F34C8EAC9F3_.wvu.Rows" localSheetId="14" hidden="1">'Attach 9'!$27:$29</definedName>
    <definedName name="Z_B8284B7F_813C_4C59_8CB2_9F34C8EAC9F3_.wvu.Rows" localSheetId="6" hidden="1">'Attach-3 (QR)'!$19:$23,'Attach-3 (QR)'!$25:$25,'Attach-3 (QR)'!$35:$35,'Attach-3 (QR)'!$90:$90,'Attach-3 (QR)'!$166:$166,'Attach-3 (QR)'!$230:$236,'Attach-3 (QR)'!$245:$245,'Attach-3 (QR)'!$281:$407</definedName>
    <definedName name="Z_B8284B7F_813C_4C59_8CB2_9F34C8EAC9F3_.wvu.Rows" localSheetId="4" hidden="1">'Attach-3 (QR)_old'!$19:$23,'Attach-3 (QR)_old'!$25:$25,'Attach-3 (QR)_old'!$34:$34,'Attach-3 (QR)_old'!$91:$91,'Attach-3 (QR)_old'!$117:$117,'Attach-3 (QR)_old'!$204:$204,'Attach-3 (QR)_old'!$235:$235,'Attach-3 (QR)_old'!$260:$386</definedName>
    <definedName name="Z_B8284B7F_813C_4C59_8CB2_9F34C8EAC9F3_.wvu.Rows" localSheetId="31" hidden="1">'Bid Form 1st Envelope '!$22:$25,'Bid Form 1st Envelope '!$30:$31,'Bid Form 1st Envelope '!$104:$104,'Bid Form 1st Envelope '!$107:$108</definedName>
    <definedName name="Z_B8284B7F_813C_4C59_8CB2_9F34C8EAC9F3_.wvu.Rows" localSheetId="1" hidden="1">Cover!$21:$21</definedName>
    <definedName name="Z_B8284B7F_813C_4C59_8CB2_9F34C8EAC9F3_.wvu.Rows" localSheetId="2" hidden="1">'Names of Bidder'!$6:$7,'Names of Bidder'!$23:$26,'Names of Bidder'!$28:$31</definedName>
    <definedName name="Z_B91EC26D_75AC_424B_8A9A_6507DA2B48E7_.wvu.PrintArea" localSheetId="23" hidden="1">'Attach 17'!$A$1:$E$33</definedName>
    <definedName name="Z_B91EC26D_75AC_424B_8A9A_6507DA2B48E7_.wvu.Rows" localSheetId="23" hidden="1">'Attach 17'!$26:$26,'Attach 17'!$32:$209</definedName>
    <definedName name="Z_B9DDBA10_9BB0_4D91_9619_C113F75B2489_.wvu.Cols" localSheetId="17" hidden="1">'Attach 12'!$F:$H</definedName>
    <definedName name="Z_B9DDBA10_9BB0_4D91_9619_C113F75B2489_.wvu.Cols" localSheetId="21" hidden="1">'Attach 15'!$H:$H,'Attach 15'!$L:$N</definedName>
    <definedName name="Z_B9DDBA10_9BB0_4D91_9619_C113F75B2489_.wvu.Cols" localSheetId="25" hidden="1">'Attach 18 SP'!$J:$AO</definedName>
    <definedName name="Z_B9DDBA10_9BB0_4D91_9619_C113F75B2489_.wvu.Cols" localSheetId="3" hidden="1">'Attach 3(JV)'!$G:$H</definedName>
    <definedName name="Z_B9DDBA10_9BB0_4D91_9619_C113F75B2489_.wvu.Cols" localSheetId="7" hidden="1">'Attach 4'!$H:$O</definedName>
    <definedName name="Z_B9DDBA10_9BB0_4D91_9619_C113F75B2489_.wvu.Cols" localSheetId="10" hidden="1">'Attach 5'!$H:$H</definedName>
    <definedName name="Z_B9DDBA10_9BB0_4D91_9619_C113F75B2489_.wvu.Cols" localSheetId="11" hidden="1">'Attach 5A'!$H:$H</definedName>
    <definedName name="Z_B9DDBA10_9BB0_4D91_9619_C113F75B2489_.wvu.Cols" localSheetId="12" hidden="1">'Attach 6'!$H:$H</definedName>
    <definedName name="Z_B9DDBA10_9BB0_4D91_9619_C113F75B2489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B9DDBA10_9BB0_4D91_9619_C113F75B2489_.wvu.Cols" localSheetId="4" hidden="1">'Attach-3 (QR)_old'!$J:$AB</definedName>
    <definedName name="Z_B9DDBA10_9BB0_4D91_9619_C113F75B2489_.wvu.Cols" localSheetId="31" hidden="1">'Bid Form 1st Envelope '!$K:$K,'Bid Form 1st Envelope '!$AA:$AI</definedName>
    <definedName name="Z_B9DDBA10_9BB0_4D91_9619_C113F75B2489_.wvu.Cols" localSheetId="2" hidden="1">'Names of Bidder'!$H:$M,'Names of Bidder'!$O:$O,'Names of Bidder'!$AA:$AB</definedName>
    <definedName name="Z_B9DDBA10_9BB0_4D91_9619_C113F75B2489_.wvu.FilterData" localSheetId="2" hidden="1">'Names of Bidder'!$B$6:$G$19</definedName>
    <definedName name="Z_B9DDBA10_9BB0_4D91_9619_C113F75B2489_.wvu.PrintArea" localSheetId="15" hidden="1">'Attach 10'!$A$1:$F$21</definedName>
    <definedName name="Z_B9DDBA10_9BB0_4D91_9619_C113F75B2489_.wvu.PrintArea" localSheetId="16" hidden="1">'Attach 11'!$A$1:$E$86</definedName>
    <definedName name="Z_B9DDBA10_9BB0_4D91_9619_C113F75B2489_.wvu.PrintArea" localSheetId="17" hidden="1">'Attach 12'!$A$1:$F$45</definedName>
    <definedName name="Z_B9DDBA10_9BB0_4D91_9619_C113F75B2489_.wvu.PrintArea" localSheetId="18" hidden="1">'Attach 13'!$A$1:$E$26</definedName>
    <definedName name="Z_B9DDBA10_9BB0_4D91_9619_C113F75B2489_.wvu.PrintArea" localSheetId="19" hidden="1">'Attach 14'!$A$1:$E$26</definedName>
    <definedName name="Z_B9DDBA10_9BB0_4D91_9619_C113F75B2489_.wvu.PrintArea" localSheetId="20" hidden="1">'Attach 14-IP'!$A$8:$I$225</definedName>
    <definedName name="Z_B9DDBA10_9BB0_4D91_9619_C113F75B2489_.wvu.PrintArea" localSheetId="21" hidden="1">'Attach 15'!$A$1:$E$92</definedName>
    <definedName name="Z_B9DDBA10_9BB0_4D91_9619_C113F75B2489_.wvu.PrintArea" localSheetId="22" hidden="1">'Attach 16 '!$A$1:$L$96</definedName>
    <definedName name="Z_B9DDBA10_9BB0_4D91_9619_C113F75B2489_.wvu.PrintArea" localSheetId="23" hidden="1">'Attach 17'!$A$1:$E$33</definedName>
    <definedName name="Z_B9DDBA10_9BB0_4D91_9619_C113F75B2489_.wvu.PrintArea" localSheetId="24" hidden="1">'Attach 18'!$A$1:$E$21</definedName>
    <definedName name="Z_B9DDBA10_9BB0_4D91_9619_C113F75B2489_.wvu.PrintArea" localSheetId="25" hidden="1">'Attach 18 SP'!$A$7:$I$157</definedName>
    <definedName name="Z_B9DDBA10_9BB0_4D91_9619_C113F75B2489_.wvu.PrintArea" localSheetId="26" hidden="1">'Attach 19'!$A$1:$E$31</definedName>
    <definedName name="Z_B9DDBA10_9BB0_4D91_9619_C113F75B2489_.wvu.PrintArea" localSheetId="27" hidden="1">'Attach 23'!$A$1:$E$26</definedName>
    <definedName name="Z_B9DDBA10_9BB0_4D91_9619_C113F75B2489_.wvu.PrintArea" localSheetId="28" hidden="1">'Attach 24'!$A$1:$E$26</definedName>
    <definedName name="Z_B9DDBA10_9BB0_4D91_9619_C113F75B2489_.wvu.PrintArea" localSheetId="29" hidden="1">'Attach 26'!$A$1:$E$26</definedName>
    <definedName name="Z_B9DDBA10_9BB0_4D91_9619_C113F75B2489_.wvu.PrintArea" localSheetId="30" hidden="1">'Attach 28'!$A$1:$E$26</definedName>
    <definedName name="Z_B9DDBA10_9BB0_4D91_9619_C113F75B2489_.wvu.PrintArea" localSheetId="3" hidden="1">'Attach 3(JV)'!$A$1:$E$26</definedName>
    <definedName name="Z_B9DDBA10_9BB0_4D91_9619_C113F75B2489_.wvu.PrintArea" localSheetId="5" hidden="1">'Attach 3(QR)'!$A$1:$E$28</definedName>
    <definedName name="Z_B9DDBA10_9BB0_4D91_9619_C113F75B2489_.wvu.PrintArea" localSheetId="7" hidden="1">'Attach 4'!$A$1:$G$25</definedName>
    <definedName name="Z_B9DDBA10_9BB0_4D91_9619_C113F75B2489_.wvu.PrintArea" localSheetId="8" hidden="1">'Attach 4 (A)'!$A$1:$E$27</definedName>
    <definedName name="Z_B9DDBA10_9BB0_4D91_9619_C113F75B2489_.wvu.PrintArea" localSheetId="9" hidden="1">'Attach 4 (B)'!$A$1:$E$26</definedName>
    <definedName name="Z_B9DDBA10_9BB0_4D91_9619_C113F75B2489_.wvu.PrintArea" localSheetId="10" hidden="1">'Attach 5'!$A$1:$E$35</definedName>
    <definedName name="Z_B9DDBA10_9BB0_4D91_9619_C113F75B2489_.wvu.PrintArea" localSheetId="11" hidden="1">'Attach 5A'!$A$1:$E$68</definedName>
    <definedName name="Z_B9DDBA10_9BB0_4D91_9619_C113F75B2489_.wvu.PrintArea" localSheetId="12" hidden="1">'Attach 6'!$A$1:$E$31</definedName>
    <definedName name="Z_B9DDBA10_9BB0_4D91_9619_C113F75B2489_.wvu.PrintArea" localSheetId="13" hidden="1">'Attach 7'!$A$1:$E$24</definedName>
    <definedName name="Z_B9DDBA10_9BB0_4D91_9619_C113F75B2489_.wvu.PrintArea" localSheetId="14" hidden="1">'Attach 9'!$A$1:$F$52</definedName>
    <definedName name="Z_B9DDBA10_9BB0_4D91_9619_C113F75B2489_.wvu.PrintArea" localSheetId="6" hidden="1">'Attach-3 (QR)'!$A$1:$I$429</definedName>
    <definedName name="Z_B9DDBA10_9BB0_4D91_9619_C113F75B2489_.wvu.PrintArea" localSheetId="4" hidden="1">'Attach-3 (QR)_old'!$A$1:$J$407</definedName>
    <definedName name="Z_B9DDBA10_9BB0_4D91_9619_C113F75B2489_.wvu.PrintArea" localSheetId="31" hidden="1">'Bid Form 1st Envelope '!$A$1:$F$119</definedName>
    <definedName name="Z_B9DDBA10_9BB0_4D91_9619_C113F75B2489_.wvu.PrintArea" localSheetId="1" hidden="1">Cover!$A$1:$F$29</definedName>
    <definedName name="Z_B9DDBA10_9BB0_4D91_9619_C113F75B2489_.wvu.PrintArea" localSheetId="2" hidden="1">'Names of Bidder'!$B$1:$G$38</definedName>
    <definedName name="Z_B9DDBA10_9BB0_4D91_9619_C113F75B2489_.wvu.PrintTitles" localSheetId="14" hidden="1">'Attach 9'!$18:$18</definedName>
    <definedName name="Z_B9DDBA10_9BB0_4D91_9619_C113F75B2489_.wvu.Rows" localSheetId="17" hidden="1">'Attach 12'!$4:$4</definedName>
    <definedName name="Z_B9DDBA10_9BB0_4D91_9619_C113F75B2489_.wvu.Rows" localSheetId="23" hidden="1">'Attach 17'!$26:$26,'Attach 17'!$32:$209</definedName>
    <definedName name="Z_B9DDBA10_9BB0_4D91_9619_C113F75B2489_.wvu.Rows" localSheetId="25" hidden="1">'Attach 18 SP'!$149:$153</definedName>
    <definedName name="Z_B9DDBA10_9BB0_4D91_9619_C113F75B2489_.wvu.Rows" localSheetId="26" hidden="1">'Attach 19'!$13:$13,'Attach 19'!$20:$28</definedName>
    <definedName name="Z_B9DDBA10_9BB0_4D91_9619_C113F75B2489_.wvu.Rows" localSheetId="10" hidden="1">'Attach 5'!$4:$4</definedName>
    <definedName name="Z_B9DDBA10_9BB0_4D91_9619_C113F75B2489_.wvu.Rows" localSheetId="11" hidden="1">'Attach 5A'!$25:$30</definedName>
    <definedName name="Z_B9DDBA10_9BB0_4D91_9619_C113F75B2489_.wvu.Rows" localSheetId="14" hidden="1">'Attach 9'!$27:$29</definedName>
    <definedName name="Z_B9DDBA10_9BB0_4D91_9619_C113F75B2489_.wvu.Rows" localSheetId="6" hidden="1">'Attach-3 (QR)'!$19:$23,'Attach-3 (QR)'!$25:$25,'Attach-3 (QR)'!$35:$35,'Attach-3 (QR)'!$90:$90,'Attach-3 (QR)'!$166:$166,'Attach-3 (QR)'!$230:$236,'Attach-3 (QR)'!$245:$245,'Attach-3 (QR)'!$281:$407</definedName>
    <definedName name="Z_B9DDBA10_9BB0_4D91_9619_C113F75B2489_.wvu.Rows" localSheetId="4" hidden="1">'Attach-3 (QR)_old'!$19:$23,'Attach-3 (QR)_old'!$25:$25,'Attach-3 (QR)_old'!$34:$34,'Attach-3 (QR)_old'!$91:$91,'Attach-3 (QR)_old'!$117:$117,'Attach-3 (QR)_old'!$204:$204,'Attach-3 (QR)_old'!$235:$235,'Attach-3 (QR)_old'!$260:$386</definedName>
    <definedName name="Z_B9DDBA10_9BB0_4D91_9619_C113F75B2489_.wvu.Rows" localSheetId="31" hidden="1">'Bid Form 1st Envelope '!$22:$25,'Bid Form 1st Envelope '!$30:$31,'Bid Form 1st Envelope '!$104:$104,'Bid Form 1st Envelope '!$107:$108</definedName>
    <definedName name="Z_B9DDBA10_9BB0_4D91_9619_C113F75B2489_.wvu.Rows" localSheetId="1" hidden="1">Cover!$20:$21</definedName>
    <definedName name="Z_B9DDBA10_9BB0_4D91_9619_C113F75B2489_.wvu.Rows" localSheetId="2" hidden="1">'Names of Bidder'!$6:$7,'Names of Bidder'!$23:$26,'Names of Bidder'!$28:$31</definedName>
    <definedName name="Z_BA86FE7A_199D_4ABD_A444_AE6BFDF4BCC9_.wvu.Cols" localSheetId="25" hidden="1">'Attach 18 SP'!$J:$AO</definedName>
    <definedName name="Z_BA86FE7A_199D_4ABD_A444_AE6BFDF4BCC9_.wvu.PrintArea" localSheetId="25" hidden="1">'Attach 18 SP'!$A$7:$I$157</definedName>
    <definedName name="Z_BA86FE7A_199D_4ABD_A444_AE6BFDF4BCC9_.wvu.Rows" localSheetId="25" hidden="1">'Attach 18 SP'!$149:$153</definedName>
    <definedName name="Z_BEBC2BCF_3C2E_482B_92A6_F191EBEA5DE6_.wvu.Cols" localSheetId="17" hidden="1">'Attach 12'!$F:$F</definedName>
    <definedName name="Z_BEBC2BCF_3C2E_482B_92A6_F191EBEA5DE6_.wvu.Cols" localSheetId="2" hidden="1">'Names of Bidder'!$H:$N</definedName>
    <definedName name="Z_BEBC2BCF_3C2E_482B_92A6_F191EBEA5DE6_.wvu.FilterData" localSheetId="2" hidden="1">'Names of Bidder'!$B$6:$G$19</definedName>
    <definedName name="Z_BEBC2BCF_3C2E_482B_92A6_F191EBEA5DE6_.wvu.PrintArea" localSheetId="17" hidden="1">'Attach 12'!$A$1:$E$45</definedName>
    <definedName name="Z_BEBC2BCF_3C2E_482B_92A6_F191EBEA5DE6_.wvu.PrintArea" localSheetId="2" hidden="1">'Names of Bidder'!$B$1:$G$38</definedName>
    <definedName name="Z_BEBC2BCF_3C2E_482B_92A6_F191EBEA5DE6_.wvu.Rows" localSheetId="17" hidden="1">'Attach 12'!#REF!</definedName>
    <definedName name="Z_BF8F2B92_C48E_4FD4_B912_C25042B180F9_.wvu.Cols" localSheetId="11" hidden="1">'Attach 5A'!$H:$H</definedName>
    <definedName name="Z_BF8F2B92_C48E_4FD4_B912_C25042B180F9_.wvu.PrintArea" localSheetId="11" hidden="1">'Attach 5A'!$A$1:$E$73</definedName>
    <definedName name="Z_BF8F2B92_C48E_4FD4_B912_C25042B180F9_.wvu.Rows" localSheetId="11" hidden="1">'Attach 5A'!$25:$30</definedName>
    <definedName name="Z_C5EDD9E3_0801_4479_8600_A80B0FCFDF0B_.wvu.Cols" localSheetId="21" hidden="1">'Attach 15'!$H:$H</definedName>
    <definedName name="Z_C5EDD9E3_0801_4479_8600_A80B0FCFDF0B_.wvu.Cols" localSheetId="10" hidden="1">'Attach 5'!$H:$H</definedName>
    <definedName name="Z_C5EDD9E3_0801_4479_8600_A80B0FCFDF0B_.wvu.Cols" localSheetId="12" hidden="1">'Attach 6'!$H:$H</definedName>
    <definedName name="Z_C5EDD9E3_0801_4479_8600_A80B0FCFDF0B_.wvu.PrintArea" localSheetId="15" hidden="1">'Attach 10'!$A$1:$E$26</definedName>
    <definedName name="Z_C5EDD9E3_0801_4479_8600_A80B0FCFDF0B_.wvu.PrintArea" localSheetId="16" hidden="1">'Attach 11'!$A$1:$E$29</definedName>
    <definedName name="Z_C5EDD9E3_0801_4479_8600_A80B0FCFDF0B_.wvu.PrintArea" localSheetId="18" hidden="1">'Attach 13'!$A$1:$E$27</definedName>
    <definedName name="Z_C5EDD9E3_0801_4479_8600_A80B0FCFDF0B_.wvu.PrintArea" localSheetId="19" hidden="1">'Attach 14'!$A$1:$E$29</definedName>
    <definedName name="Z_C5EDD9E3_0801_4479_8600_A80B0FCFDF0B_.wvu.PrintArea" localSheetId="20" hidden="1">'Attach 14-IP'!$A$8:$I$225</definedName>
    <definedName name="Z_C5EDD9E3_0801_4479_8600_A80B0FCFDF0B_.wvu.PrintArea" localSheetId="21" hidden="1">'Attach 15'!$A$1:$E$92</definedName>
    <definedName name="Z_C5EDD9E3_0801_4479_8600_A80B0FCFDF0B_.wvu.PrintArea" localSheetId="22" hidden="1">'Attach 16 '!$A$1:$L$96</definedName>
    <definedName name="Z_C5EDD9E3_0801_4479_8600_A80B0FCFDF0B_.wvu.PrintArea" localSheetId="23" hidden="1">'Attach 17'!$A$1:$E$33</definedName>
    <definedName name="Z_C5EDD9E3_0801_4479_8600_A80B0FCFDF0B_.wvu.PrintArea" localSheetId="24" hidden="1">'Attach 18'!$A$1:$E$24</definedName>
    <definedName name="Z_C5EDD9E3_0801_4479_8600_A80B0FCFDF0B_.wvu.PrintArea" localSheetId="26" hidden="1">'Attach 19'!$A$1:$E$31</definedName>
    <definedName name="Z_C5EDD9E3_0801_4479_8600_A80B0FCFDF0B_.wvu.PrintArea" localSheetId="27" hidden="1">'Attach 23'!$A$1:$E$27</definedName>
    <definedName name="Z_C5EDD9E3_0801_4479_8600_A80B0FCFDF0B_.wvu.PrintArea" localSheetId="28" hidden="1">'Attach 24'!$A$1:$E$27</definedName>
    <definedName name="Z_C5EDD9E3_0801_4479_8600_A80B0FCFDF0B_.wvu.PrintArea" localSheetId="29" hidden="1">'Attach 26'!$A$1:$E$27</definedName>
    <definedName name="Z_C5EDD9E3_0801_4479_8600_A80B0FCFDF0B_.wvu.PrintArea" localSheetId="30" hidden="1">'Attach 28'!$A$1:$E$27</definedName>
    <definedName name="Z_C5EDD9E3_0801_4479_8600_A80B0FCFDF0B_.wvu.PrintArea" localSheetId="3" hidden="1">'Attach 3(JV)'!$A$1:$E$28</definedName>
    <definedName name="Z_C5EDD9E3_0801_4479_8600_A80B0FCFDF0B_.wvu.PrintArea" localSheetId="5" hidden="1">'Attach 3(QR)'!$A$1:$E$28</definedName>
    <definedName name="Z_C5EDD9E3_0801_4479_8600_A80B0FCFDF0B_.wvu.PrintArea" localSheetId="7" hidden="1">'Attach 4'!$A$1:$G$25</definedName>
    <definedName name="Z_C5EDD9E3_0801_4479_8600_A80B0FCFDF0B_.wvu.PrintArea" localSheetId="8" hidden="1">'Attach 4 (A)'!$A$1:$E$27</definedName>
    <definedName name="Z_C5EDD9E3_0801_4479_8600_A80B0FCFDF0B_.wvu.PrintArea" localSheetId="9" hidden="1">'Attach 4 (B)'!$A$1:$E$26</definedName>
    <definedName name="Z_C5EDD9E3_0801_4479_8600_A80B0FCFDF0B_.wvu.PrintArea" localSheetId="10" hidden="1">'Attach 5'!$A$1:$E$34</definedName>
    <definedName name="Z_C5EDD9E3_0801_4479_8600_A80B0FCFDF0B_.wvu.PrintArea" localSheetId="12" hidden="1">'Attach 6'!$A$1:$E$28</definedName>
    <definedName name="Z_C5EDD9E3_0801_4479_8600_A80B0FCFDF0B_.wvu.PrintArea" localSheetId="13" hidden="1">'Attach 7'!$A$1:$E$28</definedName>
    <definedName name="Z_C5EDD9E3_0801_4479_8600_A80B0FCFDF0B_.wvu.PrintArea" localSheetId="14" hidden="1">'Attach 9'!$A$1:$D$53</definedName>
    <definedName name="Z_C5EDD9E3_0801_4479_8600_A80B0FCFDF0B_.wvu.PrintArea" localSheetId="31" hidden="1">'Bid Form 1st Envelope '!$A$1:$F$121</definedName>
    <definedName name="Z_C5EDD9E3_0801_4479_8600_A80B0FCFDF0B_.wvu.PrintTitles" localSheetId="14" hidden="1">'Attach 9'!$18:$18</definedName>
    <definedName name="Z_C5EDD9E3_0801_4479_8600_A80B0FCFDF0B_.wvu.Rows" localSheetId="21" hidden="1">'Attach 15'!$16:$16</definedName>
    <definedName name="Z_C5EDD9E3_0801_4479_8600_A80B0FCFDF0B_.wvu.Rows" localSheetId="23" hidden="1">'Attach 17'!$26:$26,'Attach 17'!$32:$209</definedName>
    <definedName name="Z_C5EDD9E3_0801_4479_8600_A80B0FCFDF0B_.wvu.Rows" localSheetId="26" hidden="1">'Attach 19'!$13:$13,'Attach 19'!$20:$28</definedName>
    <definedName name="Z_C5EDD9E3_0801_4479_8600_A80B0FCFDF0B_.wvu.Rows" localSheetId="10" hidden="1">'Attach 5'!$4:$4</definedName>
    <definedName name="Z_C67BDB47_88AF_4F4C_B4D8_CA6175AD6D46_.wvu.Cols" localSheetId="25" hidden="1">'Attach 18 SP'!$J:$P</definedName>
    <definedName name="Z_C67BDB47_88AF_4F4C_B4D8_CA6175AD6D46_.wvu.Cols" localSheetId="11" hidden="1">'Attach 5A'!$H:$H</definedName>
    <definedName name="Z_C67BDB47_88AF_4F4C_B4D8_CA6175AD6D46_.wvu.PrintArea" localSheetId="25" hidden="1">'Attach 18 SP'!$A$8:$I$157</definedName>
    <definedName name="Z_C67BDB47_88AF_4F4C_B4D8_CA6175AD6D46_.wvu.PrintArea" localSheetId="11" hidden="1">'Attach 5A'!$A$1:$E$73</definedName>
    <definedName name="Z_C67BDB47_88AF_4F4C_B4D8_CA6175AD6D46_.wvu.Rows" localSheetId="25" hidden="1">'Attach 18 SP'!#REF!,'Attach 18 SP'!#REF!,'Attach 18 SP'!#REF!,'Attach 18 SP'!#REF!,'Attach 18 SP'!#REF!,'Attach 18 SP'!$149:$153</definedName>
    <definedName name="Z_C67BDB47_88AF_4F4C_B4D8_CA6175AD6D46_.wvu.Rows" localSheetId="11" hidden="1">'Attach 5A'!$25:$30</definedName>
    <definedName name="Z_C7FCA09A_C3E0_4408_81A0_5CFFEB0C6237_.wvu.Cols" localSheetId="6" hidden="1">'Attach-3 (QR)'!$I:$K</definedName>
    <definedName name="Z_C7FCA09A_C3E0_4408_81A0_5CFFEB0C6237_.wvu.Cols" localSheetId="4" hidden="1">'Attach-3 (QR)_old'!$I:$K</definedName>
    <definedName name="Z_C7FCA09A_C3E0_4408_81A0_5CFFEB0C6237_.wvu.PrintArea" localSheetId="23" hidden="1">'Attach 17'!$A$1:$F$30</definedName>
    <definedName name="Z_C7FCA09A_C3E0_4408_81A0_5CFFEB0C6237_.wvu.PrintArea" localSheetId="6" hidden="1">'Attach-3 (QR)'!$A$1:$H$429</definedName>
    <definedName name="Z_C7FCA09A_C3E0_4408_81A0_5CFFEB0C6237_.wvu.PrintArea" localSheetId="4" hidden="1">'Attach-3 (QR)_old'!$A$1:$H$407</definedName>
    <definedName name="Z_C7FCA09A_C3E0_4408_81A0_5CFFEB0C6237_.wvu.Rows" localSheetId="23" hidden="1">'Attach 17'!$32:$209</definedName>
    <definedName name="Z_C7FCA09A_C3E0_4408_81A0_5CFFEB0C6237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C7FCA09A_C3E0_4408_81A0_5CFFEB0C6237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C8CCAA5D_CB26_4EC5_ABA8_6FDF0DF0183E_.wvu.Cols" localSheetId="25" hidden="1">'Attach 18 SP'!$J:$P</definedName>
    <definedName name="Z_C8CCAA5D_CB26_4EC5_ABA8_6FDF0DF0183E_.wvu.Cols" localSheetId="11" hidden="1">'Attach 5A'!$H:$H</definedName>
    <definedName name="Z_C8CCAA5D_CB26_4EC5_ABA8_6FDF0DF0183E_.wvu.PrintArea" localSheetId="25" hidden="1">'Attach 18 SP'!$A$8:$I$157</definedName>
    <definedName name="Z_C8CCAA5D_CB26_4EC5_ABA8_6FDF0DF0183E_.wvu.PrintArea" localSheetId="11" hidden="1">'Attach 5A'!$A$1:$E$73</definedName>
    <definedName name="Z_C8CCAA5D_CB26_4EC5_ABA8_6FDF0DF0183E_.wvu.Rows" localSheetId="25" hidden="1">'Attach 18 SP'!#REF!,'Attach 18 SP'!#REF!,'Attach 18 SP'!#REF!,'Attach 18 SP'!#REF!,'Attach 18 SP'!#REF!,'Attach 18 SP'!$149:$153</definedName>
    <definedName name="Z_C8CCAA5D_CB26_4EC5_ABA8_6FDF0DF0183E_.wvu.Rows" localSheetId="11" hidden="1">'Attach 5A'!$25:$30</definedName>
    <definedName name="Z_C993A10D_E804_443C_86F1_89E4BB0439EA_.wvu.Cols" localSheetId="11" hidden="1">'Attach 5A'!$H:$H</definedName>
    <definedName name="Z_C993A10D_E804_443C_86F1_89E4BB0439EA_.wvu.PrintArea" localSheetId="11" hidden="1">'Attach 5A'!$A$1:$E$73</definedName>
    <definedName name="Z_C993A10D_E804_443C_86F1_89E4BB0439EA_.wvu.Rows" localSheetId="11" hidden="1">'Attach 5A'!$25:$30</definedName>
    <definedName name="Z_CB7992C9_ABA5_4C7D_8C49_1E1D8E8875C7_.wvu.Cols" localSheetId="21" hidden="1">'Attach 15'!$H:$H</definedName>
    <definedName name="Z_CB7992C9_ABA5_4C7D_8C49_1E1D8E8875C7_.wvu.Cols" localSheetId="10" hidden="1">'Attach 5'!$H:$H</definedName>
    <definedName name="Z_CB7992C9_ABA5_4C7D_8C49_1E1D8E8875C7_.wvu.Cols" localSheetId="12" hidden="1">'Attach 6'!$H:$H</definedName>
    <definedName name="Z_CB7992C9_ABA5_4C7D_8C49_1E1D8E8875C7_.wvu.PrintArea" localSheetId="15" hidden="1">'Attach 10'!$A$1:$E$26</definedName>
    <definedName name="Z_CB7992C9_ABA5_4C7D_8C49_1E1D8E8875C7_.wvu.PrintArea" localSheetId="16" hidden="1">'Attach 11'!$A$1:$E$86</definedName>
    <definedName name="Z_CB7992C9_ABA5_4C7D_8C49_1E1D8E8875C7_.wvu.PrintArea" localSheetId="18" hidden="1">'Attach 13'!$A$1:$E$27</definedName>
    <definedName name="Z_CB7992C9_ABA5_4C7D_8C49_1E1D8E8875C7_.wvu.PrintArea" localSheetId="19" hidden="1">'Attach 14'!$A$1:$E$29</definedName>
    <definedName name="Z_CB7992C9_ABA5_4C7D_8C49_1E1D8E8875C7_.wvu.PrintArea" localSheetId="20" hidden="1">'Attach 14-IP'!$A$8:$I$225</definedName>
    <definedName name="Z_CB7992C9_ABA5_4C7D_8C49_1E1D8E8875C7_.wvu.PrintArea" localSheetId="21" hidden="1">'Attach 15'!$A$1:$E$92</definedName>
    <definedName name="Z_CB7992C9_ABA5_4C7D_8C49_1E1D8E8875C7_.wvu.PrintArea" localSheetId="22" hidden="1">'Attach 16 '!$A$1:$L$96</definedName>
    <definedName name="Z_CB7992C9_ABA5_4C7D_8C49_1E1D8E8875C7_.wvu.PrintArea" localSheetId="23" hidden="1">'Attach 17'!$A$1:$E$33</definedName>
    <definedName name="Z_CB7992C9_ABA5_4C7D_8C49_1E1D8E8875C7_.wvu.PrintArea" localSheetId="24" hidden="1">'Attach 18'!$A$1:$E$24</definedName>
    <definedName name="Z_CB7992C9_ABA5_4C7D_8C49_1E1D8E8875C7_.wvu.PrintArea" localSheetId="26" hidden="1">'Attach 19'!$A$1:$E$31</definedName>
    <definedName name="Z_CB7992C9_ABA5_4C7D_8C49_1E1D8E8875C7_.wvu.PrintArea" localSheetId="27" hidden="1">'Attach 23'!$A$1:$E$27</definedName>
    <definedName name="Z_CB7992C9_ABA5_4C7D_8C49_1E1D8E8875C7_.wvu.PrintArea" localSheetId="28" hidden="1">'Attach 24'!$A$1:$E$27</definedName>
    <definedName name="Z_CB7992C9_ABA5_4C7D_8C49_1E1D8E8875C7_.wvu.PrintArea" localSheetId="29" hidden="1">'Attach 26'!$A$1:$E$27</definedName>
    <definedName name="Z_CB7992C9_ABA5_4C7D_8C49_1E1D8E8875C7_.wvu.PrintArea" localSheetId="30" hidden="1">'Attach 28'!$A$1:$E$27</definedName>
    <definedName name="Z_CB7992C9_ABA5_4C7D_8C49_1E1D8E8875C7_.wvu.PrintArea" localSheetId="3" hidden="1">'Attach 3(JV)'!$A$1:$E$28</definedName>
    <definedName name="Z_CB7992C9_ABA5_4C7D_8C49_1E1D8E8875C7_.wvu.PrintArea" localSheetId="5" hidden="1">'Attach 3(QR)'!$A$1:$E$28</definedName>
    <definedName name="Z_CB7992C9_ABA5_4C7D_8C49_1E1D8E8875C7_.wvu.PrintArea" localSheetId="7" hidden="1">'Attach 4'!$A$1:$G$25</definedName>
    <definedName name="Z_CB7992C9_ABA5_4C7D_8C49_1E1D8E8875C7_.wvu.PrintArea" localSheetId="8" hidden="1">'Attach 4 (A)'!$A$1:$E$27</definedName>
    <definedName name="Z_CB7992C9_ABA5_4C7D_8C49_1E1D8E8875C7_.wvu.PrintArea" localSheetId="9" hidden="1">'Attach 4 (B)'!$A$1:$E$26</definedName>
    <definedName name="Z_CB7992C9_ABA5_4C7D_8C49_1E1D8E8875C7_.wvu.PrintArea" localSheetId="10" hidden="1">'Attach 5'!$A$1:$E$34</definedName>
    <definedName name="Z_CB7992C9_ABA5_4C7D_8C49_1E1D8E8875C7_.wvu.PrintArea" localSheetId="12" hidden="1">'Attach 6'!$A$1:$E$28</definedName>
    <definedName name="Z_CB7992C9_ABA5_4C7D_8C49_1E1D8E8875C7_.wvu.PrintArea" localSheetId="13" hidden="1">'Attach 7'!$A$1:$E$28</definedName>
    <definedName name="Z_CB7992C9_ABA5_4C7D_8C49_1E1D8E8875C7_.wvu.PrintArea" localSheetId="14" hidden="1">'Attach 9'!$A$1:$D$52</definedName>
    <definedName name="Z_CB7992C9_ABA5_4C7D_8C49_1E1D8E8875C7_.wvu.PrintArea" localSheetId="31" hidden="1">'Bid Form 1st Envelope '!$A$1:$F$121</definedName>
    <definedName name="Z_CB7992C9_ABA5_4C7D_8C49_1E1D8E8875C7_.wvu.PrintTitles" localSheetId="14" hidden="1">'Attach 9'!$18:$18</definedName>
    <definedName name="Z_CB7992C9_ABA5_4C7D_8C49_1E1D8E8875C7_.wvu.Rows" localSheetId="21" hidden="1">'Attach 15'!$16:$16</definedName>
    <definedName name="Z_CB7992C9_ABA5_4C7D_8C49_1E1D8E8875C7_.wvu.Rows" localSheetId="23" hidden="1">'Attach 17'!$26:$26,'Attach 17'!$32:$209</definedName>
    <definedName name="Z_CB7992C9_ABA5_4C7D_8C49_1E1D8E8875C7_.wvu.Rows" localSheetId="26" hidden="1">'Attach 19'!$13:$13,'Attach 19'!$20:$28</definedName>
    <definedName name="Z_CB7992C9_ABA5_4C7D_8C49_1E1D8E8875C7_.wvu.Rows" localSheetId="10" hidden="1">'Attach 5'!$4:$4</definedName>
    <definedName name="Z_CD4CA1A8_824A_452F_BDBA_32A47C1B3013_.wvu.Cols" localSheetId="17" hidden="1">'Attach 12'!$G:$H</definedName>
    <definedName name="Z_CD4CA1A8_824A_452F_BDBA_32A47C1B3013_.wvu.Cols" localSheetId="21" hidden="1">'Attach 15'!$H:$H</definedName>
    <definedName name="Z_CD4CA1A8_824A_452F_BDBA_32A47C1B3013_.wvu.Cols" localSheetId="10" hidden="1">'Attach 5'!$H:$H</definedName>
    <definedName name="Z_CD4CA1A8_824A_452F_BDBA_32A47C1B3013_.wvu.Cols" localSheetId="11" hidden="1">'Attach 5A'!$H:$H</definedName>
    <definedName name="Z_CD4CA1A8_824A_452F_BDBA_32A47C1B3013_.wvu.Cols" localSheetId="12" hidden="1">'Attach 6'!$H:$H</definedName>
    <definedName name="Z_CD4CA1A8_824A_452F_BDBA_32A47C1B3013_.wvu.PrintArea" localSheetId="15" hidden="1">'Attach 10'!$A$1:$E$26</definedName>
    <definedName name="Z_CD4CA1A8_824A_452F_BDBA_32A47C1B3013_.wvu.PrintArea" localSheetId="16" hidden="1">'Attach 11'!$A$1:$E$85</definedName>
    <definedName name="Z_CD4CA1A8_824A_452F_BDBA_32A47C1B3013_.wvu.PrintArea" localSheetId="17" hidden="1">'Attach 12'!$A$1:$E$45</definedName>
    <definedName name="Z_CD4CA1A8_824A_452F_BDBA_32A47C1B3013_.wvu.PrintArea" localSheetId="18" hidden="1">'Attach 13'!$A$1:$E$29</definedName>
    <definedName name="Z_CD4CA1A8_824A_452F_BDBA_32A47C1B3013_.wvu.PrintArea" localSheetId="19" hidden="1">'Attach 14'!$A$1:$E$29</definedName>
    <definedName name="Z_CD4CA1A8_824A_452F_BDBA_32A47C1B3013_.wvu.PrintArea" localSheetId="21" hidden="1">'Attach 15'!$A$1:$E$93</definedName>
    <definedName name="Z_CD4CA1A8_824A_452F_BDBA_32A47C1B3013_.wvu.PrintArea" localSheetId="22" hidden="1">'Attach 16 '!$A$1:$L$96</definedName>
    <definedName name="Z_CD4CA1A8_824A_452F_BDBA_32A47C1B3013_.wvu.PrintArea" localSheetId="24" hidden="1">'Attach 18'!$A$1:$E$24</definedName>
    <definedName name="Z_CD4CA1A8_824A_452F_BDBA_32A47C1B3013_.wvu.PrintArea" localSheetId="25" hidden="1">'Attach 18 SP'!$A$8:$I$170</definedName>
    <definedName name="Z_CD4CA1A8_824A_452F_BDBA_32A47C1B3013_.wvu.PrintArea" localSheetId="26" hidden="1">'Attach 19'!$A$1:$E$35</definedName>
    <definedName name="Z_CD4CA1A8_824A_452F_BDBA_32A47C1B3013_.wvu.PrintArea" localSheetId="27" hidden="1">'Attach 23'!$A$1:$E$29</definedName>
    <definedName name="Z_CD4CA1A8_824A_452F_BDBA_32A47C1B3013_.wvu.PrintArea" localSheetId="28" hidden="1">'Attach 24'!$A$1:$E$29</definedName>
    <definedName name="Z_CD4CA1A8_824A_452F_BDBA_32A47C1B3013_.wvu.PrintArea" localSheetId="29" hidden="1">'Attach 26'!$A$1:$E$29</definedName>
    <definedName name="Z_CD4CA1A8_824A_452F_BDBA_32A47C1B3013_.wvu.PrintArea" localSheetId="30" hidden="1">'Attach 28'!$A$1:$E$29</definedName>
    <definedName name="Z_CD4CA1A8_824A_452F_BDBA_32A47C1B3013_.wvu.PrintArea" localSheetId="3" hidden="1">'Attach 3(JV)'!$A$1:$E$28</definedName>
    <definedName name="Z_CD4CA1A8_824A_452F_BDBA_32A47C1B3013_.wvu.PrintArea" localSheetId="5" hidden="1">'Attach 3(QR)'!$A$1:$E$28</definedName>
    <definedName name="Z_CD4CA1A8_824A_452F_BDBA_32A47C1B3013_.wvu.PrintArea" localSheetId="7" hidden="1">'Attach 4'!$A$1:$E$25</definedName>
    <definedName name="Z_CD4CA1A8_824A_452F_BDBA_32A47C1B3013_.wvu.PrintArea" localSheetId="8" hidden="1">'Attach 4 (A)'!$A$1:$E$27</definedName>
    <definedName name="Z_CD4CA1A8_824A_452F_BDBA_32A47C1B3013_.wvu.PrintArea" localSheetId="9" hidden="1">'Attach 4 (B)'!$A$1:$E$26</definedName>
    <definedName name="Z_CD4CA1A8_824A_452F_BDBA_32A47C1B3013_.wvu.PrintArea" localSheetId="10" hidden="1">'Attach 5'!$A$1:$E$109</definedName>
    <definedName name="Z_CD4CA1A8_824A_452F_BDBA_32A47C1B3013_.wvu.PrintArea" localSheetId="11" hidden="1">'Attach 5A'!$A$1:$E$73</definedName>
    <definedName name="Z_CD4CA1A8_824A_452F_BDBA_32A47C1B3013_.wvu.PrintArea" localSheetId="12" hidden="1">'Attach 6'!$A$1:$E$51</definedName>
    <definedName name="Z_CD4CA1A8_824A_452F_BDBA_32A47C1B3013_.wvu.PrintArea" localSheetId="13" hidden="1">'Attach 7'!$A$1:$E$28</definedName>
    <definedName name="Z_CD4CA1A8_824A_452F_BDBA_32A47C1B3013_.wvu.PrintArea" localSheetId="14" hidden="1">'Attach 9'!$A$1:$D$53</definedName>
    <definedName name="Z_CD4CA1A8_824A_452F_BDBA_32A47C1B3013_.wvu.PrintTitles" localSheetId="17" hidden="1">'Attach 12'!#REF!</definedName>
    <definedName name="Z_CD4CA1A8_824A_452F_BDBA_32A47C1B3013_.wvu.PrintTitles" localSheetId="14" hidden="1">'Attach 9'!$18:$18</definedName>
    <definedName name="Z_CD4CA1A8_824A_452F_BDBA_32A47C1B3013_.wvu.Rows" localSheetId="21" hidden="1">'Attach 15'!$13:$14,'Attach 15'!$16:$16</definedName>
    <definedName name="Z_CD4CA1A8_824A_452F_BDBA_32A47C1B3013_.wvu.Rows" localSheetId="25" hidden="1">'Attach 18 SP'!$41:$41</definedName>
    <definedName name="Z_CD4CA1A8_824A_452F_BDBA_32A47C1B3013_.wvu.Rows" localSheetId="11" hidden="1">'Attach 5A'!$25:$30</definedName>
    <definedName name="Z_CDF7C778_C53B_45C7_952D_968F867FB204_.wvu.Cols" localSheetId="17" hidden="1">'Attach 12'!$F:$H</definedName>
    <definedName name="Z_CDF7C778_C53B_45C7_952D_968F867FB204_.wvu.Cols" localSheetId="21" hidden="1">'Attach 15'!$H:$H,'Attach 15'!$L:$N</definedName>
    <definedName name="Z_CDF7C778_C53B_45C7_952D_968F867FB204_.wvu.Cols" localSheetId="3" hidden="1">'Attach 3(JV)'!$G:$H</definedName>
    <definedName name="Z_CDF7C778_C53B_45C7_952D_968F867FB204_.wvu.Cols" localSheetId="7" hidden="1">'Attach 4'!$H:$O</definedName>
    <definedName name="Z_CDF7C778_C53B_45C7_952D_968F867FB204_.wvu.Cols" localSheetId="10" hidden="1">'Attach 5'!$H:$H</definedName>
    <definedName name="Z_CDF7C778_C53B_45C7_952D_968F867FB204_.wvu.Cols" localSheetId="11" hidden="1">'Attach 5A'!$H:$H</definedName>
    <definedName name="Z_CDF7C778_C53B_45C7_952D_968F867FB204_.wvu.Cols" localSheetId="12" hidden="1">'Attach 6'!$H:$H</definedName>
    <definedName name="Z_CDF7C778_C53B_45C7_952D_968F867FB204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CDF7C778_C53B_45C7_952D_968F867FB204_.wvu.Cols" localSheetId="4" hidden="1">'Attach-3 (QR)_old'!$J:$AB</definedName>
    <definedName name="Z_CDF7C778_C53B_45C7_952D_968F867FB204_.wvu.Cols" localSheetId="31" hidden="1">'Bid Form 1st Envelope '!$K:$K,'Bid Form 1st Envelope '!$AA:$AI</definedName>
    <definedName name="Z_CDF7C778_C53B_45C7_952D_968F867FB204_.wvu.Cols" localSheetId="2" hidden="1">'Names of Bidder'!$H:$M,'Names of Bidder'!$O:$O,'Names of Bidder'!$AA:$AB</definedName>
    <definedName name="Z_CDF7C778_C53B_45C7_952D_968F867FB204_.wvu.FilterData" localSheetId="2" hidden="1">'Names of Bidder'!$B$6:$G$19</definedName>
    <definedName name="Z_CDF7C778_C53B_45C7_952D_968F867FB204_.wvu.PrintArea" localSheetId="15" hidden="1">'Attach 10'!$A$1:$F$21</definedName>
    <definedName name="Z_CDF7C778_C53B_45C7_952D_968F867FB204_.wvu.PrintArea" localSheetId="16" hidden="1">'Attach 11'!$A$1:$E$86</definedName>
    <definedName name="Z_CDF7C778_C53B_45C7_952D_968F867FB204_.wvu.PrintArea" localSheetId="17" hidden="1">'Attach 12'!$A$1:$F$45</definedName>
    <definedName name="Z_CDF7C778_C53B_45C7_952D_968F867FB204_.wvu.PrintArea" localSheetId="18" hidden="1">'Attach 13'!$A$1:$E$26</definedName>
    <definedName name="Z_CDF7C778_C53B_45C7_952D_968F867FB204_.wvu.PrintArea" localSheetId="19" hidden="1">'Attach 14'!$A$1:$E$26</definedName>
    <definedName name="Z_CDF7C778_C53B_45C7_952D_968F867FB204_.wvu.PrintArea" localSheetId="20" hidden="1">'Attach 14-IP'!$A$8:$I$225</definedName>
    <definedName name="Z_CDF7C778_C53B_45C7_952D_968F867FB204_.wvu.PrintArea" localSheetId="21" hidden="1">'Attach 15'!$A$1:$E$92</definedName>
    <definedName name="Z_CDF7C778_C53B_45C7_952D_968F867FB204_.wvu.PrintArea" localSheetId="22" hidden="1">'Attach 16 '!$A$1:$L$96</definedName>
    <definedName name="Z_CDF7C778_C53B_45C7_952D_968F867FB204_.wvu.PrintArea" localSheetId="23" hidden="1">'Attach 17'!$A$1:$E$33</definedName>
    <definedName name="Z_CDF7C778_C53B_45C7_952D_968F867FB204_.wvu.PrintArea" localSheetId="24" hidden="1">'Attach 18'!$A$1:$E$21</definedName>
    <definedName name="Z_CDF7C778_C53B_45C7_952D_968F867FB204_.wvu.PrintArea" localSheetId="26" hidden="1">'Attach 19'!$A$1:$E$31</definedName>
    <definedName name="Z_CDF7C778_C53B_45C7_952D_968F867FB204_.wvu.PrintArea" localSheetId="27" hidden="1">'Attach 23'!$A$1:$E$26</definedName>
    <definedName name="Z_CDF7C778_C53B_45C7_952D_968F867FB204_.wvu.PrintArea" localSheetId="28" hidden="1">'Attach 24'!$A$1:$E$26</definedName>
    <definedName name="Z_CDF7C778_C53B_45C7_952D_968F867FB204_.wvu.PrintArea" localSheetId="29" hidden="1">'Attach 26'!$A$1:$E$26</definedName>
    <definedName name="Z_CDF7C778_C53B_45C7_952D_968F867FB204_.wvu.PrintArea" localSheetId="30" hidden="1">'Attach 28'!$A$1:$E$26</definedName>
    <definedName name="Z_CDF7C778_C53B_45C7_952D_968F867FB204_.wvu.PrintArea" localSheetId="3" hidden="1">'Attach 3(JV)'!$A$1:$E$26</definedName>
    <definedName name="Z_CDF7C778_C53B_45C7_952D_968F867FB204_.wvu.PrintArea" localSheetId="5" hidden="1">'Attach 3(QR)'!$A$1:$E$28</definedName>
    <definedName name="Z_CDF7C778_C53B_45C7_952D_968F867FB204_.wvu.PrintArea" localSheetId="7" hidden="1">'Attach 4'!$A$1:$G$25</definedName>
    <definedName name="Z_CDF7C778_C53B_45C7_952D_968F867FB204_.wvu.PrintArea" localSheetId="8" hidden="1">'Attach 4 (A)'!$A$1:$E$27</definedName>
    <definedName name="Z_CDF7C778_C53B_45C7_952D_968F867FB204_.wvu.PrintArea" localSheetId="9" hidden="1">'Attach 4 (B)'!$A$1:$E$26</definedName>
    <definedName name="Z_CDF7C778_C53B_45C7_952D_968F867FB204_.wvu.PrintArea" localSheetId="10" hidden="1">'Attach 5'!$A$1:$E$35</definedName>
    <definedName name="Z_CDF7C778_C53B_45C7_952D_968F867FB204_.wvu.PrintArea" localSheetId="11" hidden="1">'Attach 5A'!$A$1:$E$73</definedName>
    <definedName name="Z_CDF7C778_C53B_45C7_952D_968F867FB204_.wvu.PrintArea" localSheetId="12" hidden="1">'Attach 6'!$A$1:$E$28</definedName>
    <definedName name="Z_CDF7C778_C53B_45C7_952D_968F867FB204_.wvu.PrintArea" localSheetId="13" hidden="1">'Attach 7'!$A$1:$E$24</definedName>
    <definedName name="Z_CDF7C778_C53B_45C7_952D_968F867FB204_.wvu.PrintArea" localSheetId="14" hidden="1">'Attach 9'!$A$1:$F$52</definedName>
    <definedName name="Z_CDF7C778_C53B_45C7_952D_968F867FB204_.wvu.PrintArea" localSheetId="6" hidden="1">'Attach-3 (QR)'!$A$1:$I$429</definedName>
    <definedName name="Z_CDF7C778_C53B_45C7_952D_968F867FB204_.wvu.PrintArea" localSheetId="4" hidden="1">'Attach-3 (QR)_old'!$A$1:$J$407</definedName>
    <definedName name="Z_CDF7C778_C53B_45C7_952D_968F867FB204_.wvu.PrintArea" localSheetId="31" hidden="1">'Bid Form 1st Envelope '!$A$1:$J$120</definedName>
    <definedName name="Z_CDF7C778_C53B_45C7_952D_968F867FB204_.wvu.PrintArea" localSheetId="1" hidden="1">Cover!$A$1:$F$29</definedName>
    <definedName name="Z_CDF7C778_C53B_45C7_952D_968F867FB204_.wvu.PrintArea" localSheetId="2" hidden="1">'Names of Bidder'!$B$1:$G$38</definedName>
    <definedName name="Z_CDF7C778_C53B_45C7_952D_968F867FB204_.wvu.PrintTitles" localSheetId="14" hidden="1">'Attach 9'!$18:$18</definedName>
    <definedName name="Z_CDF7C778_C53B_45C7_952D_968F867FB204_.wvu.Rows" localSheetId="17" hidden="1">'Attach 12'!$4:$4</definedName>
    <definedName name="Z_CDF7C778_C53B_45C7_952D_968F867FB204_.wvu.Rows" localSheetId="21" hidden="1">'Attach 15'!$16:$16</definedName>
    <definedName name="Z_CDF7C778_C53B_45C7_952D_968F867FB204_.wvu.Rows" localSheetId="23" hidden="1">'Attach 17'!$26:$26,'Attach 17'!$32:$209</definedName>
    <definedName name="Z_CDF7C778_C53B_45C7_952D_968F867FB204_.wvu.Rows" localSheetId="26" hidden="1">'Attach 19'!$13:$13,'Attach 19'!$20:$28</definedName>
    <definedName name="Z_CDF7C778_C53B_45C7_952D_968F867FB204_.wvu.Rows" localSheetId="10" hidden="1">'Attach 5'!$4:$4</definedName>
    <definedName name="Z_CDF7C778_C53B_45C7_952D_968F867FB204_.wvu.Rows" localSheetId="11" hidden="1">'Attach 5A'!$25:$30</definedName>
    <definedName name="Z_CDF7C778_C53B_45C7_952D_968F867FB204_.wvu.Rows" localSheetId="14" hidden="1">'Attach 9'!$27:$29</definedName>
    <definedName name="Z_CDF7C778_C53B_45C7_952D_968F867FB204_.wvu.Rows" localSheetId="6" hidden="1">'Attach-3 (QR)'!$19:$23,'Attach-3 (QR)'!$25:$25,'Attach-3 (QR)'!$35:$35,'Attach-3 (QR)'!#REF!,'Attach-3 (QR)'!#REF!,'Attach-3 (QR)'!$230:$236,'Attach-3 (QR)'!$245:$245,'Attach-3 (QR)'!$281:$407</definedName>
    <definedName name="Z_CDF7C778_C53B_45C7_952D_968F867FB204_.wvu.Rows" localSheetId="4" hidden="1">'Attach-3 (QR)_old'!$19:$23,'Attach-3 (QR)_old'!$25:$25,'Attach-3 (QR)_old'!$34:$34,'Attach-3 (QR)_old'!$91:$91,'Attach-3 (QR)_old'!$117:$117,'Attach-3 (QR)_old'!$204:$204,'Attach-3 (QR)_old'!$235:$235,'Attach-3 (QR)_old'!$260:$386</definedName>
    <definedName name="Z_CDF7C778_C53B_45C7_952D_968F867FB204_.wvu.Rows" localSheetId="31" hidden="1">'Bid Form 1st Envelope '!$30:$31,'Bid Form 1st Envelope '!$104:$104,'Bid Form 1st Envelope '!$107:$108</definedName>
    <definedName name="Z_CDF7C778_C53B_45C7_952D_968F867FB204_.wvu.Rows" localSheetId="2" hidden="1">'Names of Bidder'!$6:$7,'Names of Bidder'!$23:$26,'Names of Bidder'!$28:$31</definedName>
    <definedName name="Z_CF17E9CE_6256_454A_8F64_F1E1D655931E_.wvu.Cols" localSheetId="17" hidden="1">'Attach 12'!$F:$F</definedName>
    <definedName name="Z_CF17E9CE_6256_454A_8F64_F1E1D655931E_.wvu.Cols" localSheetId="2" hidden="1">'Names of Bidder'!$H:$N</definedName>
    <definedName name="Z_CF17E9CE_6256_454A_8F64_F1E1D655931E_.wvu.FilterData" localSheetId="2" hidden="1">'Names of Bidder'!$B$6:$G$19</definedName>
    <definedName name="Z_CF17E9CE_6256_454A_8F64_F1E1D655931E_.wvu.PrintArea" localSheetId="17" hidden="1">'Attach 12'!$A$1:$E$45</definedName>
    <definedName name="Z_CF17E9CE_6256_454A_8F64_F1E1D655931E_.wvu.PrintArea" localSheetId="2" hidden="1">'Names of Bidder'!$B$1:$G$38</definedName>
    <definedName name="Z_CF17E9CE_6256_454A_8F64_F1E1D655931E_.wvu.Rows" localSheetId="17" hidden="1">'Attach 12'!#REF!</definedName>
    <definedName name="Z_D5994A17_2357_4B78_B667_DDB5D94B6FD1_.wvu.Cols" localSheetId="6" hidden="1">'Attach-3 (QR)'!$M:$O</definedName>
    <definedName name="Z_D5994A17_2357_4B78_B667_DDB5D94B6FD1_.wvu.Cols" localSheetId="4" hidden="1">'Attach-3 (QR)_old'!$M:$O</definedName>
    <definedName name="Z_D5994A17_2357_4B78_B667_DDB5D94B6FD1_.wvu.PrintArea" localSheetId="6" hidden="1">'Attach-3 (QR)'!$A$1:$H$429</definedName>
    <definedName name="Z_D5994A17_2357_4B78_B667_DDB5D94B6FD1_.wvu.PrintArea" localSheetId="4" hidden="1">'Attach-3 (QR)_old'!$A$1:$H$407</definedName>
    <definedName name="Z_D5994A17_2357_4B78_B667_DDB5D94B6FD1_.wvu.Rows" localSheetId="6" hidden="1">'Attach-3 (QR)'!#REF!,'Attach-3 (QR)'!#REF!,'Attach-3 (QR)'!#REF!,'Attach-3 (QR)'!$294:$296</definedName>
    <definedName name="Z_D5994A17_2357_4B78_B667_DDB5D94B6FD1_.wvu.Rows" localSheetId="4" hidden="1">'Attach-3 (QR)_old'!#REF!,'Attach-3 (QR)_old'!#REF!,'Attach-3 (QR)_old'!#REF!,'Attach-3 (QR)_old'!$273:$275</definedName>
    <definedName name="Z_D69D2B09_6F35_4678_B712_8272F13318EF_.wvu.Cols" localSheetId="25" hidden="1">'Attach 18 SP'!$J:$P</definedName>
    <definedName name="Z_D69D2B09_6F35_4678_B712_8272F13318EF_.wvu.PrintArea" localSheetId="25" hidden="1">'Attach 18 SP'!$A$8:$I$157</definedName>
    <definedName name="Z_D69D2B09_6F35_4678_B712_8272F13318EF_.wvu.Rows" localSheetId="25" hidden="1">'Attach 18 SP'!#REF!,'Attach 18 SP'!#REF!,'Attach 18 SP'!#REF!,'Attach 18 SP'!#REF!,'Attach 18 SP'!#REF!,'Attach 18 SP'!$149:$153</definedName>
    <definedName name="Z_DBB6855E_D634_47BF_8EAD_2479D63E426E_.wvu.Cols" localSheetId="17" hidden="1">'Attach 12'!$F:$H</definedName>
    <definedName name="Z_DBB6855E_D634_47BF_8EAD_2479D63E426E_.wvu.Cols" localSheetId="21" hidden="1">'Attach 15'!$H:$H,'Attach 15'!$L:$N</definedName>
    <definedName name="Z_DBB6855E_D634_47BF_8EAD_2479D63E426E_.wvu.Cols" localSheetId="25" hidden="1">'Attach 18 SP'!$J:$AO</definedName>
    <definedName name="Z_DBB6855E_D634_47BF_8EAD_2479D63E426E_.wvu.Cols" localSheetId="3" hidden="1">'Attach 3(JV)'!$G:$H</definedName>
    <definedName name="Z_DBB6855E_D634_47BF_8EAD_2479D63E426E_.wvu.Cols" localSheetId="7" hidden="1">'Attach 4'!$H:$O</definedName>
    <definedName name="Z_DBB6855E_D634_47BF_8EAD_2479D63E426E_.wvu.Cols" localSheetId="10" hidden="1">'Attach 5'!$H:$H</definedName>
    <definedName name="Z_DBB6855E_D634_47BF_8EAD_2479D63E426E_.wvu.Cols" localSheetId="11" hidden="1">'Attach 5A'!$H:$H</definedName>
    <definedName name="Z_DBB6855E_D634_47BF_8EAD_2479D63E426E_.wvu.Cols" localSheetId="12" hidden="1">'Attach 6'!$H:$H</definedName>
    <definedName name="Z_DBB6855E_D634_47BF_8EAD_2479D63E426E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DBB6855E_D634_47BF_8EAD_2479D63E426E_.wvu.Cols" localSheetId="4" hidden="1">'Attach-3 (QR)_old'!$J:$AB</definedName>
    <definedName name="Z_DBB6855E_D634_47BF_8EAD_2479D63E426E_.wvu.Cols" localSheetId="31" hidden="1">'Bid Form 1st Envelope '!$K:$K,'Bid Form 1st Envelope '!$AA:$AI</definedName>
    <definedName name="Z_DBB6855E_D634_47BF_8EAD_2479D63E426E_.wvu.Cols" localSheetId="2" hidden="1">'Names of Bidder'!$H:$M,'Names of Bidder'!$O:$O,'Names of Bidder'!$AA:$AB</definedName>
    <definedName name="Z_DBB6855E_D634_47BF_8EAD_2479D63E426E_.wvu.FilterData" localSheetId="2" hidden="1">'Names of Bidder'!$B$6:$G$19</definedName>
    <definedName name="Z_DBB6855E_D634_47BF_8EAD_2479D63E426E_.wvu.PrintArea" localSheetId="15" hidden="1">'Attach 10'!$A$1:$F$21</definedName>
    <definedName name="Z_DBB6855E_D634_47BF_8EAD_2479D63E426E_.wvu.PrintArea" localSheetId="16" hidden="1">'Attach 11'!$A$1:$E$86</definedName>
    <definedName name="Z_DBB6855E_D634_47BF_8EAD_2479D63E426E_.wvu.PrintArea" localSheetId="17" hidden="1">'Attach 12'!$A$1:$F$45</definedName>
    <definedName name="Z_DBB6855E_D634_47BF_8EAD_2479D63E426E_.wvu.PrintArea" localSheetId="18" hidden="1">'Attach 13'!$A$1:$E$26</definedName>
    <definedName name="Z_DBB6855E_D634_47BF_8EAD_2479D63E426E_.wvu.PrintArea" localSheetId="19" hidden="1">'Attach 14'!$A$1:$E$26</definedName>
    <definedName name="Z_DBB6855E_D634_47BF_8EAD_2479D63E426E_.wvu.PrintArea" localSheetId="20" hidden="1">'Attach 14-IP'!$A$8:$I$225</definedName>
    <definedName name="Z_DBB6855E_D634_47BF_8EAD_2479D63E426E_.wvu.PrintArea" localSheetId="21" hidden="1">'Attach 15'!$A$1:$E$92</definedName>
    <definedName name="Z_DBB6855E_D634_47BF_8EAD_2479D63E426E_.wvu.PrintArea" localSheetId="22" hidden="1">'Attach 16 '!$A$1:$L$96</definedName>
    <definedName name="Z_DBB6855E_D634_47BF_8EAD_2479D63E426E_.wvu.PrintArea" localSheetId="23" hidden="1">'Attach 17'!$A$1:$E$33</definedName>
    <definedName name="Z_DBB6855E_D634_47BF_8EAD_2479D63E426E_.wvu.PrintArea" localSheetId="24" hidden="1">'Attach 18'!$A$1:$E$21</definedName>
    <definedName name="Z_DBB6855E_D634_47BF_8EAD_2479D63E426E_.wvu.PrintArea" localSheetId="25" hidden="1">'Attach 18 SP'!$A$7:$I$157</definedName>
    <definedName name="Z_DBB6855E_D634_47BF_8EAD_2479D63E426E_.wvu.PrintArea" localSheetId="26" hidden="1">'Attach 19'!$A$1:$E$31</definedName>
    <definedName name="Z_DBB6855E_D634_47BF_8EAD_2479D63E426E_.wvu.PrintArea" localSheetId="27" hidden="1">'Attach 23'!$A$1:$E$26</definedName>
    <definedName name="Z_DBB6855E_D634_47BF_8EAD_2479D63E426E_.wvu.PrintArea" localSheetId="28" hidden="1">'Attach 24'!$A$1:$E$26</definedName>
    <definedName name="Z_DBB6855E_D634_47BF_8EAD_2479D63E426E_.wvu.PrintArea" localSheetId="29" hidden="1">'Attach 26'!$A$1:$E$26</definedName>
    <definedName name="Z_DBB6855E_D634_47BF_8EAD_2479D63E426E_.wvu.PrintArea" localSheetId="30" hidden="1">'Attach 28'!$A$1:$E$26</definedName>
    <definedName name="Z_DBB6855E_D634_47BF_8EAD_2479D63E426E_.wvu.PrintArea" localSheetId="3" hidden="1">'Attach 3(JV)'!$A$1:$E$26</definedName>
    <definedName name="Z_DBB6855E_D634_47BF_8EAD_2479D63E426E_.wvu.PrintArea" localSheetId="5" hidden="1">'Attach 3(QR)'!$A$1:$E$28</definedName>
    <definedName name="Z_DBB6855E_D634_47BF_8EAD_2479D63E426E_.wvu.PrintArea" localSheetId="7" hidden="1">'Attach 4'!$A$1:$G$25</definedName>
    <definedName name="Z_DBB6855E_D634_47BF_8EAD_2479D63E426E_.wvu.PrintArea" localSheetId="8" hidden="1">'Attach 4 (A)'!$A$1:$E$27</definedName>
    <definedName name="Z_DBB6855E_D634_47BF_8EAD_2479D63E426E_.wvu.PrintArea" localSheetId="9" hidden="1">'Attach 4 (B)'!$A$1:$E$26</definedName>
    <definedName name="Z_DBB6855E_D634_47BF_8EAD_2479D63E426E_.wvu.PrintArea" localSheetId="10" hidden="1">'Attach 5'!$A$1:$E$35</definedName>
    <definedName name="Z_DBB6855E_D634_47BF_8EAD_2479D63E426E_.wvu.PrintArea" localSheetId="11" hidden="1">'Attach 5A'!$A$1:$E$68</definedName>
    <definedName name="Z_DBB6855E_D634_47BF_8EAD_2479D63E426E_.wvu.PrintArea" localSheetId="12" hidden="1">'Attach 6'!$A$1:$E$31</definedName>
    <definedName name="Z_DBB6855E_D634_47BF_8EAD_2479D63E426E_.wvu.PrintArea" localSheetId="13" hidden="1">'Attach 7'!$A$1:$E$24</definedName>
    <definedName name="Z_DBB6855E_D634_47BF_8EAD_2479D63E426E_.wvu.PrintArea" localSheetId="14" hidden="1">'Attach 9'!$A$1:$F$52</definedName>
    <definedName name="Z_DBB6855E_D634_47BF_8EAD_2479D63E426E_.wvu.PrintArea" localSheetId="6" hidden="1">'Attach-3 (QR)'!$A$1:$I$429</definedName>
    <definedName name="Z_DBB6855E_D634_47BF_8EAD_2479D63E426E_.wvu.PrintArea" localSheetId="4" hidden="1">'Attach-3 (QR)_old'!$A$1:$J$407</definedName>
    <definedName name="Z_DBB6855E_D634_47BF_8EAD_2479D63E426E_.wvu.PrintArea" localSheetId="31" hidden="1">'Bid Form 1st Envelope '!$A$1:$J$119</definedName>
    <definedName name="Z_DBB6855E_D634_47BF_8EAD_2479D63E426E_.wvu.PrintArea" localSheetId="1" hidden="1">Cover!$A$1:$F$29</definedName>
    <definedName name="Z_DBB6855E_D634_47BF_8EAD_2479D63E426E_.wvu.PrintArea" localSheetId="2" hidden="1">'Names of Bidder'!$B$1:$G$38</definedName>
    <definedName name="Z_DBB6855E_D634_47BF_8EAD_2479D63E426E_.wvu.PrintTitles" localSheetId="14" hidden="1">'Attach 9'!$18:$18</definedName>
    <definedName name="Z_DBB6855E_D634_47BF_8EAD_2479D63E426E_.wvu.Rows" localSheetId="17" hidden="1">'Attach 12'!$4:$4</definedName>
    <definedName name="Z_DBB6855E_D634_47BF_8EAD_2479D63E426E_.wvu.Rows" localSheetId="21" hidden="1">'Attach 15'!$16:$16</definedName>
    <definedName name="Z_DBB6855E_D634_47BF_8EAD_2479D63E426E_.wvu.Rows" localSheetId="23" hidden="1">'Attach 17'!$26:$26,'Attach 17'!$32:$209</definedName>
    <definedName name="Z_DBB6855E_D634_47BF_8EAD_2479D63E426E_.wvu.Rows" localSheetId="25" hidden="1">'Attach 18 SP'!$149:$153</definedName>
    <definedName name="Z_DBB6855E_D634_47BF_8EAD_2479D63E426E_.wvu.Rows" localSheetId="26" hidden="1">'Attach 19'!$13:$13,'Attach 19'!$20:$28</definedName>
    <definedName name="Z_DBB6855E_D634_47BF_8EAD_2479D63E426E_.wvu.Rows" localSheetId="10" hidden="1">'Attach 5'!$4:$4</definedName>
    <definedName name="Z_DBB6855E_D634_47BF_8EAD_2479D63E426E_.wvu.Rows" localSheetId="11" hidden="1">'Attach 5A'!$25:$30</definedName>
    <definedName name="Z_DBB6855E_D634_47BF_8EAD_2479D63E426E_.wvu.Rows" localSheetId="14" hidden="1">'Attach 9'!$27:$29</definedName>
    <definedName name="Z_DBB6855E_D634_47BF_8EAD_2479D63E426E_.wvu.Rows" localSheetId="6" hidden="1">'Attach-3 (QR)'!$19:$23,'Attach-3 (QR)'!$25:$25,'Attach-3 (QR)'!$35:$35,'Attach-3 (QR)'!$90:$90,'Attach-3 (QR)'!$166:$166,'Attach-3 (QR)'!$230:$236,'Attach-3 (QR)'!$245:$245,'Attach-3 (QR)'!$281:$407</definedName>
    <definedName name="Z_DBB6855E_D634_47BF_8EAD_2479D63E426E_.wvu.Rows" localSheetId="4" hidden="1">'Attach-3 (QR)_old'!$19:$23,'Attach-3 (QR)_old'!$25:$25,'Attach-3 (QR)_old'!$34:$34,'Attach-3 (QR)_old'!$91:$91,'Attach-3 (QR)_old'!$117:$117,'Attach-3 (QR)_old'!$204:$204,'Attach-3 (QR)_old'!$235:$235,'Attach-3 (QR)_old'!$260:$386</definedName>
    <definedName name="Z_DBB6855E_D634_47BF_8EAD_2479D63E426E_.wvu.Rows" localSheetId="31" hidden="1">'Bid Form 1st Envelope '!$22:$23,'Bid Form 1st Envelope '!$30:$31,'Bid Form 1st Envelope '!$104:$104,'Bid Form 1st Envelope '!$107:$108</definedName>
    <definedName name="Z_DBB6855E_D634_47BF_8EAD_2479D63E426E_.wvu.Rows" localSheetId="1" hidden="1">Cover!$20:$21</definedName>
    <definedName name="Z_DBB6855E_D634_47BF_8EAD_2479D63E426E_.wvu.Rows" localSheetId="2" hidden="1">'Names of Bidder'!$6:$7,'Names of Bidder'!$23:$26,'Names of Bidder'!$28:$31</definedName>
    <definedName name="Z_DC28ED1E_3E35_4094_9C2B_5C0A1C1D459C_.wvu.Cols" localSheetId="21" hidden="1">'Attach 15'!$H:$H</definedName>
    <definedName name="Z_DC28ED1E_3E35_4094_9C2B_5C0A1C1D459C_.wvu.Cols" localSheetId="10" hidden="1">'Attach 5'!$H:$H</definedName>
    <definedName name="Z_DC28ED1E_3E35_4094_9C2B_5C0A1C1D459C_.wvu.Cols" localSheetId="12" hidden="1">'Attach 6'!$H:$H</definedName>
    <definedName name="Z_DC28ED1E_3E35_4094_9C2B_5C0A1C1D459C_.wvu.PrintArea" localSheetId="15" hidden="1">'Attach 10'!$A$1:$E$26</definedName>
    <definedName name="Z_DC28ED1E_3E35_4094_9C2B_5C0A1C1D459C_.wvu.PrintArea" localSheetId="16" hidden="1">'Attach 11'!$A$1:$E$29</definedName>
    <definedName name="Z_DC28ED1E_3E35_4094_9C2B_5C0A1C1D459C_.wvu.PrintArea" localSheetId="18" hidden="1">'Attach 13'!$A$1:$E$29</definedName>
    <definedName name="Z_DC28ED1E_3E35_4094_9C2B_5C0A1C1D459C_.wvu.PrintArea" localSheetId="19" hidden="1">'Attach 14'!$A$1:$E$29</definedName>
    <definedName name="Z_DC28ED1E_3E35_4094_9C2B_5C0A1C1D459C_.wvu.PrintArea" localSheetId="20" hidden="1">'Attach 14-IP'!$A$8:$I$225</definedName>
    <definedName name="Z_DC28ED1E_3E35_4094_9C2B_5C0A1C1D459C_.wvu.PrintArea" localSheetId="21" hidden="1">'Attach 15'!$A$1:$E$92</definedName>
    <definedName name="Z_DC28ED1E_3E35_4094_9C2B_5C0A1C1D459C_.wvu.PrintArea" localSheetId="22" hidden="1">'Attach 16 '!$A$1:$L$96</definedName>
    <definedName name="Z_DC28ED1E_3E35_4094_9C2B_5C0A1C1D459C_.wvu.PrintArea" localSheetId="23" hidden="1">'Attach 17'!$A$1:$E$33</definedName>
    <definedName name="Z_DC28ED1E_3E35_4094_9C2B_5C0A1C1D459C_.wvu.PrintArea" localSheetId="24" hidden="1">'Attach 18'!$A$1:$E$24</definedName>
    <definedName name="Z_DC28ED1E_3E35_4094_9C2B_5C0A1C1D459C_.wvu.PrintArea" localSheetId="26" hidden="1">'Attach 19'!$A$1:$E$31</definedName>
    <definedName name="Z_DC28ED1E_3E35_4094_9C2B_5C0A1C1D459C_.wvu.PrintArea" localSheetId="27" hidden="1">'Attach 23'!$A$1:$E$29</definedName>
    <definedName name="Z_DC28ED1E_3E35_4094_9C2B_5C0A1C1D459C_.wvu.PrintArea" localSheetId="28" hidden="1">'Attach 24'!$A$1:$E$29</definedName>
    <definedName name="Z_DC28ED1E_3E35_4094_9C2B_5C0A1C1D459C_.wvu.PrintArea" localSheetId="29" hidden="1">'Attach 26'!$A$1:$E$29</definedName>
    <definedName name="Z_DC28ED1E_3E35_4094_9C2B_5C0A1C1D459C_.wvu.PrintArea" localSheetId="30" hidden="1">'Attach 28'!$A$1:$E$29</definedName>
    <definedName name="Z_DC28ED1E_3E35_4094_9C2B_5C0A1C1D459C_.wvu.PrintArea" localSheetId="3" hidden="1">'Attach 3(JV)'!$A$1:$E$28</definedName>
    <definedName name="Z_DC28ED1E_3E35_4094_9C2B_5C0A1C1D459C_.wvu.PrintArea" localSheetId="5" hidden="1">'Attach 3(QR)'!$A$1:$E$28</definedName>
    <definedName name="Z_DC28ED1E_3E35_4094_9C2B_5C0A1C1D459C_.wvu.PrintArea" localSheetId="7" hidden="1">'Attach 4'!$A$1:$E$25</definedName>
    <definedName name="Z_DC28ED1E_3E35_4094_9C2B_5C0A1C1D459C_.wvu.PrintArea" localSheetId="8" hidden="1">'Attach 4 (A)'!$A$1:$E$27</definedName>
    <definedName name="Z_DC28ED1E_3E35_4094_9C2B_5C0A1C1D459C_.wvu.PrintArea" localSheetId="9" hidden="1">'Attach 4 (B)'!$A$1:$E$26</definedName>
    <definedName name="Z_DC28ED1E_3E35_4094_9C2B_5C0A1C1D459C_.wvu.PrintArea" localSheetId="10" hidden="1">'Attach 5'!$A$1:$E$34</definedName>
    <definedName name="Z_DC28ED1E_3E35_4094_9C2B_5C0A1C1D459C_.wvu.PrintArea" localSheetId="12" hidden="1">'Attach 6'!$A$1:$E$28</definedName>
    <definedName name="Z_DC28ED1E_3E35_4094_9C2B_5C0A1C1D459C_.wvu.PrintArea" localSheetId="13" hidden="1">'Attach 7'!$A$1:$E$28</definedName>
    <definedName name="Z_DC28ED1E_3E35_4094_9C2B_5C0A1C1D459C_.wvu.PrintArea" localSheetId="14" hidden="1">'Attach 9'!$A$1:$D$53</definedName>
    <definedName name="Z_DC28ED1E_3E35_4094_9C2B_5C0A1C1D459C_.wvu.PrintArea" localSheetId="31" hidden="1">'Bid Form 1st Envelope '!$A$1:$F$121</definedName>
    <definedName name="Z_DC28ED1E_3E35_4094_9C2B_5C0A1C1D459C_.wvu.PrintTitles" localSheetId="14" hidden="1">'Attach 9'!$18:$18</definedName>
    <definedName name="Z_DC28ED1E_3E35_4094_9C2B_5C0A1C1D459C_.wvu.Rows" localSheetId="21" hidden="1">'Attach 15'!$16:$16</definedName>
    <definedName name="Z_DC28ED1E_3E35_4094_9C2B_5C0A1C1D459C_.wvu.Rows" localSheetId="23" hidden="1">'Attach 17'!$26:$26,'Attach 17'!$32:$209</definedName>
    <definedName name="Z_DC28ED1E_3E35_4094_9C2B_5C0A1C1D459C_.wvu.Rows" localSheetId="26" hidden="1">'Attach 19'!$13:$13,'Attach 19'!$20:$28</definedName>
    <definedName name="Z_DC28ED1E_3E35_4094_9C2B_5C0A1C1D459C_.wvu.Rows" localSheetId="10" hidden="1">'Attach 5'!$4:$4</definedName>
    <definedName name="Z_E0F296A4_A978_4686_BFBB_37CA7822B74C_.wvu.PrintArea" localSheetId="23" hidden="1">'Attach 17'!$A$1:$E$33</definedName>
    <definedName name="Z_E0F296A4_A978_4686_BFBB_37CA7822B74C_.wvu.Rows" localSheetId="23" hidden="1">'Attach 17'!$26:$26,'Attach 17'!$32:$209</definedName>
    <definedName name="Z_E51D3662_FFCE_4FD6_A590_7DDC9E38C41F_.wvu.Cols" localSheetId="21" hidden="1">'Attach 15'!$H:$H</definedName>
    <definedName name="Z_E51D3662_FFCE_4FD6_A590_7DDC9E38C41F_.wvu.Cols" localSheetId="10" hidden="1">'Attach 5'!$H:$H</definedName>
    <definedName name="Z_E51D3662_FFCE_4FD6_A590_7DDC9E38C41F_.wvu.Cols" localSheetId="12" hidden="1">'Attach 6'!$H:$H</definedName>
    <definedName name="Z_E51D3662_FFCE_4FD6_A590_7DDC9E38C41F_.wvu.Cols" localSheetId="14" hidden="1">'Attach 9'!#REF!</definedName>
    <definedName name="Z_E51D3662_FFCE_4FD6_A590_7DDC9E38C41F_.wvu.PrintArea" localSheetId="15" hidden="1">'Attach 10'!$A$1:$E$26</definedName>
    <definedName name="Z_E51D3662_FFCE_4FD6_A590_7DDC9E38C41F_.wvu.PrintArea" localSheetId="16" hidden="1">'Attach 11'!$A$1:$E$86</definedName>
    <definedName name="Z_E51D3662_FFCE_4FD6_A590_7DDC9E38C41F_.wvu.PrintArea" localSheetId="18" hidden="1">'Attach 13'!$A$1:$E$27</definedName>
    <definedName name="Z_E51D3662_FFCE_4FD6_A590_7DDC9E38C41F_.wvu.PrintArea" localSheetId="19" hidden="1">'Attach 14'!$A$1:$E$29</definedName>
    <definedName name="Z_E51D3662_FFCE_4FD6_A590_7DDC9E38C41F_.wvu.PrintArea" localSheetId="20" hidden="1">'Attach 14-IP'!$A$8:$I$225</definedName>
    <definedName name="Z_E51D3662_FFCE_4FD6_A590_7DDC9E38C41F_.wvu.PrintArea" localSheetId="21" hidden="1">'Attach 15'!$A$1:$E$92</definedName>
    <definedName name="Z_E51D3662_FFCE_4FD6_A590_7DDC9E38C41F_.wvu.PrintArea" localSheetId="22" hidden="1">'Attach 16 '!$A$1:$L$96</definedName>
    <definedName name="Z_E51D3662_FFCE_4FD6_A590_7DDC9E38C41F_.wvu.PrintArea" localSheetId="23" hidden="1">'Attach 17'!$A$1:$E$33</definedName>
    <definedName name="Z_E51D3662_FFCE_4FD6_A590_7DDC9E38C41F_.wvu.PrintArea" localSheetId="24" hidden="1">'Attach 18'!$A$1:$E$24</definedName>
    <definedName name="Z_E51D3662_FFCE_4FD6_A590_7DDC9E38C41F_.wvu.PrintArea" localSheetId="26" hidden="1">'Attach 19'!$A$1:$E$31</definedName>
    <definedName name="Z_E51D3662_FFCE_4FD6_A590_7DDC9E38C41F_.wvu.PrintArea" localSheetId="27" hidden="1">'Attach 23'!$A$1:$E$27</definedName>
    <definedName name="Z_E51D3662_FFCE_4FD6_A590_7DDC9E38C41F_.wvu.PrintArea" localSheetId="28" hidden="1">'Attach 24'!$A$1:$E$27</definedName>
    <definedName name="Z_E51D3662_FFCE_4FD6_A590_7DDC9E38C41F_.wvu.PrintArea" localSheetId="29" hidden="1">'Attach 26'!$A$1:$E$27</definedName>
    <definedName name="Z_E51D3662_FFCE_4FD6_A590_7DDC9E38C41F_.wvu.PrintArea" localSheetId="30" hidden="1">'Attach 28'!$A$1:$E$27</definedName>
    <definedName name="Z_E51D3662_FFCE_4FD6_A590_7DDC9E38C41F_.wvu.PrintArea" localSheetId="3" hidden="1">'Attach 3(JV)'!$A$1:$E$28</definedName>
    <definedName name="Z_E51D3662_FFCE_4FD6_A590_7DDC9E38C41F_.wvu.PrintArea" localSheetId="5" hidden="1">'Attach 3(QR)'!$A$1:$E$28</definedName>
    <definedName name="Z_E51D3662_FFCE_4FD6_A590_7DDC9E38C41F_.wvu.PrintArea" localSheetId="7" hidden="1">'Attach 4'!$A$1:$G$25</definedName>
    <definedName name="Z_E51D3662_FFCE_4FD6_A590_7DDC9E38C41F_.wvu.PrintArea" localSheetId="8" hidden="1">'Attach 4 (A)'!$A$1:$E$27</definedName>
    <definedName name="Z_E51D3662_FFCE_4FD6_A590_7DDC9E38C41F_.wvu.PrintArea" localSheetId="9" hidden="1">'Attach 4 (B)'!$A$1:$E$26</definedName>
    <definedName name="Z_E51D3662_FFCE_4FD6_A590_7DDC9E38C41F_.wvu.PrintArea" localSheetId="10" hidden="1">'Attach 5'!$A$1:$E$34</definedName>
    <definedName name="Z_E51D3662_FFCE_4FD6_A590_7DDC9E38C41F_.wvu.PrintArea" localSheetId="12" hidden="1">'Attach 6'!$A$1:$E$28</definedName>
    <definedName name="Z_E51D3662_FFCE_4FD6_A590_7DDC9E38C41F_.wvu.PrintArea" localSheetId="13" hidden="1">'Attach 7'!$A$1:$E$28</definedName>
    <definedName name="Z_E51D3662_FFCE_4FD6_A590_7DDC9E38C41F_.wvu.PrintArea" localSheetId="14" hidden="1">'Attach 9'!$A$1:$D$52</definedName>
    <definedName name="Z_E51D3662_FFCE_4FD6_A590_7DDC9E38C41F_.wvu.PrintArea" localSheetId="31" hidden="1">'Bid Form 1st Envelope '!$A$1:$F$121</definedName>
    <definedName name="Z_E51D3662_FFCE_4FD6_A590_7DDC9E38C41F_.wvu.PrintTitles" localSheetId="14" hidden="1">'Attach 9'!$18:$18</definedName>
    <definedName name="Z_E51D3662_FFCE_4FD6_A590_7DDC9E38C41F_.wvu.Rows" localSheetId="21" hidden="1">'Attach 15'!$16:$16</definedName>
    <definedName name="Z_E51D3662_FFCE_4FD6_A590_7DDC9E38C41F_.wvu.Rows" localSheetId="23" hidden="1">'Attach 17'!$26:$26,'Attach 17'!$32:$209</definedName>
    <definedName name="Z_E51D3662_FFCE_4FD6_A590_7DDC9E38C41F_.wvu.Rows" localSheetId="26" hidden="1">'Attach 19'!$13:$13,'Attach 19'!$20:$28</definedName>
    <definedName name="Z_E51D3662_FFCE_4FD6_A590_7DDC9E38C41F_.wvu.Rows" localSheetId="10" hidden="1">'Attach 5'!$4:$4</definedName>
    <definedName name="Z_EB6D706F_EAFA_4638_9794_291A4840DB97_.wvu.Cols" localSheetId="6" hidden="1">'Attach-3 (QR)'!$J:$P</definedName>
    <definedName name="Z_EB6D706F_EAFA_4638_9794_291A4840DB97_.wvu.Cols" localSheetId="4" hidden="1">'Attach-3 (QR)_old'!$J:$P</definedName>
    <definedName name="Z_EB6D706F_EAFA_4638_9794_291A4840DB97_.wvu.PrintArea" localSheetId="6" hidden="1">'Attach-3 (QR)'!$A$1:$I$429</definedName>
    <definedName name="Z_EB6D706F_EAFA_4638_9794_291A4840DB97_.wvu.PrintArea" localSheetId="4" hidden="1">'Attach-3 (QR)_old'!$A$1:$I$407</definedName>
    <definedName name="Z_EB6D706F_EAFA_4638_9794_291A4840DB97_.wvu.Rows" localSheetId="6" hidden="1">'Attach-3 (QR)'!$19:$23,'Attach-3 (QR)'!$25:$25,'Attach-3 (QR)'!$35:$35,'Attach-3 (QR)'!#REF!,'Attach-3 (QR)'!#REF!,'Attach-3 (QR)'!$230:$236,'Attach-3 (QR)'!$245:$245,'Attach-3 (QR)'!$281:$407</definedName>
    <definedName name="Z_EB6D706F_EAFA_4638_9794_291A4840DB97_.wvu.Rows" localSheetId="4" hidden="1">'Attach-3 (QR)_old'!$19:$23,'Attach-3 (QR)_old'!$25:$25,'Attach-3 (QR)_old'!$34:$34,'Attach-3 (QR)_old'!#REF!,'Attach-3 (QR)_old'!$91:$91,'Attach-3 (QR)_old'!$144:$178,'Attach-3 (QR)_old'!#REF!,'Attach-3 (QR)_old'!$260:$386</definedName>
    <definedName name="Z_EBAEADC8_DFAF_4DD1_92A4_0349F1C8EBDD_.wvu.Cols" localSheetId="6" hidden="1">'Attach-3 (QR)'!$I:$I,'Attach-3 (QR)'!$K:$M</definedName>
    <definedName name="Z_EBAEADC8_DFAF_4DD1_92A4_0349F1C8EBDD_.wvu.Cols" localSheetId="4" hidden="1">'Attach-3 (QR)_old'!$I:$I,'Attach-3 (QR)_old'!$K:$M</definedName>
    <definedName name="Z_EBAEADC8_DFAF_4DD1_92A4_0349F1C8EBDD_.wvu.PrintArea" localSheetId="6" hidden="1">'Attach-3 (QR)'!$A$1:$H$429</definedName>
    <definedName name="Z_EBAEADC8_DFAF_4DD1_92A4_0349F1C8EBDD_.wvu.PrintArea" localSheetId="4" hidden="1">'Attach-3 (QR)_old'!$A$1:$H$407</definedName>
    <definedName name="Z_ECEBABD0_566A_41C4_AA9A_38EA30EFEDA8_.wvu.PrintArea" localSheetId="15" hidden="1">'Attach 10'!$A$1:$E$26</definedName>
    <definedName name="Z_ECEBABD0_566A_41C4_AA9A_38EA30EFEDA8_.wvu.PrintArea" localSheetId="16" hidden="1">'Attach 11'!$A$1:$E$85</definedName>
    <definedName name="Z_ECEBABD0_566A_41C4_AA9A_38EA30EFEDA8_.wvu.PrintArea" localSheetId="17" hidden="1">'Attach 12'!$A$1:$E$45</definedName>
    <definedName name="Z_ECEBABD0_566A_41C4_AA9A_38EA30EFEDA8_.wvu.PrintArea" localSheetId="18" hidden="1">'Attach 13'!$A$1:$E$29</definedName>
    <definedName name="Z_ECEBABD0_566A_41C4_AA9A_38EA30EFEDA8_.wvu.PrintArea" localSheetId="19" hidden="1">'Attach 14'!$A$1:$E$29</definedName>
    <definedName name="Z_ECEBABD0_566A_41C4_AA9A_38EA30EFEDA8_.wvu.PrintArea" localSheetId="21" hidden="1">'Attach 15'!$A$1:$E$93</definedName>
    <definedName name="Z_ECEBABD0_566A_41C4_AA9A_38EA30EFEDA8_.wvu.PrintArea" localSheetId="22" hidden="1">'Attach 16 '!$A$1:$L$96</definedName>
    <definedName name="Z_ECEBABD0_566A_41C4_AA9A_38EA30EFEDA8_.wvu.PrintArea" localSheetId="24" hidden="1">'Attach 18'!$A$1:$E$24</definedName>
    <definedName name="Z_ECEBABD0_566A_41C4_AA9A_38EA30EFEDA8_.wvu.PrintArea" localSheetId="26" hidden="1">'Attach 19'!$A$1:$E$35</definedName>
    <definedName name="Z_ECEBABD0_566A_41C4_AA9A_38EA30EFEDA8_.wvu.PrintArea" localSheetId="27" hidden="1">'Attach 23'!$A$1:$E$29</definedName>
    <definedName name="Z_ECEBABD0_566A_41C4_AA9A_38EA30EFEDA8_.wvu.PrintArea" localSheetId="28" hidden="1">'Attach 24'!$A$1:$E$29</definedName>
    <definedName name="Z_ECEBABD0_566A_41C4_AA9A_38EA30EFEDA8_.wvu.PrintArea" localSheetId="29" hidden="1">'Attach 26'!$A$1:$E$29</definedName>
    <definedName name="Z_ECEBABD0_566A_41C4_AA9A_38EA30EFEDA8_.wvu.PrintArea" localSheetId="30" hidden="1">'Attach 28'!$A$1:$E$29</definedName>
    <definedName name="Z_ECEBABD0_566A_41C4_AA9A_38EA30EFEDA8_.wvu.PrintArea" localSheetId="3" hidden="1">'Attach 3(JV)'!$A$1:$E$28</definedName>
    <definedName name="Z_ECEBABD0_566A_41C4_AA9A_38EA30EFEDA8_.wvu.PrintArea" localSheetId="5" hidden="1">'Attach 3(QR)'!$A$1:$E$28</definedName>
    <definedName name="Z_ECEBABD0_566A_41C4_AA9A_38EA30EFEDA8_.wvu.PrintArea" localSheetId="7" hidden="1">'Attach 4'!$A$1:$E$25</definedName>
    <definedName name="Z_ECEBABD0_566A_41C4_AA9A_38EA30EFEDA8_.wvu.PrintArea" localSheetId="8" hidden="1">'Attach 4 (A)'!$A$1:$E$27</definedName>
    <definedName name="Z_ECEBABD0_566A_41C4_AA9A_38EA30EFEDA8_.wvu.PrintArea" localSheetId="9" hidden="1">'Attach 4 (B)'!$A$1:$E$26</definedName>
    <definedName name="Z_ECEBABD0_566A_41C4_AA9A_38EA30EFEDA8_.wvu.PrintArea" localSheetId="10" hidden="1">'Attach 5'!$A$1:$E$110</definedName>
    <definedName name="Z_ECEBABD0_566A_41C4_AA9A_38EA30EFEDA8_.wvu.PrintArea" localSheetId="11" hidden="1">'Attach 5A'!$A$1:$E$74</definedName>
    <definedName name="Z_ECEBABD0_566A_41C4_AA9A_38EA30EFEDA8_.wvu.PrintArea" localSheetId="12" hidden="1">'Attach 6'!$A$1:$E$52</definedName>
    <definedName name="Z_ECEBABD0_566A_41C4_AA9A_38EA30EFEDA8_.wvu.PrintArea" localSheetId="13" hidden="1">'Attach 7'!$A$1:$E$28</definedName>
    <definedName name="Z_ECEBABD0_566A_41C4_AA9A_38EA30EFEDA8_.wvu.PrintArea" localSheetId="14" hidden="1">'Attach 9'!$A$1:$D$53</definedName>
    <definedName name="Z_ECEBABD0_566A_41C4_AA9A_38EA30EFEDA8_.wvu.PrintArea" localSheetId="31" hidden="1">'Bid Form 1st Envelope '!$A$1:$F$121</definedName>
    <definedName name="Z_ECEBABD0_566A_41C4_AA9A_38EA30EFEDA8_.wvu.PrintTitles" localSheetId="17" hidden="1">'Attach 12'!#REF!</definedName>
    <definedName name="Z_ECEBABD0_566A_41C4_AA9A_38EA30EFEDA8_.wvu.PrintTitles" localSheetId="14" hidden="1">'Attach 9'!$18:$18</definedName>
    <definedName name="Z_F0C5A243_1ADF_42BF_85A0_B6506A13618B_.wvu.Cols" localSheetId="17" hidden="1">'Attach 12'!$F:$H</definedName>
    <definedName name="Z_F0C5A243_1ADF_42BF_85A0_B6506A13618B_.wvu.Cols" localSheetId="21" hidden="1">'Attach 15'!$H:$H,'Attach 15'!$L:$N</definedName>
    <definedName name="Z_F0C5A243_1ADF_42BF_85A0_B6506A13618B_.wvu.Cols" localSheetId="25" hidden="1">'Attach 18 SP'!$J:$AO</definedName>
    <definedName name="Z_F0C5A243_1ADF_42BF_85A0_B6506A13618B_.wvu.Cols" localSheetId="3" hidden="1">'Attach 3(JV)'!$G:$H</definedName>
    <definedName name="Z_F0C5A243_1ADF_42BF_85A0_B6506A13618B_.wvu.Cols" localSheetId="7" hidden="1">'Attach 4'!$H:$O</definedName>
    <definedName name="Z_F0C5A243_1ADF_42BF_85A0_B6506A13618B_.wvu.Cols" localSheetId="10" hidden="1">'Attach 5'!$H:$H</definedName>
    <definedName name="Z_F0C5A243_1ADF_42BF_85A0_B6506A13618B_.wvu.Cols" localSheetId="11" hidden="1">'Attach 5A'!$H:$H</definedName>
    <definedName name="Z_F0C5A243_1ADF_42BF_85A0_B6506A13618B_.wvu.Cols" localSheetId="12" hidden="1">'Attach 6'!$H:$H</definedName>
    <definedName name="Z_F0C5A243_1ADF_42BF_85A0_B6506A13618B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F0C5A243_1ADF_42BF_85A0_B6506A13618B_.wvu.Cols" localSheetId="4" hidden="1">'Attach-3 (QR)_old'!$J:$AB</definedName>
    <definedName name="Z_F0C5A243_1ADF_42BF_85A0_B6506A13618B_.wvu.Cols" localSheetId="31" hidden="1">'Bid Form 1st Envelope '!$K:$K,'Bid Form 1st Envelope '!$AA:$AI</definedName>
    <definedName name="Z_F0C5A243_1ADF_42BF_85A0_B6506A13618B_.wvu.Cols" localSheetId="2" hidden="1">'Names of Bidder'!$H:$M,'Names of Bidder'!$O:$O,'Names of Bidder'!$AA:$AB</definedName>
    <definedName name="Z_F0C5A243_1ADF_42BF_85A0_B6506A13618B_.wvu.FilterData" localSheetId="2" hidden="1">'Names of Bidder'!$B$6:$G$19</definedName>
    <definedName name="Z_F0C5A243_1ADF_42BF_85A0_B6506A13618B_.wvu.PrintArea" localSheetId="15" hidden="1">'Attach 10'!$A$1:$F$21</definedName>
    <definedName name="Z_F0C5A243_1ADF_42BF_85A0_B6506A13618B_.wvu.PrintArea" localSheetId="16" hidden="1">'Attach 11'!$A$1:$E$86</definedName>
    <definedName name="Z_F0C5A243_1ADF_42BF_85A0_B6506A13618B_.wvu.PrintArea" localSheetId="17" hidden="1">'Attach 12'!$A$1:$F$45</definedName>
    <definedName name="Z_F0C5A243_1ADF_42BF_85A0_B6506A13618B_.wvu.PrintArea" localSheetId="18" hidden="1">'Attach 13'!$A$1:$E$26</definedName>
    <definedName name="Z_F0C5A243_1ADF_42BF_85A0_B6506A13618B_.wvu.PrintArea" localSheetId="19" hidden="1">'Attach 14'!$A$1:$E$26</definedName>
    <definedName name="Z_F0C5A243_1ADF_42BF_85A0_B6506A13618B_.wvu.PrintArea" localSheetId="20" hidden="1">'Attach 14-IP'!$A$8:$I$225</definedName>
    <definedName name="Z_F0C5A243_1ADF_42BF_85A0_B6506A13618B_.wvu.PrintArea" localSheetId="21" hidden="1">'Attach 15'!$A$1:$E$92</definedName>
    <definedName name="Z_F0C5A243_1ADF_42BF_85A0_B6506A13618B_.wvu.PrintArea" localSheetId="22" hidden="1">'Attach 16 '!$A$1:$L$96</definedName>
    <definedName name="Z_F0C5A243_1ADF_42BF_85A0_B6506A13618B_.wvu.PrintArea" localSheetId="23" hidden="1">'Attach 17'!$A$1:$E$33</definedName>
    <definedName name="Z_F0C5A243_1ADF_42BF_85A0_B6506A13618B_.wvu.PrintArea" localSheetId="24" hidden="1">'Attach 18'!$A$1:$E$21</definedName>
    <definedName name="Z_F0C5A243_1ADF_42BF_85A0_B6506A13618B_.wvu.PrintArea" localSheetId="25" hidden="1">'Attach 18 SP'!$A$7:$I$157</definedName>
    <definedName name="Z_F0C5A243_1ADF_42BF_85A0_B6506A13618B_.wvu.PrintArea" localSheetId="26" hidden="1">'Attach 19'!$A$1:$E$31</definedName>
    <definedName name="Z_F0C5A243_1ADF_42BF_85A0_B6506A13618B_.wvu.PrintArea" localSheetId="27" hidden="1">'Attach 23'!$A$1:$E$26</definedName>
    <definedName name="Z_F0C5A243_1ADF_42BF_85A0_B6506A13618B_.wvu.PrintArea" localSheetId="28" hidden="1">'Attach 24'!$A$1:$E$26</definedName>
    <definedName name="Z_F0C5A243_1ADF_42BF_85A0_B6506A13618B_.wvu.PrintArea" localSheetId="29" hidden="1">'Attach 26'!$A$1:$E$26</definedName>
    <definedName name="Z_F0C5A243_1ADF_42BF_85A0_B6506A13618B_.wvu.PrintArea" localSheetId="30" hidden="1">'Attach 28'!$A$1:$E$26</definedName>
    <definedName name="Z_F0C5A243_1ADF_42BF_85A0_B6506A13618B_.wvu.PrintArea" localSheetId="3" hidden="1">'Attach 3(JV)'!$A$1:$E$26</definedName>
    <definedName name="Z_F0C5A243_1ADF_42BF_85A0_B6506A13618B_.wvu.PrintArea" localSheetId="5" hidden="1">'Attach 3(QR)'!$A$1:$E$28</definedName>
    <definedName name="Z_F0C5A243_1ADF_42BF_85A0_B6506A13618B_.wvu.PrintArea" localSheetId="7" hidden="1">'Attach 4'!$A$1:$G$25</definedName>
    <definedName name="Z_F0C5A243_1ADF_42BF_85A0_B6506A13618B_.wvu.PrintArea" localSheetId="8" hidden="1">'Attach 4 (A)'!$A$1:$E$27</definedName>
    <definedName name="Z_F0C5A243_1ADF_42BF_85A0_B6506A13618B_.wvu.PrintArea" localSheetId="9" hidden="1">'Attach 4 (B)'!$A$1:$E$26</definedName>
    <definedName name="Z_F0C5A243_1ADF_42BF_85A0_B6506A13618B_.wvu.PrintArea" localSheetId="10" hidden="1">'Attach 5'!$A$1:$E$35</definedName>
    <definedName name="Z_F0C5A243_1ADF_42BF_85A0_B6506A13618B_.wvu.PrintArea" localSheetId="11" hidden="1">'Attach 5A'!$A$1:$E$68</definedName>
    <definedName name="Z_F0C5A243_1ADF_42BF_85A0_B6506A13618B_.wvu.PrintArea" localSheetId="12" hidden="1">'Attach 6'!$A$1:$E$31</definedName>
    <definedName name="Z_F0C5A243_1ADF_42BF_85A0_B6506A13618B_.wvu.PrintArea" localSheetId="13" hidden="1">'Attach 7'!$A$1:$E$24</definedName>
    <definedName name="Z_F0C5A243_1ADF_42BF_85A0_B6506A13618B_.wvu.PrintArea" localSheetId="14" hidden="1">'Attach 9'!$A$1:$F$52</definedName>
    <definedName name="Z_F0C5A243_1ADF_42BF_85A0_B6506A13618B_.wvu.PrintArea" localSheetId="6" hidden="1">'Attach-3 (QR)'!$A$1:$I$429</definedName>
    <definedName name="Z_F0C5A243_1ADF_42BF_85A0_B6506A13618B_.wvu.PrintArea" localSheetId="4" hidden="1">'Attach-3 (QR)_old'!$A$1:$J$407</definedName>
    <definedName name="Z_F0C5A243_1ADF_42BF_85A0_B6506A13618B_.wvu.PrintArea" localSheetId="31" hidden="1">'Bid Form 1st Envelope '!$A$1:$J$120</definedName>
    <definedName name="Z_F0C5A243_1ADF_42BF_85A0_B6506A13618B_.wvu.PrintArea" localSheetId="1" hidden="1">Cover!$A$1:$F$29</definedName>
    <definedName name="Z_F0C5A243_1ADF_42BF_85A0_B6506A13618B_.wvu.PrintArea" localSheetId="2" hidden="1">'Names of Bidder'!$B$1:$G$38</definedName>
    <definedName name="Z_F0C5A243_1ADF_42BF_85A0_B6506A13618B_.wvu.PrintTitles" localSheetId="14" hidden="1">'Attach 9'!$18:$18</definedName>
    <definedName name="Z_F0C5A243_1ADF_42BF_85A0_B6506A13618B_.wvu.Rows" localSheetId="17" hidden="1">'Attach 12'!$4:$4</definedName>
    <definedName name="Z_F0C5A243_1ADF_42BF_85A0_B6506A13618B_.wvu.Rows" localSheetId="21" hidden="1">'Attach 15'!$16:$16</definedName>
    <definedName name="Z_F0C5A243_1ADF_42BF_85A0_B6506A13618B_.wvu.Rows" localSheetId="23" hidden="1">'Attach 17'!$26:$26,'Attach 17'!$32:$209</definedName>
    <definedName name="Z_F0C5A243_1ADF_42BF_85A0_B6506A13618B_.wvu.Rows" localSheetId="25" hidden="1">'Attach 18 SP'!$149:$153</definedName>
    <definedName name="Z_F0C5A243_1ADF_42BF_85A0_B6506A13618B_.wvu.Rows" localSheetId="26" hidden="1">'Attach 19'!$13:$13,'Attach 19'!$20:$28</definedName>
    <definedName name="Z_F0C5A243_1ADF_42BF_85A0_B6506A13618B_.wvu.Rows" localSheetId="10" hidden="1">'Attach 5'!$4:$4</definedName>
    <definedName name="Z_F0C5A243_1ADF_42BF_85A0_B6506A13618B_.wvu.Rows" localSheetId="11" hidden="1">'Attach 5A'!$25:$30</definedName>
    <definedName name="Z_F0C5A243_1ADF_42BF_85A0_B6506A13618B_.wvu.Rows" localSheetId="14" hidden="1">'Attach 9'!$27:$29</definedName>
    <definedName name="Z_F0C5A243_1ADF_42BF_85A0_B6506A13618B_.wvu.Rows" localSheetId="6" hidden="1">'Attach-3 (QR)'!$19:$23,'Attach-3 (QR)'!$25:$25,'Attach-3 (QR)'!$35:$35,'Attach-3 (QR)'!#REF!,'Attach-3 (QR)'!#REF!,'Attach-3 (QR)'!$230:$236,'Attach-3 (QR)'!$245:$245,'Attach-3 (QR)'!$281:$407</definedName>
    <definedName name="Z_F0C5A243_1ADF_42BF_85A0_B6506A13618B_.wvu.Rows" localSheetId="4" hidden="1">'Attach-3 (QR)_old'!$19:$23,'Attach-3 (QR)_old'!$25:$25,'Attach-3 (QR)_old'!$34:$34,'Attach-3 (QR)_old'!$91:$91,'Attach-3 (QR)_old'!$117:$117,'Attach-3 (QR)_old'!$204:$204,'Attach-3 (QR)_old'!$235:$235,'Attach-3 (QR)_old'!$260:$386</definedName>
    <definedName name="Z_F0C5A243_1ADF_42BF_85A0_B6506A13618B_.wvu.Rows" localSheetId="31" hidden="1">'Bid Form 1st Envelope '!$22:$23,'Bid Form 1st Envelope '!$30:$31,'Bid Form 1st Envelope '!$104:$104,'Bid Form 1st Envelope '!$107:$108</definedName>
    <definedName name="Z_F0C5A243_1ADF_42BF_85A0_B6506A13618B_.wvu.Rows" localSheetId="2" hidden="1">'Names of Bidder'!$6:$7,'Names of Bidder'!$23:$26,'Names of Bidder'!$28:$31</definedName>
    <definedName name="Z_F8DC905B_04E9_41D7_B695_0DB8D092215B_.wvu.Cols" localSheetId="17" hidden="1">'Attach 12'!$F:$H</definedName>
    <definedName name="Z_F8DC905B_04E9_41D7_B695_0DB8D092215B_.wvu.Cols" localSheetId="21" hidden="1">'Attach 15'!$H:$H,'Attach 15'!$L:$N</definedName>
    <definedName name="Z_F8DC905B_04E9_41D7_B695_0DB8D092215B_.wvu.Cols" localSheetId="3" hidden="1">'Attach 3(JV)'!$G:$H</definedName>
    <definedName name="Z_F8DC905B_04E9_41D7_B695_0DB8D092215B_.wvu.Cols" localSheetId="7" hidden="1">'Attach 4'!$H:$O</definedName>
    <definedName name="Z_F8DC905B_04E9_41D7_B695_0DB8D092215B_.wvu.Cols" localSheetId="10" hidden="1">'Attach 5'!$H:$H</definedName>
    <definedName name="Z_F8DC905B_04E9_41D7_B695_0DB8D092215B_.wvu.Cols" localSheetId="11" hidden="1">'Attach 5A'!$H:$H</definedName>
    <definedName name="Z_F8DC905B_04E9_41D7_B695_0DB8D092215B_.wvu.Cols" localSheetId="12" hidden="1">'Attach 6'!$H:$H</definedName>
    <definedName name="Z_F8DC905B_04E9_41D7_B695_0DB8D092215B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F8DC905B_04E9_41D7_B695_0DB8D092215B_.wvu.Cols" localSheetId="4" hidden="1">'Attach-3 (QR)_old'!$J:$AB</definedName>
    <definedName name="Z_F8DC905B_04E9_41D7_B695_0DB8D092215B_.wvu.Cols" localSheetId="31" hidden="1">'Bid Form 1st Envelope '!$K:$K,'Bid Form 1st Envelope '!$AA:$AI</definedName>
    <definedName name="Z_F8DC905B_04E9_41D7_B695_0DB8D092215B_.wvu.Cols" localSheetId="2" hidden="1">'Names of Bidder'!$H:$M,'Names of Bidder'!$AA:$AB</definedName>
    <definedName name="Z_F8DC905B_04E9_41D7_B695_0DB8D092215B_.wvu.FilterData" localSheetId="2" hidden="1">'Names of Bidder'!$B$6:$G$19</definedName>
    <definedName name="Z_F8DC905B_04E9_41D7_B695_0DB8D092215B_.wvu.PrintArea" localSheetId="15" hidden="1">'Attach 10'!$A$1:$F$21</definedName>
    <definedName name="Z_F8DC905B_04E9_41D7_B695_0DB8D092215B_.wvu.PrintArea" localSheetId="16" hidden="1">'Attach 11'!$A$1:$E$86</definedName>
    <definedName name="Z_F8DC905B_04E9_41D7_B695_0DB8D092215B_.wvu.PrintArea" localSheetId="17" hidden="1">'Attach 12'!$A$1:$E$45</definedName>
    <definedName name="Z_F8DC905B_04E9_41D7_B695_0DB8D092215B_.wvu.PrintArea" localSheetId="18" hidden="1">'Attach 13'!$A$1:$E$26</definedName>
    <definedName name="Z_F8DC905B_04E9_41D7_B695_0DB8D092215B_.wvu.PrintArea" localSheetId="19" hidden="1">'Attach 14'!$A$1:$E$26</definedName>
    <definedName name="Z_F8DC905B_04E9_41D7_B695_0DB8D092215B_.wvu.PrintArea" localSheetId="20" hidden="1">'Attach 14-IP'!$A$8:$I$225</definedName>
    <definedName name="Z_F8DC905B_04E9_41D7_B695_0DB8D092215B_.wvu.PrintArea" localSheetId="21" hidden="1">'Attach 15'!$A$1:$E$92</definedName>
    <definedName name="Z_F8DC905B_04E9_41D7_B695_0DB8D092215B_.wvu.PrintArea" localSheetId="22" hidden="1">'Attach 16 '!$A$1:$L$96</definedName>
    <definedName name="Z_F8DC905B_04E9_41D7_B695_0DB8D092215B_.wvu.PrintArea" localSheetId="23" hidden="1">'Attach 17'!$A$1:$E$33</definedName>
    <definedName name="Z_F8DC905B_04E9_41D7_B695_0DB8D092215B_.wvu.PrintArea" localSheetId="24" hidden="1">'Attach 18'!$A$1:$E$21</definedName>
    <definedName name="Z_F8DC905B_04E9_41D7_B695_0DB8D092215B_.wvu.PrintArea" localSheetId="26" hidden="1">'Attach 19'!$A$1:$E$31</definedName>
    <definedName name="Z_F8DC905B_04E9_41D7_B695_0DB8D092215B_.wvu.PrintArea" localSheetId="27" hidden="1">'Attach 23'!$A$1:$E$26</definedName>
    <definedName name="Z_F8DC905B_04E9_41D7_B695_0DB8D092215B_.wvu.PrintArea" localSheetId="28" hidden="1">'Attach 24'!$A$1:$E$26</definedName>
    <definedName name="Z_F8DC905B_04E9_41D7_B695_0DB8D092215B_.wvu.PrintArea" localSheetId="29" hidden="1">'Attach 26'!$A$1:$E$26</definedName>
    <definedName name="Z_F8DC905B_04E9_41D7_B695_0DB8D092215B_.wvu.PrintArea" localSheetId="30" hidden="1">'Attach 28'!$A$1:$E$26</definedName>
    <definedName name="Z_F8DC905B_04E9_41D7_B695_0DB8D092215B_.wvu.PrintArea" localSheetId="3" hidden="1">'Attach 3(JV)'!$A$1:$E$26</definedName>
    <definedName name="Z_F8DC905B_04E9_41D7_B695_0DB8D092215B_.wvu.PrintArea" localSheetId="5" hidden="1">'Attach 3(QR)'!$A$1:$E$28</definedName>
    <definedName name="Z_F8DC905B_04E9_41D7_B695_0DB8D092215B_.wvu.PrintArea" localSheetId="7" hidden="1">'Attach 4'!$A$1:$G$25</definedName>
    <definedName name="Z_F8DC905B_04E9_41D7_B695_0DB8D092215B_.wvu.PrintArea" localSheetId="8" hidden="1">'Attach 4 (A)'!$A$1:$E$27</definedName>
    <definedName name="Z_F8DC905B_04E9_41D7_B695_0DB8D092215B_.wvu.PrintArea" localSheetId="9" hidden="1">'Attach 4 (B)'!$A$1:$E$26</definedName>
    <definedName name="Z_F8DC905B_04E9_41D7_B695_0DB8D092215B_.wvu.PrintArea" localSheetId="10" hidden="1">'Attach 5'!$A$1:$E$35</definedName>
    <definedName name="Z_F8DC905B_04E9_41D7_B695_0DB8D092215B_.wvu.PrintArea" localSheetId="11" hidden="1">'Attach 5A'!$A$1:$E$73</definedName>
    <definedName name="Z_F8DC905B_04E9_41D7_B695_0DB8D092215B_.wvu.PrintArea" localSheetId="12" hidden="1">'Attach 6'!$A$1:$E$28</definedName>
    <definedName name="Z_F8DC905B_04E9_41D7_B695_0DB8D092215B_.wvu.PrintArea" localSheetId="13" hidden="1">'Attach 7'!$A$1:$E$24</definedName>
    <definedName name="Z_F8DC905B_04E9_41D7_B695_0DB8D092215B_.wvu.PrintArea" localSheetId="14" hidden="1">'Attach 9'!$A$1:$F$52</definedName>
    <definedName name="Z_F8DC905B_04E9_41D7_B695_0DB8D092215B_.wvu.PrintArea" localSheetId="6" hidden="1">'Attach-3 (QR)'!$A$1:$I$429</definedName>
    <definedName name="Z_F8DC905B_04E9_41D7_B695_0DB8D092215B_.wvu.PrintArea" localSheetId="4" hidden="1">'Attach-3 (QR)_old'!$A$1:$J$407</definedName>
    <definedName name="Z_F8DC905B_04E9_41D7_B695_0DB8D092215B_.wvu.PrintArea" localSheetId="31" hidden="1">'Bid Form 1st Envelope '!$A$1:$J$120</definedName>
    <definedName name="Z_F8DC905B_04E9_41D7_B695_0DB8D092215B_.wvu.PrintArea" localSheetId="1" hidden="1">Cover!$A$1:$F$29</definedName>
    <definedName name="Z_F8DC905B_04E9_41D7_B695_0DB8D092215B_.wvu.PrintArea" localSheetId="2" hidden="1">'Names of Bidder'!$B$1:$G$38</definedName>
    <definedName name="Z_F8DC905B_04E9_41D7_B695_0DB8D092215B_.wvu.PrintTitles" localSheetId="14" hidden="1">'Attach 9'!$18:$18</definedName>
    <definedName name="Z_F8DC905B_04E9_41D7_B695_0DB8D092215B_.wvu.Rows" localSheetId="17" hidden="1">'Attach 12'!$4:$4</definedName>
    <definedName name="Z_F8DC905B_04E9_41D7_B695_0DB8D092215B_.wvu.Rows" localSheetId="21" hidden="1">'Attach 15'!$16:$16</definedName>
    <definedName name="Z_F8DC905B_04E9_41D7_B695_0DB8D092215B_.wvu.Rows" localSheetId="23" hidden="1">'Attach 17'!$26:$26,'Attach 17'!$32:$209</definedName>
    <definedName name="Z_F8DC905B_04E9_41D7_B695_0DB8D092215B_.wvu.Rows" localSheetId="26" hidden="1">'Attach 19'!$13:$13,'Attach 19'!$20:$28</definedName>
    <definedName name="Z_F8DC905B_04E9_41D7_B695_0DB8D092215B_.wvu.Rows" localSheetId="10" hidden="1">'Attach 5'!$4:$4</definedName>
    <definedName name="Z_F8DC905B_04E9_41D7_B695_0DB8D092215B_.wvu.Rows" localSheetId="11" hidden="1">'Attach 5A'!$25:$30</definedName>
    <definedName name="Z_F8DC905B_04E9_41D7_B695_0DB8D092215B_.wvu.Rows" localSheetId="6" hidden="1">'Attach-3 (QR)'!$19:$23,'Attach-3 (QR)'!$25:$25,'Attach-3 (QR)'!$35:$35,'Attach-3 (QR)'!#REF!,'Attach-3 (QR)'!#REF!,'Attach-3 (QR)'!$230:$236,'Attach-3 (QR)'!$245:$245,'Attach-3 (QR)'!$281:$407</definedName>
    <definedName name="Z_F8DC905B_04E9_41D7_B695_0DB8D092215B_.wvu.Rows" localSheetId="4" hidden="1">'Attach-3 (QR)_old'!$19:$23,'Attach-3 (QR)_old'!$25:$25,'Attach-3 (QR)_old'!$34:$34,'Attach-3 (QR)_old'!$91:$91,'Attach-3 (QR)_old'!$117:$117,'Attach-3 (QR)_old'!$204:$204,'Attach-3 (QR)_old'!$235:$235,'Attach-3 (QR)_old'!$260:$386</definedName>
    <definedName name="Z_F8DC905B_04E9_41D7_B695_0DB8D092215B_.wvu.Rows" localSheetId="31" hidden="1">'Bid Form 1st Envelope '!$30:$31,'Bid Form 1st Envelope '!$104:$104,'Bid Form 1st Envelope '!$107:$108</definedName>
    <definedName name="Z_F8DC905B_04E9_41D7_B695_0DB8D092215B_.wvu.Rows" localSheetId="2" hidden="1">'Names of Bidder'!$6:$7,'Names of Bidder'!$23:$26,'Names of Bidder'!$28:$31</definedName>
    <definedName name="Z_F9FE2C60_2849_4C32_B532_2B1A89FFA9CD_.wvu.Cols" localSheetId="21" hidden="1">'Attach 15'!$H:$H</definedName>
    <definedName name="Z_F9FE2C60_2849_4C32_B532_2B1A89FFA9CD_.wvu.Cols" localSheetId="10" hidden="1">'Attach 5'!$H:$H</definedName>
    <definedName name="Z_F9FE2C60_2849_4C32_B532_2B1A89FFA9CD_.wvu.Cols" localSheetId="12" hidden="1">'Attach 6'!$H:$H</definedName>
    <definedName name="Z_F9FE2C60_2849_4C32_B532_2B1A89FFA9CD_.wvu.PrintArea" localSheetId="15" hidden="1">'Attach 10'!$A$1:$E$26</definedName>
    <definedName name="Z_F9FE2C60_2849_4C32_B532_2B1A89FFA9CD_.wvu.PrintArea" localSheetId="16" hidden="1">'Attach 11'!$A$1:$E$29</definedName>
    <definedName name="Z_F9FE2C60_2849_4C32_B532_2B1A89FFA9CD_.wvu.PrintArea" localSheetId="18" hidden="1">'Attach 13'!$A$1:$E$29</definedName>
    <definedName name="Z_F9FE2C60_2849_4C32_B532_2B1A89FFA9CD_.wvu.PrintArea" localSheetId="19" hidden="1">'Attach 14'!$A$1:$E$29</definedName>
    <definedName name="Z_F9FE2C60_2849_4C32_B532_2B1A89FFA9CD_.wvu.PrintArea" localSheetId="20" hidden="1">'Attach 14-IP'!$A$8:$I$225</definedName>
    <definedName name="Z_F9FE2C60_2849_4C32_B532_2B1A89FFA9CD_.wvu.PrintArea" localSheetId="21" hidden="1">'Attach 15'!$A$1:$E$92</definedName>
    <definedName name="Z_F9FE2C60_2849_4C32_B532_2B1A89FFA9CD_.wvu.PrintArea" localSheetId="22" hidden="1">'Attach 16 '!$A$1:$L$96</definedName>
    <definedName name="Z_F9FE2C60_2849_4C32_B532_2B1A89FFA9CD_.wvu.PrintArea" localSheetId="23" hidden="1">'Attach 17'!$A$1:$E$33</definedName>
    <definedName name="Z_F9FE2C60_2849_4C32_B532_2B1A89FFA9CD_.wvu.PrintArea" localSheetId="24" hidden="1">'Attach 18'!$A$1:$E$24</definedName>
    <definedName name="Z_F9FE2C60_2849_4C32_B532_2B1A89FFA9CD_.wvu.PrintArea" localSheetId="26" hidden="1">'Attach 19'!$A$1:$E$31</definedName>
    <definedName name="Z_F9FE2C60_2849_4C32_B532_2B1A89FFA9CD_.wvu.PrintArea" localSheetId="27" hidden="1">'Attach 23'!$A$1:$E$29</definedName>
    <definedName name="Z_F9FE2C60_2849_4C32_B532_2B1A89FFA9CD_.wvu.PrintArea" localSheetId="28" hidden="1">'Attach 24'!$A$1:$E$29</definedName>
    <definedName name="Z_F9FE2C60_2849_4C32_B532_2B1A89FFA9CD_.wvu.PrintArea" localSheetId="29" hidden="1">'Attach 26'!$A$1:$E$29</definedName>
    <definedName name="Z_F9FE2C60_2849_4C32_B532_2B1A89FFA9CD_.wvu.PrintArea" localSheetId="30" hidden="1">'Attach 28'!$A$1:$E$29</definedName>
    <definedName name="Z_F9FE2C60_2849_4C32_B532_2B1A89FFA9CD_.wvu.PrintArea" localSheetId="3" hidden="1">'Attach 3(JV)'!$A$1:$E$28</definedName>
    <definedName name="Z_F9FE2C60_2849_4C32_B532_2B1A89FFA9CD_.wvu.PrintArea" localSheetId="5" hidden="1">'Attach 3(QR)'!$A$1:$E$28</definedName>
    <definedName name="Z_F9FE2C60_2849_4C32_B532_2B1A89FFA9CD_.wvu.PrintArea" localSheetId="7" hidden="1">'Attach 4'!$A$1:$E$25</definedName>
    <definedName name="Z_F9FE2C60_2849_4C32_B532_2B1A89FFA9CD_.wvu.PrintArea" localSheetId="8" hidden="1">'Attach 4 (A)'!$A$1:$E$27</definedName>
    <definedName name="Z_F9FE2C60_2849_4C32_B532_2B1A89FFA9CD_.wvu.PrintArea" localSheetId="9" hidden="1">'Attach 4 (B)'!$A$1:$E$26</definedName>
    <definedName name="Z_F9FE2C60_2849_4C32_B532_2B1A89FFA9CD_.wvu.PrintArea" localSheetId="10" hidden="1">'Attach 5'!$A$1:$E$34</definedName>
    <definedName name="Z_F9FE2C60_2849_4C32_B532_2B1A89FFA9CD_.wvu.PrintArea" localSheetId="12" hidden="1">'Attach 6'!$A$1:$E$28</definedName>
    <definedName name="Z_F9FE2C60_2849_4C32_B532_2B1A89FFA9CD_.wvu.PrintArea" localSheetId="13" hidden="1">'Attach 7'!$A$1:$E$28</definedName>
    <definedName name="Z_F9FE2C60_2849_4C32_B532_2B1A89FFA9CD_.wvu.PrintArea" localSheetId="14" hidden="1">'Attach 9'!$A$1:$D$53</definedName>
    <definedName name="Z_F9FE2C60_2849_4C32_B532_2B1A89FFA9CD_.wvu.PrintArea" localSheetId="31" hidden="1">'Bid Form 1st Envelope '!$A$1:$F$121</definedName>
    <definedName name="Z_F9FE2C60_2849_4C32_B532_2B1A89FFA9CD_.wvu.PrintTitles" localSheetId="14" hidden="1">'Attach 9'!$18:$18</definedName>
    <definedName name="Z_F9FE2C60_2849_4C32_B532_2B1A89FFA9CD_.wvu.Rows" localSheetId="21" hidden="1">'Attach 15'!$16:$16</definedName>
    <definedName name="Z_F9FE2C60_2849_4C32_B532_2B1A89FFA9CD_.wvu.Rows" localSheetId="23" hidden="1">'Attach 17'!$26:$26,'Attach 17'!$32:$209</definedName>
    <definedName name="Z_F9FE2C60_2849_4C32_B532_2B1A89FFA9CD_.wvu.Rows" localSheetId="26" hidden="1">'Attach 19'!$13:$13,'Attach 19'!$20:$28</definedName>
    <definedName name="Z_F9FE2C60_2849_4C32_B532_2B1A89FFA9CD_.wvu.Rows" localSheetId="10" hidden="1">'Attach 5'!$4:$4</definedName>
    <definedName name="Z_FB41F969_87BE_4AD1_A99C_A5F9EA1C8FCB_.wvu.Cols" localSheetId="25" hidden="1">'Attach 18 SP'!$J:$AO</definedName>
    <definedName name="Z_FB41F969_87BE_4AD1_A99C_A5F9EA1C8FCB_.wvu.PrintArea" localSheetId="25" hidden="1">'Attach 18 SP'!$A$7:$I$157</definedName>
    <definedName name="Z_FB41F969_87BE_4AD1_A99C_A5F9EA1C8FCB_.wvu.Rows" localSheetId="25" hidden="1">'Attach 18 SP'!$149:$153</definedName>
    <definedName name="Z_FE4EC9C4_31B9_4D40_8323_5B16C3BC840F_.wvu.Cols" localSheetId="21" hidden="1">'Attach 15'!$H:$H</definedName>
    <definedName name="Z_FE4EC9C4_31B9_4D40_8323_5B16C3BC840F_.wvu.Cols" localSheetId="10" hidden="1">'Attach 5'!$H:$H</definedName>
    <definedName name="Z_FE4EC9C4_31B9_4D40_8323_5B16C3BC840F_.wvu.Cols" localSheetId="12" hidden="1">'Attach 6'!$H:$H</definedName>
    <definedName name="Z_FE4EC9C4_31B9_4D40_8323_5B16C3BC840F_.wvu.PrintArea" localSheetId="15" hidden="1">'Attach 10'!$A$1:$E$26</definedName>
    <definedName name="Z_FE4EC9C4_31B9_4D40_8323_5B16C3BC840F_.wvu.PrintArea" localSheetId="16" hidden="1">'Attach 11'!$A$1:$E$29</definedName>
    <definedName name="Z_FE4EC9C4_31B9_4D40_8323_5B16C3BC840F_.wvu.PrintArea" localSheetId="18" hidden="1">'Attach 13'!$A$1:$E$29</definedName>
    <definedName name="Z_FE4EC9C4_31B9_4D40_8323_5B16C3BC840F_.wvu.PrintArea" localSheetId="19" hidden="1">'Attach 14'!$A$1:$E$29</definedName>
    <definedName name="Z_FE4EC9C4_31B9_4D40_8323_5B16C3BC840F_.wvu.PrintArea" localSheetId="20" hidden="1">'Attach 14-IP'!$A$8:$I$225</definedName>
    <definedName name="Z_FE4EC9C4_31B9_4D40_8323_5B16C3BC840F_.wvu.PrintArea" localSheetId="21" hidden="1">'Attach 15'!$A$1:$E$92</definedName>
    <definedName name="Z_FE4EC9C4_31B9_4D40_8323_5B16C3BC840F_.wvu.PrintArea" localSheetId="22" hidden="1">'Attach 16 '!$A$1:$L$96</definedName>
    <definedName name="Z_FE4EC9C4_31B9_4D40_8323_5B16C3BC840F_.wvu.PrintArea" localSheetId="23" hidden="1">'Attach 17'!$A$1:$E$33</definedName>
    <definedName name="Z_FE4EC9C4_31B9_4D40_8323_5B16C3BC840F_.wvu.PrintArea" localSheetId="24" hidden="1">'Attach 18'!$A$1:$E$24</definedName>
    <definedName name="Z_FE4EC9C4_31B9_4D40_8323_5B16C3BC840F_.wvu.PrintArea" localSheetId="26" hidden="1">'Attach 19'!$A$1:$E$31</definedName>
    <definedName name="Z_FE4EC9C4_31B9_4D40_8323_5B16C3BC840F_.wvu.PrintArea" localSheetId="27" hidden="1">'Attach 23'!$A$1:$E$29</definedName>
    <definedName name="Z_FE4EC9C4_31B9_4D40_8323_5B16C3BC840F_.wvu.PrintArea" localSheetId="28" hidden="1">'Attach 24'!$A$1:$E$29</definedName>
    <definedName name="Z_FE4EC9C4_31B9_4D40_8323_5B16C3BC840F_.wvu.PrintArea" localSheetId="29" hidden="1">'Attach 26'!$A$1:$E$29</definedName>
    <definedName name="Z_FE4EC9C4_31B9_4D40_8323_5B16C3BC840F_.wvu.PrintArea" localSheetId="30" hidden="1">'Attach 28'!$A$1:$E$29</definedName>
    <definedName name="Z_FE4EC9C4_31B9_4D40_8323_5B16C3BC840F_.wvu.PrintArea" localSheetId="3" hidden="1">'Attach 3(JV)'!$A$1:$E$28</definedName>
    <definedName name="Z_FE4EC9C4_31B9_4D40_8323_5B16C3BC840F_.wvu.PrintArea" localSheetId="5" hidden="1">'Attach 3(QR)'!$A$1:$E$28</definedName>
    <definedName name="Z_FE4EC9C4_31B9_4D40_8323_5B16C3BC840F_.wvu.PrintArea" localSheetId="7" hidden="1">'Attach 4'!$A$1:$E$25</definedName>
    <definedName name="Z_FE4EC9C4_31B9_4D40_8323_5B16C3BC840F_.wvu.PrintArea" localSheetId="8" hidden="1">'Attach 4 (A)'!$A$1:$E$27</definedName>
    <definedName name="Z_FE4EC9C4_31B9_4D40_8323_5B16C3BC840F_.wvu.PrintArea" localSheetId="9" hidden="1">'Attach 4 (B)'!$A$1:$E$26</definedName>
    <definedName name="Z_FE4EC9C4_31B9_4D40_8323_5B16C3BC840F_.wvu.PrintArea" localSheetId="10" hidden="1">'Attach 5'!$A$1:$E$34</definedName>
    <definedName name="Z_FE4EC9C4_31B9_4D40_8323_5B16C3BC840F_.wvu.PrintArea" localSheetId="12" hidden="1">'Attach 6'!$A$1:$E$28</definedName>
    <definedName name="Z_FE4EC9C4_31B9_4D40_8323_5B16C3BC840F_.wvu.PrintArea" localSheetId="13" hidden="1">'Attach 7'!$A$1:$E$28</definedName>
    <definedName name="Z_FE4EC9C4_31B9_4D40_8323_5B16C3BC840F_.wvu.PrintArea" localSheetId="14" hidden="1">'Attach 9'!$A$1:$D$53</definedName>
    <definedName name="Z_FE4EC9C4_31B9_4D40_8323_5B16C3BC840F_.wvu.PrintArea" localSheetId="31" hidden="1">'Bid Form 1st Envelope '!$A$1:$F$121</definedName>
    <definedName name="Z_FE4EC9C4_31B9_4D40_8323_5B16C3BC840F_.wvu.PrintTitles" localSheetId="14" hidden="1">'Attach 9'!$18:$18</definedName>
    <definedName name="Z_FE4EC9C4_31B9_4D40_8323_5B16C3BC840F_.wvu.Rows" localSheetId="21" hidden="1">'Attach 15'!$16:$16</definedName>
    <definedName name="Z_FE4EC9C4_31B9_4D40_8323_5B16C3BC840F_.wvu.Rows" localSheetId="23" hidden="1">'Attach 17'!$26:$26,'Attach 17'!$32:$209</definedName>
    <definedName name="Z_FE4EC9C4_31B9_4D40_8323_5B16C3BC840F_.wvu.Rows" localSheetId="26" hidden="1">'Attach 19'!$13:$13,'Attach 19'!$20:$28</definedName>
    <definedName name="Z_FE4EC9C4_31B9_4D40_8323_5B16C3BC840F_.wvu.Rows" localSheetId="10" hidden="1">'Attach 5'!$4:$4</definedName>
  </definedNames>
  <calcPr calcId="191028"/>
  <customWorkbookViews>
    <customWorkbookView name="Sandeep Panwar {संदीप पंवार} - Personal View" guid="{51A6EE7B-1159-4743-BF27-95D329619B3B}" mergeInterval="0" personalView="1" maximized="1" xWindow="-8" yWindow="-8" windowWidth="1936" windowHeight="1048" tabRatio="961" activeSheetId="2"/>
    <customWorkbookView name="Samrat Jain {Samrat Jain} - Personal View" guid="{B9DDBA10-9BB0-4D91-9619-C113F75B2489}" mergeInterval="0" personalView="1" maximized="1" xWindow="-8" yWindow="-8" windowWidth="1936" windowHeight="1056" tabRatio="961" activeSheetId="2" showComments="commIndAndComment"/>
    <customWorkbookView name="Adil Iqbal Khan {Adil Iqbal Khan} - Personal View" guid="{4B898AE2-7356-489E-882D-EC3B09CB95AA}" mergeInterval="0" personalView="1" maximized="1" xWindow="-9" yWindow="-9" windowWidth="1938" windowHeight="1048" tabRatio="942" activeSheetId="18"/>
    <customWorkbookView name="60001714 - Personal View" guid="{3836A67F-51F8-4B52-B51D-937DC398CD1F}" mergeInterval="0" personalView="1" maximized="1" xWindow="-8" yWindow="-8" windowWidth="1936" windowHeight="1056" tabRatio="942" activeSheetId="32"/>
    <customWorkbookView name="Umesh Kumar Yadav {उमेश कुमार यादव} - Personal View" guid="{9F341631-288D-49D9-8F81-65CCC818C9BA}" mergeInterval="0" personalView="1" maximized="1" xWindow="-8" yWindow="-8" windowWidth="1936" windowHeight="1048" tabRatio="942" activeSheetId="18"/>
    <customWorkbookView name="Ankit Vaishnav {Ankit Vaishnav} - Personal View" guid="{DBB6855E-D634-47BF-8EAD-2479D63E426E}" mergeInterval="0" personalView="1" maximized="1" xWindow="-8" yWindow="-8" windowWidth="1456" windowHeight="876" tabRatio="942" activeSheetId="32"/>
    <customWorkbookView name="Atul Singh - Personal View" guid="{9CD72AD0-8BDA-437F-A784-A667464C809C}" mergeInterval="0" personalView="1" maximized="1" windowWidth="1362" windowHeight="542" tabRatio="961" activeSheetId="32"/>
    <customWorkbookView name="Chandra Kr. Kamat {चंद्र कुमार कामत} - Personal View" guid="{757C3C2F-C668-4CD7-806B-CA71CC57DCC1}" mergeInterval="0" personalView="1" maximized="1" xWindow="-8" yWindow="-8" windowWidth="1936" windowHeight="1056" tabRatio="961" activeSheetId="32"/>
    <customWorkbookView name="Samrat Jain - Personal View" guid="{696D4A13-5E44-4B16-B107-EB70ABB06CBE}" mergeInterval="0" personalView="1" maximized="1" xWindow="-11" yWindow="-11" windowWidth="1942" windowHeight="1042" tabRatio="961" activeSheetId="2"/>
    <customWorkbookView name="Rahul Mendhe {Rahul Mendhe} - Personal View" guid="{5476C51C-4037-4B28-A818-10D7CDF0C66A}" mergeInterval="0" personalView="1" maximized="1" windowWidth="1916" windowHeight="734" tabRatio="961" activeSheetId="2" showComments="commIndAndComment"/>
    <customWorkbookView name="RAHUL MENDHE - Personal View" guid="{273BBCBD-8F12-4445-A7CA-FDA7C67AE3D5}" mergeInterval="0" personalView="1" xWindow="2" yWindow="2" windowWidth="1364" windowHeight="726" tabRatio="961" activeSheetId="32"/>
    <customWorkbookView name="Charanya Ambati {चरण्या अंबटि} - Personal View" guid="{27CB7082-4FAB-46F1-8968-11E3E4A629B2}" mergeInterval="0" personalView="1" maximized="1" windowWidth="1916" windowHeight="803" tabRatio="942" activeSheetId="2"/>
    <customWorkbookView name="Ram Lal - Personal View" guid="{CDF7C778-C53B-45C7-952D-968F867FB204}" mergeInterval="0" personalView="1" maximized="1" windowWidth="1362" windowHeight="542" tabRatio="942" activeSheetId="23"/>
    <customWorkbookView name="Akhilesh Kumar Singh {अखिलेश कुमार सिंह} - Personal View" guid="{2CF6F19D-227C-4840-A9E1-6C944B0145DB}" mergeInterval="0" personalView="1" maximized="1" windowWidth="1916" windowHeight="854" tabRatio="942" activeSheetId="27"/>
    <customWorkbookView name="A K Singh - Personal View" guid="{E51D3662-FFCE-4FD6-A590-7DDC9E38C41F}" mergeInterval="0" personalView="1" maximized="1" windowWidth="1276" windowHeight="778" tabRatio="849" activeSheetId="2"/>
    <customWorkbookView name="60001290 - Personal View" guid="{CB7992C9-ABA5-4C7D-8C49-1E1D8E8875C7}" mergeInterval="0" personalView="1" maximized="1" xWindow="1" yWindow="1" windowWidth="1360" windowHeight="538" tabRatio="902" activeSheetId="25"/>
    <customWorkbookView name="60002068 - Personal View" guid="{97C0FC0E-800C-45C9-895E-E91A3F1ADBA4}" mergeInterval="0" personalView="1" maximized="1" xWindow="1" yWindow="1" windowWidth="1366" windowHeight="492" tabRatio="902" activeSheetId="2"/>
    <customWorkbookView name="60001209 - Personal View" guid="{15A19D23-A9FD-4FC1-B7B0-F2D16BDFC729}" mergeInterval="0" personalView="1" maximized="1" xWindow="1" yWindow="1" windowWidth="1362" windowHeight="538" tabRatio="849" activeSheetId="6"/>
    <customWorkbookView name="60002881 - Personal View" guid="{C5EDD9E3-0801-4479-8600-A80B0FCFDF0B}" mergeInterval="0" personalView="1" maximized="1" xWindow="1" yWindow="1" windowWidth="1362" windowHeight="538" tabRatio="849" activeSheetId="21"/>
    <customWorkbookView name="rkg - Personal View" guid="{FE4EC9C4-31B9-4D40-8323-5B16C3BC840F}" mergeInterval="0" personalView="1" maximized="1" windowWidth="1362" windowHeight="509" tabRatio="960" activeSheetId="24"/>
    <customWorkbookView name="31103 - Personal View" guid="{F9FE2C60-2849-4C32-B532-2B1A89FFA9CD}" mergeInterval="0" personalView="1" maximized="1" windowWidth="1362" windowHeight="543" tabRatio="960" activeSheetId="6"/>
    <customWorkbookView name="01209 - Personal View" guid="{494F6778-23FE-4AAC-B37D-6C7543FC13B9}" mergeInterval="0" personalView="1" maximized="1" xWindow="1" yWindow="1" windowWidth="1366" windowHeight="538" tabRatio="725" activeSheetId="2"/>
    <customWorkbookView name="00398 - Personal View" guid="{CD4CA1A8-824A-452F-BDBA-32A47C1B3013}" mergeInterval="0" personalView="1" maximized="1" xWindow="1" yWindow="1" windowWidth="1366" windowHeight="496" tabRatio="942" activeSheetId="2"/>
    <customWorkbookView name="20074 - Personal View" guid="{8E7B022F-1113-4BA2-B2BA-8EDBE02A2557}" mergeInterval="0" personalView="1" maximized="1" windowWidth="1020" windowHeight="539" activeSheetId="2"/>
    <customWorkbookView name="asd - Personal View" guid="{A3F641DF-CF1D-48E3-AFDC-E52726A449CB}" mergeInterval="0" personalView="1" maximized="1" windowWidth="1276" windowHeight="597" activeSheetId="2"/>
    <customWorkbookView name="01009 - Personal View" guid="{ECEBABD0-566A-41C4-AA9A-38EA30EFEDA8}" mergeInterval="0" personalView="1" maximized="1" xWindow="42" yWindow="34" windowWidth="737" windowHeight="521" activeSheetId="11"/>
    <customWorkbookView name="01192 - Personal View" guid="{43BCBF1E-CDCF-4541-8D79-87EDCECBC1FD}" mergeInterval="0" personalView="1" maximized="1" xWindow="1" yWindow="1" windowWidth="1366" windowHeight="538" tabRatio="725" activeSheetId="2"/>
    <customWorkbookView name="HARSH KHANDELWAL         - Personal View" guid="{7A9EA6D6-4DDF-43D9-92E6-C6AFAD14E266}" mergeInterval="0" personalView="1" maximized="1" windowWidth="1362" windowHeight="543" tabRatio="960" activeSheetId="2"/>
    <customWorkbookView name="20587 - Personal View" guid="{DC28ED1E-3E35-4094-9C2B-5C0A1C1D459C}" mergeInterval="0" personalView="1" maximized="1" xWindow="1" yWindow="1" windowWidth="1362" windowHeight="519" tabRatio="960" activeSheetId="2"/>
    <customWorkbookView name="Baijnath Singh - Personal View" guid="{240327DD-375F-45D4-BA52-89AFD79FE6A1}" mergeInterval="0" personalView="1" maximized="1" windowWidth="1362" windowHeight="495" tabRatio="960" activeSheetId="24"/>
    <customWorkbookView name="A P Gupta - Personal View" guid="{477F7E43-D393-45BA-B99B-D838E4629B5D}" mergeInterval="0" personalView="1" maximized="1" windowWidth="1436" windowHeight="674" tabRatio="849" activeSheetId="2"/>
    <customWorkbookView name="Kundan Kumar Shrivastava - Personal View" guid="{8E3ED18F-7B8F-4A1C-969D-A70DC3B696C3}" mergeInterval="0" personalView="1" maximized="1" windowWidth="1362" windowHeight="509" tabRatio="849" activeSheetId="6"/>
    <customWorkbookView name="60001258 - Personal View" guid="{38BECF6E-1A53-4F98-87B9-44F2C5F77E08}" mergeInterval="0" personalView="1" maximized="1" xWindow="1" yWindow="1" windowWidth="1362" windowHeight="515" tabRatio="902" activeSheetId="25"/>
    <customWorkbookView name="60001655 - Personal View" guid="{340562B9-6CEE-4962-8D7D-CA1C6778F52C}" mergeInterval="0" personalView="1" maximized="1" xWindow="1" yWindow="1" windowWidth="1366" windowHeight="496" tabRatio="902" activeSheetId="6"/>
    <customWorkbookView name="Nrapendra Kumar - Personal View" guid="{82E8A0F5-0020-4355-95CF-28601763A783}" mergeInterval="0" personalView="1" maximized="1" windowWidth="1277" windowHeight="511" tabRatio="960" activeSheetId="2"/>
    <customWorkbookView name="60003099 - Personal View" guid="{05855B4F-D61E-4C97-B759-B2F96767F6F8}" mergeInterval="0" personalView="1" maximized="1" windowWidth="1276" windowHeight="758" tabRatio="861" activeSheetId="2"/>
    <customWorkbookView name="Prashanth Kumar Gade {प्रशांत जि} - Personal View" guid="{A8583C01-5E6A-4469-ADCA-440E12AA8084}" mergeInterval="0" personalView="1" maximized="1" windowWidth="1916" windowHeight="774" tabRatio="961" activeSheetId="32" showComments="commIndAndComment"/>
    <customWorkbookView name="Rahul {Rahul} - Personal View" guid="{F8DC905B-04E9-41D7-B695-0DB8D092215B}" mergeInterval="0" personalView="1" maximized="1" windowWidth="1916" windowHeight="814" tabRatio="942" activeSheetId="32" showComments="commIndAndComment"/>
    <customWorkbookView name="Neelam Singh {नीलम सिंह} - Personal View" guid="{067EF7EF-2552-42C0-8B2F-9338A16B73EB}" mergeInterval="0" personalView="1" maximized="1" windowWidth="1276" windowHeight="798" tabRatio="942" activeSheetId="3"/>
    <customWorkbookView name="Ram Lal {Ram Lal} - Personal View" guid="{869B0F9C-77A4-468D-A350-EA35CAE357D9}" mergeInterval="0" personalView="1" maximized="1" windowWidth="1916" windowHeight="854" tabRatio="942" activeSheetId="32"/>
    <customWorkbookView name="D Lucius {डी. लूसियस} - Personal View" guid="{5D67CA2D-8BB3-4F00-894F-4872C1BBE88F}" mergeInterval="0" personalView="1" maximized="1" windowWidth="1916" windowHeight="854" tabRatio="942" activeSheetId="32"/>
    <customWorkbookView name="Atul Kumar Singh {अतुल कुमार सिंह} - Personal View" guid="{F0C5A243-1ADF-42BF-85A0-B6506A13618B}" mergeInterval="0" personalView="1" maximized="1" xWindow="-8" yWindow="-8" windowWidth="1936" windowHeight="1056" tabRatio="942" activeSheetId="3"/>
    <customWorkbookView name="Satendra Singh Sengar {सतेन्द्र सिंह सेंगर} - Personal View" guid="{176DC383-BC5B-4A2C-B484-0B54305CAC0E}" mergeInterval="0" personalView="1" maximized="1" xWindow="-8" yWindow="-8" windowWidth="1936" windowHeight="1056" tabRatio="942" activeSheetId="3"/>
    <customWorkbookView name="Himanshu Mittal {हिमांशु मित्तल} - Personal View" guid="{3B6A9969-E4B8-452F-AFFE-7A4A13F5C420}" mergeInterval="0" personalView="1" maximized="1" xWindow="-8" yWindow="-8" windowWidth="1936" windowHeight="1048" tabRatio="961" activeSheetId="3"/>
    <customWorkbookView name="Jasminder Singh Bhatia {जसमिंदर सिंह} - Personal View" guid="{B8284B7F-813C-4C59-8CB2-9F34C8EAC9F3}" mergeInterval="0" personalView="1" maximized="1" xWindow="-8" yWindow="-8" windowWidth="1936" windowHeight="1056" tabRatio="961" activeSheetId="2"/>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6" i="15" l="1"/>
  <c r="N127" i="7" l="1"/>
  <c r="N126" i="7"/>
  <c r="N105" i="7"/>
  <c r="N104" i="7"/>
  <c r="A15" i="16"/>
  <c r="A15" i="18"/>
  <c r="F1" i="2"/>
  <c r="B57" i="32"/>
  <c r="B56" i="32"/>
  <c r="B55" i="32"/>
  <c r="B54" i="32"/>
  <c r="E1" i="28"/>
  <c r="E11" i="31"/>
  <c r="E10" i="31"/>
  <c r="E9" i="31"/>
  <c r="E8" i="31"/>
  <c r="E7" i="31"/>
  <c r="E19" i="15"/>
  <c r="E11" i="29"/>
  <c r="E10" i="29"/>
  <c r="E9" i="29"/>
  <c r="E8" i="29"/>
  <c r="E7" i="29"/>
  <c r="E11" i="30"/>
  <c r="E10" i="30"/>
  <c r="E9" i="30"/>
  <c r="E8" i="30"/>
  <c r="E7" i="30"/>
  <c r="E11" i="28"/>
  <c r="E10" i="28"/>
  <c r="E9" i="28"/>
  <c r="E8" i="28"/>
  <c r="E7" i="28"/>
  <c r="D11" i="24"/>
  <c r="G11" i="23"/>
  <c r="D12" i="18"/>
  <c r="E11" i="15"/>
  <c r="D12" i="12"/>
  <c r="H11" i="7"/>
  <c r="N78" i="7" l="1"/>
  <c r="N77" i="7"/>
  <c r="F1" i="15" l="1"/>
  <c r="F1" i="16"/>
  <c r="A26" i="18" l="1"/>
  <c r="A48" i="26" l="1"/>
  <c r="A43" i="26" l="1"/>
  <c r="A42" i="26"/>
  <c r="B92" i="32" l="1"/>
  <c r="B53" i="32" l="1"/>
  <c r="B52" i="32"/>
  <c r="B51" i="32"/>
  <c r="E248" i="7" l="1"/>
  <c r="D43" i="7"/>
  <c r="A50" i="21" l="1"/>
  <c r="A7" i="4" l="1"/>
  <c r="A7" i="7" l="1"/>
  <c r="A7" i="31"/>
  <c r="A7" i="29"/>
  <c r="A7" i="30"/>
  <c r="A7" i="28"/>
  <c r="B20" i="23"/>
  <c r="G10" i="23"/>
  <c r="G9" i="23"/>
  <c r="G8" i="23"/>
  <c r="A8" i="23"/>
  <c r="G7" i="23"/>
  <c r="Z2" i="23"/>
  <c r="E317" i="7" l="1"/>
  <c r="E281" i="7"/>
  <c r="B22" i="7"/>
  <c r="M21" i="7"/>
  <c r="M247" i="7" s="1"/>
  <c r="B21" i="7"/>
  <c r="M20" i="7"/>
  <c r="M245" i="7" s="1"/>
  <c r="B20" i="7"/>
  <c r="H10" i="7"/>
  <c r="H9" i="7"/>
  <c r="H8" i="7"/>
  <c r="A8" i="7"/>
  <c r="H7" i="7"/>
  <c r="I1" i="7"/>
  <c r="B317" i="7" l="1"/>
  <c r="B397" i="7" s="1"/>
  <c r="B248" i="7"/>
  <c r="B373" i="7" s="1"/>
  <c r="B281" i="7"/>
  <c r="B385" i="7" s="1"/>
  <c r="B17" i="32" l="1"/>
  <c r="B152" i="5" l="1"/>
  <c r="B10" i="4" l="1"/>
  <c r="B11" i="4"/>
  <c r="B12" i="4"/>
  <c r="B9" i="4"/>
  <c r="A39" i="26" l="1"/>
  <c r="A37" i="21"/>
  <c r="A40" i="26"/>
  <c r="A38" i="21"/>
  <c r="B12" i="31"/>
  <c r="B12" i="28"/>
  <c r="B12" i="29"/>
  <c r="B12" i="30"/>
  <c r="B11" i="28"/>
  <c r="B11" i="31"/>
  <c r="B11" i="30"/>
  <c r="B11" i="29"/>
  <c r="B9" i="7"/>
  <c r="B9" i="29"/>
  <c r="B9" i="30"/>
  <c r="B9" i="28"/>
  <c r="B9" i="31"/>
  <c r="B10" i="7"/>
  <c r="B10" i="28"/>
  <c r="B10" i="30"/>
  <c r="B10" i="29"/>
  <c r="B10" i="31"/>
  <c r="B12" i="5"/>
  <c r="B12" i="7"/>
  <c r="B11" i="5"/>
  <c r="B11" i="7"/>
  <c r="B9" i="5"/>
  <c r="B10" i="5"/>
  <c r="B2" i="2" l="1"/>
  <c r="A1" i="34"/>
  <c r="A8" i="34" s="1"/>
  <c r="B8" i="34" s="1"/>
  <c r="D8" i="34" s="1"/>
  <c r="A8" i="32"/>
  <c r="A9" i="32"/>
  <c r="A10" i="32"/>
  <c r="A11" i="32"/>
  <c r="A12" i="32"/>
  <c r="B15" i="32"/>
  <c r="B21" i="32"/>
  <c r="AD21" i="32"/>
  <c r="B26" i="32"/>
  <c r="AD26" i="32"/>
  <c r="B29" i="32"/>
  <c r="H30" i="32"/>
  <c r="H31" i="32"/>
  <c r="B32" i="32"/>
  <c r="B33" i="32"/>
  <c r="B34" i="32"/>
  <c r="B35" i="32"/>
  <c r="B36" i="32"/>
  <c r="B37" i="32"/>
  <c r="B38" i="32"/>
  <c r="B39" i="32"/>
  <c r="B40" i="32"/>
  <c r="B41" i="32"/>
  <c r="B42" i="32"/>
  <c r="B43" i="32"/>
  <c r="B44" i="32"/>
  <c r="B45" i="32"/>
  <c r="B46" i="32"/>
  <c r="B47" i="32"/>
  <c r="B48" i="32"/>
  <c r="B49" i="32"/>
  <c r="B50" i="32"/>
  <c r="A121" i="32"/>
  <c r="E1" i="27"/>
  <c r="E7" i="27"/>
  <c r="E8" i="27"/>
  <c r="E9" i="27"/>
  <c r="E10" i="27"/>
  <c r="E11" i="27"/>
  <c r="E1" i="25"/>
  <c r="E7" i="25"/>
  <c r="E8" i="25"/>
  <c r="E9" i="25"/>
  <c r="E10" i="25"/>
  <c r="E11" i="25"/>
  <c r="D1" i="24"/>
  <c r="E32" i="24" s="1"/>
  <c r="E60" i="24" s="1"/>
  <c r="Z2" i="24"/>
  <c r="D7" i="24"/>
  <c r="D38" i="24" s="1"/>
  <c r="D8" i="24"/>
  <c r="D39" i="24" s="1"/>
  <c r="D9" i="24"/>
  <c r="D40" i="24" s="1"/>
  <c r="D10" i="24"/>
  <c r="D41" i="24" s="1"/>
  <c r="D70" i="24"/>
  <c r="A38" i="24"/>
  <c r="A39" i="24"/>
  <c r="B40" i="24"/>
  <c r="B41" i="24"/>
  <c r="B42" i="24"/>
  <c r="B43" i="24"/>
  <c r="A66" i="24"/>
  <c r="A67" i="24"/>
  <c r="B68" i="24"/>
  <c r="B69" i="24"/>
  <c r="B70" i="24"/>
  <c r="B71" i="24"/>
  <c r="E1" i="22"/>
  <c r="A3" i="22"/>
  <c r="A3" i="23" s="1"/>
  <c r="E8" i="22"/>
  <c r="E9" i="22"/>
  <c r="E10" i="22"/>
  <c r="E11" i="22"/>
  <c r="E12" i="22"/>
  <c r="M40" i="22"/>
  <c r="E76" i="22"/>
  <c r="A39" i="21"/>
  <c r="A40" i="21"/>
  <c r="A41" i="21"/>
  <c r="A45" i="21"/>
  <c r="E1" i="20"/>
  <c r="E7" i="20"/>
  <c r="E8" i="20"/>
  <c r="E9" i="20"/>
  <c r="E10" i="20"/>
  <c r="E11" i="20"/>
  <c r="E1" i="19"/>
  <c r="E7" i="19"/>
  <c r="E8" i="19"/>
  <c r="E9" i="19"/>
  <c r="E10" i="19"/>
  <c r="E11" i="19"/>
  <c r="A7" i="18"/>
  <c r="D7" i="18"/>
  <c r="D8" i="18"/>
  <c r="D9" i="18"/>
  <c r="D10" i="18"/>
  <c r="D11" i="18"/>
  <c r="D1" i="17"/>
  <c r="E30" i="17" s="1"/>
  <c r="E58" i="17" s="1"/>
  <c r="D7" i="17"/>
  <c r="D36" i="17" s="1"/>
  <c r="D8" i="17"/>
  <c r="D37" i="17" s="1"/>
  <c r="D9" i="17"/>
  <c r="D66" i="17" s="1"/>
  <c r="D10" i="17"/>
  <c r="D39" i="17" s="1"/>
  <c r="D11" i="17"/>
  <c r="D40" i="17" s="1"/>
  <c r="A36" i="17"/>
  <c r="A64" i="17"/>
  <c r="E7" i="16"/>
  <c r="E8" i="16"/>
  <c r="E9" i="16"/>
  <c r="E10" i="16"/>
  <c r="E11" i="16"/>
  <c r="E1" i="14"/>
  <c r="E7" i="14"/>
  <c r="E8" i="14"/>
  <c r="E9" i="14"/>
  <c r="E10" i="14"/>
  <c r="E11" i="14"/>
  <c r="E1" i="13"/>
  <c r="E30" i="13" s="1"/>
  <c r="E7" i="13"/>
  <c r="E8" i="13"/>
  <c r="E9" i="13"/>
  <c r="E10" i="13"/>
  <c r="E11" i="13"/>
  <c r="A32" i="13"/>
  <c r="D8" i="12"/>
  <c r="A8" i="12"/>
  <c r="D9" i="12"/>
  <c r="D10" i="12"/>
  <c r="D11" i="12"/>
  <c r="E36" i="12"/>
  <c r="D1" i="11"/>
  <c r="E36" i="11" s="1"/>
  <c r="E73" i="11" s="1"/>
  <c r="D7" i="11"/>
  <c r="D8" i="11"/>
  <c r="D9" i="11"/>
  <c r="D10" i="11"/>
  <c r="D11" i="11"/>
  <c r="E1" i="10"/>
  <c r="E7" i="10"/>
  <c r="E8" i="10"/>
  <c r="E9" i="10"/>
  <c r="E10" i="10"/>
  <c r="E11" i="10"/>
  <c r="E1" i="9"/>
  <c r="D7" i="9"/>
  <c r="D8" i="9"/>
  <c r="D9" i="9"/>
  <c r="D10" i="9"/>
  <c r="D11" i="9"/>
  <c r="G1" i="8"/>
  <c r="F7" i="8"/>
  <c r="F8" i="8"/>
  <c r="F9" i="8"/>
  <c r="F10" i="8"/>
  <c r="F11" i="8"/>
  <c r="H18" i="8"/>
  <c r="I18" i="8"/>
  <c r="H19" i="8"/>
  <c r="I19" i="8"/>
  <c r="H20" i="8"/>
  <c r="I20" i="8"/>
  <c r="H21" i="8"/>
  <c r="I21" i="8"/>
  <c r="H22" i="8"/>
  <c r="I22" i="8"/>
  <c r="H23" i="8"/>
  <c r="I23" i="8"/>
  <c r="H24" i="8"/>
  <c r="I24" i="8"/>
  <c r="H25" i="8"/>
  <c r="I25" i="8"/>
  <c r="F26" i="8"/>
  <c r="G26" i="8"/>
  <c r="E1" i="6"/>
  <c r="E7" i="6"/>
  <c r="E8" i="6"/>
  <c r="E9" i="6"/>
  <c r="E10" i="6"/>
  <c r="E11" i="6"/>
  <c r="A1" i="5"/>
  <c r="A3" i="5"/>
  <c r="A7" i="5"/>
  <c r="H7" i="5"/>
  <c r="A8" i="5"/>
  <c r="H8" i="5"/>
  <c r="H9" i="5"/>
  <c r="H10" i="5"/>
  <c r="H11" i="5"/>
  <c r="B13" i="5"/>
  <c r="B20" i="5"/>
  <c r="M20" i="5"/>
  <c r="B352" i="5" s="1"/>
  <c r="B21" i="5"/>
  <c r="M21" i="5"/>
  <c r="M198" i="5" s="1"/>
  <c r="B22" i="5"/>
  <c r="D42" i="5"/>
  <c r="N78" i="5"/>
  <c r="N79" i="5"/>
  <c r="E260" i="5"/>
  <c r="E296" i="5"/>
  <c r="C405" i="5"/>
  <c r="G405" i="5"/>
  <c r="C406" i="5"/>
  <c r="G406" i="5"/>
  <c r="A1" i="4"/>
  <c r="E1" i="4"/>
  <c r="Z1" i="4"/>
  <c r="Z2" i="4"/>
  <c r="Z2" i="17" s="1"/>
  <c r="A3" i="4"/>
  <c r="A8" i="4"/>
  <c r="Z8" i="4"/>
  <c r="B9" i="25"/>
  <c r="B10" i="24"/>
  <c r="B11" i="25"/>
  <c r="B12" i="24"/>
  <c r="A14" i="4"/>
  <c r="B17" i="4"/>
  <c r="B38" i="17" s="1"/>
  <c r="B18" i="4"/>
  <c r="B39" i="17" s="1"/>
  <c r="B19" i="4"/>
  <c r="B40" i="17" s="1"/>
  <c r="E19" i="4"/>
  <c r="B68" i="17" s="1"/>
  <c r="B20" i="4"/>
  <c r="B41" i="17" s="1"/>
  <c r="H22" i="4"/>
  <c r="B24" i="4"/>
  <c r="E24" i="4"/>
  <c r="AA24" i="4"/>
  <c r="B25" i="4"/>
  <c r="E25" i="4"/>
  <c r="AA25" i="4"/>
  <c r="B1" i="3"/>
  <c r="B2" i="3"/>
  <c r="I6" i="3"/>
  <c r="J6" i="3" s="1"/>
  <c r="K91" i="32" s="1"/>
  <c r="AA6" i="3"/>
  <c r="B7" i="3"/>
  <c r="I15" i="3"/>
  <c r="J15" i="3" s="1"/>
  <c r="L15" i="3"/>
  <c r="J21" i="3"/>
  <c r="B23" i="3"/>
  <c r="B24" i="3"/>
  <c r="H36" i="3"/>
  <c r="B3" i="2"/>
  <c r="A8" i="24" l="1"/>
  <c r="A8" i="29"/>
  <c r="A8" i="30"/>
  <c r="A8" i="31"/>
  <c r="A8" i="28"/>
  <c r="E25" i="31"/>
  <c r="E25" i="30"/>
  <c r="E25" i="28"/>
  <c r="E25" i="29"/>
  <c r="C428" i="7"/>
  <c r="B25" i="31"/>
  <c r="B25" i="29"/>
  <c r="B25" i="30"/>
  <c r="B25" i="28"/>
  <c r="E24" i="31"/>
  <c r="E24" i="29"/>
  <c r="E24" i="28"/>
  <c r="E24" i="30"/>
  <c r="B24" i="31"/>
  <c r="B24" i="29"/>
  <c r="B24" i="28"/>
  <c r="B24" i="30"/>
  <c r="A1" i="28"/>
  <c r="A1" i="29"/>
  <c r="A1" i="30"/>
  <c r="A1" i="31"/>
  <c r="A3" i="31"/>
  <c r="A3" i="30"/>
  <c r="A3" i="28"/>
  <c r="A3" i="29"/>
  <c r="A1" i="22"/>
  <c r="A1" i="11"/>
  <c r="A1" i="7"/>
  <c r="A1" i="15"/>
  <c r="A1" i="16"/>
  <c r="A1" i="32"/>
  <c r="G428" i="7"/>
  <c r="F49" i="15"/>
  <c r="G427" i="7"/>
  <c r="F48" i="15"/>
  <c r="A3" i="7"/>
  <c r="A3" i="15"/>
  <c r="C427" i="7"/>
  <c r="B6" i="32"/>
  <c r="AI6" i="32" s="1"/>
  <c r="A1" i="25"/>
  <c r="B31" i="27"/>
  <c r="D67" i="24"/>
  <c r="D64" i="17"/>
  <c r="D38" i="17"/>
  <c r="D42" i="24"/>
  <c r="A107" i="32"/>
  <c r="A3" i="27"/>
  <c r="A16" i="15"/>
  <c r="D30" i="24"/>
  <c r="D58" i="24" s="1"/>
  <c r="D86" i="24" s="1"/>
  <c r="D68" i="17"/>
  <c r="F100" i="32"/>
  <c r="I26" i="8"/>
  <c r="A18" i="8" s="1"/>
  <c r="H26" i="8"/>
  <c r="A17" i="8" s="1"/>
  <c r="D67" i="17"/>
  <c r="D68" i="24"/>
  <c r="D66" i="24"/>
  <c r="A108" i="32"/>
  <c r="D65" i="17"/>
  <c r="A11" i="34"/>
  <c r="B11" i="34" s="1"/>
  <c r="D11" i="34" s="1"/>
  <c r="E17" i="4"/>
  <c r="B66" i="17" s="1"/>
  <c r="D69" i="24"/>
  <c r="A7" i="34"/>
  <c r="B7" i="34" s="1"/>
  <c r="D7" i="34" s="1"/>
  <c r="B260" i="5"/>
  <c r="B364" i="5" s="1"/>
  <c r="E20" i="4"/>
  <c r="B69" i="17" s="1"/>
  <c r="E18" i="4"/>
  <c r="B67" i="17" s="1"/>
  <c r="E16" i="4"/>
  <c r="A65" i="17" s="1"/>
  <c r="B16" i="4"/>
  <c r="A37" i="17" s="1"/>
  <c r="K92" i="32"/>
  <c r="K15" i="3"/>
  <c r="A7" i="25"/>
  <c r="A7" i="14"/>
  <c r="A7" i="10"/>
  <c r="A7" i="6"/>
  <c r="A7" i="17"/>
  <c r="A7" i="15"/>
  <c r="A7" i="13"/>
  <c r="A7" i="11"/>
  <c r="A7" i="9"/>
  <c r="A7" i="8"/>
  <c r="A7" i="24"/>
  <c r="A7" i="20"/>
  <c r="A7" i="19"/>
  <c r="A7" i="16"/>
  <c r="A7" i="27"/>
  <c r="A8" i="22"/>
  <c r="A7" i="23" s="1"/>
  <c r="B22" i="6"/>
  <c r="B12" i="8"/>
  <c r="B10" i="8"/>
  <c r="A8" i="8"/>
  <c r="D26" i="9"/>
  <c r="B12" i="9"/>
  <c r="B10" i="9"/>
  <c r="A8" i="9"/>
  <c r="A1" i="9"/>
  <c r="B24" i="10"/>
  <c r="E34" i="11"/>
  <c r="D71" i="11" s="1"/>
  <c r="D108" i="11" s="1"/>
  <c r="B12" i="11"/>
  <c r="B10" i="11"/>
  <c r="A8" i="11"/>
  <c r="D33" i="12"/>
  <c r="D71" i="12" s="1"/>
  <c r="B12" i="12"/>
  <c r="B10" i="12"/>
  <c r="E27" i="13"/>
  <c r="E50" i="13" s="1"/>
  <c r="B12" i="13"/>
  <c r="B10" i="13"/>
  <c r="A8" i="13"/>
  <c r="A1" i="13"/>
  <c r="A30" i="13" s="1"/>
  <c r="B22" i="14"/>
  <c r="B9" i="15"/>
  <c r="B20" i="16"/>
  <c r="E28" i="17"/>
  <c r="D56" i="17" s="1"/>
  <c r="D84" i="17" s="1"/>
  <c r="B12" i="17"/>
  <c r="B10" i="17"/>
  <c r="A8" i="17"/>
  <c r="E43" i="18"/>
  <c r="B25" i="19"/>
  <c r="B25" i="20"/>
  <c r="B92" i="22"/>
  <c r="B96" i="23" s="1"/>
  <c r="B30" i="24"/>
  <c r="B58" i="24" s="1"/>
  <c r="B86" i="24" s="1"/>
  <c r="B19" i="25"/>
  <c r="E30" i="27"/>
  <c r="B11" i="27"/>
  <c r="B9" i="27"/>
  <c r="C100" i="32"/>
  <c r="A9" i="34"/>
  <c r="B9" i="34" s="1"/>
  <c r="D9" i="34" s="1"/>
  <c r="A6" i="34"/>
  <c r="B6" i="34" s="1"/>
  <c r="B296" i="5"/>
  <c r="B376" i="5" s="1"/>
  <c r="E23" i="6"/>
  <c r="B12" i="6"/>
  <c r="B10" i="6"/>
  <c r="A8" i="6"/>
  <c r="A1" i="6"/>
  <c r="B26" i="9"/>
  <c r="E25" i="10"/>
  <c r="B12" i="10"/>
  <c r="B10" i="10"/>
  <c r="A8" i="10"/>
  <c r="A1" i="10"/>
  <c r="B34" i="11"/>
  <c r="B71" i="11" s="1"/>
  <c r="B108" i="11" s="1"/>
  <c r="B33" i="12"/>
  <c r="B71" i="12" s="1"/>
  <c r="A9" i="12"/>
  <c r="A1" i="12"/>
  <c r="A36" i="12" s="1"/>
  <c r="B27" i="13"/>
  <c r="B50" i="13" s="1"/>
  <c r="E23" i="14"/>
  <c r="B12" i="14"/>
  <c r="B10" i="14"/>
  <c r="A8" i="14"/>
  <c r="A1" i="14"/>
  <c r="B12" i="15"/>
  <c r="A8" i="15"/>
  <c r="F19" i="16"/>
  <c r="B11" i="16"/>
  <c r="B9" i="16"/>
  <c r="B28" i="17"/>
  <c r="B56" i="17" s="1"/>
  <c r="B84" i="17" s="1"/>
  <c r="A1" i="17"/>
  <c r="A30" i="17" s="1"/>
  <c r="A58" i="17" s="1"/>
  <c r="B43" i="18"/>
  <c r="B11" i="18"/>
  <c r="B9" i="18"/>
  <c r="E24" i="19"/>
  <c r="B11" i="19"/>
  <c r="B9" i="19"/>
  <c r="E24" i="20"/>
  <c r="B11" i="20"/>
  <c r="B9" i="20"/>
  <c r="E91" i="22"/>
  <c r="H95" i="23" s="1"/>
  <c r="B12" i="22"/>
  <c r="B11" i="23" s="1"/>
  <c r="B10" i="22"/>
  <c r="D29" i="24"/>
  <c r="D57" i="24" s="1"/>
  <c r="D85" i="24" s="1"/>
  <c r="B11" i="24"/>
  <c r="B9" i="24"/>
  <c r="E20" i="25"/>
  <c r="B12" i="25"/>
  <c r="B10" i="25"/>
  <c r="A8" i="25"/>
  <c r="B30" i="27"/>
  <c r="F101" i="32"/>
  <c r="F98" i="32"/>
  <c r="A10" i="34"/>
  <c r="B10" i="34" s="1"/>
  <c r="D10" i="34" s="1"/>
  <c r="B23" i="6"/>
  <c r="E22" i="8"/>
  <c r="E21" i="8"/>
  <c r="B11" i="8"/>
  <c r="B9" i="8"/>
  <c r="D25" i="9"/>
  <c r="B11" i="9"/>
  <c r="B9" i="9"/>
  <c r="B25" i="10"/>
  <c r="E33" i="11"/>
  <c r="D70" i="11" s="1"/>
  <c r="D107" i="11" s="1"/>
  <c r="B11" i="11"/>
  <c r="B9" i="11"/>
  <c r="D34" i="12"/>
  <c r="D72" i="12" s="1"/>
  <c r="B13" i="12"/>
  <c r="B11" i="12"/>
  <c r="E26" i="13"/>
  <c r="E49" i="13" s="1"/>
  <c r="B11" i="13"/>
  <c r="B9" i="13"/>
  <c r="B23" i="14"/>
  <c r="B49" i="15"/>
  <c r="B11" i="15"/>
  <c r="B19" i="16"/>
  <c r="E27" i="17"/>
  <c r="D55" i="17" s="1"/>
  <c r="D83" i="17" s="1"/>
  <c r="B11" i="17"/>
  <c r="B9" i="17"/>
  <c r="E44" i="18"/>
  <c r="A1" i="18"/>
  <c r="B24" i="19"/>
  <c r="B24" i="20"/>
  <c r="A3" i="20"/>
  <c r="B91" i="22"/>
  <c r="B95" i="23" s="1"/>
  <c r="A9" i="22"/>
  <c r="B29" i="24"/>
  <c r="B57" i="24" s="1"/>
  <c r="B85" i="24" s="1"/>
  <c r="A3" i="24"/>
  <c r="A34" i="24" s="1"/>
  <c r="A62" i="24" s="1"/>
  <c r="B20" i="25"/>
  <c r="E31" i="27"/>
  <c r="B12" i="27"/>
  <c r="B10" i="27"/>
  <c r="A8" i="27"/>
  <c r="C101" i="32"/>
  <c r="E22" i="6"/>
  <c r="B11" i="6"/>
  <c r="B9" i="6"/>
  <c r="B22" i="8"/>
  <c r="B21" i="8"/>
  <c r="B25" i="9"/>
  <c r="E24" i="10"/>
  <c r="B11" i="10"/>
  <c r="B9" i="10"/>
  <c r="B33" i="11"/>
  <c r="B70" i="11" s="1"/>
  <c r="B107" i="11" s="1"/>
  <c r="B34" i="12"/>
  <c r="B72" i="12" s="1"/>
  <c r="B26" i="13"/>
  <c r="B49" i="13" s="1"/>
  <c r="E22" i="14"/>
  <c r="B11" i="14"/>
  <c r="B9" i="14"/>
  <c r="B48" i="15"/>
  <c r="B10" i="15"/>
  <c r="F20" i="16"/>
  <c r="B12" i="16"/>
  <c r="B10" i="16"/>
  <c r="A8" i="16"/>
  <c r="B27" i="17"/>
  <c r="B55" i="17" s="1"/>
  <c r="B83" i="17" s="1"/>
  <c r="B44" i="18"/>
  <c r="B12" i="18"/>
  <c r="B10" i="18"/>
  <c r="A8" i="18"/>
  <c r="E25" i="19"/>
  <c r="B12" i="19"/>
  <c r="B10" i="19"/>
  <c r="A8" i="19"/>
  <c r="E25" i="20"/>
  <c r="B12" i="20"/>
  <c r="B10" i="20"/>
  <c r="A8" i="20"/>
  <c r="E92" i="22"/>
  <c r="H96" i="23" s="1"/>
  <c r="B13" i="22"/>
  <c r="B12" i="23" s="1"/>
  <c r="B11" i="22"/>
  <c r="B10" i="23" s="1"/>
  <c r="E19" i="25"/>
  <c r="A1" i="20"/>
  <c r="A1" i="23"/>
  <c r="A1" i="27"/>
  <c r="A1" i="19"/>
  <c r="A1" i="24"/>
  <c r="A32" i="24" s="1"/>
  <c r="A60" i="24" s="1"/>
  <c r="A1" i="8"/>
  <c r="A3" i="9"/>
  <c r="A3" i="11"/>
  <c r="A3" i="12"/>
  <c r="A3" i="13"/>
  <c r="A3" i="16"/>
  <c r="A3" i="25"/>
  <c r="A3" i="6"/>
  <c r="A3" i="17" s="1"/>
  <c r="A32" i="17" s="1"/>
  <c r="A60" i="17" s="1"/>
  <c r="A3" i="8"/>
  <c r="A3" i="10"/>
  <c r="A3" i="14"/>
  <c r="A3" i="18"/>
  <c r="A3" i="19"/>
  <c r="A4" i="34" l="1"/>
  <c r="E27" i="22"/>
  <c r="B9" i="23"/>
  <c r="H20" i="23" s="1"/>
  <c r="AI9" i="32"/>
  <c r="AI7" i="32"/>
  <c r="AI8" i="32" s="1"/>
  <c r="A73" i="11"/>
  <c r="A36" i="11"/>
  <c r="B94" i="32" l="1"/>
</calcChain>
</file>

<file path=xl/sharedStrings.xml><?xml version="1.0" encoding="utf-8"?>
<sst xmlns="http://schemas.openxmlformats.org/spreadsheetml/2006/main" count="2193" uniqueCount="1088">
  <si>
    <t>Name of Package :</t>
  </si>
  <si>
    <t>Package No          :</t>
  </si>
  <si>
    <t>Specification No.:</t>
  </si>
  <si>
    <t>Completion Period</t>
  </si>
  <si>
    <t>Months</t>
  </si>
  <si>
    <t>Package Heading</t>
  </si>
  <si>
    <t>Scope</t>
  </si>
  <si>
    <t>110 MVAR, 765 kV, 1-Phase Reactors</t>
  </si>
  <si>
    <t>:Attachments:</t>
  </si>
  <si>
    <t>General guidelines for filling up  the Attachments</t>
  </si>
  <si>
    <t>ORIGINAL</t>
  </si>
  <si>
    <t xml:space="preserve">  </t>
  </si>
  <si>
    <t>Fill up only green shaded cells in the relevent attachments.</t>
  </si>
  <si>
    <t xml:space="preserve">Attachment 1 Bid Security : Not Applicable </t>
  </si>
  <si>
    <t>Attachment 2 Power of Attorney : No specific format is provided by POWERGRID. Bidder may use their own format.</t>
  </si>
  <si>
    <t>Attachment 8 Manufacturer’s Authorisation Form : To be furnished as per proforma provided in the bidding document, on the letter head of the each Manufactures proposed to supply main items. Not included here.</t>
  </si>
  <si>
    <t>Attachment 14 Integrity Pact : To be submitted as per ITB Clause No. 9.3(n) and as per remarks in the Attach 14-IP.</t>
  </si>
  <si>
    <t>Attachment 18 Safety Pact : To be submitted as per ITB Clause No. 9.3(r) and as per remarks in the Attach 18.</t>
  </si>
  <si>
    <t>Attachment 20: Declaration of Key Managerial Person jointly with Power of Attorney holder</t>
  </si>
  <si>
    <t>Attachment 21: Affidavit of Self certification regarding Minimum Local Content in line with PPP-MII order, if applicable</t>
  </si>
  <si>
    <t>Attachment 22: Certificate from statutory auditor or cost auditor of the company (in the case of companies) or from a practicing cost accountant or practicing chartered accountant (in respect of suppliers other than companies) giving the percentage of Local Content, in line with PPP-MII order, if applicable</t>
  </si>
  <si>
    <t>Attachment 23: Undertaking by the bidder regarding Compliance of DMI&amp;SP policy</t>
  </si>
  <si>
    <t>Attachment 24: Compliance to the process related to the e-RA Terms &amp; Conditions and the Business Rules governing the e-RA</t>
  </si>
  <si>
    <t xml:space="preserve">Attachment 25: Declaration by the Bidder regarding events encountered pursuant to ITB Clause 2.1 </t>
  </si>
  <si>
    <t>Attachment 26: Certification by the Bidder as per DoE Order in line with ITB Clause 2.1</t>
  </si>
  <si>
    <t>Attachment 27: Bid Securing Declaration to be submitted by the Bidder.</t>
  </si>
  <si>
    <t xml:space="preserve">Attachment 28: Undertaking regarding submission of original/Hard copy part of the bid. </t>
  </si>
  <si>
    <t>Note :</t>
  </si>
  <si>
    <t>Enable the Active X Control &amp; Macros. Also ensure to keep option of "Trust acess to VBA project object Model" cheched [√]. Ensure that you work on MS Excel 2007 or higher version.</t>
  </si>
  <si>
    <t>Sole Bidder</t>
  </si>
  <si>
    <t>Yes</t>
  </si>
  <si>
    <t>JV (Joint Venture)</t>
  </si>
  <si>
    <t>2 or More</t>
  </si>
  <si>
    <t>Enter following details of the bidder</t>
  </si>
  <si>
    <t>No</t>
  </si>
  <si>
    <t>Specify type of Bidder         [Select from drop down menu]</t>
  </si>
  <si>
    <t>Name of Bidder</t>
  </si>
  <si>
    <t>Address of Bidder</t>
  </si>
  <si>
    <t>Whether the bidder is an MSE (Micro &amp; Small Enterprise)</t>
  </si>
  <si>
    <t>Enter the Name of Registration Authority</t>
  </si>
  <si>
    <t>E-mail ID of Bid Signatory</t>
  </si>
  <si>
    <t>Mobile No. of Bid Signatory</t>
  </si>
  <si>
    <t>Tel No. of Bid Signatory</t>
  </si>
  <si>
    <t>Fax No. of Bid Signatory</t>
  </si>
  <si>
    <t>MSE</t>
  </si>
  <si>
    <t>Ram Lal</t>
  </si>
  <si>
    <t>G5</t>
  </si>
  <si>
    <t>Gurgaon</t>
  </si>
  <si>
    <t>Name of other Partner - 2 (more, if any)</t>
  </si>
  <si>
    <t>Address of other Partner - 2 (more, if any)</t>
  </si>
  <si>
    <t xml:space="preserve">Printed Name </t>
  </si>
  <si>
    <t>Designation</t>
  </si>
  <si>
    <t xml:space="preserve">Date     </t>
  </si>
  <si>
    <t xml:space="preserve">Place     </t>
  </si>
  <si>
    <t>(Joint Venture Agreement and Power of Attorney for Joint Venture*)</t>
  </si>
  <si>
    <t>To:</t>
  </si>
  <si>
    <t>Contract Services</t>
  </si>
  <si>
    <t>Name        :</t>
  </si>
  <si>
    <t>Power Grid Corporation of India Ltd.,</t>
  </si>
  <si>
    <t>Address    :</t>
  </si>
  <si>
    <t>"Saudamini", Plot No. 2, Sector 29</t>
  </si>
  <si>
    <t>Gurugram (Haryana) - 122001</t>
  </si>
  <si>
    <t>Name(s) and Addresse(s) of other partner(s)</t>
  </si>
  <si>
    <t>Dear Sir,</t>
  </si>
  <si>
    <t>The Joint Venture Agreement (as per the proforma attached at no. 15 in Section-VI, Sample Forms and Procedures, Conditions of Contract, Vol.-I of the Bidding Documents) and Power of Attorney for Joint Venture (as per the proforma attached at no. 14 in Section-VI, Sample Forms and Procedures, Conditions of Contract, Vol.-I of the Bidding Documents) are enclosed herewith</t>
  </si>
  <si>
    <t>Date      :</t>
  </si>
  <si>
    <t>Printed Name :</t>
  </si>
  <si>
    <t>Place      :</t>
  </si>
  <si>
    <t>Designation :</t>
  </si>
  <si>
    <t xml:space="preserve">Attachment-3(QR) </t>
  </si>
  <si>
    <t>(Qualifying Requirement Data)</t>
  </si>
  <si>
    <t>Name:</t>
  </si>
  <si>
    <t>Address:</t>
  </si>
  <si>
    <t>In support of the Qualification Requirements (QR) for bidders, stipulated in Annexure-A (BDS) of the Section - III (BDS), Volume-I &amp; Additional Information required as per ITB clause 9.3(c) of the Bidding Documents, we furnish herewith our QR data/details along with other information, as follows herewith our stipulations have been reproduced in italics for ready reference, however, in case of any discrepancy the QR as given in BDS shall prevail).</t>
  </si>
  <si>
    <t>*</t>
  </si>
  <si>
    <t>We have submitted bid as individual firm.</t>
  </si>
  <si>
    <t>We have submitted bid as joint venture of following firms :</t>
  </si>
  <si>
    <t>(i)</t>
  </si>
  <si>
    <t>(ii)</t>
  </si>
  <si>
    <t>(iii)</t>
  </si>
  <si>
    <r>
      <t xml:space="preserve">(* </t>
    </r>
    <r>
      <rPr>
        <b/>
        <i/>
        <sz val="12"/>
        <rFont val="Book Antiqua"/>
        <family val="1"/>
      </rPr>
      <t>Strike-off whichever is not applicable</t>
    </r>
    <r>
      <rPr>
        <sz val="12"/>
        <rFont val="Book Antiqua"/>
        <family val="1"/>
      </rPr>
      <t>)</t>
    </r>
  </si>
  <si>
    <t>[For details regarding Qualification Requirements of a Joint Venture, please refer para 4.0 below.]</t>
  </si>
  <si>
    <t>We are furnishing the following details/document in support of Qualifying requirement for the subject package.</t>
  </si>
  <si>
    <t>A</t>
  </si>
  <si>
    <t>Attached copies of original documents defining :</t>
  </si>
  <si>
    <t>a)</t>
  </si>
  <si>
    <t>The constitution or legal status;</t>
  </si>
  <si>
    <t>b)</t>
  </si>
  <si>
    <t>The principal place of business;</t>
  </si>
  <si>
    <t>c)</t>
  </si>
  <si>
    <t>The place of incorporation (for bidders who are corporations); or the place of registration and the nationality of the Owners (for applicants who are partnerships or individually-owned firms).</t>
  </si>
  <si>
    <t>B</t>
  </si>
  <si>
    <t>Attached original &amp; copies of the following documents :</t>
  </si>
  <si>
    <t>Written power of attorney of the signatory of the Bid to commit the bidder.</t>
  </si>
  <si>
    <t>Joint Venture Agreement.</t>
  </si>
  <si>
    <t>1.0</t>
  </si>
  <si>
    <t>GENERAL INFORMATION</t>
  </si>
  <si>
    <t>Bidder is required to provide general information as per the following format.</t>
  </si>
  <si>
    <t>[Where the Bidder proposes to use named subcontractor(s) for critical components of the works or for work contents in excess of ten (10) percent of the bid price, the following information should also be supplied for the subcontractor(s)].</t>
  </si>
  <si>
    <t>S No.</t>
  </si>
  <si>
    <t>Particulars</t>
  </si>
  <si>
    <t>Name of the Bidder</t>
  </si>
  <si>
    <t>Name of the Firm</t>
  </si>
  <si>
    <t>Head Office/ Registered Office Address</t>
  </si>
  <si>
    <t>Telephone</t>
  </si>
  <si>
    <t>Fax</t>
  </si>
  <si>
    <t>Contact Person</t>
  </si>
  <si>
    <t>Place of Incorporation/ Registration</t>
  </si>
  <si>
    <t>Year of Incorporation/ Registration</t>
  </si>
  <si>
    <t xml:space="preserve">Nationality of </t>
  </si>
  <si>
    <t>Owner (i)</t>
  </si>
  <si>
    <t>Owner (ii)</t>
  </si>
  <si>
    <t>Owner (iii)</t>
  </si>
  <si>
    <t>Whether the bidder is an MSE (Micro &amp; Small Enterprise). If Yes, attach Documentary Evidence with the Bid.</t>
  </si>
  <si>
    <t>Whether the Bidder is a Start-Ups Company (as defined by DIPP). If Yes, attach Documentary evidence with the Bid.</t>
  </si>
  <si>
    <r>
      <t xml:space="preserve">TECHNICAL REQUIREMENTS </t>
    </r>
    <r>
      <rPr>
        <b/>
        <i/>
        <sz val="12"/>
        <rFont val="Book Antiqua"/>
        <family val="1"/>
      </rPr>
      <t>{Reference para 1.0 of Annexure-A (BDS)}</t>
    </r>
  </si>
  <si>
    <t>2.1</t>
  </si>
  <si>
    <r>
      <t>TECHNICAL EXPERIENCE</t>
    </r>
    <r>
      <rPr>
        <b/>
        <i/>
        <sz val="11"/>
        <rFont val="Book Antiqua"/>
        <family val="1"/>
      </rPr>
      <t xml:space="preserve"> </t>
    </r>
  </si>
  <si>
    <t>2.1.1</t>
  </si>
  <si>
    <r>
      <rPr>
        <b/>
        <i/>
        <sz val="11"/>
        <rFont val="Book Antiqua"/>
        <family val="1"/>
      </rPr>
      <t>Route-1:</t>
    </r>
    <r>
      <rPr>
        <i/>
        <sz val="11"/>
        <rFont val="Book Antiqua"/>
        <family val="1"/>
      </rPr>
      <t xml:space="preserve">
The bidder must have designed, manufactured, tested &amp; supplied 715 kV or higher voltage class one (1) number 1-phase Transformer of at least 500 MVA capacity or at least three (3) numbers 1-phase Transformers each having a capacity of at least 166 MVA, and the same transformer (s) should have been in satisfactory operation# for at least two (2) years on the date of bid opening as originally scheduled i.e., as on .………….(date to be inserted by CS department at the time of NIT).</t>
    </r>
  </si>
  <si>
    <t>2.1.2</t>
  </si>
  <si>
    <r>
      <rPr>
        <b/>
        <i/>
        <sz val="11"/>
        <color indexed="8"/>
        <rFont val="Book Antiqua"/>
        <family val="1"/>
      </rPr>
      <t>Route-2:</t>
    </r>
    <r>
      <rPr>
        <i/>
        <sz val="11"/>
        <color indexed="8"/>
        <rFont val="Book Antiqua"/>
        <family val="1"/>
      </rPr>
      <t xml:space="preserve">
The bidder (s) who have established production line and testing facilities in India for 715 kV or above class transformer based on technological support  of the Collaborator(s)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Collaborator(s) provided that:-
a) Collaborator(s) meets the Technical Experience criteria stipulated in Route-1.
b) A legally enforceable undertaking jointly by Bidder and the Collaborator(s) (as per enclosed format in---------- of bidding document) is furnished along with the bid, to guarantee quality, timely supply, performance and warranty obligations for  Five(5) years for entire quantity to be manufactured and supplied from the works in India and a confirmation letter from the Collaborator(s) along with the bid stating that Collaborator(s) shall furnish performance guarantee for an amount of  10% of the cost of such equipment(s). This performance guarantee shall be in addition to contract performance guarantee to be submitted by the bidder.
</t>
    </r>
  </si>
  <si>
    <t>2.1.3</t>
  </si>
  <si>
    <r>
      <rPr>
        <b/>
        <i/>
        <sz val="11"/>
        <color indexed="8"/>
        <rFont val="Book Antiqua"/>
        <family val="1"/>
      </rPr>
      <t>Route-3:</t>
    </r>
    <r>
      <rPr>
        <i/>
        <sz val="11"/>
        <color indexed="8"/>
        <rFont val="Book Antiqua"/>
        <family val="1"/>
      </rPr>
      <t xml:space="preserve">
In case, the bidder is an Indian Entity established as Subsidiary/JVC/Group company by its parent/principal, who have established production line and testing facilities in India for 715 kV or above class transformer based on technological support  of the parent/principal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Parent/ principal company provided that:-
a) Parent / Principal Company meets the Technical Experience criteria stipulated in Route-1.
b) A legally enforceable undertaking jointly by Bidder and the parent/ principal company (as per enclosed format in---------- of bidding document) is furnished along with the bid, to guarantee quality, timely supply, performance and warranty obligations for  Five(5) years for entire quantity to be manufactured and supplied from the works in India and a confirmation letter from the parent/principal company along with the bid stating that  parent/ principal company shall furnish performance guarantee for an amount of 10% of the cost of such equipment(s). This performance guarantee shall be in addition to contract performance guarantee to be submitted by the bidder.
</t>
    </r>
  </si>
  <si>
    <t>In case bidder is a holding company, the technical experience referred to in para 2.1.1, 2.1.2 &amp; 2.1.3 above shall be of that holding company only (i.e. excluding its subsidiary/group companies). In case bidder is a subsidiary of a holding company, the technical experience referred to in para 2.1.1, 2.1.2 &amp; 2.1.3 above shall be of that subsidiary company only (i.e. excluding its holding company).</t>
  </si>
  <si>
    <t>#satisfactory operation means certificate issued by the Employer certifying the operation without any adverse remarks.</t>
  </si>
  <si>
    <t>2.1.4</t>
  </si>
  <si>
    <t xml:space="preserve">Using the following format, each Bidder (individual firms or partners of a joint venture) is requested to list the experience as detailed above, on the basis of which the Bidder wishes to qualify. The information is to be summarised using following format for each experience of the Bidder </t>
  </si>
  <si>
    <t>(The bidder shall attach documentary evidence, such as copies of utility certificates for completed contracts and copies of award letters etc. for ongoing contracts in support of his experience as listed in the following proforma for each Contract with the help of "Attach" Buttons provided in table given below).</t>
  </si>
  <si>
    <r>
      <t>Kindly mention below, whether 765 kV/ 400kV transformer(s) are being offered from Bidder himself OR from a qualified manufacturer [</t>
    </r>
    <r>
      <rPr>
        <b/>
        <i/>
        <sz val="11"/>
        <color indexed="8"/>
        <rFont val="Book Antiqua"/>
        <family val="1"/>
      </rPr>
      <t>required to ascertain compliance to QR provision mentioned at para 1(C ), Annexure-A(BDS)</t>
    </r>
    <r>
      <rPr>
        <b/>
        <sz val="11"/>
        <color indexed="8"/>
        <rFont val="Book Antiqua"/>
        <family val="1"/>
      </rPr>
      <t>].</t>
    </r>
  </si>
  <si>
    <t>(A)</t>
  </si>
  <si>
    <t xml:space="preserve">765 kV Transformers being offered: </t>
  </si>
  <si>
    <t>Format-A: (ROUTE-1) for 765kV Auto Transformer:</t>
  </si>
  <si>
    <t>Format for the Bidder/ Collaborator/ Parent/Principal Company/Qualified Manufacturer of the Bidder who must have designed, manufactured, tested &amp; supplied 715kV or Higher Voltage class Transformer in support of meeting the technical experience requirement of para 1(A) 1.1, Annexure-A to BDS, Section-III, Volume-I of the Bidding Documents)</t>
  </si>
  <si>
    <t>Name of Bidder/Qualified Manufacturer 
(as applicable) :</t>
  </si>
  <si>
    <t>Name &amp; Address of the Collaborator/Parent /Principal Company (if applicable)</t>
  </si>
  <si>
    <t>Name of Contract Undertaken
(for 715kV or Higher Voltage class Transformers)</t>
  </si>
  <si>
    <t xml:space="preserve">Contract Reference No. &amp; 
Date of Award
</t>
  </si>
  <si>
    <t xml:space="preserve">Name and Address of the Employer/Utility for whom the Contract was executed by the firm </t>
  </si>
  <si>
    <t>E-mail ID</t>
  </si>
  <si>
    <t>Telephone No.</t>
  </si>
  <si>
    <t>Fax No.</t>
  </si>
  <si>
    <r>
      <t xml:space="preserve">Voltage Level of Transformer erected under the Contract
</t>
    </r>
    <r>
      <rPr>
        <i/>
        <sz val="11"/>
        <rFont val="Book Antiqua"/>
        <family val="1"/>
      </rPr>
      <t>(Indicate 715kV or above class only)</t>
    </r>
  </si>
  <si>
    <r>
      <rPr>
        <b/>
        <sz val="11"/>
        <rFont val="Book Antiqua"/>
        <family val="1"/>
      </rPr>
      <t>Indicate Number of</t>
    </r>
    <r>
      <rPr>
        <sz val="11"/>
        <rFont val="Book Antiqua"/>
        <family val="1"/>
      </rPr>
      <t xml:space="preserve"> Transformer(s) under the above contract </t>
    </r>
    <r>
      <rPr>
        <i/>
        <sz val="11"/>
        <rFont val="Book Antiqua"/>
        <family val="1"/>
      </rPr>
      <t xml:space="preserve">
(1 phase Transformers with rating not less than 500 MVA OR Transformers in Banks of  3  single phase units of at least 166 MVA each)</t>
    </r>
  </si>
  <si>
    <t>MVA capacity of above mentioned 1-phase units</t>
  </si>
  <si>
    <t>Name of the substation or switchyard</t>
  </si>
  <si>
    <r>
      <t>No. of years, the above Transformer are in operation as on the date of bid opening. (</t>
    </r>
    <r>
      <rPr>
        <i/>
        <sz val="11"/>
        <rFont val="Book Antiqua"/>
        <family val="1"/>
      </rPr>
      <t>Originally Scheduled</t>
    </r>
    <r>
      <rPr>
        <sz val="11"/>
        <rFont val="Book Antiqua"/>
        <family val="1"/>
      </rPr>
      <t>)</t>
    </r>
  </si>
  <si>
    <t>Scope of work involved under the Contract</t>
  </si>
  <si>
    <t>(Tick whichever is/are applicable)</t>
  </si>
  <si>
    <t xml:space="preserve">        of Transformer</t>
  </si>
  <si>
    <t xml:space="preserve">       of Transformer</t>
  </si>
  <si>
    <t>Details of documents uploaded in support of the above stated experience</t>
  </si>
  <si>
    <t>OR</t>
  </si>
  <si>
    <t>Format-B: (ROUTE-2) for 765kV Auto Transformer:</t>
  </si>
  <si>
    <t xml:space="preserve">Format for Bidder(s)/ Manufacturer [who have established production line and testing facilities in India for 715kV or above class Transformer based on Technology Support of Collaborator(s)], in support of meeting the requirement of para 1(A) 1.2 (Route-2), Annexure-A to BDS, Section-III, Volume-I of the Bidding Documents </t>
  </si>
  <si>
    <t>a</t>
  </si>
  <si>
    <t>Name of  Bidder/Manufacturer</t>
  </si>
  <si>
    <t>b</t>
  </si>
  <si>
    <t>Whether Bidder/Manufacturer has established production line and testing facilities in India for 715 kV or above class Transformer on the technological support of the Collaborator(s) ?</t>
  </si>
  <si>
    <t>c</t>
  </si>
  <si>
    <r>
      <t>Name of the Collaborator
{</t>
    </r>
    <r>
      <rPr>
        <i/>
        <sz val="11"/>
        <rFont val="Book Antiqua"/>
        <family val="1"/>
      </rPr>
      <t>The qualifying data/details for collaborator for the equipment is to be furnished in Format-A  above</t>
    </r>
    <r>
      <rPr>
        <sz val="11"/>
        <rFont val="Book Antiqua"/>
        <family val="1"/>
      </rPr>
      <t>)</t>
    </r>
  </si>
  <si>
    <t>Data/details of the Bidder/Manufacturer wishes/proposes to qualify through Route-2(Para 1.2, Annexure-A (BDS)), to be furnished below:</t>
  </si>
  <si>
    <t>Name of Contract Undertaken</t>
  </si>
  <si>
    <t xml:space="preserve"> Name and Address of the Employer/Utility for whom the Contract was executed by the Bidder</t>
  </si>
  <si>
    <t>4A</t>
  </si>
  <si>
    <t>Indicate details below in case Contract executed for Transformer</t>
  </si>
  <si>
    <r>
      <t>Voltage Level of Transformer manufactured &amp; type tested under the Contract based on technological support of Collaborator. (</t>
    </r>
    <r>
      <rPr>
        <i/>
        <sz val="11"/>
        <rFont val="Book Antiqua"/>
        <family val="1"/>
      </rPr>
      <t>Indicate 715kV or above class only</t>
    </r>
    <r>
      <rPr>
        <sz val="11"/>
        <rFont val="Book Antiqua"/>
        <family val="1"/>
      </rPr>
      <t>)</t>
    </r>
  </si>
  <si>
    <t>MVA capacity of the above mentioned single phase Transformers</t>
  </si>
  <si>
    <r>
      <t>Indicate Number of Transformer(s) under the contract (</t>
    </r>
    <r>
      <rPr>
        <i/>
        <sz val="11"/>
        <rFont val="Book Antiqua"/>
        <family val="1"/>
      </rPr>
      <t>Indicate nos. of single phase Transformer of atleast 166MVA</t>
    </r>
    <r>
      <rPr>
        <sz val="11"/>
        <rFont val="Book Antiqua"/>
        <family val="1"/>
      </rPr>
      <t>)</t>
    </r>
  </si>
  <si>
    <t>(iv)</t>
  </si>
  <si>
    <t>(v)</t>
  </si>
  <si>
    <t>Date as on which the above mentioned Transformers  supplied</t>
  </si>
  <si>
    <t>(vi)</t>
  </si>
  <si>
    <t>whether the above Transformers are in operation as on the date of bid opening(originally scheduled).(Yes/No)</t>
  </si>
  <si>
    <t>(vii)</t>
  </si>
  <si>
    <t>of Transformer</t>
  </si>
  <si>
    <t>4B</t>
  </si>
  <si>
    <t>Indicate detail below in case Contract executed for Reactor</t>
  </si>
  <si>
    <t>i</t>
  </si>
  <si>
    <r>
      <t>Voltage Level of Reactor manufactured &amp; type tested under the Contract based on technological support of Collaborator. (</t>
    </r>
    <r>
      <rPr>
        <i/>
        <sz val="11"/>
        <rFont val="Book Antiqua"/>
        <family val="1"/>
      </rPr>
      <t>Indicate 715kV or above class only</t>
    </r>
    <r>
      <rPr>
        <sz val="11"/>
        <rFont val="Book Antiqua"/>
        <family val="1"/>
      </rPr>
      <t>)</t>
    </r>
  </si>
  <si>
    <t>ii</t>
  </si>
  <si>
    <t>MVAR capacity of the above mentioned single phase Reactors</t>
  </si>
  <si>
    <t>iii</t>
  </si>
  <si>
    <r>
      <rPr>
        <sz val="11"/>
        <rFont val="Book Antiqua"/>
        <family val="1"/>
      </rPr>
      <t xml:space="preserve">Indicate Number of Reactor(s) under the contract </t>
    </r>
    <r>
      <rPr>
        <i/>
        <sz val="11"/>
        <rFont val="Book Antiqua"/>
        <family val="1"/>
      </rPr>
      <t>(Indicate nos. of Reactor(s) of at least 80 MVAR each)</t>
    </r>
  </si>
  <si>
    <t>iv</t>
  </si>
  <si>
    <t>v</t>
  </si>
  <si>
    <t xml:space="preserve">Date as on which the above mentioned Reactors are supplied. </t>
  </si>
  <si>
    <t>vi</t>
  </si>
  <si>
    <t>whether the above Reactors are in operation as on the date of bid opening(originally scheduled).(Yes/No)</t>
  </si>
  <si>
    <t>vii</t>
  </si>
  <si>
    <r>
      <t>No. of years, the above Reactors are in operation as on the date of bid opening (</t>
    </r>
    <r>
      <rPr>
        <i/>
        <sz val="11"/>
        <rFont val="Book Antiqua"/>
        <family val="1"/>
      </rPr>
      <t>originally scheduled</t>
    </r>
    <r>
      <rPr>
        <sz val="11"/>
        <rFont val="Book Antiqua"/>
        <family val="1"/>
      </rPr>
      <t>).</t>
    </r>
  </si>
  <si>
    <t xml:space="preserve">          for Reactor</t>
  </si>
  <si>
    <r>
      <t>Whether collaborator(s)  meets the technical experience criteria stipulated at 2.1.1 above, and the details of which is mentioned at Format-A above. (</t>
    </r>
    <r>
      <rPr>
        <i/>
        <sz val="11"/>
        <rFont val="Book Antiqua"/>
        <family val="1"/>
      </rPr>
      <t>Applicable for the Bidder wish/proposes to qualify through Route-2  of Annexure-A(BDS)</t>
    </r>
    <r>
      <rPr>
        <sz val="11"/>
        <rFont val="Book Antiqua"/>
        <family val="1"/>
      </rPr>
      <t>)</t>
    </r>
  </si>
  <si>
    <r>
      <t>Whether legally enforceable undertaking jointly by Bidder/Manufacturer and the Collaborator(s) (as per enclosed format in Section-VI: Sample Forms and Procedures of bidding document) is furnished along with the bid. (</t>
    </r>
    <r>
      <rPr>
        <i/>
        <sz val="11"/>
        <rFont val="Book Antiqua"/>
        <family val="1"/>
      </rPr>
      <t>Applicable for the Bidder/Manufacturer(s) wish/proposes to qualify through Route-2 of Annexure-A(BDS)</t>
    </r>
    <r>
      <rPr>
        <sz val="11"/>
        <rFont val="Book Antiqua"/>
        <family val="1"/>
      </rPr>
      <t>)</t>
    </r>
  </si>
  <si>
    <r>
      <t xml:space="preserve">Confirmation letter from the Collaborator along with the bid stating that Collaborator shall furnish performance guarantee, in addition to contract performance guarantee to be submitted by the bidder, for an amount of 10% of the cost of equipment(s) to be manufactured and supplied from the works in India. (Applicable for the Bidder/Manufacturer(s) wish/proposes to qualify through Route-2 of Annexure-A(BDS)) </t>
    </r>
    <r>
      <rPr>
        <i/>
        <sz val="11"/>
        <rFont val="Book Antiqua"/>
        <family val="1"/>
      </rPr>
      <t>(Choose whichever is applicable from the drop down menu)</t>
    </r>
  </si>
  <si>
    <t>Format-C: (ROUTE-3) for 765kV Auto Transformer:</t>
  </si>
  <si>
    <t>Format for Manufacturer of the Bidder/ Indian entity established as Subsidiary/ JVC/ Group Company by its Parent/ Principal, who have established production line and testing facilities in India for  715kV or above class Transformer, in support of meeting the requirement of para 1(A) 1.3, Annexure-A to BDS, Section-III, Volume-I of the Bidding Documents)</t>
  </si>
  <si>
    <t>Name of  Bidder/ Manufacturer</t>
  </si>
  <si>
    <t>Whether the bidder is an Indian Entity established as Subsidiary/JVC/Group company by its parent/principal, who have established production line and testing facilities in India for 715 kV or above class transformer based on technological support  of the parent/principal?</t>
  </si>
  <si>
    <r>
      <t xml:space="preserve">Name &amp; Address of the Parent/Principal Company
</t>
    </r>
    <r>
      <rPr>
        <i/>
        <sz val="11"/>
        <rFont val="Book Antiqua"/>
        <family val="1"/>
      </rPr>
      <t>{The qualifying data for the Parent/Principal Company for the equipment is to be furnished in Format-A above)</t>
    </r>
  </si>
  <si>
    <t>Data/details of the Bidder/Manufacturer wishes/proposes to qualify through Route-3 (Para 1.3, Annexure-A (BDS)), to be furnished below:</t>
  </si>
  <si>
    <t>Indicate detail below in case Contract executed for Transformer</t>
  </si>
  <si>
    <r>
      <t xml:space="preserve">Voltage Level of Transformer manufactured &amp; type tested under the Contract . </t>
    </r>
    <r>
      <rPr>
        <i/>
        <sz val="11"/>
        <rFont val="Book Antiqua"/>
        <family val="1"/>
      </rPr>
      <t>(Indicate 715kV or above class only)</t>
    </r>
  </si>
  <si>
    <r>
      <rPr>
        <b/>
        <sz val="11"/>
        <rFont val="Book Antiqua"/>
        <family val="1"/>
      </rPr>
      <t>Indicate Number of Transformer(s) under the contract</t>
    </r>
    <r>
      <rPr>
        <b/>
        <i/>
        <sz val="11"/>
        <rFont val="Book Antiqua"/>
        <family val="1"/>
      </rPr>
      <t xml:space="preserve"> </t>
    </r>
    <r>
      <rPr>
        <i/>
        <sz val="11"/>
        <rFont val="Book Antiqua"/>
        <family val="1"/>
      </rPr>
      <t>(Indicate nos. of single phase Transformer of atleast 166MVA )</t>
    </r>
  </si>
  <si>
    <r>
      <t>No. of years, the above Transformers are in operation as on the date of bid opening (</t>
    </r>
    <r>
      <rPr>
        <i/>
        <sz val="11"/>
        <rFont val="Book Antiqua"/>
        <family val="1"/>
      </rPr>
      <t>originally scheduled</t>
    </r>
    <r>
      <rPr>
        <sz val="11"/>
        <rFont val="Book Antiqua"/>
        <family val="1"/>
      </rPr>
      <t>).</t>
    </r>
  </si>
  <si>
    <t>viii</t>
  </si>
  <si>
    <r>
      <t>Voltage Level of Reactor manufactured &amp; type tested under the Contract (</t>
    </r>
    <r>
      <rPr>
        <i/>
        <sz val="11"/>
        <rFont val="Book Antiqua"/>
        <family val="1"/>
      </rPr>
      <t>Indicate 715kV or above class only</t>
    </r>
    <r>
      <rPr>
        <sz val="11"/>
        <rFont val="Book Antiqua"/>
        <family val="1"/>
      </rPr>
      <t>)</t>
    </r>
  </si>
  <si>
    <r>
      <rPr>
        <sz val="11"/>
        <rFont val="Book Antiqua"/>
        <family val="1"/>
      </rPr>
      <t xml:space="preserve">Indicate Number of Reactor(s) under the contract </t>
    </r>
    <r>
      <rPr>
        <i/>
        <sz val="11"/>
        <rFont val="Book Antiqua"/>
        <family val="1"/>
      </rPr>
      <t>(Indicate nos. of Reactor(s) of at least 80 MVAR )</t>
    </r>
  </si>
  <si>
    <t>No. of years, the above Reactors are in operation as on the date of bid opening(originally scheduled)..</t>
  </si>
  <si>
    <r>
      <t xml:space="preserve">Whether Parent/Principal  company(s)  meets the technical experience criteria stipulated at 2.1.1 above, and the details of which is mentioned at Format-A above.
</t>
    </r>
    <r>
      <rPr>
        <i/>
        <sz val="11"/>
        <rFont val="Book Antiqua"/>
        <family val="1"/>
      </rPr>
      <t>(Applicable for the Bidder/Manufacturer(s) wish/proposes to qualify through  Route-3 of Annexure-A(BDS))</t>
    </r>
  </si>
  <si>
    <r>
      <t xml:space="preserve">Whether legally enforceable undertaking jointly by Bidder/Manufacturer and the Parent/Pricipal company(s) (as per enclosed format in Section-VI: Sample Forms and Procedures of bidding document) is furnished along with the bid. </t>
    </r>
    <r>
      <rPr>
        <i/>
        <sz val="11"/>
        <rFont val="Book Antiqua"/>
        <family val="1"/>
      </rPr>
      <t>(Applicable for the Bidder/Manufacturer(s) wish/proposes to qualify through  Route-3 of Annexure-A(BDS))</t>
    </r>
  </si>
  <si>
    <r>
      <t xml:space="preserve">Confirmation letter from the Parent/Principal Company along with the bid stating that Parent/Principal Company shall furnish performance guarantee, in addition to contract performance guarantee to be submitted by the bidder, for an amount of 10% of the cost of equipment(s) to be manufactured and supplied from the works in India. </t>
    </r>
    <r>
      <rPr>
        <i/>
        <sz val="11"/>
        <rFont val="Book Antiqua"/>
        <family val="1"/>
      </rPr>
      <t>(Applicable for the Bidder wish/proposes to qualify through  Route-3 of Annexure-A(BDS))</t>
    </r>
  </si>
  <si>
    <r>
      <t xml:space="preserve">Financial Position </t>
    </r>
    <r>
      <rPr>
        <b/>
        <i/>
        <sz val="11"/>
        <rFont val="Book Antiqua"/>
        <family val="1"/>
      </rPr>
      <t>{Reference para 2.0 of Annexure-A (BDS)}</t>
    </r>
  </si>
  <si>
    <t>Net Worth for last 3 financial years should be positive.</t>
  </si>
  <si>
    <t xml:space="preserve">b) </t>
  </si>
  <si>
    <r>
      <t xml:space="preserve">Minimum Average Annual Turnover^ (MAAT) for best three (3) years i.e. 36 months out of last five (5) financial years of the bidder should be </t>
    </r>
    <r>
      <rPr>
        <b/>
        <i/>
        <sz val="11"/>
        <color indexed="8"/>
        <rFont val="Book Antiqua"/>
        <family val="1"/>
      </rPr>
      <t xml:space="preserve"> Rs. 1451.18</t>
    </r>
    <r>
      <rPr>
        <i/>
        <sz val="11"/>
        <color indexed="8"/>
        <rFont val="Book Antiqua"/>
        <family val="1"/>
      </rPr>
      <t xml:space="preserve"> million or equivalent  for Auto Transformer TR09.
^ Annual gross revenue from operations/gross operating income as incorporated in the profit &amp; loss account excluding other income”.
</t>
    </r>
  </si>
  <si>
    <t xml:space="preserve">c) </t>
  </si>
  <si>
    <r>
      <t xml:space="preserve">Bidder shall have liquid assets (L.A.) or/and evidence of access to or availability of credit facilities of not less than </t>
    </r>
    <r>
      <rPr>
        <b/>
        <i/>
        <sz val="11"/>
        <rFont val="Book Antiqua"/>
        <family val="1"/>
      </rPr>
      <t>Rs. 241.86</t>
    </r>
    <r>
      <rPr>
        <i/>
        <sz val="11"/>
        <rFont val="Book Antiqua"/>
        <family val="1"/>
      </rPr>
      <t xml:space="preserve"> million or equivalent for Auto Transformer TR09.
</t>
    </r>
  </si>
  <si>
    <r>
      <rPr>
        <b/>
        <i/>
        <sz val="10"/>
        <rFont val="Book Antiqua"/>
        <family val="1"/>
      </rPr>
      <t>Note:</t>
    </r>
    <r>
      <rPr>
        <i/>
        <sz val="10"/>
        <rFont val="Book Antiqua"/>
        <family val="1"/>
      </rPr>
      <t xml:space="preserve">
(i) In case bidder is a holding company, the Financial Position criteria referred to in para 3.0 above shall be that of holding company only (i.e. excluding its subsidiary / group companies). In case bidder is a subsidiary of a holding company, the Financial Position criteria referred to in para 3.0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but no later than seven (7) years from the date of incorporation of the said company as on the originally scheduled date of bid opening as above, the financial position requirement as per para 3.0 (b) &amp; (c) of parent/principal company providing collaboration for technological support shall be considered. However, once he meets the turnover requirement on their own or completes five (5) years from the date of commercial production of such equipment (s) in India but no later than seven (7) years from the date of incorporation as on the originally scheduled date of bid opening as above, the financial position requirements as specified at 3.0 (b) and (c) above shall be required to be met by such bidder on their own as per note (i) above and not based on their parent/principal company. Further, in case the bidder is yet to complete one (1) financial year, the Net worth requirement as per para 3.0 (a) above of parent/principal shall be considered. 
</t>
    </r>
  </si>
  <si>
    <t xml:space="preserve">(iv) Relaxation for Start-Ups^/ MSEs
Start-Ups^/ MSEs, meeting the specified requirements at Para 3.0 (a) above in Financial Position shall also be considered qualified if they meet Eighty (80) % of the requirement specified at Para 3.0 (b) &amp; 3.0 (c) above in Financial Position.
^ Start-Ups as defined by DIPP, applicable as on the originally scheduled date of bid opening.
</t>
  </si>
  <si>
    <t>{In support of its ‘Financial Position’, in line with the above, the Bidder  or Company/Constituents must provide the relevant information in support of the same, along with documentary evidence, in the following format}</t>
  </si>
  <si>
    <t>Financial Qualification Data:</t>
  </si>
  <si>
    <t>A.</t>
  </si>
  <si>
    <t>NET WORTH</t>
  </si>
  <si>
    <t>Networth
(in Rs. Millions)</t>
  </si>
  <si>
    <t>Details of documentary evidence submitted in support of Qualification Data</t>
  </si>
  <si>
    <t>Sl No</t>
  </si>
  <si>
    <t>Financial year</t>
  </si>
  <si>
    <t>For the FY of immediately preceding the date of submission of bid.</t>
  </si>
  <si>
    <t>2017-2018</t>
  </si>
  <si>
    <t>Turnover details:</t>
  </si>
  <si>
    <t>Turnover
(in Rs. Millions)</t>
  </si>
  <si>
    <t>Average Annual Turnover for best Three Years is</t>
  </si>
  <si>
    <t>C</t>
  </si>
  <si>
    <t>Liquid Assets</t>
  </si>
  <si>
    <t>LA                                          (in Rs. Millions)</t>
  </si>
  <si>
    <t xml:space="preserve">Details of evidence of having Liquid assets (LA) </t>
  </si>
  <si>
    <t>Or</t>
  </si>
  <si>
    <t>Details of evidence of access to or availability of credit facilities</t>
  </si>
  <si>
    <t>Financial Qualification Data  for Parent/Principal Company (If Applicable):</t>
  </si>
  <si>
    <t>Equivalent US$
(in Million)</t>
  </si>
  <si>
    <t>exchange rate*</t>
  </si>
  <si>
    <t>Networth
(in Millions)</t>
  </si>
  <si>
    <t>Do you have audited results for FY 2016-17</t>
  </si>
  <si>
    <t>2016-2017</t>
  </si>
  <si>
    <t>2015-2016</t>
  </si>
  <si>
    <t>2014-2015</t>
  </si>
  <si>
    <t>2013-2014</t>
  </si>
  <si>
    <t>2012-2013</t>
  </si>
  <si>
    <t>2011-2012</t>
  </si>
  <si>
    <t>*(Indicate the rate(s) of exchnage against US Dollar at the end of each year, which have been used for arriving the amount at equivalent US Dollar.)</t>
  </si>
  <si>
    <t>Turnover
(in Millions)</t>
  </si>
  <si>
    <t>LA</t>
  </si>
  <si>
    <t>4.0</t>
  </si>
  <si>
    <r>
      <t xml:space="preserve">Joint Venture (JV) Firms </t>
    </r>
    <r>
      <rPr>
        <b/>
        <i/>
        <sz val="12"/>
        <rFont val="Book Antiqua"/>
        <family val="1"/>
      </rPr>
      <t>{Reference para 3.0 of Annexure-A (BDS)}</t>
    </r>
  </si>
  <si>
    <t xml:space="preserve">In case a bid is submitted by a Joint Venture (JV) of two or more firms as partners, all the partners of  Joint Venture shall meet collectively requirements stipulated at clauses  3.0 (b) &amp; 3.0 (c) above. The figure of average annual turnover and liquid assets/credit facilities for each of the partners of the JV shall be added together to determine the JV’s compliance with the minimum qualifying criteria set out in Para 3.0 (b) &amp; (c) above. </t>
  </si>
  <si>
    <t xml:space="preserve">However, for a JV to be qualified, the partner(s) of JV must also meet the following minimum criteria:
i. All the partners of the JV shall meet individually the Financial Position criteria given at 3.0 (a) above. 
ii. The Lead Partner shall meet, not less than 40% of the minimum criteria given at clause 3.0 (b) &amp; (c) and 100 % of the criteria given above at clause 2.1 
iii. The other partner(s) shall meet not less than 25% of the criteria given at clause 3.0 (b) &amp; (c) above and 100 % of the criteria given above at clause  2.1  or 2.2 
Failure to comply with this requirement will result in rejection of the joint venture’s bid.
</t>
  </si>
  <si>
    <t>In case of Joint venture, the following conditions shall also apply:</t>
  </si>
  <si>
    <t>(a)</t>
  </si>
  <si>
    <t xml:space="preserve">the bid, and in case of successful bid, the specified Form of Agreement  shall be signed so as to be legally binding on all partners (as per enclosed format in Section-VI, Vol.-I of bidding document).
</t>
  </si>
  <si>
    <t>(b)</t>
  </si>
  <si>
    <t xml:space="preserve">one of the partners shall be nominated as Lead Partner, and the Lead Partner shall be authorized to incur liabilities and receive instructions for and on behalf of any and all partners of the Joint Venture, and the entire execution of the Contract shall be done with the Lead Partner and payment under the contract shall be received by the Lead Partner on behalf of the Joint Venture as per power conferred to him in the Power of Attorney. The authorization shall be evidenced by submitting a Power of Attorney signed by legally authorized signatory of all the partners as per Performa in in Section-VI, Vol.-I of bidding documents. The payment under the Contract can also be received by other partner(s) based on authorization of Lead Partner.
</t>
  </si>
  <si>
    <t>(c)</t>
  </si>
  <si>
    <t>All partners of the joint venture shall be liable jointly and severally for the execution of the Contract in accordance with the Contract terms and  a statement to this effect shall be included in the authorisation mentioned under (b) above as well as in the Bid Form and in the Contract Form (in case of a successful bid);</t>
  </si>
  <si>
    <t>(d)</t>
  </si>
  <si>
    <t>Agreement entered into by the Joint Venture partners shall be submitted with the bid.</t>
  </si>
  <si>
    <t>The bidder shall furnish documentary evidence in support of the qualifying requirement stipulated as above.</t>
  </si>
  <si>
    <t>In accordance with the above, in case of JV bidders, it should be ensured that necessary details including those pertaining to each JV partner are furnished and the documents are submitted alongwith the bid. Further, the JV bidders should also ensure that other requirements are complied with. The lists of documents furnished are to be indicated below :</t>
  </si>
  <si>
    <t>(viii)</t>
  </si>
  <si>
    <t>(ix)</t>
  </si>
  <si>
    <t>(x)</t>
  </si>
  <si>
    <t>6.0</t>
  </si>
  <si>
    <t>The Bidder shall also furnish following documents/details with its bid. {Reference ITB clause 9.3 (c)}</t>
  </si>
  <si>
    <t>The complete annual reports together with Audited statement of accounts of the company for last five years of its own (separate) immediately preceding the date of submission of bid.</t>
  </si>
  <si>
    <t>Note I.</t>
  </si>
  <si>
    <t>In the event the bidder is not able to furnish the information of its own (i.e separate), being a subsidiary company and its accounts are being consolidated with its group/holding/parent company, the bidder should submit the audited balance sheets, income statements, other information pertaining to it only (not of its group/Holding/Parent Company) duly certified by any one of the authority [ (i) Statutory Auditor of the bidder /(ii) Company Secretary of the bidder or  (iii) A certified Public Accountant] certifying that such information/documents are based on the audited accounts as the case may be.</t>
  </si>
  <si>
    <t>II.</t>
  </si>
  <si>
    <t>Similarly, if the bidder happens to be a Group/Holding/Parent Company, the bidder should submit the above documents/information of its own (i.e. exclusive of its subsidiaries) duly certified by any one of the authority mentioned in Note-I above certifying that these information/documents are based on the audited accounts, as the case may be.</t>
  </si>
  <si>
    <t xml:space="preserve">The Bidder should accordingly also provide the following information/documents </t>
  </si>
  <si>
    <t>Audited balance sheet and income statements for the last five years as per the following:</t>
  </si>
  <si>
    <t>Bidder</t>
  </si>
  <si>
    <t>Years preceding to the bid opening</t>
  </si>
  <si>
    <t>Audited Balance Sheet and Income Statements enclosed</t>
  </si>
  <si>
    <t>1st Year</t>
  </si>
  <si>
    <t>2nd Year</t>
  </si>
  <si>
    <t>3rd Year</t>
  </si>
  <si>
    <t>4th Year</t>
  </si>
  <si>
    <t>5th Year</t>
  </si>
  <si>
    <t>For our Qualifying Requirements Data, please refer Schedule-QR of this volume.</t>
  </si>
  <si>
    <t xml:space="preserve">Using the following format, each Bidder is requested to list the experience as detailed above, on the basis of which the Bidder wishes to qualify. The information is to be summarised using following format for each experience of the Bidder </t>
  </si>
  <si>
    <t>Format-A: (ROUTE-1 (a)):</t>
  </si>
  <si>
    <t>Format for the Bidder/ Collaborator/ Parent/Principal Company of the Bidder who must have designed, manufactured, tested &amp; supplied 715 kV or higher voltage class Reactor  in support of meeting the technical experience requirement of 1.1 of Annexure-A to BDS, Section-III, Volume-I of the Bidding Documents</t>
  </si>
  <si>
    <t>Name of Contract Undertaken
(for 715kV or Higher Voltage class Reactors)</t>
  </si>
  <si>
    <t>Voltage Level of Reactor supplied/erected under the Contract
(Indicate 715kV or above class only)</t>
  </si>
  <si>
    <r>
      <rPr>
        <b/>
        <sz val="11"/>
        <rFont val="Book Antiqua"/>
        <family val="1"/>
      </rPr>
      <t>Indicate Number of</t>
    </r>
    <r>
      <rPr>
        <sz val="11"/>
        <rFont val="Book Antiqua"/>
        <family val="1"/>
      </rPr>
      <t xml:space="preserve"> Reactors(s) under the above contract 
(1 phase Reactors with rating atleast 110 MVAR OR  3 single phase units of at least 36.7 MVAR each)</t>
    </r>
  </si>
  <si>
    <t>MVAR capacity of above mentioned 1-phase units</t>
  </si>
  <si>
    <r>
      <t>No. of years, the above Reactor(s) are in satisfactory operation as on the date of bid opening mentioned above. (</t>
    </r>
    <r>
      <rPr>
        <i/>
        <sz val="11"/>
        <rFont val="Book Antiqua"/>
        <family val="1"/>
      </rPr>
      <t>Originally Scheduled</t>
    </r>
    <r>
      <rPr>
        <sz val="11"/>
        <rFont val="Book Antiqua"/>
        <family val="1"/>
      </rPr>
      <t>)</t>
    </r>
  </si>
  <si>
    <t>Scope of work executed under the Contract</t>
  </si>
  <si>
    <t>Format-A: (ROUTE-1 (b)):</t>
  </si>
  <si>
    <t>Voltage Level of Transformer supplied/erected under the Contract
(Indicate 715kV or above class only)</t>
  </si>
  <si>
    <r>
      <rPr>
        <b/>
        <sz val="11"/>
        <color rgb="FF000000"/>
        <rFont val="Book Antiqua"/>
      </rPr>
      <t>Indicate Number of</t>
    </r>
    <r>
      <rPr>
        <sz val="11"/>
        <color rgb="FF000000"/>
        <rFont val="Book Antiqua"/>
      </rPr>
      <t xml:space="preserve"> Transformer(s) under the above contract 
(1 phase Transformers with rating atleast 500 MVA OR  3 single phase units of at least 166 MVA each)</t>
    </r>
  </si>
  <si>
    <r>
      <t>No. of years, the above Transformer(s) are in satisfactory operation as on the date of bid opening mentioned above. (</t>
    </r>
    <r>
      <rPr>
        <i/>
        <sz val="11"/>
        <rFont val="Book Antiqua"/>
        <family val="1"/>
      </rPr>
      <t>Originally Scheduled</t>
    </r>
    <r>
      <rPr>
        <sz val="11"/>
        <rFont val="Book Antiqua"/>
        <family val="1"/>
      </rPr>
      <t>)</t>
    </r>
  </si>
  <si>
    <t>AND</t>
  </si>
  <si>
    <t>Name of Contract Undertaken
(for 345kV or Higher Voltage class Reactors)</t>
  </si>
  <si>
    <t>Voltage Level of Reactor supplied/erected under the Contract
(Indicate 345kV or above class only)</t>
  </si>
  <si>
    <t>Format-B: (ROUTE-2):</t>
  </si>
  <si>
    <t xml:space="preserve">Format for Bidder(s) [who have established production line and testing facilities in India for 715kV or above class Reactor based on Technology Support of Collaborator(s)], in support of meeting the requirement of 1.2 (Route-2), Annexure-A to BDS, Section-III, Volume-I of the Bidding Documents </t>
  </si>
  <si>
    <t>Name of  Bidder</t>
  </si>
  <si>
    <t>Whether Bidder has established production line and testing facilities in India for 715 kV or above class Reactors on the technological support of the Collaborator(s) ?</t>
  </si>
  <si>
    <t>Name of the Collaborator
{The qualifying data/details for collaborator for the equipment is to be furnished in Format-A  above)</t>
  </si>
  <si>
    <t>B1</t>
  </si>
  <si>
    <t>Data/details of the Bidder wishes/proposes to qualify through Route-2(Para 1.2, Annexure-A (BDS)), to be furnished below:</t>
  </si>
  <si>
    <t>B2</t>
  </si>
  <si>
    <t>Indicate details below in case Contract executed by bidder for Reactor</t>
  </si>
  <si>
    <t>Voltage Level of Reactor manufactured in India &amp; type tested under the Contract based on technological support of Collaborator. (Indicate 715kV or above class only)</t>
  </si>
  <si>
    <t>MVAR capacity of the above mentioned single phase Reactors
(indicate 1-phase Reactor having atleast 80 MVAR capacity)</t>
  </si>
  <si>
    <t>Indicate Number of Reactor(s) under the contract (Indicate nos. of single phase Reactor of atleast 80 MVAR capacity)</t>
  </si>
  <si>
    <t>Date as on which the above mentioned Reactors  were supplied</t>
  </si>
  <si>
    <t>of Reactor</t>
  </si>
  <si>
    <t>B3</t>
  </si>
  <si>
    <t>Voltage Level of Transformer manufactured in India &amp; type tested under the Contract based on technological support of Collaborator. (Indicate 715kV or above class only)</t>
  </si>
  <si>
    <t>MVA capacity of the above mentioned single phase Transformer
(indicate 1-phase Transformer of atleast 166 MVA capacity)</t>
  </si>
  <si>
    <t>Indicate Number of Transformer(s) under the contract (Indicate nos. of Transformer(s) of at least 166 MVA each)</t>
  </si>
  <si>
    <t xml:space="preserve">Date on which the above mentioned Transformers were supplied. </t>
  </si>
  <si>
    <t xml:space="preserve">          for Transformer</t>
  </si>
  <si>
    <t>Whether collaborator(s)  meets the technical experience criteria stipulated at 1.1 above, and the details of which is mentioned at Format-A above. (Applicable for the Bidder wishes/proposes to qualify through Route-2  of Annexure-A(BDS))</t>
  </si>
  <si>
    <t>Whether legally enforceable undertaking jointly by Bidder and the Collaborator(s) (as per enclosed format in Section-VI: Sample Forms and Procedures of bidding document) is furnished along with the bid. (Applicable for the Bidder wishes/proposes to qualify through Route-2 of Annexure-A(BDS))</t>
  </si>
  <si>
    <t>Confirmation letter from the Collaborator along with the bid stating that Collaborator shall furnish performance guarantee, in addition to contract performance guarantee to be submitted by the bidder, for an amount of 10% of the cost of equipment(s) to be manufactured and supplied from the works in India. (Applicable for the Bidder/Manufacturer(s) wish/proposes to qualify through Route-2 of Annexure-A(BDS)) (Choose whichever is applicable from the drop down menu)</t>
  </si>
  <si>
    <t>Format-C: (ROUTE-3):</t>
  </si>
  <si>
    <t>Format for Bidder (Indian entity) established as Subsidiary/ JVC/ Group Company by its Parent/ Principal, who have established production line and testing facilities in India for  715kV or above class Reactor, in support of meeting the requirement of para 1.3, Annexure-A to BDS, Section-III, Volume-I of the Bidding Documents)</t>
  </si>
  <si>
    <t>Whether the bidder is an Indian Entity established as Subsidiary/JVC/Group company by its parent/principal, who have established production line and testing facilities in India for 715 kV or above class Reactor based on technological support  of the parent/principal?</t>
  </si>
  <si>
    <t>Name &amp; Address of the Parent/Principal Company
{The qualifying data for the Parent/Principal Company for the equipment is to be furnished in Format-A above)</t>
  </si>
  <si>
    <t>C1</t>
  </si>
  <si>
    <t>Data/details of the Bidder wishes/proposes to qualify through Route-3 (Para 1.3, Annexure-A (BDS)), to be furnished below:</t>
  </si>
  <si>
    <t>Name and Address of the Employer/Utility for whom the Contract was executed by the firm</t>
  </si>
  <si>
    <t>C2</t>
  </si>
  <si>
    <t>Voltage Level of Reactor manufactured in India &amp; type tested under the Contract . (Indicate 715kV or above class only)</t>
  </si>
  <si>
    <r>
      <rPr>
        <b/>
        <sz val="11"/>
        <rFont val="Book Antiqua"/>
        <family val="1"/>
      </rPr>
      <t xml:space="preserve">Indicate Number of Reactor(s) under the contract </t>
    </r>
    <r>
      <rPr>
        <sz val="11"/>
        <rFont val="Book Antiqua"/>
        <family val="1"/>
      </rPr>
      <t>(Indicate nos. of single phase Reactor of atleast 80 MVAR )</t>
    </r>
  </si>
  <si>
    <t>Date as on which the above mentioned Reactors  supplied</t>
  </si>
  <si>
    <t>C3</t>
  </si>
  <si>
    <t>Voltage Level of Transformer manufactured in India &amp; type tested under the Contract (Indicate 715kV or above class only)</t>
  </si>
  <si>
    <t>Indicate Number of Transformer(s) under the contract (Indicate nos. of Reactor(s) of at least 166 MVA)</t>
  </si>
  <si>
    <t xml:space="preserve">Date as on which the above mentioned Transformers are supplied. </t>
  </si>
  <si>
    <t>Whether Parent/Principal  company(s)  meets the technical experience criteria stipulated at 1.1 above, and the details of which is mentioned at Format-A above.
(Applicable for the Bidder/Manufacturer(s) wish/proposes to qualify through  Route-3 of Annexure-A(BDS))</t>
  </si>
  <si>
    <t>Whether legally enforceable undertaking jointly by Bidder and the Parent/Pricipal company(s) (as per enclosed format in Section-VI: Sample Forms and Procedures of bidding document) is furnished along with the bid. (Applicable for the Bidder/Manufacturer(s) wishes/proposes to qualify through  Route-3 of Annexure-A(BDS))</t>
  </si>
  <si>
    <t>Confirmation letter from the Parent/Principal Company along with the bid stating that Parent/Principal Company shall furnish performance guarantee, in addition to contract performance guarantee to be submitted by the bidder, for an amount of 10% of the cost of equipment(s) to be manufactured and supplied from the works in India. (Applicable for the Bidder wishes/proposes to qualify through  Route-3 of Annexure-A(BDS))</t>
  </si>
  <si>
    <t>3.0</t>
  </si>
  <si>
    <t>FINANCIAL REQUIREMENTS :</t>
  </si>
  <si>
    <t>{In support of its ‘Financial Position’, in line with the above, the Bidder (in case of bidding by single firm )  or Company/Constituents must provide the relevant information in support of the same, along with documentary evidence, in the following format}</t>
  </si>
  <si>
    <t>Do you have complete annual reports together with Audited statement of accounts of the company for FY 2022-23 (refer ITB Clause 9.3(c))</t>
  </si>
  <si>
    <t>2022-2023</t>
  </si>
  <si>
    <t>2021-2022</t>
  </si>
  <si>
    <t>2020-2021</t>
  </si>
  <si>
    <t>2019-2020</t>
  </si>
  <si>
    <t>2018-2019</t>
  </si>
  <si>
    <t>5.0</t>
  </si>
  <si>
    <t>(Form of Certificate of Origin and Eligibility)</t>
  </si>
  <si>
    <t>Equipments &amp; Materials produced in [Name of countries]</t>
  </si>
  <si>
    <t>Company incorporated &amp; registered in [Name of countries]</t>
  </si>
  <si>
    <t>[Name of Countries]</t>
  </si>
  <si>
    <t>(List of Special Maintenance Tools &amp; Tackles)</t>
  </si>
  <si>
    <t>We are furnishing below the list of special maintenance tools &amp; tackles for various equipment under the subject package. The prices for these tools &amp; tackles are included in our lumpsum bid price. We further confirm that the list of special maintenance tools &amp; tackles includes all the items specifically identified in your bidding documents as brought out below:</t>
  </si>
  <si>
    <t xml:space="preserve">S.No.  </t>
  </si>
  <si>
    <t>For Equipment</t>
  </si>
  <si>
    <t>Item Description</t>
  </si>
  <si>
    <t>Unit</t>
  </si>
  <si>
    <t>Quantity</t>
  </si>
  <si>
    <t>Notwithstanding what is stated above, we further confirm that any additional special maintenance tools and tackles, required for the equipment under this package shall be furnished by us at no extra cost to the employer.</t>
  </si>
  <si>
    <t>We are furnishing below the list of special maintenance tools &amp; tackles for various equipment under the subject package. The prices for these tools &amp; tackles which are to be taken back after the completion of the work by us are not included in our lumpsum bid price. We further confirm that the list of special maintenance tools &amp; tackles includes all the items specifically identified in your bidding documents as brought out below:</t>
  </si>
  <si>
    <t>(e)</t>
  </si>
  <si>
    <t>(f)</t>
  </si>
  <si>
    <t>(Subcontractors Proposed by the Bidder)</t>
  </si>
  <si>
    <t>We hereby furnish the details of the items/ sub-assemblies, we propose to buy for the purpose of furnishing and installation of the subject Package:</t>
  </si>
  <si>
    <t>Sl. No.</t>
  </si>
  <si>
    <t>Quantity proposed to be bought/sub-contracted</t>
  </si>
  <si>
    <t xml:space="preserve">Details of the proposed sub-contractor/sub-vendor </t>
  </si>
  <si>
    <t xml:space="preserve">Name </t>
  </si>
  <si>
    <t xml:space="preserve">Nationality </t>
  </si>
  <si>
    <t>We hereby declare that, we would not subcontract the erection portion of the contract without the prior approval of Employer.</t>
  </si>
  <si>
    <t xml:space="preserve">We hereby furnish the details of the items/ sub-assemblies propose to supply from our own works (i.e. as direct transactions) in additional to the supplies the same from other vendors (i.e. as Bought-out transactions) as detailed in the table given above. </t>
  </si>
  <si>
    <t>Quantity proposed to be supplied</t>
  </si>
  <si>
    <t>Details of the plant from where supplies are proposed.</t>
  </si>
  <si>
    <t>Name of Plant</t>
  </si>
  <si>
    <t>Address</t>
  </si>
  <si>
    <t>(Bought-out &amp; Sub-contracted Items)</t>
  </si>
  <si>
    <t>Attachment-5A</t>
  </si>
  <si>
    <t>(Items, Components, Raw Material, Services proposed to be sourced from Micro and Small Enterprises)</t>
  </si>
  <si>
    <t>We hereby furnish the details of the items, components, raw material, services which we propose to buy/avail from Micro and Small Enterprises (MSEs) for the purpose of completion of works under the subject package:</t>
  </si>
  <si>
    <t>Name of Micro and Small Enterprises (MSEs)</t>
  </si>
  <si>
    <t xml:space="preserve">Category
(Micro or Small)
</t>
  </si>
  <si>
    <t>The above is a list of items we propose to procure from MSEs. However, based on the situations during the execution of the contract, the above list may undergo changes. We hereby confirm that the details regarding actual procurement from MSEs carried out by us, as per the format provided at Section VI, Forms and Procedures, Volume-I of bidding documents, shall be submitted along with the bills for payment against supplies made/works done during execution of contract.</t>
  </si>
  <si>
    <t xml:space="preserve">We hereby furnish the details of the items/ sub-assemblies propose to supply from our own works (i.e. as direct transactions) in additiona to the supplies the same from other vendors (i.e. as Bought-out transactions) as detailed in the table given above. </t>
  </si>
  <si>
    <t>Category
(Micro or Small)</t>
  </si>
  <si>
    <t>(Alternative, Deviations and Exceptions to the Provisions)</t>
  </si>
  <si>
    <t>The bidder shall itemize any deviation from the Specifications included in his bid. Each item shall be listed (separate sheets may be used and enclosed with this Attachment) with the following information:</t>
  </si>
  <si>
    <t>Reference clause in the Specifications</t>
  </si>
  <si>
    <t>Deviation</t>
  </si>
  <si>
    <t>Cost of withdrawal of the deviation</t>
  </si>
  <si>
    <t>The above deviations and variations are exhaustive. We confirm that we shall withdraw the deviations proposed by us at the cost of withdrawal indicated in this attachment, failing which our bid may be rejected and Bid Security forfeited.</t>
  </si>
  <si>
    <t>Except for the above deviations and variations, the entire work shall be performed as per your specifications and documents.  Further, we agree that any deviations, conditionality or reservation introduced in this Attachment-6 and/or in the Bid form, Price schedules &amp; Technical Data Sheets and covering letter, or in any other part of the bid will be reviewed to conduct a determination of the substantial responsiveness of the bid.</t>
  </si>
  <si>
    <t>Extra Sheet</t>
  </si>
  <si>
    <t>(Details of Alternative Bid)</t>
  </si>
  <si>
    <t>No Alternative Bid</t>
  </si>
  <si>
    <t>(Work Completion Schedule)</t>
  </si>
  <si>
    <t>Description of Work</t>
  </si>
  <si>
    <t>Period in months from the effective date of Contract</t>
  </si>
  <si>
    <t>Unit-1</t>
  </si>
  <si>
    <t>Unit-2</t>
  </si>
  <si>
    <t>Unit-3</t>
  </si>
  <si>
    <t>Unit-4</t>
  </si>
  <si>
    <t>Unit-5</t>
  </si>
  <si>
    <t>Unit-6</t>
  </si>
  <si>
    <t>Unit-7</t>
  </si>
  <si>
    <t>Detailed Engineering and drawing submission</t>
  </si>
  <si>
    <t>a) commencement</t>
  </si>
  <si>
    <t>b) completion</t>
  </si>
  <si>
    <t>Procurement of equipment/ components &amp; assembly</t>
  </si>
  <si>
    <t>Type Tests</t>
  </si>
  <si>
    <t>Manufacturing</t>
  </si>
  <si>
    <t xml:space="preserve">Shipments &amp; Delivery </t>
  </si>
  <si>
    <t>Establishment of site office</t>
  </si>
  <si>
    <t xml:space="preserve">Installation at Site </t>
  </si>
  <si>
    <t>Testing &amp; Pre-commissioning</t>
  </si>
  <si>
    <t xml:space="preserve">Trial Operation </t>
  </si>
  <si>
    <t>Bidders to enclose a detailed network covering all the activities to be undertaken for completion of the project indicating key dates for various milestones for each phase constituent-wise.</t>
  </si>
  <si>
    <t>(Guarantee Declaration)</t>
  </si>
  <si>
    <t xml:space="preserve">Dear Sir, </t>
  </si>
  <si>
    <t>We further declare that in the event of any deficiencies in meeting the guarantees in respect of the characteristics mentioned below as established after conducting the factory test, you may at your discretion, reject or accept the equipment after assessing the liquidated damages as specified in the relevant clauses of Bid document.</t>
  </si>
  <si>
    <t xml:space="preserve">We note that in case we take any deviation regarding the maximum losses, as mentioned above, anywhere in the bid including Attachment-6 (Alternative, Deviations and Exceptions to Provisions), our bid shall be considered non –responsive in line with ITB clause 24.1(b) as modified in Section BDS. </t>
  </si>
  <si>
    <t>Date</t>
  </si>
  <si>
    <t>(Information regarding Ex-employees of POWERGRID in our Organisation)</t>
  </si>
  <si>
    <t xml:space="preserve">We declare that we are aware of and have gone through the “Code of Business Conduct and Ethics for Senior Management Personnel”1 and “Code of Business Conduct and Ethics for Board Members”1 of POWERGRID (hereinafter referred to as the “Code of Conduct”). We further understand that as per the “Code of Conduct”, Senior Management Personnel including Board Members, who have retired/resigned from POWERGRID,  shall not accept any appointment or post, as detailed in the referred “Code of Conduct”, within 1 year from the date of cessation of service/directorship unless approved by the Competent Authority. 
Accordingly, we hereby furnish the details of ex-employees of POWERGRID who had retired/ resigned at the level of General Manager and above from POWERGRID and subsequently have been employed by us:
</t>
  </si>
  <si>
    <t>Name of the person with designation in POWERGRID</t>
  </si>
  <si>
    <t>Date of Retirement/ resignation from POWERGRID</t>
  </si>
  <si>
    <t>Date of joining and designation in our organisation*</t>
  </si>
  <si>
    <t>*In case the date of joining in the bidder’s organization of such ex-employee is within 1 year from the date of retirement/resignation from POWERGRID, No Objection Certificate/ approval from the Competent Authority must be furnished along with the bid or subsequent through clarification pursuant to ITB Clause 21.</t>
  </si>
  <si>
    <t xml:space="preserve">In case of non-submission of No Objection Certificate/approval of the Competent Authority, as required, We understand that POWERGRID shall deal with such cases as per its Policy and procedures in vogue, which may also result in rejection of our bid. We also confirm that POWERGRID shall be the sole judge in this regard. 
We further declare that any misrepresentation or submission of false/forged documents/information in this regard shall be dealt with as per the provisions of the Integrity Pact and/or the Bidding Documents and/or POWERGRID’s policy and procedures.
</t>
  </si>
  <si>
    <r>
      <t xml:space="preserve">Note:  
1. “Code of Business Conduct and Ethics for Senior Management Personnel” and “Code of Business Conduct and Ethics for Board Members” are available on POWERGRID’s website </t>
    </r>
    <r>
      <rPr>
        <b/>
        <sz val="11"/>
        <rFont val="Book Antiqua"/>
        <family val="1"/>
      </rPr>
      <t xml:space="preserve">https://www.powergridindia.com. </t>
    </r>
    <r>
      <rPr>
        <sz val="11"/>
        <rFont val="Book Antiqua"/>
        <family val="1"/>
      </rPr>
      <t xml:space="preserve">
2. The information in similar format should be furnished for each partner of joint venture in case of joint venture bid.
3. In case bidder has furnished no details on ex-employees of POWERGRID or has left blank or has indicated ‘-‘ against the same, it shall be deemed that they have not employed any such person in their organization.
</t>
    </r>
  </si>
  <si>
    <t>We hereby furnish the details of ex-employees of POWERGRID who had retired/ resigned at the level of General Manager and above from POWERGRID and subsequently have been employed by us:</t>
  </si>
  <si>
    <t>Date of joining and designation in our organisation</t>
  </si>
  <si>
    <t>ATTACHMENT-12</t>
  </si>
  <si>
    <t>(Price Adjustment Data)</t>
  </si>
  <si>
    <t>Name of Materials/Labour</t>
  </si>
  <si>
    <t>Value of co-efficient</t>
  </si>
  <si>
    <t>Name of the published index</t>
  </si>
  <si>
    <t xml:space="preserve">Value of index </t>
  </si>
  <si>
    <t>In accordance with Clause 2, Appendix-2, Form of Contract Agreement, Section-VI; Forms. Volume-I</t>
  </si>
  <si>
    <t>A) For Equipment Ex-Works Price Component</t>
  </si>
  <si>
    <t>I (a)</t>
  </si>
  <si>
    <t xml:space="preserve">Reactor (excluding Insulating Oil) </t>
  </si>
  <si>
    <t>i)</t>
  </si>
  <si>
    <t>Copper a=</t>
  </si>
  <si>
    <r>
      <t xml:space="preserve">Price of copper wire </t>
    </r>
    <r>
      <rPr>
        <b/>
        <sz val="11"/>
        <rFont val="Book Antiqua"/>
        <family val="1"/>
      </rPr>
      <t>rods</t>
    </r>
    <r>
      <rPr>
        <sz val="11"/>
        <rFont val="Book Antiqua"/>
        <family val="1"/>
      </rPr>
      <t>, as published by IEEMA.</t>
    </r>
  </si>
  <si>
    <t>ii)</t>
  </si>
  <si>
    <t>Electrical Lamination Steel b=</t>
  </si>
  <si>
    <t xml:space="preserve">Price of CRGO Electrical Steel Lamination as published by IEEMA. </t>
  </si>
  <si>
    <t>iii)</t>
  </si>
  <si>
    <t>Construction Steel c=</t>
  </si>
  <si>
    <t>Average price of Steel Plates (10mm thick), as published by IEEMA</t>
  </si>
  <si>
    <t>iv)</t>
  </si>
  <si>
    <t>Insulating Material d=</t>
  </si>
  <si>
    <t>Price of Insulating Materials , as published by IEEMA.</t>
  </si>
  <si>
    <t>v)</t>
  </si>
  <si>
    <t>Labour l=</t>
  </si>
  <si>
    <t xml:space="preserve">Indian field labour index – namely All-India Average Consumer Price Index Numbers for Industrial Workers (monthly) (Base 2016=100), as published by Labour Bureau, Shimla, Government of India (http://labourbureaunew.gov.in)
</t>
  </si>
  <si>
    <t>The sum of all the coefficients including labour shall be a+b+c+d+l=0.85</t>
  </si>
  <si>
    <t>I(b)</t>
  </si>
  <si>
    <t>Insulating oil for  Reactor:</t>
  </si>
  <si>
    <t>Insulating Oil e=</t>
  </si>
  <si>
    <t>Transformer Oil (TO):  Transformer oil conforming to IS:335-1993, supplied in drum(Ex-Refinery, Mumbai) as published by IEEMA.</t>
  </si>
  <si>
    <t>II</t>
  </si>
  <si>
    <t>Surge Arrester</t>
  </si>
  <si>
    <t>Raw Material</t>
  </si>
  <si>
    <t>a=</t>
  </si>
  <si>
    <t>IEEMA</t>
  </si>
  <si>
    <t>b=</t>
  </si>
  <si>
    <t>c=</t>
  </si>
  <si>
    <t>d=</t>
  </si>
  <si>
    <t xml:space="preserve">Labour </t>
  </si>
  <si>
    <t xml:space="preserve"> I=</t>
  </si>
  <si>
    <t>Indian field labour index – namely All India average consumer price index for Industrial Workers (monthly)  (Base: 2016= 100), as published by Labour Bureau, Shimla, Government of India (www.labourbureau.nic.in).</t>
  </si>
  <si>
    <t>The sum of the value of coefficients for raw materials: a+b+c+d=0.55 to 0.65 and sum of all the coefficients including labour shall be a+b+c+d+l=0.85.</t>
  </si>
  <si>
    <t>B.</t>
  </si>
  <si>
    <t>For Installation Price Component</t>
  </si>
  <si>
    <t>I</t>
  </si>
  <si>
    <t xml:space="preserve">Installation price component </t>
  </si>
  <si>
    <t xml:space="preserve"> Indian field labour index – namely All-India Average Consumer Price Index Numbers for Industrial Workers (monthly) (Base 2016=100), as published by Labour Bureau, Shimla, Government of India (http://labourbureaunew.gov.in)
</t>
  </si>
  <si>
    <t>The Bidders are required to estimate and indicate the values of different coefficients for each of the items in the price variation formulae within the specified range such that their summation is as specified in the Bidding Documents. Where no value or ‘-’ or ‘shall be furnished later’ is specified against the coefficient, the same will be deemed to be zero and the fixed component would be suitably adjusted. If the values of all coefficients in price variation formulae indicated by the Bidder are within the specified range but their sum exceeds the summation specified in the Bidding Documents, the values of the coefficients shall be pro-rata adjusted such that the summation remains as per the provisions of the Bidding Documents. If the values of all coefficients indicated by the Bidder are within the specified range but their summation is less than the value specified in the Bidding Documents, the values of the coefficients as indicated by the Bidder shall be considered as such and the fixed component in the price variation formulae would be suitably adjusted. Further, if any of values of the coefficients indicated by the Bidder is out of the range specified in the Bidding Documents, the lower of the values, as indicated by the Bidder vis-à-vis lower value of the range for that coefficient specified in the Bidding Documents, shall be considered and the fixed component would be suitably adjusted.</t>
  </si>
  <si>
    <t>Designation   :</t>
  </si>
  <si>
    <t>(Declaration regarding Social Accountability)</t>
  </si>
  <si>
    <r>
      <t xml:space="preserve">We conform that we stand committed to comply to all requirements of Social Accountability Standards i.e., SA8000 (latest Standard available at </t>
    </r>
    <r>
      <rPr>
        <i/>
        <sz val="11"/>
        <color indexed="12"/>
        <rFont val="Book Antiqua"/>
        <family val="1"/>
      </rPr>
      <t>www.sa-intl.org</t>
    </r>
    <r>
      <rPr>
        <sz val="11"/>
        <rFont val="Book Antiqua"/>
        <family val="1"/>
      </rPr>
      <t xml:space="preserve">) and maintain the necessary records. </t>
    </r>
  </si>
  <si>
    <t>Integrity Pact</t>
  </si>
  <si>
    <t>Integrity Pact is annexed herewith this Volume.</t>
  </si>
  <si>
    <t>Instruction for printing &amp; submitting Integrity Pact</t>
  </si>
  <si>
    <t>1.</t>
  </si>
  <si>
    <t>The requisite format of Integrity Pact is getting generated automatically and displayed here below.</t>
  </si>
  <si>
    <t>2.</t>
  </si>
  <si>
    <t>Take print out of first page on a non-judicial stamp paper of Rs. 100/-  and other seven pages on plain A4 size paper. Such two sets shall be prepared by the bidder.</t>
  </si>
  <si>
    <t>3.</t>
  </si>
  <si>
    <t>All the pages of both the copies of the Integrity Pact shall be signed by the authorised representative of the bidder and duly stamped.</t>
  </si>
  <si>
    <t>4.</t>
  </si>
  <si>
    <t>Both the original copies shall be submitted by the bidder in the form of Hard Copy as part of the first envelope before due date &amp; time of submission of the bid.</t>
  </si>
  <si>
    <t>5.</t>
  </si>
  <si>
    <t>For further details bidders may please refer ITB Clause 9.3 (o).</t>
  </si>
  <si>
    <t>INTEGRITY PACT</t>
  </si>
  <si>
    <t>Between</t>
  </si>
  <si>
    <t xml:space="preserve">Power Grid Corporation of India Limited </t>
  </si>
  <si>
    <t>having its Registered Office at B-9, Qutab Institutional Area, Katwaria Sarai,New Delhi – 110016 hereinafter referred to as</t>
  </si>
  <si>
    <r>
      <t>"POWERGRID"</t>
    </r>
    <r>
      <rPr>
        <b/>
        <sz val="12"/>
        <rFont val="Book Antiqua"/>
        <family val="1"/>
      </rPr>
      <t>,</t>
    </r>
  </si>
  <si>
    <t>and</t>
  </si>
  <si>
    <t xml:space="preserve">hereinafter referred to as </t>
  </si>
  <si>
    <t>"The Bidder/Contractor"</t>
  </si>
  <si>
    <t>Preamble</t>
  </si>
  <si>
    <t xml:space="preserve">(Signature) </t>
  </si>
  <si>
    <t xml:space="preserve">(For &amp; On behalf of POWERGRID)
                                                                                             </t>
  </si>
  <si>
    <t>(For &amp; On behalf of Bidder/ Partner(s) of Joint Venture/ Contractor)</t>
  </si>
  <si>
    <t>Page 1 of 8</t>
  </si>
  <si>
    <r>
      <t>In order to achieve these goals, POWERGRID and the above named Bidder/Contractor enter into this agreement called '</t>
    </r>
    <r>
      <rPr>
        <b/>
        <sz val="12"/>
        <rFont val="Book Antiqua"/>
        <family val="1"/>
      </rPr>
      <t xml:space="preserve">Integrity Pact' </t>
    </r>
    <r>
      <rPr>
        <sz val="12"/>
        <rFont val="Book Antiqua"/>
        <family val="1"/>
      </rPr>
      <t>which will form a part of the bid.</t>
    </r>
  </si>
  <si>
    <t>It is hereby agreed by and between the parties as under:</t>
  </si>
  <si>
    <t>Section I - Commitments of POWERGRID</t>
  </si>
  <si>
    <t>(1)</t>
  </si>
  <si>
    <t>POWERGRID commits itself to take all measures necessary to prevent corruption and to observe the following principles :</t>
  </si>
  <si>
    <t>No employee of POWERGRID, personally or through family members, will in connection with the tender, or the execution of the contract, demand, take a promise for or accept, for him/herself or third person, any material or other benefit which he/she is not legally entitled to.</t>
  </si>
  <si>
    <t>POWERGRID will, during the tender process treat all Bidder(s) with equity, fairness and reason. POWERGRID will in particular, before and during the tender process, provide to all Bidder(s) the same information and will not provide to any Bidder(s) confidential/ additional information through which the Bidder(s) could obtain an advantage in relation to the tender process or the contract execution.</t>
  </si>
  <si>
    <t>POWERGRID will exclude from evaluation of Bids its such employee(s) who has any personal interest in the Companies/Agencies participating in the Bidding/Tendering process and all known prejudiced persons.</t>
  </si>
  <si>
    <t>(2)</t>
  </si>
  <si>
    <t>If POWERGRID obtains information on the conduct of any of its employee which is a criminal offence under the IPC/PC Act, or if there be a substantive suspicion in this regard, POWERGRID will inform its Chief Vigilance Officer and in addition disciplinary actions can be initiated under POWERGRID's Rules.</t>
  </si>
  <si>
    <t>Section II - Commitments of the Bidder/Contractor</t>
  </si>
  <si>
    <r>
      <t>The Bidder</t>
    </r>
    <r>
      <rPr>
        <i/>
        <sz val="12"/>
        <rFont val="Book Antiqua"/>
        <family val="1"/>
      </rPr>
      <t>/</t>
    </r>
    <r>
      <rPr>
        <sz val="12"/>
        <rFont val="Book Antiqua"/>
        <family val="1"/>
      </rPr>
      <t>Contractor commits itself to take all measures necessary to prevent corruption. The Bidder/Contractor commits itself to observe the following principles during its participation in the tender process and during the contract execution :</t>
    </r>
  </si>
  <si>
    <t>(For &amp; On behalf of POWERGRID)</t>
  </si>
  <si>
    <t>Page 2 of 8</t>
  </si>
  <si>
    <t xml:space="preserve">a) </t>
  </si>
  <si>
    <r>
      <t>The Bidder</t>
    </r>
    <r>
      <rPr>
        <i/>
        <sz val="12"/>
        <rFont val="Book Antiqua"/>
        <family val="1"/>
      </rPr>
      <t>/</t>
    </r>
    <r>
      <rPr>
        <sz val="12"/>
        <rFont val="Book Antiqua"/>
        <family val="1"/>
      </rPr>
      <t>Contractor will not, directly or through any other person or firm, offer, promise or give to any of POWERGRID's employees involved in the tender process or the execution of the contract or to any third person any material or other benefit which it is not legally entitled to, in order to obtain in exchange an advantage of any kind whatsoever during the tender process or the execution of the contract.</t>
    </r>
  </si>
  <si>
    <r>
      <t>The Bidder</t>
    </r>
    <r>
      <rPr>
        <i/>
        <sz val="12"/>
        <rFont val="Book Antiqua"/>
        <family val="1"/>
      </rPr>
      <t>/</t>
    </r>
    <r>
      <rPr>
        <sz val="12"/>
        <rFont val="Book Antiqua"/>
        <family val="1"/>
      </rPr>
      <t>Contractor will not enter into any illegal or undisclosed agreement or understanding, whether formal or informal with other Bidders/Contractors. This applies in particular to prices, specifications, certifications, subsidiary contracts, submission or non-submission of bids or actions to restrict competitiveness or to introduce cartelization in the bidding process.</t>
    </r>
  </si>
  <si>
    <t>The Bidder/Contractor shall not pass any information provided by POWERGRID as part of business relationship to others and shall not commit any offence under PC/IPC Act.</t>
  </si>
  <si>
    <t>d)</t>
  </si>
  <si>
    <t>The Bidder/Contractor of foreign origin shall disclose the name and address of the Agents/representatives in India, if any, involved directly or indirectly in the Bidding. Similarly, the Bidder/Contractor of Indian Nationality shall furnish the name and address of the foreign principals, if any, involved directly or indirectly in the Bidding.</t>
  </si>
  <si>
    <t xml:space="preserve">e) </t>
  </si>
  <si>
    <t>The Bidder/Contractor will, when presenting his bid, disclose any and all payments made, or committed to or intends to make to agents, brokers or any other intermediaries in connection with the award of the contract and/or with the execution of the contract.</t>
  </si>
  <si>
    <t>f)</t>
  </si>
  <si>
    <t>The Bidder/Contractor will not misrepresent facts or furnish false/forged documents/informations in order to influence the bidding process or the execution of the contract to the detriment of POWERGRID.</t>
  </si>
  <si>
    <t>g)</t>
  </si>
  <si>
    <t>The Bidder/Contractor shall ensure adoption of Integrity Pact by its Sub-contractors and shall be responsible for the same.</t>
  </si>
  <si>
    <t>The Bidder/Contractor will not instigate third persons to commit offences outlined above or be an accessory to such offences.</t>
  </si>
  <si>
    <t>Page 3 of 8</t>
  </si>
  <si>
    <t>Section III- Disqualification from tender process and exclusion from future contracts</t>
  </si>
  <si>
    <t>If the Bidder, before contract award, has committed a transgression through a violation of Section II or in any other form such as to put his reliability or credibility as Bidder into question, POWERGRID may disqualify the Bidder from the tender process or terminate the contract, if already signed, for such reason.</t>
  </si>
  <si>
    <t xml:space="preserve">If the Bidder/Contractor has committed a transgression through a violation of Section II such as to put his reliability or credibility into question, POWERGRID may, after following due procedures, ban/blacklist the Bidder/Contractor in line with POWERGRID's policy for "Black-Listing of Firms/Banning of Business". The imposition and duration of the ban will be determined by the severity of the transgression. The severity will be determined by the circumstances of the case, in particular the number of transgressions, the postion of the transgressors within the company hierarchy of the Bidder/Contractor and the amount of the damage. The ban will be imposed for a maximum of 3 years. </t>
  </si>
  <si>
    <t>(3)</t>
  </si>
  <si>
    <t>If the Bidder/Contractor can prove that he has restored/recouped the damage caused by him and has installed a suitable corruption prevention system, POWERGRID may revoke the ban prematurely.</t>
  </si>
  <si>
    <r>
      <t xml:space="preserve">Section IV </t>
    </r>
    <r>
      <rPr>
        <sz val="12"/>
        <rFont val="Book Antiqua"/>
        <family val="1"/>
      </rPr>
      <t xml:space="preserve">- </t>
    </r>
    <r>
      <rPr>
        <b/>
        <sz val="12"/>
        <rFont val="Book Antiqua"/>
        <family val="1"/>
      </rPr>
      <t>Liability for violation of Integrity Pact</t>
    </r>
  </si>
  <si>
    <t>If POWERGRID has disqualified the Bidder from the tender process prior to the award under Section III, POWERGRID is entitled for the forfeiture of the Bid Guarantee under the Bid.</t>
  </si>
  <si>
    <t>If POWERGRID has terminated the contract under Section III or if POWERGRID is entitled to terminate the contract under Section III, POWERGRID shall be entitled to forfeit the Contract Performance Guarantee of this contract, in full or part thereof as may be decided, besides resorting to other remedies under the contract.</t>
  </si>
  <si>
    <r>
      <t>Section V</t>
    </r>
    <r>
      <rPr>
        <sz val="12"/>
        <rFont val="Book Antiqua"/>
        <family val="1"/>
      </rPr>
      <t xml:space="preserve">- </t>
    </r>
    <r>
      <rPr>
        <b/>
        <sz val="12"/>
        <rFont val="Book Antiqua"/>
        <family val="1"/>
      </rPr>
      <t>Previous Transgression</t>
    </r>
  </si>
  <si>
    <r>
      <t>The Bidder shall</t>
    </r>
    <r>
      <rPr>
        <b/>
        <sz val="12"/>
        <rFont val="Book Antiqua"/>
        <family val="1"/>
      </rPr>
      <t xml:space="preserve"> </t>
    </r>
    <r>
      <rPr>
        <sz val="12"/>
        <rFont val="Book Antiqua"/>
        <family val="1"/>
      </rPr>
      <t>disclose in its Bid</t>
    </r>
    <r>
      <rPr>
        <b/>
        <sz val="12"/>
        <rFont val="Book Antiqua"/>
        <family val="1"/>
      </rPr>
      <t xml:space="preserve"> </t>
    </r>
    <r>
      <rPr>
        <sz val="12"/>
        <rFont val="Book Antiqua"/>
        <family val="1"/>
      </rPr>
      <t>any</t>
    </r>
    <r>
      <rPr>
        <b/>
        <sz val="12"/>
        <rFont val="Book Antiqua"/>
        <family val="1"/>
      </rPr>
      <t xml:space="preserve"> </t>
    </r>
    <r>
      <rPr>
        <sz val="12"/>
        <rFont val="Book Antiqua"/>
        <family val="1"/>
      </rPr>
      <t>transgressions occurred in the last 10 years with any other Public Sector Undertaking or Government Department or any other Company, in any country, that may impinge on the Anti-corruption principle.</t>
    </r>
  </si>
  <si>
    <t>Page 4 of 8</t>
  </si>
  <si>
    <t>If the Bidder makes incorrect statement on this subject, it can be disqualified from the tender process or the contract, if already awarded, can be terminated for such reason and further action can be taken in line with POWERGRID's policies.</t>
  </si>
  <si>
    <r>
      <t>Section VI</t>
    </r>
    <r>
      <rPr>
        <sz val="12"/>
        <rFont val="Book Antiqua"/>
        <family val="1"/>
      </rPr>
      <t xml:space="preserve"> - </t>
    </r>
    <r>
      <rPr>
        <b/>
        <sz val="12"/>
        <rFont val="Book Antiqua"/>
        <family val="1"/>
      </rPr>
      <t xml:space="preserve">Equal treatment to all Bidders </t>
    </r>
    <r>
      <rPr>
        <b/>
        <i/>
        <sz val="12"/>
        <rFont val="Book Antiqua"/>
        <family val="1"/>
      </rPr>
      <t xml:space="preserve">/ </t>
    </r>
    <r>
      <rPr>
        <b/>
        <sz val="12"/>
        <rFont val="Book Antiqua"/>
        <family val="1"/>
      </rPr>
      <t>Contractors</t>
    </r>
  </si>
  <si>
    <t>POWERGRID will enter into agreements with identical conditions as this one with all Bidders.</t>
  </si>
  <si>
    <t>POWERGRID will disqualify from the tender process any bidder who does not sign this Pact or violate its provisions.</t>
  </si>
  <si>
    <r>
      <t xml:space="preserve">Section VII - Punitive Action against violating Bidders </t>
    </r>
    <r>
      <rPr>
        <b/>
        <i/>
        <sz val="12"/>
        <rFont val="Book Antiqua"/>
        <family val="1"/>
      </rPr>
      <t xml:space="preserve">/ </t>
    </r>
    <r>
      <rPr>
        <b/>
        <sz val="12"/>
        <rFont val="Book Antiqua"/>
        <family val="1"/>
      </rPr>
      <t xml:space="preserve">Contractors </t>
    </r>
  </si>
  <si>
    <r>
      <t>If POWERGRID obtains knowledge of conduct of a Bidder or a Contractor or its subcontractor</t>
    </r>
    <r>
      <rPr>
        <b/>
        <sz val="12"/>
        <rFont val="Book Antiqua"/>
        <family val="1"/>
      </rPr>
      <t xml:space="preserve"> </t>
    </r>
    <r>
      <rPr>
        <sz val="12"/>
        <rFont val="Book Antiqua"/>
        <family val="1"/>
      </rPr>
      <t>or of an employee or a representative or an associate of a Bidder or Contractor or his Subcontractor</t>
    </r>
    <r>
      <rPr>
        <b/>
        <sz val="12"/>
        <rFont val="Book Antiqua"/>
        <family val="1"/>
      </rPr>
      <t xml:space="preserve"> </t>
    </r>
    <r>
      <rPr>
        <sz val="12"/>
        <rFont val="Book Antiqua"/>
        <family val="1"/>
      </rPr>
      <t>which constitutes corruption, or if POWERGRID has substantive suspicion in this regard, POWERGRID will inform the Chief Vigilance Officer (CVO).</t>
    </r>
  </si>
  <si>
    <t>(*)Section VIII - Independent External Monitor/Monitors</t>
  </si>
  <si>
    <t xml:space="preserve">POWERGRID has appointed a panel of Independent External Monitors (IEMs) for this Pact with the approval of Central Vigilance Commission (CVC), Government of India. The names of the IEMs have been indicated in the Bidding Documents. </t>
  </si>
  <si>
    <t xml:space="preserve">The panel of IEMs shall review independently and objectively, whether and to what extent the parties comply with the obligations under this agreement. The panel of IEMs has right of access to all project documentation.  The panel of IEMs may examine any complaint received by them and submit a report to Chairman-cum-Managing Director, POWERGRID, giving joint findings, at the earliest.  The panel of IEMs may also submit a report directly to the CVO and the CVC, in case of suspicion of serious irregularities attracting the provisions of the PC Act.  </t>
  </si>
  <si>
    <t>Page 5 of 8</t>
  </si>
  <si>
    <t>The IEM is not subject to instructions by the representatives of the parties and performs his functions neutrally and independently. He/She reports to the Chairman-cum-Managing Director, POWERGRID.</t>
  </si>
  <si>
    <t>(4)</t>
  </si>
  <si>
    <t>The Bidder(s)/Contractor(s) accepts that the IEM has the right to access without restriction to all documentation of POWERGRID related to this contract including that provided by the Contractor/Bidder. The Bidder/Contractor will also grant the IEM, upon his/her request and demonstration of a valid interest, unrestricted and unconditional access to their documentation. The same is applicable to Subcontractors. The IEM is under contractual obligation to treat the information and documents of the Bidder(s)/Contractor(s)/Subcontractor(s) with confidentiality.</t>
  </si>
  <si>
    <t>(5)</t>
  </si>
  <si>
    <t>POWERGRID will provide to the IEMs information as sought by him/her which could have an impact on the contractual relations between POWERGRID and the Bidder/Contractor related to this contract. The IEMs shall also sign declaration on 'Non-Disclosure of Confidential Information' and of 'Absence of Conflict of Interest'. In case of any conflict of interest arising at a later date, the IEM shall inform Chairman-cum-Managing Director, POWERGRID and rescue himself/herself from that case</t>
  </si>
  <si>
    <t>(6)</t>
  </si>
  <si>
    <t>As soon as the IEM notices, or believes to notice, a violation of this agreement, he/she will so inform the Chairman-cum-Managing Director, POWERGRID and request the Chairman-cum-Managing Director, POWERGRID to discontinue or take corrective action, or to take other relevant action. The IEM can in this regard submit non-binding recommendations. Beyond this, the IEM has no right to demand from the parties that they act in a specific manner, refrain from action or tolerate action. However, the IEM shall give an opportunity to POWERGRID and the Bidder/Contractor, as deemed fit, to present its case before making its recommendations to POWERGRID.</t>
  </si>
  <si>
    <t>(7)</t>
  </si>
  <si>
    <t>The IEM will submit a written report to the Chairman-cum-Managing Director, POWERGRID within 8 to 10 weeks from the date of reference or intimation to him by POWERGRID and, should the occasion arise, submit proposals for correcting problematic situations.</t>
  </si>
  <si>
    <t>(8)</t>
  </si>
  <si>
    <t>If the IEM has reported to the Chairman-cum-Managing Director, POWERGRID, a substantiated suspicion of an offence under PC/IPC Act, and the Chairman-cum-Managing Director, POWERGRID has not, within the reasonable time taken visible action to proceed against such offence or reported it to the CVO, the Monitor may also transmit this information directly to the CVC, Government of India.</t>
  </si>
  <si>
    <t>Page 6 of 8</t>
  </si>
  <si>
    <t>(9)</t>
  </si>
  <si>
    <t xml:space="preserve">While representing any matter in relation to the Integrity pact inter-alia including its transgression to the panel of IEMs, POWERGRID and Bidder/Contractor shall not approach the court of law and await the decision of the IEM in the matter. </t>
  </si>
  <si>
    <t>(10)</t>
  </si>
  <si>
    <r>
      <t>The word ‘</t>
    </r>
    <r>
      <rPr>
        <b/>
        <sz val="12"/>
        <rFont val="Book Antiqua"/>
        <family val="1"/>
      </rPr>
      <t>IEM</t>
    </r>
    <r>
      <rPr>
        <sz val="12"/>
        <rFont val="Book Antiqua"/>
        <family val="1"/>
      </rPr>
      <t>’ would include both singular and plural.</t>
    </r>
  </si>
  <si>
    <t>(*)</t>
  </si>
  <si>
    <t>This Section shall be applicable for only those packages wherein the IEMs have been identified in Section – I : Invitation for Bids and/or Clause ITB 9.3 in Section – III: Bid Data Sheets of Conditions of Contract, Volume-I of the Bidding Documents.</t>
  </si>
  <si>
    <t>Section IX - Pact Duration</t>
  </si>
  <si>
    <t>This Pact begins when both parties have legally signed it. It expires for the Contractor after the closure of the contract and for all other Bidder's six month after the contract has been awarded.</t>
  </si>
  <si>
    <t>Section X - Other Provisions</t>
  </si>
  <si>
    <r>
      <t>This agreement is subject to Indian Law. Place of performance and jurisdiction is the establishment</t>
    </r>
    <r>
      <rPr>
        <i/>
        <sz val="12"/>
        <rFont val="Book Antiqua"/>
        <family val="1"/>
      </rPr>
      <t xml:space="preserve"> </t>
    </r>
    <r>
      <rPr>
        <sz val="12"/>
        <rFont val="Book Antiqua"/>
        <family val="1"/>
      </rPr>
      <t>of POWERGRID. The Arbitration/</t>
    </r>
    <r>
      <rPr>
        <b/>
        <sz val="12"/>
        <rFont val="Book Antiqua"/>
        <family val="1"/>
      </rPr>
      <t>Conciliation</t>
    </r>
    <r>
      <rPr>
        <sz val="12"/>
        <rFont val="Book Antiqua"/>
        <family val="1"/>
      </rPr>
      <t xml:space="preserve"> clause provided in the main tender document / contract shall not be applicable for any issue / dispute arising under Integrity Pact. </t>
    </r>
  </si>
  <si>
    <t xml:space="preserve">Changes and supplements as well as termination notices need to be made in writing. Side agreements have not been made. </t>
  </si>
  <si>
    <t>If the Contractor is a partnership firm or a consortium or Joint Venture, this agreement must be signed by all partners, consortium members and Joint Venture partners.</t>
  </si>
  <si>
    <t>Nothing in this agreement shall affect the rights of the parties available under the General Conditions of Contract (GCC) and Special Conditions of Contract (SCC).</t>
  </si>
  <si>
    <t>Issues like Warranty/Guarantees etc. shall be outside the purview of IEMs.</t>
  </si>
  <si>
    <r>
      <t xml:space="preserve">Views expressed or suggestions/submissions made by the parties and the recommendations of the </t>
    </r>
    <r>
      <rPr>
        <b/>
        <i/>
        <sz val="12"/>
        <rFont val="Book Antiqua"/>
        <family val="1"/>
      </rPr>
      <t>CVO/</t>
    </r>
    <r>
      <rPr>
        <sz val="12"/>
        <rFont val="Book Antiqua"/>
        <family val="1"/>
      </rPr>
      <t>IEM</t>
    </r>
    <r>
      <rPr>
        <vertAlign val="superscript"/>
        <sz val="12"/>
        <rFont val="Book Antiqua"/>
        <family val="1"/>
      </rPr>
      <t>#</t>
    </r>
    <r>
      <rPr>
        <sz val="12"/>
        <rFont val="Book Antiqua"/>
        <family val="1"/>
      </rPr>
      <t xml:space="preserve"> in respect of the violation of this agreement, shall not be relied on or introduced as evidence in the arbitral</t>
    </r>
    <r>
      <rPr>
        <b/>
        <sz val="12"/>
        <rFont val="Book Antiqua"/>
        <family val="1"/>
      </rPr>
      <t>/Conciliation</t>
    </r>
    <r>
      <rPr>
        <sz val="12"/>
        <rFont val="Book Antiqua"/>
        <family val="1"/>
      </rPr>
      <t xml:space="preserve"> or judicial proceedings (arising out of the arbitral</t>
    </r>
    <r>
      <rPr>
        <b/>
        <sz val="12"/>
        <rFont val="Book Antiqua"/>
        <family val="1"/>
      </rPr>
      <t>/Conciliation</t>
    </r>
    <r>
      <rPr>
        <sz val="12"/>
        <rFont val="Book Antiqua"/>
        <family val="1"/>
      </rPr>
      <t xml:space="preserve"> proceedings) by the parties in connection with the disputes/differences arising out of the subject contract.</t>
    </r>
  </si>
  <si>
    <t>#</t>
  </si>
  <si>
    <t>CVO shall be applicable for packages wherein IEM are not identified in Section IFB/BDS of Condition of Contract, Volume-I. IEM shall be applicable for packages wherein IEM are identified in Section IFB/BDS of Condition of Contract, Volume-I.</t>
  </si>
  <si>
    <t>Page 7 of 8</t>
  </si>
  <si>
    <t>Should one or several provisions of this agreement turn out to be invalid, the remainder of this agreement remains valid. In this case, the parties will strive to come to an agreement to their original intentions.</t>
  </si>
  <si>
    <t>Signature</t>
  </si>
  <si>
    <t>(Office Seal)</t>
  </si>
  <si>
    <t>Name :</t>
  </si>
  <si>
    <t>Witness 1 :</t>
  </si>
  <si>
    <t>Witness 2 :</t>
  </si>
  <si>
    <t>Page 8 of 8</t>
  </si>
  <si>
    <t>Option for Interest Bearing Advance(s) (Initial Advance and/or Engineering Advance) and Information for E-payment, PF details and declaration regarding Micro/Small &amp; Medium Enterprises</t>
  </si>
  <si>
    <t xml:space="preserve">We have read the provisions in the Bidding Documents regarding furnishing the option for advance payment. Accordingly, as per ITB Clause 9.3 as provided in Section BDS, Section III, Vol.-I of the Bidding Documents, we hereby confirm to opt the following:   </t>
  </si>
  <si>
    <t>Interest Bearing Advance(s)</t>
  </si>
  <si>
    <t>(a) Supply Portion:</t>
  </si>
  <si>
    <t>(i) Interest bearing Initial advance :</t>
  </si>
  <si>
    <t>(ii) Interest Bearing Engineering Advance:</t>
  </si>
  <si>
    <t>(b) Services Portion: Interest Bearing Initial Advance</t>
  </si>
  <si>
    <t>We are furnishing the following details of Statutory Registration Numbers and details of Bank for electronic payment.</t>
  </si>
  <si>
    <t>1.           </t>
  </si>
  <si>
    <t>Name of the Supplier/ Contractor in whose favour payment is to be made</t>
  </si>
  <si>
    <t>2.           </t>
  </si>
  <si>
    <t>Address with PIN Code and State</t>
  </si>
  <si>
    <t>Registered Office:</t>
  </si>
  <si>
    <t>Branch Office:</t>
  </si>
  <si>
    <t>Correspondence Address:</t>
  </si>
  <si>
    <t>3. (a)    </t>
  </si>
  <si>
    <t>Status – Company/others</t>
  </si>
  <si>
    <t>[Declaration of Micro/ Small/ Medium Enterprise under Micro/ Small &amp; Medium Enterprises Development Act 2006, if applicable]</t>
  </si>
  <si>
    <t>3. (b)</t>
  </si>
  <si>
    <t xml:space="preserve">Are you a MSE owned by SC/ST* entrepreneurs in line with Public Procurement Policy for Micro and Small Enterprises (MSEs) order 2012 including subsequent amendment/notification/order (Indicate Yes/No)
Note: Documentary evidence is to be attached. Please refer remarks at the end of the attachment.
</t>
  </si>
  <si>
    <t>3. (c )</t>
  </si>
  <si>
    <t>If 3(b) is ‘Yes’ please mention whether you are (Proprietary MSE/ Partnership MSE/ Private Limited Company) owned by SC/ST entrepreneurs</t>
  </si>
  <si>
    <t>3. (d )</t>
  </si>
  <si>
    <t xml:space="preserve">Are you a MSE owned by women in line with Public Procurement Policy for Micro and Small Enterprises (MSEs) order 2012, Public Procurement Policy for Micro and Small Enterprises (MSEs) Amendment order 2018 including subsequent amendment/notification/order (Indicate Yes/No)
Note: Documentary evidence is to be attached. 
</t>
  </si>
  <si>
    <t>4.           </t>
  </si>
  <si>
    <t>Permanent Account (PAN) No.</t>
  </si>
  <si>
    <t>5.           </t>
  </si>
  <si>
    <t>GSTIN Numbers</t>
  </si>
  <si>
    <t>I.</t>
  </si>
  <si>
    <t xml:space="preserve">GSTIN in the Sates/UT from where the supply of goods take place </t>
  </si>
  <si>
    <t>Name of the States/UT</t>
  </si>
  <si>
    <t>GSTIN number</t>
  </si>
  <si>
    <t>(i)          </t>
  </si>
  <si>
    <t>GSTIN in the States/UT where the supply for services take place (states where sites under the subject package is situated)</t>
  </si>
  <si>
    <t>PF Registration No. of the Company</t>
  </si>
  <si>
    <t>PF Regional Office covered (with Address)</t>
  </si>
  <si>
    <t>Name of Contact Person</t>
  </si>
  <si>
    <t>Contact Details</t>
  </si>
  <si>
    <t>Landline(s):</t>
  </si>
  <si>
    <t>Mobile(s):</t>
  </si>
  <si>
    <t>Email ID :</t>
  </si>
  <si>
    <t>Bank Details for Electronic Payment</t>
  </si>
  <si>
    <t>Name of the Bank:</t>
  </si>
  <si>
    <t>Address of Branch:</t>
  </si>
  <si>
    <t>Account No.:</t>
  </si>
  <si>
    <t>Type of Account:</t>
  </si>
  <si>
    <t>9 digit MICR code printed at bottom in middle, next to cheque no.</t>
  </si>
  <si>
    <r>
      <t>IFSC (for RTGS)/NEFT Code (</t>
    </r>
    <r>
      <rPr>
        <i/>
        <sz val="11"/>
        <rFont val="Book Antiqua"/>
        <family val="1"/>
      </rPr>
      <t>to be obtained from the Bank</t>
    </r>
    <r>
      <rPr>
        <sz val="11"/>
        <rFont val="Book Antiqua"/>
        <family val="1"/>
      </rPr>
      <t>) Sample Cancelled Cheque to be enclosed</t>
    </r>
  </si>
  <si>
    <t>We hereby declare that the above information are true and correct and we agree that the payment on account of this Contract, in the event of award, be made in the above account maintained in the above mentioned Bank.</t>
  </si>
  <si>
    <t>Remarks:</t>
  </si>
  <si>
    <t>*The definition of MSEs owned by SC/ST is as given under:</t>
  </si>
  <si>
    <t>a. In case of proprietary MSE, proprietor(s) shall be SC /ST.</t>
  </si>
  <si>
    <t>b. In case of partnership MSE, the SC/ST partners shall be holding at least 51% shares in the unit.</t>
  </si>
  <si>
    <t>c.  In case of Private Limited companies, at least 51% share shall be held by SC/ST promoters.</t>
  </si>
  <si>
    <t>Documentary evidence: Please provide scanned copy(ies) of the SC/ST certificate(s) issued by District Authority as applicable for SC/ST MSE category as per (a), (b) or (c) above.</t>
  </si>
  <si>
    <t>Attachment-16</t>
  </si>
  <si>
    <t>(Additional Information)</t>
  </si>
  <si>
    <t>In support of the additional information required as per ITB Sub-Clause 9.3 (q) of the Bidding Documents, we furnish herewith our data/details/documents etc., alongwith other information, as follows (the stipulations have been reproduced in italics for ready reference):</t>
  </si>
  <si>
    <t xml:space="preserve">The Bidder shall furnish </t>
  </si>
  <si>
    <r>
      <t>A 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t>
    </r>
    <r>
      <rPr>
        <sz val="11"/>
        <rFont val="Book Antiqua"/>
        <family val="1"/>
      </rPr>
      <t xml:space="preserve">  [Reference ITB clause 9.3(q)(i)]</t>
    </r>
  </si>
  <si>
    <t>In accordance with 1.0, certificate(s) from banker as per requisite format, indicating various fund based/non fund based limits sanctioned to the bidder or each member of the joint venture and the extent of utilization as on date is/are enclosed, as per the following details:</t>
  </si>
  <si>
    <t>Name of the Banker by whom certificate issued</t>
  </si>
  <si>
    <t xml:space="preserve"> </t>
  </si>
  <si>
    <r>
      <t xml:space="preserve">Date of certificate (should not be earlier than </t>
    </r>
    <r>
      <rPr>
        <b/>
        <sz val="11"/>
        <rFont val="Book Antiqua"/>
        <family val="1"/>
      </rPr>
      <t>3 months</t>
    </r>
    <r>
      <rPr>
        <sz val="11"/>
        <rFont val="Book Antiqua"/>
        <family val="1"/>
      </rPr>
      <t xml:space="preserve"> prior to date of bid opening)</t>
    </r>
  </si>
  <si>
    <t>Whether fund based/non fund based limits are indicated in the certificate</t>
  </si>
  <si>
    <t>Whether extent of utilization is indicated in the certificate</t>
  </si>
  <si>
    <t>Details of Banker:</t>
  </si>
  <si>
    <t xml:space="preserve">Name of Banker </t>
  </si>
  <si>
    <t>Address of Banker</t>
  </si>
  <si>
    <t>Contact Name and Title</t>
  </si>
  <si>
    <t xml:space="preserve">Fax No. </t>
  </si>
  <si>
    <t xml:space="preserve">E-mail ID </t>
  </si>
  <si>
    <t>As per para 1.0, Authorization Letter(s) from the bidder (in case of JV bidder, from all the partners) addressed to the Banker(s), authorizing POWERGRID to seek queries about the bidder with the Banker(s) and advising the Banker(s) to reply the same promptly, is/are enclosed as per following details:</t>
  </si>
  <si>
    <t>Letter Ref.</t>
  </si>
  <si>
    <t>Addressed to (name of the Bank)</t>
  </si>
  <si>
    <t>As per para BDS/ITB clause 9.3q, Bidder shall furnish the details of their Provident Fund Code Number</t>
  </si>
  <si>
    <t>Name of Bidders/JV Partners</t>
  </si>
  <si>
    <t>Provident Fund Code Number</t>
  </si>
  <si>
    <t>Details</t>
  </si>
  <si>
    <t xml:space="preserve">Litigation History </t>
  </si>
  <si>
    <r>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t>
    </r>
    <r>
      <rPr>
        <sz val="11"/>
        <rFont val="Book Antiqua"/>
        <family val="1"/>
      </rPr>
      <t xml:space="preserve"> [Reference ITB clause 9.3(q)(ii)]</t>
    </r>
  </si>
  <si>
    <t>Details of litigation history resulting from Contracts completed or under execution by the bidder over the last five years</t>
  </si>
  <si>
    <t>Year</t>
  </si>
  <si>
    <t>Name of client, cause of litigation/arbitration and matter in dispute</t>
  </si>
  <si>
    <t>Details of Contract and date</t>
  </si>
  <si>
    <t>Award for or against the bidder</t>
  </si>
  <si>
    <t>Disputed amount</t>
  </si>
  <si>
    <t>Details regarding previous transgressions of Integrity Pact</t>
  </si>
  <si>
    <t xml:space="preserve">The bidder should provide detailed information on any transgression of Integrity Pact that occurred in the last 10 years with any other Public Sector Undertaking or Government Department or any other Company, in any country.  </t>
  </si>
  <si>
    <t>Details regarding previous transgressions of Integrity Pact  that occurred in the last 10 years</t>
  </si>
  <si>
    <t>Name of client</t>
  </si>
  <si>
    <t>Details of Transgression of Integrity Pact  by the bidder</t>
  </si>
  <si>
    <t>OTHER INFORMATION</t>
  </si>
  <si>
    <t>Current Contract Commitments of works in progress</t>
  </si>
  <si>
    <t xml:space="preserve">Bidders (individual firms or each partners of JV) should provide information on their current commitments on all contracts that have been awarded, or for which a letter of intent or acceptance has been received, or for contracts approaching completion, but for which an unqualified, full completion certificate has yet to be issued. </t>
  </si>
  <si>
    <t>Details of Contract</t>
  </si>
  <si>
    <t>Value of outstanding work (Rs.)</t>
  </si>
  <si>
    <t>Estimated completion date</t>
  </si>
  <si>
    <t>Financial Data:</t>
  </si>
  <si>
    <t>Figures Rs in</t>
  </si>
  <si>
    <t>Actual (Previous five years)</t>
  </si>
  <si>
    <t>Projection for next five years</t>
  </si>
  <si>
    <t>2018 - 2019</t>
  </si>
  <si>
    <t>2019- 2020</t>
  </si>
  <si>
    <t>2020- 2021</t>
  </si>
  <si>
    <t>2021- 2022</t>
  </si>
  <si>
    <t>2022- 2023</t>
  </si>
  <si>
    <t>2023- 2024</t>
  </si>
  <si>
    <t>2025- 2026</t>
  </si>
  <si>
    <t>2026- 2027</t>
  </si>
  <si>
    <t>2027- 2028</t>
  </si>
  <si>
    <t>2028- 2029</t>
  </si>
  <si>
    <t>Total Assets</t>
  </si>
  <si>
    <t>Current Assets</t>
  </si>
  <si>
    <t xml:space="preserve">Total Liability </t>
  </si>
  <si>
    <t xml:space="preserve">Current Liability </t>
  </si>
  <si>
    <t>Profit before taxes</t>
  </si>
  <si>
    <t>Profit after taxes</t>
  </si>
  <si>
    <t>(Declaration for tax exemptions, reductions, allowances or benefits)</t>
  </si>
  <si>
    <t>We confirm that we are solely responsible for obtaining following tax exemptions, reductions, allowances or benefits in respect of supplies under the subject package, in case of award. We further confirm that we have considered the same in our bid thereby passing on the benefit to POWERGRID while quoting our prices. In case of our failure to receive such benefits, partly or fully, for any reason whatsoever, the Employer will not compensate us.</t>
  </si>
  <si>
    <t>We are furnishing the following information required by the Employer for issue of requisite certificate if and as permitted in terms of the applicable Govt. of India policies/procedures (in case of award):</t>
  </si>
  <si>
    <t>Applicable Act, Notification No. and Clause Ref. No.</t>
  </si>
  <si>
    <t>Description of item on which applicable</t>
  </si>
  <si>
    <t>Country of origin</t>
  </si>
  <si>
    <t>Remarks, if any</t>
  </si>
  <si>
    <t>(The requirements listed above are as per current Notification of Govt. of India indicated above. These may be modified, if necessary, in terms of the Notifications.)</t>
  </si>
  <si>
    <t>Safety Pact</t>
  </si>
  <si>
    <t>Safety Pact is attached herewith this Volume</t>
  </si>
  <si>
    <t>Instruction for printing &amp; submitting Safety Pact</t>
  </si>
  <si>
    <t>The requisite format of Safety Pact is getting generated automatically and displayed here below.</t>
  </si>
  <si>
    <t>Take print out of first page on a non-judicial stamp paper of Rs. 100/-  and other six pages on plain A4 size paper. Such two sets shall be prepared by the bidder.</t>
  </si>
  <si>
    <t>All the pages of both the copies of the Safety Pact shall be signed by the authorised representative of the bidder and duly stamped.</t>
  </si>
  <si>
    <t>For further details bidders may please refer ITB Clause 9.3 (s).</t>
  </si>
  <si>
    <t>SAFETY PACT</t>
  </si>
  <si>
    <t>having its Registered Office at B-9, Qutab Institutional Area, Katwaria Sarai, New Delhi – 110016 hereinafter referred to as</t>
  </si>
  <si>
    <t>"POWERGRID",</t>
  </si>
  <si>
    <t xml:space="preserve"> having its Registered Office at</t>
  </si>
  <si>
    <t xml:space="preserve">, </t>
  </si>
  <si>
    <t xml:space="preserve"> AND </t>
  </si>
  <si>
    <t>(For &amp; On behalf of Bidder/ Contractor)</t>
  </si>
  <si>
    <t>Page 1 of 6</t>
  </si>
  <si>
    <t>POWERGRID values full compliance with all relevant laws and regulations and the principles of Safety, Health&amp; Environment in its relations with its Bidders/ Contractors.</t>
  </si>
  <si>
    <r>
      <t xml:space="preserve">In order to achieve these goals, POWERGRID and the above named Bidder / Contractor enter into this agreement called </t>
    </r>
    <r>
      <rPr>
        <b/>
        <sz val="12"/>
        <rFont val="Book Antiqua"/>
        <family val="1"/>
      </rPr>
      <t>“Safety Pact”</t>
    </r>
    <r>
      <rPr>
        <sz val="12"/>
        <rFont val="Book Antiqua"/>
        <family val="1"/>
      </rPr>
      <t xml:space="preserve"> which will form part of the Bid.</t>
    </r>
  </si>
  <si>
    <t>POWERGRID commits itself to take all measures necessary to prevent accidents duringConstruction and Operation of the Transmission Assets and to observe the following:</t>
  </si>
  <si>
    <t>POWERGRID recognizes and accepts its statutory responsibilities for ensuring construction, operation and maintenance of equipments and for the provision of safe methods of work and safe working conditions.</t>
  </si>
  <si>
    <t>POWERGRID recognizes and accepts its statutory responsibilities for ensuring safety of not only its employees but also that of the Contracting Agencies as Principal Employer.</t>
  </si>
  <si>
    <t>POWERGRID shall review the accidents in a structured manner and take necessary actions to ensure that the safety criteria are strengthened for safe construction as well as Operation &amp; Maintenance of the Transmission Assets.</t>
  </si>
  <si>
    <t>POWERGRID shall conduct necessary awareness and training programmes to its Employees to augment the various safety requirements to be followed during Construction and Operation &amp; Maintenance of the Transmission Assets from time to time.</t>
  </si>
  <si>
    <t>POWERGRID shall, from time to time, issue necessary guidelines,instructions and deterrents to its employees as well as to the Contracting Agencies, to update them to take necessary preventive measures to avoid repetition of similar accident attributes.</t>
  </si>
  <si>
    <t>6.</t>
  </si>
  <si>
    <t>POWERGRID shall review and provide necessary guidanceto the Contracting Agencies, as and when, any abnormality / special situations are brought to its notice by the Contracting Agencies during execution of the Transmission Projects being executed by them.</t>
  </si>
  <si>
    <t>7.</t>
  </si>
  <si>
    <t>POWERGRID shall conduct periodical surveillance site inspections / audits to identify the unsafe conditions and unsafe actions, and bring them to the knowledge of the Contracting Agencies for taking timely corrective actions.</t>
  </si>
  <si>
    <t>8.</t>
  </si>
  <si>
    <t>POWERGRIDshall investigate all accidents, fatal as well as non-fatal, to identify the lapses, the reason for the accident / incident and suggest measures for prevention of recurrence of such accidents, and fix responsibility for the lapses leading to the accident.</t>
  </si>
  <si>
    <t>9.</t>
  </si>
  <si>
    <t>POWERGRID shall augment the training to the workers and supervising personnel of the Contracting Agencies, as per schedules, upon nomination by the Contracting Agencies in reasonable time frame.</t>
  </si>
  <si>
    <t>Page 2 of 6</t>
  </si>
  <si>
    <t>10.</t>
  </si>
  <si>
    <t>POWERGRID shall exercise the right to claim and recover compensation from the Contracting Agencies in case of any violation of the safety requirements / provisions during execution of the Transmission Projects, as built in the applicable Laws and contractual specifications / guidelines in vogue / issued by POWERGRID from time to time.</t>
  </si>
  <si>
    <t>Section II – Commitments of  the Bidder / Contractor:</t>
  </si>
  <si>
    <t>The Bidder / Contractor commits himself to take all measures necessary to prevent / minimise accidents at their construction / erection sites and to observe the following:</t>
  </si>
  <si>
    <t>The Bidder / Contractor recognizes and acceptsthe statutory and comprehensive responsibility for ensuring safe construction and Testing &amp; Commissioning in the Transmission Projects being executed by them by providing safe methods of work, working conditions and Tools &amp; Plants for human safety.</t>
  </si>
  <si>
    <t>The Bidder / Contractor recognizes and accepts the responsibilities for ensuring safety of not only their employees but also that of the Sub-contractors, Principal Employer and the general public during execution of the Transmission Projects / works.</t>
  </si>
  <si>
    <t>The Bidder / Contractor shall review the accidents in a structured manner and take necessary actions to ensure that the safety criteria are strengthened for safe construction of the Transmission Assets.</t>
  </si>
  <si>
    <t>The Bidder / Contractor shall endeavour continuous development of safe methods of work to ensure that the effect of risks and perils are minimised to the extent possible and implement the same at their worksites.</t>
  </si>
  <si>
    <t>The Bidder / Contractor shall conduct periodical Training to their Employees as well as to that of their Sub-contractors for safety awareness during construction works being executed by them.</t>
  </si>
  <si>
    <t>The Bidder / Contractor shall provide all requisite Tools &amp; Plants required for the work and ensure their healthiness by periodical inspections / testing as required. Unhealthy and sub-standard Tools &amp; Plants will be immediately removed from site as and when they are identified.</t>
  </si>
  <si>
    <t>The Bidder / Contractor shall,at their cost, provide all necessary Personal Protective Equipments such as Double Lanyard Safety Belts, Appropriate Fall Arrest Systems, Safety Helmets, Foot Wear, Hand Gloves, etc., as required for various activities pertaining to execution of the Projects / works, confirming to relevant Indian Standards.</t>
  </si>
  <si>
    <t>The Bidder / Contractor shall ensure that dedicated qualified Safety Officers are posted in the construction projects being executed by them and ensure that the Safety Officer visits each and every gang periodically and conducts audits / inspections to identify the unsafe conditions and unsafe actions, to be rectified by the site supervising personnel promptly.</t>
  </si>
  <si>
    <t>Page 3 of 6</t>
  </si>
  <si>
    <t>The Bidder / Contractor shall conduct appropriate medical checks-up for the workers before deploying them at their construction sites to ensure that only those who are medically fit are deployed in the Projects / works to be executed by them. The copy of the Medical Reports shall be provided by the Bidder / Contractor to POWERGRID, whenever requested by POWERGRID.</t>
  </si>
  <si>
    <t>The Bidder / Contractor shall screen the workers before deploying them at their construction sites to ensure that only those with the skills, experience and competence to work at height and also medically fit for work at height are deployed for work at height in the Projects executed by them.</t>
  </si>
  <si>
    <t>11.</t>
  </si>
  <si>
    <t>The Bidder / Contractor shall ensure daily before starting the work that their site Supervising Personnel / Safety Officer briefs the workers about the work for the day and the safety measures / precautions required to be taken by them.</t>
  </si>
  <si>
    <t>12.</t>
  </si>
  <si>
    <t>The Bidder / Contractor shall investigate all the accidents at their working sites to ascertain the lapses leading to the incident and the precautionary / corrective measures required to be taken to avoid recurrence of such accidents. These accidents will be reviewed at the Board Management level of the Agencies and the findings / recommendations will be put up to POWERGRID Apex Safety Board within the stipulated period.</t>
  </si>
  <si>
    <t>13.</t>
  </si>
  <si>
    <t>The Bidder / Contractor shall ensure that all accidents, whether fatal or non-fatal in nature, will be informed to POWERGRID, in writing, immediately on the occurrence of the same,and in any case, within not more than 24 hours of occurrence of the same.</t>
  </si>
  <si>
    <t>14.</t>
  </si>
  <si>
    <t>The Bidder / Contractor shall ensure that in case of any accident, all necessary medical help / support shall be provided to the victims / injured till they are completely fit to return to work.</t>
  </si>
  <si>
    <t>15.</t>
  </si>
  <si>
    <t>The Bidder / Contractor shall ensure that in case of fatal accidents, all statutory Authorities, including Police, concerned Labour Dept. Officials, concerned Workmen Compensation Commissioner, etc., will be intimated in writing as required by the statutory Law, and followed up for compliance of all statutory obligations. The Bidder / Contractor shall own full responsibility of timely accident reporting to various authorities, including POWERGRID.</t>
  </si>
  <si>
    <t>16.</t>
  </si>
  <si>
    <t>The Bidder / Contractor shall ensure that in case of fatality or serious injury leading to permanent disablement of the victims, the compensation amount will be deposited with the concerned authorities, as required by the Laws, and followed up for early disbursement to the beneficiaries of the victims.</t>
  </si>
  <si>
    <t>17.</t>
  </si>
  <si>
    <t>The Bidder / Contractor assures that they shall co-operate to the fullest extent for carrying out any investigation of the accidents at their work sites by POWERGRID to identify the lapses, the reason for the accident / incident and suggest measures for prevention of recurrence of such accidents. All factual details of the occurrence of the accident will be provided to POWERGRID, as and when required.</t>
  </si>
  <si>
    <t>Page 4 of 6</t>
  </si>
  <si>
    <t>18.</t>
  </si>
  <si>
    <t>The Bidder / Contractor assures that they take full responsibility of meeting the statutory obligations in case of accidents, and in case of any reference by any Statutory Body at a later date also, they shall provide all information to POWERGRID and meet all the statutory obligations, including payment of additional compensation, if any.</t>
  </si>
  <si>
    <t>19.</t>
  </si>
  <si>
    <t>The Bidder / Contractor assures that in case of any inspection of  their work site or Notice by any Statutory Authority, they shall comply promptly and inform POWERGRID Site Officials of the same, and also provide all necessary information and assistance for smooth compliance of the observations / instructions of such Authorities.</t>
  </si>
  <si>
    <t>20.</t>
  </si>
  <si>
    <r>
      <t xml:space="preserve">The Bidder / Contractor accepts the provisions regarding safety, including payment of </t>
    </r>
    <r>
      <rPr>
        <b/>
        <u/>
        <sz val="12"/>
        <rFont val="Book Antiqua"/>
        <family val="1"/>
      </rPr>
      <t>any sums</t>
    </r>
    <r>
      <rPr>
        <sz val="12"/>
        <rFont val="Book Antiqua"/>
        <family val="1"/>
      </rPr>
      <t xml:space="preserve">  to POWERGRID, in case of any violation of the safety requirements / provisions during execution of the Transmission Projects, as built in the Contractual Conditions, Safety Planand the Safety Pact, and confirm to abide by the same.</t>
    </r>
  </si>
  <si>
    <t>Section III – Equal treatment to all Bidders / Contractors:</t>
  </si>
  <si>
    <t>POWERGRID will disqualify, from the tender process, any bidder/ take punitive actions on the bidder, who does not sign this Pact or violate its provisions.</t>
  </si>
  <si>
    <t>Section IV – Pact Duration:</t>
  </si>
  <si>
    <t>This Pact begins when both parties have legally signed it. It expires for the successful Bidder / Contractor after closure of the contract and, for all other Bidders, after the contract has been awarded.</t>
  </si>
  <si>
    <t>Section V – Other Provisions:</t>
  </si>
  <si>
    <r>
      <t>This agreement is subject to Indian Law. Place of performance and jurisdiction is the establishment of POWERGRID. The Arbitration/</t>
    </r>
    <r>
      <rPr>
        <b/>
        <sz val="12"/>
        <rFont val="Book Antiqua"/>
        <family val="1"/>
      </rPr>
      <t xml:space="preserve">Conciliation </t>
    </r>
    <r>
      <rPr>
        <sz val="12"/>
        <rFont val="Book Antiqua"/>
        <family val="1"/>
      </rPr>
      <t>clause provided in the main tender document / contract shall not be applicable for any issue / dispute arising under the Safety Pact.</t>
    </r>
  </si>
  <si>
    <t>Changes and supplements need to be made in writing, which shall come into force only upon mutual agreement / acceptance.</t>
  </si>
  <si>
    <t>If the Contractor is a partnership firm or consortium of Joint Venture, this agreement must be signed by all partners, consortium members and Joint Venue partners, as applicable as per the Tender Specifications.</t>
  </si>
  <si>
    <t>Nothing in this agreement shall affect the rights of the parties available under General Conditions of Contract (GCC) and Special Conditions of Contract (SCC).</t>
  </si>
  <si>
    <t>Should one or several provisions of this agreement turn out to be invalid, the reminder of this agreement remains valid. In this case, the parties will strive to come to an agreement to their original intentions.</t>
  </si>
  <si>
    <t>Page 5 of 6</t>
  </si>
  <si>
    <t xml:space="preserve">Designation : </t>
  </si>
  <si>
    <t>Page 6 of 6</t>
  </si>
  <si>
    <t>(Declaration)</t>
  </si>
  <si>
    <t>We confirm that Bid Form and Price Schedules in the Second Envelope have been filled up by us as per the provisions of the Instruction to Bidders. Further, we have noted that the same shall be evaluated as per the provisions of the Bidding Documents.</t>
  </si>
  <si>
    <t>Further, we hereby confirm that except as mentioned in the Attachment – 6 (Alternative, Deviations and Exceptions to the Provisions) hereof  forming part of our First Envelope :</t>
  </si>
  <si>
    <t>(i)  there are no discrepancies/inconsistencies and deviations/omissions/ reservations to the Bidding Documents, in the Second Envelope bid; 
(ii)  the description of items and the unit thereof in the price schedules in the Second Envelope bid are in conformity with those indicated in the price schedule of the Bidding Documents without any deviation to the specified scope of work. 
We also confirm that in case any discrepancies/ inconsistencies and  deviations/ omissions/ reservations, as referred to in para (i) and (ii) above, is observed in the Second Envelope, the same shall be deemed as withdrawn/rectified without any financial implication, whatsoever to POWERGRID. However, in case of any arithmetical errors, the same shall be governed as per the provision of ITB Sub-Clause 27.2 read in conjunction with BDS.</t>
  </si>
  <si>
    <t>(Undertaking by the bidder regarding Compliance of DMI&amp;SP policy)</t>
  </si>
  <si>
    <t>1.0	 We have read and understood the provisions of “Policy for providing preference to Domestically Manufactured Iron &amp; Steel Products in Government Procurement” (hereinafter “DMI&amp;SP policy”) issued by Ministry of Steel, Government of India vide Notification dated 8th May 2017 and its revision dated 29th May 2019 and including subsequent amendments/ modifications, if any.
2.0	 We undertake that we shall comply with the requirement of DMI&amp;SP policy including its subsequent amendments issued from time to time. Further, we undertake that in case of award on us, the requisite Affidavit of self-certification regarding Domestic Value Addition and/or Authorization certificate from the domestic manufacturer/ supplier of iron and steel products (whose HS codes are falling in Appendix-A of the DMI&amp;SP policy as revised from time to time) included in the BoQ/ scope of the package shall be submitted by us to Employer before supply of the said iron and steel products required under the contract.</t>
  </si>
  <si>
    <t>Attachment-24</t>
  </si>
  <si>
    <t>(Compliance to the process related to the e-RA Terms &amp; Conditions and the Business Rules governing the e-RA)</t>
  </si>
  <si>
    <t xml:space="preserve">This has reference to the Terms &amp; Conditions for the e-Reverse Auction mentioned in the Business Rules for the subjectpackage.					 
We confirm that:	
1)	The undersigned is authorized representative of the Bidder.	
2)	We have studied the e-Reverse Auction Terms &amp; Conditions and the Business Rules governing the e-Reverse Auction as mentioned in your letter and confirm our agreement to them.	
3)	We understand that ASP shall arrange to demonstrate/ train (if not trained earlier) bidders’ nominated person(s), without any cost. They will also explain all the Rules related to e-Reverse Auction/ Business Rules Document to be adopted along with bid manual. We have further noticed that we at own discretion may ask for additional training to use the e-RA platform well in advance before start of the e-RA event by contacting the ASP at any suitable time. All such additional trainings shall also be free of cost.
4)	We further re-confirm that within an hour of conclusion of e-Reverse Auction, we will submit confirmation of our final offered price in e-Reverse Auction including the break-up under individual head of the template [i.e. CIF/Ex-works Price, Port handling &amp; Custom clearance, Local Transportation, In-transit Insurance, loading and unloading, Installation Charges, Type Test Charges, Training Charges, Customs Duty, GST for supply of Goods and Installation Services etc., as applicable] Further, unless other-wise stated in the above break-up, decrease in the price of individual head of the template shall be considered proportionately on all individual line items of the respective head of the price schedules. In case, there is any variation between our final price quoted in Reverse Auction and the signed document submitted by us after Auction, the first i.e.  Closing Price in Auction, shall be taken as final offered price by us. We also confirm that we will not increase unit rate of any item submitted in our original bid.
We hereby confirm that we will honor the Bids placed by us during the auction process. 	 </t>
  </si>
  <si>
    <t>Attachment-26</t>
  </si>
  <si>
    <t>Certification by the Bidder per order no. F.No.6/18/2019-PPD dated 23/07/2020 issued by Public Procurement Division, Department of Expenditure, Ministry of Finance, Government of India (DoE Order) in line with ITB 2.1</t>
  </si>
  <si>
    <t xml:space="preserve">We have read and understood the provisions of Order no. F.No.6/18/2019-PPD (Order Public Procurement no.1) dated 23/07/2020 regarding “Restriction under Rule 144(xi) of General Financial Rules” and F.No.6/18/2019-PPD (Order Public Procurement no.2) dated 23/07/2020 regarding “Exclusions from Restriction under Rule 144(xi) of General Financial Rules” issued by Public Procurement Division, Department of Expenditure, Ministry of Finance, Government of India [hereinafter collectively “DoE Order’’] and any subsequent modifications/Amendments, if any. 
Particularly, we, the Bidder, have read the clause regarding restrictions on procurement from a ‘Bidder of a country which shares a land border with India’ and on sub-contracting to contractors from such countries.
We certify that we, the bidder is/are not from such a country or, if from such a country, has been registered as per provisions of the Bidding Documents with the Competent Authority and will not subcontract any work to a subcontractor/sub vendor from such countries unless such subcontractor/sub vendor fulfils all requirement in this regard and is eligible to be considered. [Where applicable, evidence of valid registration by the Competent Authority shall be attached.]
We further declare that any misrepresentation or submission of false/forged document/information in this regard shall be dealt with as per the provisions of Integrity Pact and/or Bidding Documents and/or POWERGRID’s policy and procedures. </t>
  </si>
  <si>
    <t>Attachment-28</t>
  </si>
  <si>
    <t>Undertaking regarding submission of original/Hard copy part of the bid</t>
  </si>
  <si>
    <r>
      <t>[Note: The Bidder (Lead Partner in case of Joint Venture) shall submit the undertaking on the company’s letterhead]</t>
    </r>
    <r>
      <rPr>
        <sz val="11"/>
        <color rgb="FF000000"/>
        <rFont val="Arial"/>
        <family val="2"/>
      </rPr>
      <t>.</t>
    </r>
    <r>
      <rPr>
        <i/>
        <sz val="10"/>
        <color rgb="FF000000"/>
        <rFont val="Arial"/>
        <family val="2"/>
      </rPr>
      <t xml:space="preserve"> </t>
    </r>
  </si>
  <si>
    <t xml:space="preserve">Bid Form 1st Envelope </t>
  </si>
  <si>
    <t>one</t>
  </si>
  <si>
    <t>st</t>
  </si>
  <si>
    <t>January</t>
  </si>
  <si>
    <t>two</t>
  </si>
  <si>
    <t>nd</t>
  </si>
  <si>
    <t>February</t>
  </si>
  <si>
    <t>BID FORM (First Envelope)</t>
  </si>
  <si>
    <t>three</t>
  </si>
  <si>
    <t>rd</t>
  </si>
  <si>
    <t>March</t>
  </si>
  <si>
    <t>four</t>
  </si>
  <si>
    <t>th</t>
  </si>
  <si>
    <t>April</t>
  </si>
  <si>
    <t>Bid Proposal Ref. No.</t>
  </si>
  <si>
    <t>five</t>
  </si>
  <si>
    <t>May</t>
  </si>
  <si>
    <t>six</t>
  </si>
  <si>
    <t>June</t>
  </si>
  <si>
    <t>seven</t>
  </si>
  <si>
    <t>July</t>
  </si>
  <si>
    <t>eight</t>
  </si>
  <si>
    <t>August</t>
  </si>
  <si>
    <t>nine</t>
  </si>
  <si>
    <t>September</t>
  </si>
  <si>
    <t>ten</t>
  </si>
  <si>
    <t>October</t>
  </si>
  <si>
    <t>eleven</t>
  </si>
  <si>
    <t>November</t>
  </si>
  <si>
    <t>twelve</t>
  </si>
  <si>
    <t>December</t>
  </si>
  <si>
    <t>thirteen</t>
  </si>
  <si>
    <t>fourteen</t>
  </si>
  <si>
    <t>Name of Contract  :</t>
  </si>
  <si>
    <t>fifteen</t>
  </si>
  <si>
    <t>Dear Ladies and/or Gentlemen,</t>
  </si>
  <si>
    <t>Enter details here.</t>
  </si>
  <si>
    <t>sixteen</t>
  </si>
  <si>
    <t>…[Enter the Date in dd-mm-yyyy]…</t>
  </si>
  <si>
    <r>
      <t xml:space="preserve">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t>
    </r>
    <r>
      <rPr>
        <b/>
        <sz val="8"/>
        <rFont val="Book Antiqua"/>
        <family val="1"/>
      </rPr>
      <t>(* To be read in conjunction with ITB 11.3)</t>
    </r>
  </si>
  <si>
    <t>seventeen</t>
  </si>
  <si>
    <t>We meet the eligibility requirements and have no conflict of interest in accordance with ITB Clause 2.</t>
  </si>
  <si>
    <t>Attachments to the Bid Form (First Envelope)</t>
  </si>
  <si>
    <t>Bank Draft</t>
  </si>
  <si>
    <t>eighteen</t>
  </si>
  <si>
    <t>In line with the requirement of the Bidding Documents, we enclose herewith the following Attachments:</t>
  </si>
  <si>
    <t>Pay Order</t>
  </si>
  <si>
    <t>nineteen</t>
  </si>
  <si>
    <t>Not Applicable</t>
  </si>
  <si>
    <t>Banks certified Cheque</t>
  </si>
  <si>
    <t>twenty</t>
  </si>
  <si>
    <t>or
documentary evidence in support of exemption of Bid Security, in separate envelope in accordance with clause 21 of ITB, Section-II."</t>
  </si>
  <si>
    <t>Online Payment Acknowledgement towards Bid Security for a sum of ................................................ (name of currency and amount in words and figures)</t>
  </si>
  <si>
    <t>Or
documentary evidence in support of exemption of Bid Security, in separate envelope in accordance with clause 13.1 of ITB, Section-II</t>
  </si>
  <si>
    <t>A power of attorney duly authorized by a Notary Public indicating that the person(s) signing the bid have the authority to sign the bid and thus that the bid is binding upon us during the full period of its validity in accordance with the ITB Clause 14.</t>
  </si>
  <si>
    <t>Bank Guarantee</t>
  </si>
  <si>
    <t>*Further the requisite deed of Joint Undertaking as per stipulated qualification requirement in Annexure-A (BDS) has also been furnished as per your format.</t>
  </si>
  <si>
    <t>* Delete if not applicable</t>
  </si>
  <si>
    <t xml:space="preserve">The documentary evidence that we are eligible to bid in  accordance with ITB Clause 2. Further, in terms of ITB Clause 9.3(c) &amp; (e), the qualification data has been furnished as per your format enclosed with the bidding documents [Attachment – 3(QR)]. </t>
  </si>
  <si>
    <t>Further, the required Joint Venture Agreement signed by us and our Partners has also been furnished as per your format Attachment-3(JV).</t>
  </si>
  <si>
    <t>Applicable</t>
  </si>
  <si>
    <t>Further the required deed of Joint Undertaking signed by us and Tower Manufacturer has also been furnished as per your format.</t>
  </si>
  <si>
    <t>The documentary evidence establishing in accordance with ITB Clause 3, Vol.-I of the Bidding Documents that the facilities offered by us are eligible facilities and conform to the Bidding Documents has been furnished as Attachment 4. A list of Special Tools &amp; Tackles to be used by us for erection, testing &amp; Commissioning and to be handed over to Employer, the cost of which is included is our Bid Price, is also enclosed as per your format as Attachment 4A. A list of Special Tools &amp; Tackles to be brought by the contractor for erection, testing &amp; Commissioning and to be taken back after completion of work, whose cost in not included in our bid price, is enclosed as per your format as Attachment 4B.</t>
  </si>
  <si>
    <t>The details of all major items of services or supply which we propose subletting in case of award, giving details of the name and nationality of the proposed subcontractor/sub-vendor for each item.</t>
  </si>
  <si>
    <t>Items, Components, Raw Material, Services proposed to be sourced from Micro and Small Enterprises.</t>
  </si>
  <si>
    <t>The variation and deviations from the requirements of the Conditions of Contract, Technical Specification and Drawings (excluding critical provisions as mentioned at clause 6.0 below) in your format enclosed with the Bidding Documents, including, inter alia, the cost of withdrawal of the variations and deviations indicated therein.</t>
  </si>
  <si>
    <t>The details of Alternative Bids made by us indicating the complete Technical Specifications and the deviation to contractual and commercial conditions. (Not Applicable)</t>
  </si>
  <si>
    <t>Manufacturer’s Authorisation Forms.</t>
  </si>
  <si>
    <t>Work Completion Schedule.</t>
  </si>
  <si>
    <t>Guarantee Declaration.</t>
  </si>
  <si>
    <t>Information regarding ex-employees of Employer in our firm.</t>
  </si>
  <si>
    <t>Filled up information regarding Price Adjustment Data as per the format enclosed in the bidding documents.</t>
  </si>
  <si>
    <t xml:space="preserve"> Declaration regarding Social Accountability.</t>
  </si>
  <si>
    <t>Integrity Pact, in a separate envelope, duly signed on each page by the person signing the bid.</t>
  </si>
  <si>
    <t>Additional Information.</t>
  </si>
  <si>
    <t>Declaration for tax exemptions, reductions, allowances or benefits</t>
  </si>
  <si>
    <t>Declaration.</t>
  </si>
  <si>
    <t>Declaration of Key Managerial Person jointly with Power of Attorney holder</t>
  </si>
  <si>
    <t>Affidavit of Self certification regarding Minimum Local Content in line with PPP-MII order and MoP Order, if applicable</t>
  </si>
  <si>
    <t>Certificate from statutory auditor or cost auditor of the company (in the case of companies) or from a practicing cost accountant or practicing chartered accountant (in respect of suppliers other than companies) giving the percentage of Local Content, in line with PPP-MII order and MoP Order, if applicable</t>
  </si>
  <si>
    <t xml:space="preserve">Undertaking by the bidder regarding Compliance of DMI&amp;SP policy
</t>
  </si>
  <si>
    <t>Compliance to the process related to the e-RA Terms &amp; Conditions and the Business Rules governing the e-RA</t>
  </si>
  <si>
    <t xml:space="preserve">Declaration by the Bidder regarding events encountered pursuant to ITB Clause 2.1 </t>
  </si>
  <si>
    <t>Certification by the Bidder per DoE Order in line with ITB Clause 2.1</t>
  </si>
  <si>
    <t>Bid Securing Declaration</t>
  </si>
  <si>
    <t>We are aware that, in line with Clause No. 27.1 (ITB), our Second Envelope (Price Part) is liable to be rejected in case the same contains any deviation/omission from the contractual and commercial conditions and technical Specifications other than those identified in this First Envelope.</t>
  </si>
  <si>
    <r>
      <t xml:space="preserve">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in </t>
    </r>
    <r>
      <rPr>
        <u/>
        <sz val="11"/>
        <rFont val="Book Antiqua"/>
        <family val="1"/>
      </rPr>
      <t>Second Envelope</t>
    </r>
    <r>
      <rPr>
        <sz val="11"/>
        <rFont val="Book Antiqua"/>
        <family val="1"/>
      </rPr>
      <t xml:space="preserve">. </t>
    </r>
  </si>
  <si>
    <r>
      <t xml:space="preserve">We declare that as specified in Clause 11.5, Section –II:ITB, Vol.-I of the Bidding Documents, prices quoted by us in the Price Schedules in </t>
    </r>
    <r>
      <rPr>
        <u/>
        <sz val="11"/>
        <rFont val="Book Antiqua"/>
        <family val="1"/>
      </rPr>
      <t>Second Envelope</t>
    </r>
    <r>
      <rPr>
        <sz val="11"/>
        <rFont val="Book Antiqua"/>
        <family val="1"/>
      </rPr>
      <t xml:space="preserve"> shall be subject to Price Adjustment during the execution of Contract in accordance with Appendix-2 (Price Adjustment) to the Contract Agreement. </t>
    </r>
  </si>
  <si>
    <t>We confirm that except as otherwise specifically provided our Bid Prices in Second Envelope include all taxes, duties, levies and charges as may be assessed on us, our Sub-Contractor/Sub-Vendor or their employees by all municipal, state or national government authorities in connection with the Facilities, in and outside of India.</t>
  </si>
  <si>
    <t>100% of applicable Taxes and Duties i.e. GST, which are payable by the Employer under the Contract, shall be reimbursed by the Employer on production of satisfactory documentary evidence by the Contractor in accordance with the provisions of the Bidding Documents.</t>
  </si>
  <si>
    <t>We further understand that notwithstanding 4.0 above, in case of award on us, you shall also bear and pay/reimburse to us,  GST in respect of supplies by us to you, imposed on the Plant &amp; Equipment including Mandatory Spare Parts to be incorporated into the Facilities including Type Test charges for Type test to be conducted specified in Schedule No. 1,   Installation Services specified in Schedule No. 3 and  Charges for Training to be imparted specified in Schedule No. 4 of the Price Schedule in Second Envelope; by the Indian Laws.</t>
  </si>
  <si>
    <t>We confirm that we have also registered/we shall also get registered in the GST Network with a GSTIN, in all the states where the project is located and the states from which we shall make our supply of goods.</t>
  </si>
  <si>
    <t>Construction of the Contract</t>
  </si>
  <si>
    <r>
      <t xml:space="preserve">We declare that we have studied Clause GCC 2.1 relating to mode of contracting for Domestic Bidders and we are making this proposal with a stipulation that you shall award us two separate Contracts viz ‘First Contract’ for ex-works supply of all equipment and materials including mandatory spares and  ‘Second Contract’ for providing all the services i.e. </t>
    </r>
    <r>
      <rPr>
        <strike/>
        <sz val="11"/>
        <rFont val="Book Antiqua"/>
        <family val="1"/>
      </rPr>
      <t xml:space="preserve">inland transportation for delivery at site, In-transit insurance, unloading, </t>
    </r>
    <r>
      <rPr>
        <sz val="11"/>
        <rFont val="Book Antiqua"/>
        <family val="1"/>
      </rPr>
      <t xml:space="preserve">handling at site, installation, testing and commissioning including Trial operation in respect of all the equipment supplied under the ‘First Contract’ and other services specified in the Contract   Documents.    
We declare that the award of two contracts, will not, in any way, dilute our responsibility for successful operation of plant/equipment and fulfillment of all obligations as per Bidding Documents and that both the Contracts will have a cross-fall breach clause i.e. a breach in one Contract will automatically be classified as a breach of the other contract which will confer on you the right to terminate the other contract at our risk and cost.
</t>
    </r>
  </si>
  <si>
    <t>We have read the provisions of following clauses and confirm that the specified stipulations of these clauses are acceptable to us:</t>
  </si>
  <si>
    <t>GCC 2.14</t>
  </si>
  <si>
    <t>Governing Law</t>
  </si>
  <si>
    <t xml:space="preserve">GCC 5.1   </t>
  </si>
  <si>
    <t xml:space="preserve">Contractor’s Responsibilities </t>
  </si>
  <si>
    <t>GCC 8</t>
  </si>
  <si>
    <t>Terms of Payment</t>
  </si>
  <si>
    <t xml:space="preserve">(d) </t>
  </si>
  <si>
    <t xml:space="preserve">GCC 9.3 </t>
  </si>
  <si>
    <t>Performance Security</t>
  </si>
  <si>
    <t>GCC 10</t>
  </si>
  <si>
    <t>Taxes and Duties</t>
  </si>
  <si>
    <t>GCC 21.2</t>
  </si>
  <si>
    <t>Completion Time Guarantee</t>
  </si>
  <si>
    <t>(g)</t>
  </si>
  <si>
    <t>GCC 22</t>
  </si>
  <si>
    <t>Defect Liability</t>
  </si>
  <si>
    <t>(h)</t>
  </si>
  <si>
    <t>GCC 23</t>
  </si>
  <si>
    <t>Functional Guarantee</t>
  </si>
  <si>
    <t>GCC 25</t>
  </si>
  <si>
    <t>Patent Indemnity</t>
  </si>
  <si>
    <t>(j)</t>
  </si>
  <si>
    <t>GCC 26</t>
  </si>
  <si>
    <t>Limitation of Liability</t>
  </si>
  <si>
    <t>(k)</t>
  </si>
  <si>
    <t>GCC 38</t>
  </si>
  <si>
    <t>Settlement of Disputes</t>
  </si>
  <si>
    <t>(l)</t>
  </si>
  <si>
    <t>GCC 39</t>
  </si>
  <si>
    <t>Arbitration</t>
  </si>
  <si>
    <t>(m)</t>
  </si>
  <si>
    <t>GCC 40</t>
  </si>
  <si>
    <t>Conciliation</t>
  </si>
  <si>
    <t>(n)</t>
  </si>
  <si>
    <t>Appendix 2 to Form of Contract Agreement</t>
  </si>
  <si>
    <t>Price Adjustment</t>
  </si>
  <si>
    <t>Further we understand that deviation taken in any of the above clauses by us may make our bid non-responsive as per provision of bidding documents and be rejected by you.</t>
  </si>
  <si>
    <t>We undertake, if our bid is accepted, to commence the work immediately upon your Notification of Award to us, and to achieve the delivery of goods and related services within the time stated in the Bidding Documents.</t>
  </si>
  <si>
    <t>If our bid is accepted, we undertake to provide a Performance Security in the form and amounts, and within the times specified in the Bidding Documents.</t>
  </si>
  <si>
    <t xml:space="preserve">We agree to abide by this bid for a period of six (06) months from the date fixed for opening of bids as stipulated in the Bidding Documents, and it shall remain binding upon us and may be accepted by you at any time before the expiration of that period. </t>
  </si>
  <si>
    <t>Until a formal Contract is prepared and executed between us, this bid, together with your written acceptance thereof in the form of your Notification of Award shall constitute a binding contract between us.</t>
  </si>
  <si>
    <t>We understand that you are not bound to accept the lowest or any bid you may receive.</t>
  </si>
  <si>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</si>
  <si>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</si>
  <si>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Thanking you, we remain,</t>
  </si>
  <si>
    <t>Yours faithfully,</t>
  </si>
  <si>
    <t>In case of bid from a Joint Venture, name &amp; designation of representative of JV partner is to be provided and Bid Form is also to be signed by him</t>
  </si>
  <si>
    <t>Please provide additional information of the Bidder</t>
  </si>
  <si>
    <t>Business Address                       :</t>
  </si>
  <si>
    <t>Country of Incorporation         :</t>
  </si>
  <si>
    <t>State/Province to be indicated :</t>
  </si>
  <si>
    <t>Name of Principal Officer         :</t>
  </si>
  <si>
    <t>Address of  Principal Officer    :</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</si>
  <si>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</si>
  <si>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</si>
  <si>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</si>
  <si>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</si>
  <si>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</si>
  <si>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</si>
  <si>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</si>
  <si>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</si>
  <si>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</si>
  <si>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</si>
  <si>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</si>
  <si>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</si>
  <si>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</si>
  <si>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</si>
  <si>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</si>
  <si>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</si>
  <si>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</si>
  <si>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</si>
  <si>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</si>
  <si>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</si>
  <si>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</si>
  <si>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</si>
  <si>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</si>
  <si>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</si>
  <si>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</si>
  <si>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</si>
  <si>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</si>
  <si>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</si>
  <si>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</si>
  <si>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</si>
  <si>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</si>
  <si>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</si>
  <si>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</si>
  <si>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</si>
  <si>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Five</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</si>
  <si>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</si>
  <si>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</si>
  <si>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</si>
  <si>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</si>
  <si>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</si>
  <si>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</si>
  <si>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</si>
  <si>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</si>
  <si>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</si>
  <si>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</si>
  <si>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</si>
  <si>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</si>
  <si>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</si>
  <si>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</si>
  <si>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</si>
  <si>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</si>
  <si>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</si>
  <si>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</si>
  <si>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</si>
  <si>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</si>
  <si>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</si>
  <si>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</si>
  <si>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</si>
  <si>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</si>
  <si>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</si>
  <si>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</si>
  <si>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</si>
  <si>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</si>
  <si>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</si>
  <si>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</si>
  <si>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</si>
  <si>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</si>
  <si>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</si>
  <si>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</si>
  <si>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</si>
  <si>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</si>
  <si>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</si>
  <si>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</si>
  <si>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</si>
  <si>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</si>
  <si>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</si>
  <si>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</si>
  <si>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</si>
  <si>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</si>
  <si>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</si>
  <si>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</si>
  <si>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</si>
  <si>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</si>
  <si>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</si>
  <si>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</si>
  <si>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</si>
  <si>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</si>
  <si>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</si>
  <si>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</si>
  <si>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</si>
  <si>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</si>
  <si>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</si>
  <si>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</si>
  <si>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</si>
  <si>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</si>
  <si>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</si>
  <si>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</si>
  <si>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</si>
  <si>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</si>
  <si>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</si>
  <si>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r>
      <rPr>
        <b/>
        <sz val="11"/>
        <rFont val="Book Antiqua"/>
        <family val="1"/>
      </rPr>
      <t>Indicate Number of</t>
    </r>
    <r>
      <rPr>
        <sz val="11"/>
        <rFont val="Book Antiqua"/>
        <family val="1"/>
      </rPr>
      <t xml:space="preserve"> Reactors(s) under the above contract 
(3 phase Reactor with rating atleast 50 MVAR OR  3 single phase units of at least 16.7 MVAR each)</t>
    </r>
  </si>
  <si>
    <t xml:space="preserve">Attachments 3(JV), 3(QR), 4,  4(A),  4(B),  5, 6, 7,  9,  10, 11, 12, 13, 14, 15, 16, 17, 18, 19, 23, 24, 26, 28 and Bid Form for 1st Envelope are included here. </t>
  </si>
  <si>
    <t>Format for the Bidder/ Collaborator/ Parent/Principal Company of the Bidder who must have designed, manufactured, tested &amp; supplied 715 kV or higher voltage class Transformer  and 345 kV or higher voltage class Reactor in support of meeting the technical experience requirement of 1.1 of Annexure-A to BDS, Section-III, Volume-I of the Bidding Documents</t>
  </si>
  <si>
    <t>765 kV Reactor Package–LOT-7RT-04-BULK for 7X 110 MVAR, 765kV, (1-Ph) Reactors under "Bulk Procurement of 765kV &amp; 400kV Class Transformers &amp; Reactors of various capacities (Lot-7)"</t>
  </si>
  <si>
    <t>7RT-04-BULK</t>
  </si>
  <si>
    <t xml:space="preserve">CC/NT/W-RT/DOM/A04/24/04405 </t>
  </si>
  <si>
    <t>765 kV Reactor Package – LOT-7RT-04-BULK</t>
  </si>
  <si>
    <t xml:space="preserve">1.0  	We have read the provisions of the bidding documents regarding submission of original/ Hard copy part of the bid. Accordingly, as per ITB Clause 9(I) of the Bidding Documents, we hereby confirm the following:
(i)  	We have uploaded the scanned copy of the requisite documents in accordance with the bidding provisions along with the soft part of the bid.
(ii)  	We shall furnish all the original/Hard copy part of the bid in physical form on receipt of request from the Employer. Further, there shall be no contradictions/ inconsistencies between the documents submitted in physical form and the scanned version submitted along with the soft part of the bid.
2.0    	We also accept that in case of our failure of submission of documents in original/hard part, the same shall be considered as withdrawal of bids and Employer has the right to take punitive measures against us as deemed fit. </t>
  </si>
  <si>
    <r>
      <t xml:space="preserve">Route-2:
</t>
    </r>
    <r>
      <rPr>
        <i/>
        <sz val="12"/>
        <rFont val="Book Antiqua"/>
        <family val="1"/>
      </rPr>
      <t>The bidder(s) who have established production line and testing facilities in India for 715 kV or above class reactor based on technological support of the Collaborator(s) for the equipment(s) can also be considered qualified provided,
The bidder must have manufactured in India, type tested 715 kV or higher voltage class either One (1) no. 1-phase Reactor of at least 80 MVAR capacity or One (1) no. 1-phase Transformer of at least 166 MVA capacity and the same should have been supplied as on the Originally scheduled last date of bid submission as mentioned above based on technological support of Collaborator(s) provided that:-
a)	Collaborator(s) meets the Technical Experience criteria stipulated in Route-1.
b)	A legally enforceable undertaking jointly by Bidder and the Collaborator(s) (as per enclosed format in Section-VI, Vol-I of bidding document) is furnished along with the bid, to guarantee quality, timely supply, performance and warranty obligations for five(5) years for entire quantity to be manufactured and supplied from the works in India and a confirmation letter from the Collaborator(s) along with the bid stating that Collaborator(s) shall furnish performance guarantee for an amount of 10 % of the cost of such equipment(s). This performance guarantee shall be in addition to contract performance guarantee to be submitted by the bidder.</t>
    </r>
  </si>
  <si>
    <r>
      <rPr>
        <b/>
        <i/>
        <sz val="12"/>
        <rFont val="Book Antiqua"/>
        <family val="1"/>
      </rPr>
      <t xml:space="preserve">Route-3:
</t>
    </r>
    <r>
      <rPr>
        <i/>
        <sz val="12"/>
        <rFont val="Book Antiqua"/>
        <family val="1"/>
      </rPr>
      <t>In case, the bidder is an Indian Entity established as Subsidiary/JVC/Group company by its parent/principal, who have established production line and testing facilities in India for 715 kV or above class reactor based on technological support of the parent/principal for the equipment(s) can also be considered qualified provided,
The bidder must have manufactured in India, type tested 715 kV or higher voltage class either One (1) no. 1-phase Reactor of at least 80 MVAR capacity or One (1) no. 1-phase Transformer of at least 166 MVA capacity and the same should have been supplied as on the Originally scheduled last date of bid submission mentioned above based on technological support of Parent/ principal company provided that:-
a)	Parent/ principal company meets the Technical Experience criteria stipulated in Route-1.
b)	A legally enforceable undertaking jointly by Bidder and the Parent/ principal company (as per enclosed format in Section-VI, Vol-I of bidding document) is furnished along with the bid, to guarantee quality, timely supply, performance and warranty obligations for five(5) years for entire quantity to be manufactured and supplied from the works in India and a confirmation letter from the Parent/ principal company along with the bid stating that Parent/ principal company shall furnish performance guarantee for an amount of 10 % of the cost of such equipment(s). This performance guarantee shall be in addition to contract performance guarantee to be submitted by the bidder.</t>
    </r>
  </si>
  <si>
    <t>In case bidder is a holding company, the technical experience referred to in para 2.1.1, 2.1.2 &amp;2.1.3 above shall be of that holding company only (i.e. excluding its subsidiary/group companies). In case bidder is a subsidiary of a holding company, the technical experience referred to in para 2.1.1, 2.1.2 &amp;2.1.3 above shall be of that subsidiary company only (i.e. excluding its holding company).
#satisfactory operation means certificate issued by the Employer certifying the operation without any adverse remark.</t>
  </si>
  <si>
    <r>
      <t xml:space="preserve">Financial Position </t>
    </r>
    <r>
      <rPr>
        <b/>
        <i/>
        <sz val="12"/>
        <rFont val="Book Antiqua"/>
        <family val="1"/>
      </rPr>
      <t xml:space="preserve">{Reference para 2.0 of Annexure-A (BDS)}
</t>
    </r>
  </si>
  <si>
    <t>a) Net Worth for last 3 financial years should be positive.
b) Minimum Average Annual Turnover^ (MAAT) for best three (3) years i.e. 36 months out of last five (5) financial years of the bidder should be Rs.469.58 million or equivalent for Reactor Package -7RT-04.
^Note- “Annual gross revenue from operations/gross operating income as incorporated in the profit &amp; loss account excluding other operative income/other income”.
c) Bidder shall have liquid assets (L.A.) or/and evidence of access to or availability of credit facilities of not less than Rs78.26 million or equivalent for Reactor Package -7RT-04.
Note:
(i) In case bidder is a holding company, the Financial Position criteria referred to in para 3.0 above shall be that of holding company only (i.e. excluding its subsidiary / group companies). In case bidder is a subsidiary of a holding company, the Financial Position criteria referred to in para 3.0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as on the originally scheduled last date of bid submission as above, the financial position requirement as per para 3.0 (b) &amp; (c) of parent/principal company providing collaboration for technological support shall be considered. However, once he completes five (5) years from the date of commercial production of such equipment (s) in India as on the originally scheduled last date of bid submission as above, the financial position requirements as specified at 3.0 (b) and (c) above shall be required to be met by such bidder on their own as per note (i) above and not based on their parent/principal company. Further, in case the bidder is yet to complete one (1) financial year, the Net worth requirement as per para 3.0 (a) above of parent/principal shall be considered.
(iv) Relaxation for Start-Ups^/ MSEs
Start-Ups^/ MSEs, meeting the specified requirements at Para 2.0 (a) above in Financial Position shall also be considered qualified if they meet Eighty (80) % of the requirement specified at Para 2.0 (b) &amp; 2.0 (c) above in Financial Position.
^ Start-Ups as defined by DIPP, applicable as on the originally scheduled last date of bid submission.</t>
  </si>
  <si>
    <t>(iv) Relaxation for Start-Ups^/ MSEs Start-Ups^/ MSEs, meeting the specified requirements at Para 3.0 (a) above in Financial Position shall also be considered qualified if they meet Eighty (80) % of the requirement specified at Para 3.0 (b) &amp; 3.0 (c) above in Financial Position.
^ Start-Ups as defined by DIPP, applicable as on the originally scheduled last date of bid submission.
The bidder shall furnish documentary evidence in support of the qualifying requirement stipulated as above.</t>
  </si>
  <si>
    <r>
      <rPr>
        <b/>
        <i/>
        <sz val="12"/>
        <rFont val="Book Antiqua"/>
        <family val="1"/>
      </rPr>
      <t>Route-1:</t>
    </r>
    <r>
      <rPr>
        <i/>
        <sz val="12"/>
        <rFont val="Book Antiqua"/>
        <family val="1"/>
      </rPr>
      <t xml:space="preserve">
a)	The bidder must have designed, manufactured, tested &amp; supplied 715 kV or higher voltage class one (1) number 1-phase Reactor of at least 110 MVAR capacity or at least three (3) numbers 1-phase Reactors each having a capacity of at least 36.7 MVAR and the same Reactor(s) should have been in satisfactory operation# for at least two (2) years on the originally scheduled last date of bid submission (soft copy) i.e. as on </t>
    </r>
    <r>
      <rPr>
        <b/>
        <i/>
        <sz val="12"/>
        <color rgb="FFFF0000"/>
        <rFont val="Book Antiqua"/>
        <family val="1"/>
      </rPr>
      <t>24/05/2024.</t>
    </r>
    <r>
      <rPr>
        <i/>
        <sz val="12"/>
        <rFont val="Book Antiqua"/>
        <family val="1"/>
      </rPr>
      <t xml:space="preserve">
OR
b)	The bidder should have designed, manufactured, tested &amp; supplied 715 kV or higher voltage class one (1) number 1-phase Transformer of at least 500 MVA capacity or at least three (3) numbers 1-phase Transformers each having a capacity of at least 166 MVA and the bidder should have designed, manufactured, tested &amp; supplied 345 kV or higher voltage class one (1) number 3-phase Reactor of at least 50 MVAR capacity or at least three (3) numbers 1- phase Reactors each having a capacity of at least 16.7 MVAR and the same Transformer(s) &amp; Reactor(s) should have been in satisfactory operation# for at least two (2) years on the Originally scheduled last date of bid submission as mentioned above.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</si>
</sst>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_-&quot;£&quot;* #,##0.00_-;\-&quot;£&quot;* #,##0.00_-;_-&quot;£&quot;* &quot;-&quot;??_-;_-@_-"/>
    <numFmt numFmtId="165" formatCode="0.0_)"/>
    <numFmt numFmtId="166" formatCode="#,##0.000_);\(#,##0.000\)"/>
    <numFmt numFmtId="167" formatCode=";;"/>
    <numFmt numFmtId="168" formatCode="&quot;\&quot;#,##0.00;[Red]\-&quot;\&quot;#,##0.00"/>
    <numFmt numFmtId="169" formatCode="#,##0.0"/>
    <numFmt numFmtId="170" formatCode="0.000"/>
    <numFmt numFmtId="171" formatCode="0.0"/>
    <numFmt numFmtId="172" formatCode="[$-409]dd\-mmm\-yy;@"/>
  </numFmts>
  <fonts count="100">
    <font>
      <sz val="10"/>
      <name val="Book Antiqua"/>
    </font>
    <font>
      <sz val="11"/>
      <color indexed="8"/>
      <name val="Calibri"/>
      <family val="2"/>
    </font>
    <font>
      <sz val="10"/>
      <name val="Book Antiqua"/>
      <family val="1"/>
    </font>
    <font>
      <b/>
      <sz val="14"/>
      <color indexed="12"/>
      <name val="Times New Roman"/>
      <family val="1"/>
    </font>
    <font>
      <b/>
      <sz val="14"/>
      <name val="Book Antiqua"/>
      <family val="1"/>
    </font>
    <font>
      <sz val="12"/>
      <name val="Book Antiqua"/>
      <family val="1"/>
    </font>
    <font>
      <b/>
      <sz val="12"/>
      <name val="Arial"/>
      <family val="2"/>
    </font>
    <font>
      <sz val="8"/>
      <name val="Book Antiqua"/>
      <family val="1"/>
    </font>
    <font>
      <b/>
      <sz val="12"/>
      <name val="Book Antiqua"/>
      <family val="1"/>
    </font>
    <font>
      <sz val="11"/>
      <name val="Book Antiqua"/>
      <family val="1"/>
    </font>
    <font>
      <b/>
      <sz val="11"/>
      <name val="Book Antiqua"/>
      <family val="1"/>
    </font>
    <font>
      <b/>
      <sz val="11"/>
      <color indexed="12"/>
      <name val="Book Antiqua"/>
      <family val="1"/>
    </font>
    <font>
      <b/>
      <sz val="12"/>
      <color indexed="12"/>
      <name val="Times New Roman"/>
      <family val="1"/>
    </font>
    <font>
      <sz val="14"/>
      <name val="AngsanaUPC"/>
      <family val="1"/>
    </font>
    <font>
      <sz val="10"/>
      <name val="Arial"/>
      <family val="2"/>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i/>
      <sz val="11"/>
      <name val="Book Antiqua"/>
      <family val="1"/>
    </font>
    <font>
      <i/>
      <sz val="11"/>
      <color indexed="12"/>
      <name val="Book Antiqua"/>
      <family val="1"/>
    </font>
    <font>
      <b/>
      <sz val="10"/>
      <name val="Book Antiqua"/>
      <family val="1"/>
    </font>
    <font>
      <sz val="10"/>
      <name val="Book Antiqua"/>
      <family val="1"/>
    </font>
    <font>
      <u/>
      <sz val="11"/>
      <name val="Book Antiqua"/>
      <family val="1"/>
    </font>
    <font>
      <sz val="12"/>
      <name val="Book Antiqua"/>
      <family val="1"/>
    </font>
    <font>
      <strike/>
      <sz val="11"/>
      <name val="Book Antiqua"/>
      <family val="1"/>
    </font>
    <font>
      <sz val="8"/>
      <name val="Arial"/>
      <family val="2"/>
    </font>
    <font>
      <sz val="12"/>
      <name val="Arial"/>
      <family val="2"/>
    </font>
    <font>
      <b/>
      <sz val="16"/>
      <color indexed="12"/>
      <name val="Book Antiqua"/>
      <family val="1"/>
    </font>
    <font>
      <b/>
      <sz val="16"/>
      <color indexed="12"/>
      <name val="Arial"/>
      <family val="2"/>
    </font>
    <font>
      <sz val="12"/>
      <color indexed="12"/>
      <name val="Arial"/>
      <family val="2"/>
    </font>
    <font>
      <sz val="10"/>
      <color indexed="12"/>
      <name val="Arial"/>
      <family val="2"/>
    </font>
    <font>
      <sz val="11"/>
      <color indexed="9"/>
      <name val="Book Antiqua"/>
      <family val="1"/>
    </font>
    <font>
      <b/>
      <sz val="11"/>
      <color indexed="9"/>
      <name val="Book Antiqua"/>
      <family val="1"/>
    </font>
    <font>
      <sz val="12"/>
      <color indexed="9"/>
      <name val="Book Antiqua"/>
      <family val="1"/>
    </font>
    <font>
      <sz val="10"/>
      <color indexed="9"/>
      <name val="Book Antiqua"/>
      <family val="1"/>
    </font>
    <font>
      <sz val="8"/>
      <color indexed="9"/>
      <name val="Book Antiqua"/>
      <family val="1"/>
    </font>
    <font>
      <sz val="14"/>
      <color indexed="9"/>
      <name val="Times New Roman"/>
      <family val="1"/>
    </font>
    <font>
      <sz val="14"/>
      <color indexed="9"/>
      <name val="Book Antiqua"/>
      <family val="1"/>
    </font>
    <font>
      <i/>
      <sz val="10"/>
      <name val="Book Antiqua"/>
      <family val="1"/>
    </font>
    <font>
      <b/>
      <u/>
      <sz val="11"/>
      <name val="Book Antiqua"/>
      <family val="1"/>
    </font>
    <font>
      <b/>
      <sz val="11"/>
      <color indexed="10"/>
      <name val="Book Antiqua"/>
      <family val="1"/>
    </font>
    <font>
      <sz val="1"/>
      <name val="Book Antiqua"/>
      <family val="1"/>
    </font>
    <font>
      <sz val="10"/>
      <name val="Book Antiqua"/>
      <family val="1"/>
    </font>
    <font>
      <i/>
      <sz val="12"/>
      <name val="Book Antiqua"/>
      <family val="1"/>
    </font>
    <font>
      <sz val="10"/>
      <name val="Cambria"/>
      <family val="1"/>
    </font>
    <font>
      <b/>
      <sz val="14"/>
      <name val="Cambria"/>
      <family val="1"/>
    </font>
    <font>
      <b/>
      <sz val="12"/>
      <name val="Cambria"/>
      <family val="1"/>
    </font>
    <font>
      <sz val="11"/>
      <name val="Cambria"/>
      <family val="1"/>
    </font>
    <font>
      <sz val="2"/>
      <name val="Book Antiqua"/>
      <family val="1"/>
    </font>
    <font>
      <b/>
      <sz val="9"/>
      <name val="Book Antiqua"/>
      <family val="1"/>
    </font>
    <font>
      <sz val="11"/>
      <name val="Calibri"/>
      <family val="2"/>
    </font>
    <font>
      <b/>
      <i/>
      <sz val="12"/>
      <name val="Book Antiqua"/>
      <family val="1"/>
    </font>
    <font>
      <vertAlign val="superscript"/>
      <sz val="12"/>
      <name val="Book Antiqua"/>
      <family val="1"/>
    </font>
    <font>
      <sz val="12"/>
      <color indexed="12"/>
      <name val="Calibri"/>
      <family val="2"/>
    </font>
    <font>
      <b/>
      <sz val="11"/>
      <color indexed="20"/>
      <name val="Book Antiqua"/>
      <family val="1"/>
    </font>
    <font>
      <sz val="11"/>
      <name val="Arial"/>
      <family val="2"/>
    </font>
    <font>
      <b/>
      <sz val="22"/>
      <color indexed="12"/>
      <name val="Book Antiqua"/>
      <family val="1"/>
    </font>
    <font>
      <b/>
      <sz val="12"/>
      <color indexed="12"/>
      <name val="Book Antiqua"/>
      <family val="1"/>
    </font>
    <font>
      <b/>
      <u/>
      <sz val="12"/>
      <name val="Book Antiqua"/>
      <family val="1"/>
    </font>
    <font>
      <sz val="12"/>
      <name val="Bookman Old Style"/>
      <family val="1"/>
    </font>
    <font>
      <sz val="1"/>
      <color indexed="9"/>
      <name val="Book Antiqua"/>
      <family val="1"/>
    </font>
    <font>
      <b/>
      <i/>
      <sz val="11"/>
      <name val="Book Antiqua"/>
      <family val="1"/>
    </font>
    <font>
      <b/>
      <sz val="9"/>
      <color indexed="12"/>
      <name val="Book Antiqua"/>
      <family val="1"/>
    </font>
    <font>
      <i/>
      <sz val="11"/>
      <color indexed="8"/>
      <name val="Book Antiqua"/>
      <family val="1"/>
    </font>
    <font>
      <sz val="11"/>
      <color theme="0" tint="-4.9989318521683403E-2"/>
      <name val="Book Antiqua"/>
      <family val="1"/>
    </font>
    <font>
      <sz val="10"/>
      <color theme="0" tint="-4.9989318521683403E-2"/>
      <name val="Book Antiqua"/>
      <family val="1"/>
    </font>
    <font>
      <sz val="1"/>
      <color theme="0"/>
      <name val="Book Antiqua"/>
      <family val="1"/>
    </font>
    <font>
      <b/>
      <sz val="11"/>
      <color rgb="FFFF0000"/>
      <name val="Book Antiqua"/>
      <family val="1"/>
    </font>
    <font>
      <sz val="11"/>
      <color theme="0"/>
      <name val="Book Antiqua"/>
      <family val="1"/>
    </font>
    <font>
      <sz val="11"/>
      <color rgb="FFFF0000"/>
      <name val="Book Antiqua"/>
      <family val="1"/>
    </font>
    <font>
      <sz val="12"/>
      <color rgb="FF0000FF"/>
      <name val="Book Antiqua"/>
      <family val="1"/>
    </font>
    <font>
      <sz val="9"/>
      <name val="Book Antiqua"/>
      <family val="1"/>
    </font>
    <font>
      <i/>
      <sz val="18"/>
      <color rgb="FFFF0000"/>
      <name val="Book Antiqua"/>
      <family val="1"/>
    </font>
    <font>
      <b/>
      <sz val="9"/>
      <color rgb="FFFF0000"/>
      <name val="Book Antiqua"/>
      <family val="1"/>
    </font>
    <font>
      <sz val="9"/>
      <name val="Cambria"/>
      <family val="1"/>
    </font>
    <font>
      <sz val="9"/>
      <color indexed="9"/>
      <name val="Book Antiqua"/>
      <family val="1"/>
    </font>
    <font>
      <b/>
      <i/>
      <sz val="11"/>
      <color indexed="8"/>
      <name val="Book Antiqua"/>
      <family val="1"/>
    </font>
    <font>
      <b/>
      <sz val="11"/>
      <color indexed="8"/>
      <name val="Book Antiqua"/>
      <family val="1"/>
    </font>
    <font>
      <b/>
      <i/>
      <sz val="10"/>
      <name val="Book Antiqua"/>
      <family val="1"/>
    </font>
    <font>
      <b/>
      <sz val="14"/>
      <color indexed="12"/>
      <name val="Book Antiqua"/>
      <family val="1"/>
    </font>
    <font>
      <b/>
      <sz val="12"/>
      <color theme="1"/>
      <name val="Book Antiqua"/>
      <family val="1"/>
    </font>
    <font>
      <sz val="12"/>
      <color indexed="12"/>
      <name val="Book Antiqua"/>
      <family val="1"/>
    </font>
    <font>
      <sz val="10"/>
      <color indexed="63"/>
      <name val="Arial"/>
      <family val="2"/>
    </font>
    <font>
      <b/>
      <i/>
      <sz val="12"/>
      <color indexed="8"/>
      <name val="Book Antiqua"/>
      <family val="1"/>
    </font>
    <font>
      <b/>
      <sz val="22"/>
      <color rgb="FFFF0000"/>
      <name val="Book Antiqua"/>
      <family val="1"/>
    </font>
    <font>
      <b/>
      <sz val="12"/>
      <color rgb="FFFF0000"/>
      <name val="Arial"/>
      <family val="2"/>
    </font>
    <font>
      <i/>
      <sz val="10"/>
      <color indexed="8"/>
      <name val="Book Antiqua"/>
      <family val="1"/>
    </font>
    <font>
      <i/>
      <sz val="11"/>
      <color rgb="FF000000"/>
      <name val="Arial"/>
      <family val="2"/>
    </font>
    <font>
      <sz val="11"/>
      <color rgb="FF000000"/>
      <name val="Arial"/>
      <family val="2"/>
    </font>
    <font>
      <i/>
      <sz val="10"/>
      <color rgb="FF000000"/>
      <name val="Arial"/>
      <family val="2"/>
    </font>
    <font>
      <b/>
      <sz val="8"/>
      <name val="Book Antiqua"/>
      <family val="1"/>
    </font>
    <font>
      <b/>
      <sz val="11"/>
      <color rgb="FF000000"/>
      <name val="Book Antiqua"/>
    </font>
    <font>
      <sz val="11"/>
      <color rgb="FF000000"/>
      <name val="Book Antiqua"/>
    </font>
    <font>
      <sz val="8"/>
      <color rgb="FF000000"/>
      <name val="Tahoma"/>
      <family val="2"/>
    </font>
    <font>
      <sz val="11"/>
      <color rgb="FF000000"/>
      <name val="Book Antiqua"/>
      <family val="1"/>
    </font>
    <font>
      <b/>
      <i/>
      <sz val="12"/>
      <color rgb="FFFF0000"/>
      <name val="Book Antiqua"/>
      <family val="1"/>
    </font>
  </fonts>
  <fills count="18">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52"/>
        <bgColor indexed="64"/>
      </patternFill>
    </fill>
    <fill>
      <patternFill patternType="solid">
        <fgColor indexed="12"/>
        <bgColor indexed="64"/>
      </patternFill>
    </fill>
    <fill>
      <patternFill patternType="solid">
        <fgColor indexed="22"/>
        <bgColor indexed="64"/>
      </patternFill>
    </fill>
    <fill>
      <patternFill patternType="solid">
        <fgColor theme="9" tint="0.79998168889431442"/>
        <bgColor indexed="64"/>
      </patternFill>
    </fill>
    <fill>
      <patternFill patternType="solid">
        <fgColor rgb="FFCCFFCC"/>
        <bgColor indexed="64"/>
      </patternFill>
    </fill>
    <fill>
      <patternFill patternType="solid">
        <fgColor theme="3" tint="0.39997558519241921"/>
        <bgColor indexed="64"/>
      </patternFill>
    </fill>
    <fill>
      <patternFill patternType="solid">
        <fgColor theme="5" tint="0.39997558519241921"/>
        <bgColor indexed="64"/>
      </patternFill>
    </fill>
    <fill>
      <patternFill patternType="solid">
        <fgColor rgb="FF0070C0"/>
        <bgColor indexed="64"/>
      </patternFill>
    </fill>
    <fill>
      <patternFill patternType="solid">
        <fgColor rgb="FF6BD7FD"/>
        <bgColor indexed="64"/>
      </patternFill>
    </fill>
    <fill>
      <patternFill patternType="solid">
        <fgColor rgb="FFFFC000"/>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s>
  <borders count="61">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thin">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diagonal/>
    </border>
    <border>
      <left style="hair">
        <color indexed="64"/>
      </left>
      <right style="thin">
        <color indexed="64"/>
      </right>
      <top style="hair">
        <color indexed="64"/>
      </top>
      <bottom/>
      <diagonal/>
    </border>
    <border>
      <left style="thin">
        <color indexed="64"/>
      </left>
      <right style="hair">
        <color indexed="64"/>
      </right>
      <top style="thin">
        <color indexed="64"/>
      </top>
      <bottom style="hair">
        <color indexed="64"/>
      </bottom>
      <diagonal/>
    </border>
    <border>
      <left/>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style="hair">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hair">
        <color indexed="64"/>
      </right>
      <top style="hair">
        <color indexed="64"/>
      </top>
      <bottom/>
      <diagonal/>
    </border>
    <border>
      <left/>
      <right/>
      <top/>
      <bottom style="hair">
        <color indexed="64"/>
      </bottom>
      <diagonal/>
    </border>
    <border>
      <left/>
      <right style="hair">
        <color indexed="64"/>
      </right>
      <top style="hair">
        <color indexed="64"/>
      </top>
      <bottom style="hair">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s>
  <cellStyleXfs count="66">
    <xf numFmtId="0" fontId="0" fillId="0" borderId="0"/>
    <xf numFmtId="9" fontId="13" fillId="0" borderId="0"/>
    <xf numFmtId="164" fontId="14" fillId="0" borderId="0" applyFont="0" applyFill="0" applyBorder="0" applyAlignment="0" applyProtection="0"/>
    <xf numFmtId="165"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0" fontId="15"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43" fontId="14"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169" fontId="16" fillId="0" borderId="1">
      <alignment horizontal="right"/>
    </xf>
    <xf numFmtId="0" fontId="6" fillId="0" borderId="2" applyNumberFormat="0" applyAlignment="0" applyProtection="0">
      <alignment horizontal="left" vertical="center"/>
    </xf>
    <xf numFmtId="0" fontId="6" fillId="0" borderId="3">
      <alignment horizontal="left" vertical="center"/>
    </xf>
    <xf numFmtId="0" fontId="17" fillId="0" borderId="0" applyNumberFormat="0" applyFill="0" applyBorder="0" applyAlignment="0" applyProtection="0">
      <alignment vertical="top"/>
      <protection locked="0"/>
    </xf>
    <xf numFmtId="37" fontId="18" fillId="0" borderId="0"/>
    <xf numFmtId="170" fontId="14" fillId="0" borderId="0"/>
    <xf numFmtId="170" fontId="14" fillId="0" borderId="0"/>
    <xf numFmtId="0" fontId="25" fillId="0" borderId="0"/>
    <xf numFmtId="0" fontId="14" fillId="0" borderId="0"/>
    <xf numFmtId="0" fontId="2" fillId="0" borderId="0"/>
    <xf numFmtId="0" fontId="14" fillId="0" borderId="0"/>
    <xf numFmtId="0" fontId="2" fillId="0" borderId="0"/>
    <xf numFmtId="0" fontId="9" fillId="0" borderId="0"/>
    <xf numFmtId="0" fontId="14" fillId="0" borderId="0"/>
    <xf numFmtId="0" fontId="14" fillId="0" borderId="0"/>
    <xf numFmtId="0" fontId="1" fillId="0" borderId="0"/>
    <xf numFmtId="0" fontId="2" fillId="0" borderId="0"/>
    <xf numFmtId="0" fontId="14" fillId="0" borderId="0"/>
    <xf numFmtId="0" fontId="14" fillId="0" borderId="0"/>
    <xf numFmtId="0" fontId="2" fillId="0" borderId="0"/>
    <xf numFmtId="0" fontId="46" fillId="0" borderId="0"/>
    <xf numFmtId="0" fontId="9" fillId="0" borderId="0"/>
    <xf numFmtId="0" fontId="2" fillId="0" borderId="0"/>
    <xf numFmtId="0" fontId="2" fillId="0" borderId="0"/>
    <xf numFmtId="0" fontId="2" fillId="0" borderId="0"/>
    <xf numFmtId="0" fontId="14" fillId="0" borderId="0"/>
    <xf numFmtId="0" fontId="14" fillId="0" borderId="0"/>
    <xf numFmtId="0" fontId="9" fillId="0" borderId="0"/>
    <xf numFmtId="0" fontId="14" fillId="0" borderId="0"/>
    <xf numFmtId="9" fontId="14" fillId="0" borderId="0" applyFont="0" applyFill="0" applyBorder="0" applyAlignment="0" applyProtection="0"/>
    <xf numFmtId="0" fontId="19" fillId="0" borderId="0" applyFont="0"/>
    <xf numFmtId="0" fontId="20" fillId="0" borderId="0" applyNumberFormat="0" applyFill="0" applyBorder="0" applyAlignment="0" applyProtection="0">
      <alignment vertical="top"/>
      <protection locked="0"/>
    </xf>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1431">
    <xf numFmtId="0" fontId="0" fillId="0" borderId="0" xfId="0"/>
    <xf numFmtId="0" fontId="0" fillId="0" borderId="0" xfId="0" applyAlignment="1">
      <alignment vertical="center"/>
    </xf>
    <xf numFmtId="0" fontId="5" fillId="0" borderId="0" xfId="0" applyFont="1" applyAlignment="1">
      <alignment vertical="center"/>
    </xf>
    <xf numFmtId="0" fontId="3" fillId="0" borderId="0" xfId="0" applyFont="1" applyAlignment="1">
      <alignment vertical="center"/>
    </xf>
    <xf numFmtId="0" fontId="9" fillId="0" borderId="0" xfId="0" applyFont="1" applyAlignment="1">
      <alignment vertical="center"/>
    </xf>
    <xf numFmtId="0" fontId="10" fillId="0" borderId="0" xfId="0" applyFont="1" applyAlignment="1">
      <alignment horizontal="center" vertical="center"/>
    </xf>
    <xf numFmtId="0" fontId="9" fillId="0" borderId="0" xfId="0" applyFont="1" applyAlignment="1">
      <alignment horizontal="justify" vertical="center"/>
    </xf>
    <xf numFmtId="0" fontId="10" fillId="0" borderId="0" xfId="0" applyFont="1" applyAlignment="1">
      <alignment horizontal="justify" vertical="center"/>
    </xf>
    <xf numFmtId="0" fontId="9" fillId="0" borderId="0" xfId="0" applyFont="1" applyAlignment="1">
      <alignment horizontal="left" vertical="center"/>
    </xf>
    <xf numFmtId="0" fontId="12" fillId="0" borderId="0" xfId="0" applyFont="1" applyAlignment="1">
      <alignment vertical="center"/>
    </xf>
    <xf numFmtId="0" fontId="9" fillId="0" borderId="0" xfId="47" applyAlignment="1">
      <alignment vertical="center"/>
    </xf>
    <xf numFmtId="0" fontId="9" fillId="0" borderId="0" xfId="53" applyAlignment="1" applyProtection="1">
      <alignment vertical="center"/>
      <protection hidden="1"/>
    </xf>
    <xf numFmtId="0" fontId="9" fillId="0" borderId="0" xfId="53" applyAlignment="1" applyProtection="1">
      <alignment horizontal="left" vertical="center" indent="1"/>
      <protection hidden="1"/>
    </xf>
    <xf numFmtId="0" fontId="10" fillId="0" borderId="0" xfId="53" applyFont="1" applyAlignment="1" applyProtection="1">
      <alignment vertical="center"/>
      <protection hidden="1"/>
    </xf>
    <xf numFmtId="0" fontId="10" fillId="0" borderId="0" xfId="0" applyFont="1" applyAlignment="1">
      <alignment vertical="center"/>
    </xf>
    <xf numFmtId="0" fontId="10" fillId="0" borderId="0" xfId="47" applyFont="1" applyAlignment="1" applyProtection="1">
      <alignment horizontal="left" vertical="center" indent="1"/>
      <protection hidden="1"/>
    </xf>
    <xf numFmtId="0" fontId="10" fillId="0" borderId="0" xfId="47" applyFont="1" applyAlignment="1" applyProtection="1">
      <alignment horizontal="left" vertical="center"/>
      <protection hidden="1"/>
    </xf>
    <xf numFmtId="0" fontId="9" fillId="0" borderId="0" xfId="53" applyAlignment="1" applyProtection="1">
      <alignment horizontal="left" vertical="center"/>
      <protection hidden="1"/>
    </xf>
    <xf numFmtId="0" fontId="9" fillId="0" borderId="0" xfId="0" applyFont="1" applyAlignment="1">
      <alignment horizontal="left" vertical="center" indent="1"/>
    </xf>
    <xf numFmtId="0" fontId="10" fillId="0" borderId="0" xfId="0" applyFont="1" applyAlignment="1">
      <alignment horizontal="left" vertical="center"/>
    </xf>
    <xf numFmtId="0" fontId="10" fillId="0" borderId="0" xfId="0" applyFont="1" applyAlignment="1">
      <alignment horizontal="right" vertical="center" indent="1"/>
    </xf>
    <xf numFmtId="0" fontId="10" fillId="0" borderId="4" xfId="0" applyFont="1" applyBorder="1" applyAlignment="1" applyProtection="1">
      <alignment vertical="center"/>
      <protection hidden="1"/>
    </xf>
    <xf numFmtId="0" fontId="9" fillId="0" borderId="4" xfId="0" applyFont="1" applyBorder="1" applyAlignment="1" applyProtection="1">
      <alignment vertical="center"/>
      <protection hidden="1"/>
    </xf>
    <xf numFmtId="0" fontId="10" fillId="0" borderId="4" xfId="0" applyFont="1" applyBorder="1" applyAlignment="1" applyProtection="1">
      <alignment horizontal="right"/>
      <protection hidden="1"/>
    </xf>
    <xf numFmtId="0" fontId="0" fillId="0" borderId="0" xfId="0" applyAlignment="1" applyProtection="1">
      <alignment vertical="center"/>
      <protection hidden="1"/>
    </xf>
    <xf numFmtId="0" fontId="0" fillId="0" borderId="0" xfId="0" applyProtection="1">
      <protection hidden="1"/>
    </xf>
    <xf numFmtId="0" fontId="3" fillId="0" borderId="0" xfId="0" applyFont="1" applyAlignment="1" applyProtection="1">
      <alignment vertical="center"/>
      <protection hidden="1"/>
    </xf>
    <xf numFmtId="0" fontId="12" fillId="0" borderId="0" xfId="0" applyFont="1" applyAlignment="1" applyProtection="1">
      <alignment vertical="center"/>
      <protection hidden="1"/>
    </xf>
    <xf numFmtId="0" fontId="10" fillId="0" borderId="0" xfId="0" applyFont="1" applyAlignment="1" applyProtection="1">
      <alignment horizontal="center" vertical="center"/>
      <protection hidden="1"/>
    </xf>
    <xf numFmtId="0" fontId="9" fillId="0" borderId="0" xfId="0" applyFont="1" applyAlignment="1" applyProtection="1">
      <alignment vertical="center"/>
      <protection hidden="1"/>
    </xf>
    <xf numFmtId="0" fontId="9" fillId="0" borderId="0" xfId="47" applyAlignment="1" applyProtection="1">
      <alignment vertical="center"/>
      <protection hidden="1"/>
    </xf>
    <xf numFmtId="0" fontId="4" fillId="0" borderId="0" xfId="0" applyFont="1" applyAlignment="1" applyProtection="1">
      <alignment vertical="center"/>
      <protection hidden="1"/>
    </xf>
    <xf numFmtId="0" fontId="9" fillId="0" borderId="0" xfId="0" applyFont="1" applyAlignment="1" applyProtection="1">
      <alignment horizontal="justify" vertical="center"/>
      <protection hidden="1"/>
    </xf>
    <xf numFmtId="0" fontId="10" fillId="0" borderId="0" xfId="0" applyFont="1" applyAlignment="1" applyProtection="1">
      <alignment vertical="center"/>
      <protection hidden="1"/>
    </xf>
    <xf numFmtId="0" fontId="5" fillId="0" borderId="0" xfId="0" applyFont="1" applyAlignment="1" applyProtection="1">
      <alignment vertical="center"/>
      <protection hidden="1"/>
    </xf>
    <xf numFmtId="0" fontId="10" fillId="0" borderId="0" xfId="0" applyFont="1" applyAlignment="1" applyProtection="1">
      <alignment horizontal="justify" vertical="center"/>
      <protection hidden="1"/>
    </xf>
    <xf numFmtId="0" fontId="10" fillId="0" borderId="0" xfId="0" applyFont="1" applyAlignment="1" applyProtection="1">
      <alignment horizontal="left" vertical="center"/>
      <protection hidden="1"/>
    </xf>
    <xf numFmtId="0" fontId="10" fillId="0" borderId="0" xfId="0" applyFont="1" applyAlignment="1" applyProtection="1">
      <alignment horizontal="right" vertical="center" indent="1"/>
      <protection hidden="1"/>
    </xf>
    <xf numFmtId="0" fontId="9" fillId="0" borderId="0" xfId="0" applyFont="1" applyAlignment="1" applyProtection="1">
      <alignment horizontal="left" vertical="center"/>
      <protection hidden="1"/>
    </xf>
    <xf numFmtId="0" fontId="10" fillId="0" borderId="0" xfId="0" applyFont="1" applyAlignment="1" applyProtection="1">
      <alignment horizontal="left" vertical="center" indent="1"/>
      <protection hidden="1"/>
    </xf>
    <xf numFmtId="0" fontId="9" fillId="0" borderId="0" xfId="0" applyFont="1" applyAlignment="1" applyProtection="1">
      <alignment horizontal="left" vertical="center" indent="1"/>
      <protection hidden="1"/>
    </xf>
    <xf numFmtId="0" fontId="10" fillId="0" borderId="4" xfId="0" applyFont="1" applyBorder="1" applyAlignment="1" applyProtection="1">
      <alignment horizontal="right" vertical="center"/>
      <protection hidden="1"/>
    </xf>
    <xf numFmtId="0" fontId="5" fillId="0" borderId="5" xfId="0" applyFont="1" applyBorder="1" applyAlignment="1" applyProtection="1">
      <alignment horizontal="center" vertical="center"/>
      <protection hidden="1"/>
    </xf>
    <xf numFmtId="0" fontId="5" fillId="0" borderId="6" xfId="0" applyFont="1" applyBorder="1" applyAlignment="1" applyProtection="1">
      <alignment horizontal="center" vertical="top" wrapText="1"/>
      <protection hidden="1"/>
    </xf>
    <xf numFmtId="0" fontId="9" fillId="0" borderId="0" xfId="0" applyFont="1" applyAlignment="1" applyProtection="1">
      <alignment horizontal="right" vertical="center"/>
      <protection hidden="1"/>
    </xf>
    <xf numFmtId="0" fontId="10" fillId="0" borderId="0" xfId="0" applyFont="1" applyAlignment="1" applyProtection="1">
      <alignment horizontal="left" vertical="top"/>
      <protection hidden="1"/>
    </xf>
    <xf numFmtId="0" fontId="9" fillId="0" borderId="6"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9" fillId="0" borderId="8" xfId="0" applyFont="1" applyBorder="1" applyAlignment="1" applyProtection="1">
      <alignment horizontal="center" vertical="center" wrapText="1"/>
      <protection hidden="1"/>
    </xf>
    <xf numFmtId="0" fontId="24" fillId="0" borderId="0" xfId="0" applyFont="1" applyAlignment="1" applyProtection="1">
      <alignment vertical="center"/>
      <protection hidden="1"/>
    </xf>
    <xf numFmtId="0" fontId="24" fillId="0" borderId="0" xfId="0" applyFont="1" applyProtection="1">
      <protection hidden="1"/>
    </xf>
    <xf numFmtId="0" fontId="9" fillId="0" borderId="0" xfId="0" applyFont="1" applyAlignment="1" applyProtection="1">
      <alignment horizontal="center" vertical="center"/>
      <protection hidden="1"/>
    </xf>
    <xf numFmtId="0" fontId="10" fillId="0" borderId="0" xfId="0" applyFont="1" applyAlignment="1" applyProtection="1">
      <alignment horizontal="right" vertical="center"/>
      <protection hidden="1"/>
    </xf>
    <xf numFmtId="0" fontId="25" fillId="0" borderId="0" xfId="0" applyFont="1" applyAlignment="1" applyProtection="1">
      <alignment vertical="center"/>
      <protection hidden="1"/>
    </xf>
    <xf numFmtId="171" fontId="9" fillId="0" borderId="0" xfId="0" applyNumberFormat="1" applyFont="1" applyAlignment="1" applyProtection="1">
      <alignment horizontal="center" vertical="center"/>
      <protection hidden="1"/>
    </xf>
    <xf numFmtId="0" fontId="9" fillId="0" borderId="0" xfId="47" applyAlignment="1" applyProtection="1">
      <alignment horizontal="left" vertical="center"/>
      <protection hidden="1"/>
    </xf>
    <xf numFmtId="0" fontId="7" fillId="0" borderId="0" xfId="0" applyFont="1" applyAlignment="1" applyProtection="1">
      <alignment vertical="center"/>
      <protection hidden="1"/>
    </xf>
    <xf numFmtId="0" fontId="7" fillId="0" borderId="0" xfId="0" applyFont="1" applyProtection="1">
      <protection hidden="1"/>
    </xf>
    <xf numFmtId="0" fontId="9" fillId="0" borderId="0" xfId="0" applyFont="1" applyAlignment="1" applyProtection="1">
      <alignment horizontal="center" vertical="center" wrapText="1"/>
      <protection hidden="1"/>
    </xf>
    <xf numFmtId="0" fontId="9" fillId="0" borderId="0" xfId="0" applyFont="1" applyAlignment="1" applyProtection="1">
      <alignment vertical="top"/>
      <protection hidden="1"/>
    </xf>
    <xf numFmtId="0" fontId="0" fillId="0" borderId="0" xfId="0" applyAlignment="1" applyProtection="1">
      <alignment vertical="top"/>
      <protection hidden="1"/>
    </xf>
    <xf numFmtId="0" fontId="27" fillId="0" borderId="0" xfId="0" applyFont="1" applyAlignment="1" applyProtection="1">
      <alignment vertical="center"/>
      <protection hidden="1"/>
    </xf>
    <xf numFmtId="172" fontId="10" fillId="0" borderId="0" xfId="0" applyNumberFormat="1" applyFont="1" applyAlignment="1" applyProtection="1">
      <alignment horizontal="left" vertical="center" indent="1"/>
      <protection hidden="1"/>
    </xf>
    <xf numFmtId="0" fontId="10" fillId="0" borderId="0" xfId="0" applyFont="1" applyAlignment="1" applyProtection="1">
      <alignment horizontal="right"/>
      <protection hidden="1"/>
    </xf>
    <xf numFmtId="0" fontId="11" fillId="0" borderId="0" xfId="0" applyFont="1" applyAlignment="1" applyProtection="1">
      <alignment horizontal="center" vertical="center" wrapText="1"/>
      <protection hidden="1"/>
    </xf>
    <xf numFmtId="172" fontId="9" fillId="0" borderId="0" xfId="0" applyNumberFormat="1" applyFont="1" applyAlignment="1" applyProtection="1">
      <alignment horizontal="left" vertical="center"/>
      <protection hidden="1"/>
    </xf>
    <xf numFmtId="0" fontId="10" fillId="0" borderId="0" xfId="0" applyFont="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0" borderId="0" xfId="0" applyFont="1" applyAlignment="1" applyProtection="1">
      <alignment horizontal="left" vertical="center" indent="3"/>
      <protection hidden="1"/>
    </xf>
    <xf numFmtId="171" fontId="9" fillId="0" borderId="0" xfId="0" applyNumberFormat="1" applyFont="1" applyAlignment="1" applyProtection="1">
      <alignment horizontal="center" vertical="top"/>
      <protection hidden="1"/>
    </xf>
    <xf numFmtId="171" fontId="9" fillId="0" borderId="0" xfId="0" applyNumberFormat="1" applyFont="1" applyAlignment="1" applyProtection="1">
      <alignment horizontal="left" vertical="top"/>
      <protection hidden="1"/>
    </xf>
    <xf numFmtId="0" fontId="9" fillId="0" borderId="0" xfId="0" applyFont="1" applyAlignment="1" applyProtection="1">
      <alignment horizontal="justify" vertical="top"/>
      <protection hidden="1"/>
    </xf>
    <xf numFmtId="0" fontId="28" fillId="0" borderId="0" xfId="0" applyFont="1" applyAlignment="1" applyProtection="1">
      <alignment horizontal="justify" vertical="top"/>
      <protection hidden="1"/>
    </xf>
    <xf numFmtId="171" fontId="9" fillId="0" borderId="0" xfId="0" applyNumberFormat="1" applyFont="1" applyAlignment="1" applyProtection="1">
      <alignment horizontal="justify" vertical="top" wrapText="1"/>
      <protection hidden="1"/>
    </xf>
    <xf numFmtId="171" fontId="9" fillId="0" borderId="0" xfId="0" applyNumberFormat="1" applyFont="1" applyAlignment="1" applyProtection="1">
      <alignment horizontal="left" vertical="top" indent="2"/>
      <protection hidden="1"/>
    </xf>
    <xf numFmtId="171" fontId="9" fillId="0" borderId="0" xfId="0" applyNumberFormat="1" applyFont="1" applyAlignment="1" applyProtection="1">
      <alignment horizontal="left" vertical="center" indent="3"/>
      <protection hidden="1"/>
    </xf>
    <xf numFmtId="0" fontId="9" fillId="0" borderId="0" xfId="0" applyFont="1" applyAlignment="1" applyProtection="1">
      <alignment horizontal="left" vertical="center" wrapText="1" indent="2"/>
      <protection hidden="1"/>
    </xf>
    <xf numFmtId="0" fontId="2" fillId="0" borderId="0" xfId="0" applyFont="1" applyProtection="1">
      <protection hidden="1"/>
    </xf>
    <xf numFmtId="0" fontId="2" fillId="0" borderId="0" xfId="0" applyFont="1" applyAlignment="1" applyProtection="1">
      <alignment vertical="center"/>
      <protection hidden="1"/>
    </xf>
    <xf numFmtId="0" fontId="5" fillId="0" borderId="5" xfId="0" quotePrefix="1" applyFont="1" applyBorder="1" applyAlignment="1" applyProtection="1">
      <alignment horizontal="center" vertical="center"/>
      <protection hidden="1"/>
    </xf>
    <xf numFmtId="0" fontId="9" fillId="2" borderId="6" xfId="0" applyFont="1" applyFill="1" applyBorder="1" applyAlignment="1" applyProtection="1">
      <alignment horizontal="left" vertical="center" wrapText="1"/>
      <protection locked="0"/>
    </xf>
    <xf numFmtId="0" fontId="9" fillId="0" borderId="6" xfId="0" applyFont="1" applyBorder="1" applyAlignment="1" applyProtection="1">
      <alignment horizontal="center" vertical="top" wrapText="1"/>
      <protection hidden="1"/>
    </xf>
    <xf numFmtId="0" fontId="9" fillId="0" borderId="0" xfId="0" applyFont="1" applyAlignment="1" applyProtection="1">
      <alignment horizontal="center" vertical="top" wrapText="1"/>
      <protection hidden="1"/>
    </xf>
    <xf numFmtId="0" fontId="9" fillId="0" borderId="0" xfId="0" applyFont="1" applyAlignment="1" applyProtection="1">
      <alignment vertical="center" wrapText="1"/>
      <protection hidden="1"/>
    </xf>
    <xf numFmtId="0" fontId="30" fillId="0" borderId="0" xfId="52" applyFont="1" applyAlignment="1" applyProtection="1">
      <alignment vertical="center"/>
      <protection hidden="1"/>
    </xf>
    <xf numFmtId="0" fontId="30" fillId="0" borderId="0" xfId="52" applyFont="1" applyProtection="1">
      <protection hidden="1"/>
    </xf>
    <xf numFmtId="0" fontId="14" fillId="0" borderId="0" xfId="52" applyProtection="1">
      <protection hidden="1"/>
    </xf>
    <xf numFmtId="0" fontId="5" fillId="0" borderId="0" xfId="52" applyFont="1" applyAlignment="1" applyProtection="1">
      <alignment vertical="center"/>
      <protection hidden="1"/>
    </xf>
    <xf numFmtId="0" fontId="5" fillId="0" borderId="4" xfId="52" applyFont="1" applyBorder="1" applyAlignment="1" applyProtection="1">
      <alignment vertical="center"/>
      <protection hidden="1"/>
    </xf>
    <xf numFmtId="0" fontId="14" fillId="0" borderId="0" xfId="52" applyAlignment="1" applyProtection="1">
      <alignment vertical="center"/>
      <protection hidden="1"/>
    </xf>
    <xf numFmtId="0" fontId="32" fillId="0" borderId="0" xfId="52" applyFont="1" applyAlignment="1" applyProtection="1">
      <alignment vertical="center"/>
      <protection hidden="1"/>
    </xf>
    <xf numFmtId="0" fontId="25" fillId="0" borderId="0" xfId="52" applyFont="1" applyAlignment="1" applyProtection="1">
      <alignment vertical="center"/>
      <protection hidden="1"/>
    </xf>
    <xf numFmtId="0" fontId="9" fillId="0" borderId="14" xfId="0" applyFont="1" applyBorder="1" applyAlignment="1" applyProtection="1">
      <alignment horizontal="center" vertical="center" wrapText="1"/>
      <protection hidden="1"/>
    </xf>
    <xf numFmtId="0" fontId="33" fillId="0" borderId="0" xfId="52" applyFont="1" applyAlignment="1" applyProtection="1">
      <alignment vertical="center"/>
      <protection hidden="1"/>
    </xf>
    <xf numFmtId="0" fontId="34" fillId="0" borderId="0" xfId="52" applyFont="1"/>
    <xf numFmtId="0" fontId="33" fillId="0" borderId="0" xfId="52" applyFont="1" applyProtection="1">
      <protection hidden="1"/>
    </xf>
    <xf numFmtId="0" fontId="34" fillId="0" borderId="0" xfId="52" applyFont="1" applyProtection="1">
      <protection hidden="1"/>
    </xf>
    <xf numFmtId="0" fontId="9" fillId="0" borderId="15" xfId="0" applyFont="1" applyBorder="1" applyAlignment="1" applyProtection="1">
      <alignment horizontal="center" vertical="center" wrapText="1"/>
      <protection hidden="1"/>
    </xf>
    <xf numFmtId="0" fontId="9" fillId="0" borderId="16" xfId="0" applyFont="1" applyBorder="1" applyAlignment="1" applyProtection="1">
      <alignment vertical="center" wrapText="1"/>
      <protection hidden="1"/>
    </xf>
    <xf numFmtId="0" fontId="9" fillId="0" borderId="7" xfId="0" applyFont="1" applyBorder="1" applyAlignment="1" applyProtection="1">
      <alignment horizontal="center" vertical="top" wrapText="1"/>
      <protection hidden="1"/>
    </xf>
    <xf numFmtId="0" fontId="9" fillId="0" borderId="17" xfId="0" applyFont="1" applyBorder="1" applyAlignment="1" applyProtection="1">
      <alignment horizontal="center" vertical="top" wrapText="1"/>
      <protection hidden="1"/>
    </xf>
    <xf numFmtId="0" fontId="9" fillId="0" borderId="18" xfId="0" applyFont="1" applyBorder="1" applyAlignment="1" applyProtection="1">
      <alignment horizontal="center" vertical="top" wrapText="1"/>
      <protection hidden="1"/>
    </xf>
    <xf numFmtId="0" fontId="10" fillId="0" borderId="0" xfId="53" applyFont="1" applyAlignment="1" applyProtection="1">
      <alignment vertical="top"/>
      <protection hidden="1"/>
    </xf>
    <xf numFmtId="0" fontId="5" fillId="0" borderId="0" xfId="0" applyFont="1" applyAlignment="1" applyProtection="1">
      <alignment horizontal="center" vertical="center"/>
      <protection hidden="1"/>
    </xf>
    <xf numFmtId="0" fontId="9" fillId="2" borderId="6" xfId="0" applyFont="1" applyFill="1" applyBorder="1" applyAlignment="1" applyProtection="1">
      <alignment horizontal="left" vertical="center"/>
      <protection locked="0"/>
    </xf>
    <xf numFmtId="0" fontId="10" fillId="0" borderId="0" xfId="53" applyFont="1" applyAlignment="1" applyProtection="1">
      <alignment horizontal="left" vertical="center"/>
      <protection hidden="1"/>
    </xf>
    <xf numFmtId="0" fontId="9" fillId="0" borderId="19" xfId="0" applyFont="1" applyBorder="1" applyAlignment="1" applyProtection="1">
      <alignment horizontal="left" vertical="center"/>
      <protection hidden="1"/>
    </xf>
    <xf numFmtId="0" fontId="9" fillId="0" borderId="0" xfId="47" applyAlignment="1" applyProtection="1">
      <alignment horizontal="left" vertical="center" indent="1"/>
      <protection hidden="1"/>
    </xf>
    <xf numFmtId="0" fontId="5" fillId="0" borderId="20" xfId="0" applyFont="1" applyBorder="1" applyAlignment="1" applyProtection="1">
      <alignment horizontal="center" vertical="center"/>
      <protection hidden="1"/>
    </xf>
    <xf numFmtId="0" fontId="5" fillId="0" borderId="21" xfId="0" applyFont="1" applyBorder="1" applyAlignment="1" applyProtection="1">
      <alignment horizontal="center" vertical="center"/>
      <protection hidden="1"/>
    </xf>
    <xf numFmtId="0" fontId="5" fillId="0" borderId="22" xfId="0" applyFont="1" applyBorder="1" applyAlignment="1" applyProtection="1">
      <alignment horizontal="center" vertical="center"/>
      <protection hidden="1"/>
    </xf>
    <xf numFmtId="0" fontId="5" fillId="0" borderId="23" xfId="0" applyFont="1" applyBorder="1" applyAlignment="1" applyProtection="1">
      <alignment horizontal="center" vertical="center"/>
      <protection hidden="1"/>
    </xf>
    <xf numFmtId="0" fontId="38" fillId="0" borderId="0" xfId="0" applyFont="1" applyAlignment="1" applyProtection="1">
      <alignment vertical="center"/>
      <protection hidden="1"/>
    </xf>
    <xf numFmtId="0" fontId="38" fillId="0" borderId="0" xfId="0" applyFont="1" applyAlignment="1" applyProtection="1">
      <alignment horizontal="center"/>
      <protection hidden="1"/>
    </xf>
    <xf numFmtId="0" fontId="38" fillId="0" borderId="0" xfId="0" applyFont="1" applyProtection="1">
      <protection hidden="1"/>
    </xf>
    <xf numFmtId="0" fontId="38" fillId="0" borderId="0" xfId="0" applyFont="1" applyAlignment="1" applyProtection="1">
      <alignment horizontal="center" vertical="center"/>
      <protection hidden="1"/>
    </xf>
    <xf numFmtId="0" fontId="40" fillId="0" borderId="0" xfId="0" applyFont="1" applyAlignment="1" applyProtection="1">
      <alignment vertical="center"/>
      <protection hidden="1"/>
    </xf>
    <xf numFmtId="0" fontId="41" fillId="0" borderId="0" xfId="0" applyFont="1" applyAlignment="1" applyProtection="1">
      <alignment vertical="center"/>
      <protection hidden="1"/>
    </xf>
    <xf numFmtId="0" fontId="35" fillId="0" borderId="0" xfId="47" applyFont="1" applyAlignment="1" applyProtection="1">
      <alignment horizontal="left" vertical="center" indent="1"/>
      <protection hidden="1"/>
    </xf>
    <xf numFmtId="0" fontId="37" fillId="0" borderId="0" xfId="0" applyFont="1" applyAlignment="1" applyProtection="1">
      <alignment vertical="center"/>
      <protection hidden="1"/>
    </xf>
    <xf numFmtId="0" fontId="7" fillId="0" borderId="0" xfId="0" applyFont="1" applyAlignment="1" applyProtection="1">
      <alignment horizontal="center" vertical="center"/>
      <protection hidden="1"/>
    </xf>
    <xf numFmtId="0" fontId="7" fillId="0" borderId="0" xfId="0" applyFont="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39" fillId="0" borderId="0" xfId="0" applyFont="1" applyAlignment="1" applyProtection="1">
      <alignment horizontal="center" vertical="center"/>
      <protection hidden="1"/>
    </xf>
    <xf numFmtId="0" fontId="5" fillId="0" borderId="0" xfId="0" applyFont="1" applyProtection="1">
      <protection hidden="1"/>
    </xf>
    <xf numFmtId="0" fontId="0" fillId="0" borderId="0" xfId="0" applyAlignment="1" applyProtection="1">
      <alignment horizontal="justify"/>
      <protection hidden="1"/>
    </xf>
    <xf numFmtId="0" fontId="7" fillId="2" borderId="6" xfId="0" applyFont="1" applyFill="1" applyBorder="1" applyAlignment="1" applyProtection="1">
      <alignment horizontal="center" vertical="center"/>
      <protection locked="0"/>
    </xf>
    <xf numFmtId="0" fontId="9" fillId="0" borderId="24" xfId="0" applyFont="1" applyBorder="1" applyAlignment="1" applyProtection="1">
      <alignment vertical="center"/>
      <protection hidden="1"/>
    </xf>
    <xf numFmtId="0" fontId="10" fillId="2" borderId="17" xfId="0" applyFont="1" applyFill="1" applyBorder="1" applyAlignment="1" applyProtection="1">
      <alignment horizontal="center" vertical="center" wrapText="1"/>
      <protection locked="0"/>
    </xf>
    <xf numFmtId="0" fontId="10" fillId="2" borderId="18" xfId="0" applyFont="1" applyFill="1" applyBorder="1" applyAlignment="1" applyProtection="1">
      <alignment horizontal="center" vertical="center" wrapText="1"/>
      <protection locked="0"/>
    </xf>
    <xf numFmtId="0" fontId="9" fillId="0" borderId="6" xfId="0" applyFont="1" applyBorder="1" applyAlignment="1" applyProtection="1">
      <alignment vertical="center" wrapText="1"/>
      <protection hidden="1"/>
    </xf>
    <xf numFmtId="0" fontId="14" fillId="0" borderId="0" xfId="51" applyAlignment="1" applyProtection="1">
      <alignment vertical="center"/>
      <protection hidden="1"/>
    </xf>
    <xf numFmtId="0" fontId="14" fillId="0" borderId="0" xfId="51" applyProtection="1">
      <protection hidden="1"/>
    </xf>
    <xf numFmtId="0" fontId="9" fillId="0" borderId="0" xfId="0" applyFont="1" applyAlignment="1" applyProtection="1">
      <alignment horizontal="right" vertical="top"/>
      <protection hidden="1"/>
    </xf>
    <xf numFmtId="172" fontId="10" fillId="0" borderId="0" xfId="0" applyNumberFormat="1" applyFont="1" applyAlignment="1">
      <alignment horizontal="left" vertical="center" indent="1"/>
    </xf>
    <xf numFmtId="172" fontId="10" fillId="0" borderId="0" xfId="0" applyNumberFormat="1" applyFont="1" applyAlignment="1" applyProtection="1">
      <alignment horizontal="left" vertical="center"/>
      <protection hidden="1"/>
    </xf>
    <xf numFmtId="0" fontId="9" fillId="2" borderId="17"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left" vertical="center" wrapText="1"/>
      <protection locked="0"/>
    </xf>
    <xf numFmtId="0" fontId="9" fillId="2" borderId="1" xfId="0" applyFont="1" applyFill="1" applyBorder="1" applyAlignment="1" applyProtection="1">
      <alignment horizontal="left" vertical="center" wrapText="1"/>
      <protection locked="0"/>
    </xf>
    <xf numFmtId="0" fontId="9" fillId="0" borderId="7" xfId="0" applyFont="1" applyBorder="1" applyAlignment="1" applyProtection="1">
      <alignment horizontal="left" vertical="center" wrapText="1"/>
      <protection hidden="1"/>
    </xf>
    <xf numFmtId="0" fontId="9" fillId="0" borderId="6" xfId="0" applyFont="1" applyBorder="1" applyAlignment="1" applyProtection="1">
      <alignment horizontal="left" vertical="top" wrapText="1" indent="2"/>
      <protection hidden="1"/>
    </xf>
    <xf numFmtId="0" fontId="9" fillId="0" borderId="8" xfId="0" applyFont="1" applyBorder="1" applyAlignment="1" applyProtection="1">
      <alignment horizontal="left" vertical="center" wrapText="1" indent="2"/>
      <protection hidden="1"/>
    </xf>
    <xf numFmtId="0" fontId="9" fillId="0" borderId="15" xfId="0" applyFont="1" applyBorder="1" applyAlignment="1" applyProtection="1">
      <alignment horizontal="left" vertical="center" wrapText="1" indent="2"/>
      <protection hidden="1"/>
    </xf>
    <xf numFmtId="0" fontId="9" fillId="0" borderId="25" xfId="0" applyFont="1" applyBorder="1" applyAlignment="1" applyProtection="1">
      <alignment horizontal="center" vertical="top" wrapText="1"/>
      <protection hidden="1"/>
    </xf>
    <xf numFmtId="0" fontId="42" fillId="0" borderId="0" xfId="0" applyFont="1" applyAlignment="1" applyProtection="1">
      <alignment horizontal="justify" vertical="center"/>
      <protection hidden="1"/>
    </xf>
    <xf numFmtId="0" fontId="42" fillId="0" borderId="0" xfId="0" applyFont="1" applyAlignment="1" applyProtection="1">
      <alignment horizontal="center" vertical="center"/>
      <protection hidden="1"/>
    </xf>
    <xf numFmtId="0" fontId="5" fillId="0" borderId="0" xfId="0" applyFont="1" applyAlignment="1" applyProtection="1">
      <alignment horizontal="justify" vertical="center"/>
      <protection hidden="1"/>
    </xf>
    <xf numFmtId="0" fontId="45" fillId="0" borderId="0" xfId="0" applyFont="1" applyAlignment="1" applyProtection="1">
      <alignment horizontal="right" vertical="center" wrapText="1"/>
      <protection hidden="1"/>
    </xf>
    <xf numFmtId="0" fontId="10" fillId="0" borderId="0" xfId="0" applyFont="1" applyAlignment="1" applyProtection="1">
      <alignment horizontal="center" vertical="center" wrapText="1"/>
      <protection hidden="1"/>
    </xf>
    <xf numFmtId="0" fontId="9" fillId="0" borderId="24" xfId="0" applyFont="1" applyBorder="1" applyAlignment="1" applyProtection="1">
      <alignment horizontal="center" vertical="top" wrapText="1"/>
      <protection hidden="1"/>
    </xf>
    <xf numFmtId="0" fontId="9" fillId="0" borderId="24" xfId="0" applyFont="1" applyBorder="1" applyAlignment="1" applyProtection="1">
      <alignment vertical="top" wrapText="1"/>
      <protection hidden="1"/>
    </xf>
    <xf numFmtId="0" fontId="42" fillId="0" borderId="0" xfId="0" applyFont="1" applyAlignment="1" applyProtection="1">
      <alignment vertical="center"/>
      <protection hidden="1"/>
    </xf>
    <xf numFmtId="0" fontId="42" fillId="0" borderId="0" xfId="0" applyFont="1" applyAlignment="1" applyProtection="1">
      <alignment vertical="center"/>
      <protection locked="0"/>
    </xf>
    <xf numFmtId="0" fontId="42" fillId="0" borderId="0" xfId="0" applyFont="1" applyAlignment="1" applyProtection="1">
      <alignment vertical="center" wrapText="1"/>
      <protection hidden="1"/>
    </xf>
    <xf numFmtId="14" fontId="7" fillId="0" borderId="0" xfId="0" applyNumberFormat="1" applyFont="1" applyAlignment="1" applyProtection="1">
      <alignment vertical="center" wrapText="1"/>
      <protection hidden="1"/>
    </xf>
    <xf numFmtId="0" fontId="7" fillId="0" borderId="0" xfId="0" applyFont="1" applyAlignment="1" applyProtection="1">
      <alignment vertical="top" wrapText="1"/>
      <protection hidden="1"/>
    </xf>
    <xf numFmtId="0" fontId="25" fillId="0" borderId="0" xfId="0" applyFont="1" applyProtection="1">
      <protection hidden="1"/>
    </xf>
    <xf numFmtId="0" fontId="8"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47" fillId="0" borderId="0" xfId="0" applyFont="1" applyAlignment="1">
      <alignment horizontal="left"/>
    </xf>
    <xf numFmtId="0" fontId="9" fillId="0" borderId="14" xfId="0" applyFont="1" applyBorder="1" applyAlignment="1" applyProtection="1">
      <alignment horizontal="left" vertical="center" wrapText="1" indent="2"/>
      <protection hidden="1"/>
    </xf>
    <xf numFmtId="0" fontId="14" fillId="0" borderId="0" xfId="51" applyAlignment="1" applyProtection="1">
      <alignment horizontal="left" vertical="center"/>
      <protection hidden="1"/>
    </xf>
    <xf numFmtId="0" fontId="14" fillId="0" borderId="0" xfId="51" applyAlignment="1" applyProtection="1">
      <alignment horizontal="center" vertical="center"/>
      <protection hidden="1"/>
    </xf>
    <xf numFmtId="0" fontId="14" fillId="0" borderId="0" xfId="51" applyAlignment="1" applyProtection="1">
      <alignment horizontal="left"/>
      <protection hidden="1"/>
    </xf>
    <xf numFmtId="0" fontId="14" fillId="0" borderId="0" xfId="51" applyAlignment="1" applyProtection="1">
      <alignment horizontal="center"/>
      <protection hidden="1"/>
    </xf>
    <xf numFmtId="0" fontId="14" fillId="0" borderId="0" xfId="54" applyAlignment="1" applyProtection="1">
      <alignment horizontal="center"/>
      <protection hidden="1"/>
    </xf>
    <xf numFmtId="0" fontId="14" fillId="0" borderId="0" xfId="54" applyProtection="1">
      <protection hidden="1"/>
    </xf>
    <xf numFmtId="0" fontId="9" fillId="0" borderId="0" xfId="0" applyFont="1" applyAlignment="1" applyProtection="1">
      <alignment vertical="center" wrapText="1"/>
      <protection locked="0" hidden="1"/>
    </xf>
    <xf numFmtId="0" fontId="48" fillId="0" borderId="0" xfId="0" applyFont="1" applyAlignment="1" applyProtection="1">
      <alignment vertical="center"/>
      <protection hidden="1"/>
    </xf>
    <xf numFmtId="0" fontId="48" fillId="0" borderId="0" xfId="0" applyFont="1" applyProtection="1">
      <protection hidden="1"/>
    </xf>
    <xf numFmtId="0" fontId="49" fillId="0" borderId="0" xfId="0" applyFont="1" applyAlignment="1" applyProtection="1">
      <alignment vertical="center"/>
      <protection hidden="1"/>
    </xf>
    <xf numFmtId="0" fontId="50" fillId="0" borderId="0" xfId="0" applyFont="1" applyAlignment="1" applyProtection="1">
      <alignment vertical="center"/>
      <protection hidden="1"/>
    </xf>
    <xf numFmtId="0" fontId="51" fillId="0" borderId="0" xfId="47" applyFont="1" applyAlignment="1" applyProtection="1">
      <alignment vertical="center"/>
      <protection hidden="1"/>
    </xf>
    <xf numFmtId="0" fontId="51" fillId="0" borderId="0" xfId="53" applyFont="1" applyAlignment="1" applyProtection="1">
      <alignment vertical="center"/>
      <protection hidden="1"/>
    </xf>
    <xf numFmtId="0" fontId="48" fillId="0" borderId="0" xfId="0" applyFont="1" applyAlignment="1" applyProtection="1">
      <alignment horizontal="justify" vertical="center"/>
      <protection hidden="1"/>
    </xf>
    <xf numFmtId="0" fontId="51" fillId="0" borderId="0" xfId="47" applyFont="1" applyAlignment="1" applyProtection="1">
      <alignment horizontal="justify" vertical="center"/>
      <protection hidden="1"/>
    </xf>
    <xf numFmtId="0" fontId="51" fillId="0" borderId="0" xfId="53" applyFont="1" applyAlignment="1" applyProtection="1">
      <alignment horizontal="justify" vertical="center"/>
      <protection hidden="1"/>
    </xf>
    <xf numFmtId="0" fontId="48" fillId="0" borderId="0" xfId="0" applyFont="1" applyAlignment="1" applyProtection="1">
      <alignment horizontal="justify"/>
      <protection hidden="1"/>
    </xf>
    <xf numFmtId="0" fontId="25" fillId="0" borderId="0" xfId="0" applyFont="1" applyAlignment="1" applyProtection="1">
      <alignment horizontal="center"/>
      <protection hidden="1"/>
    </xf>
    <xf numFmtId="0" fontId="7" fillId="0" borderId="0" xfId="47" applyFont="1" applyAlignment="1" applyProtection="1">
      <alignment vertical="center"/>
      <protection hidden="1"/>
    </xf>
    <xf numFmtId="0" fontId="7" fillId="0" borderId="0" xfId="53" applyFont="1" applyAlignment="1" applyProtection="1">
      <alignment vertical="center"/>
      <protection hidden="1"/>
    </xf>
    <xf numFmtId="0" fontId="7" fillId="0" borderId="0" xfId="0" applyFont="1" applyAlignment="1" applyProtection="1">
      <alignment vertical="center" wrapText="1"/>
      <protection hidden="1"/>
    </xf>
    <xf numFmtId="0" fontId="52" fillId="0" borderId="0" xfId="0" applyFont="1" applyAlignment="1" applyProtection="1">
      <alignment horizontal="center" vertical="center"/>
      <protection hidden="1"/>
    </xf>
    <xf numFmtId="0" fontId="54" fillId="0" borderId="0" xfId="0" applyFont="1"/>
    <xf numFmtId="0" fontId="5" fillId="0" borderId="0" xfId="0" applyFont="1" applyAlignment="1" applyProtection="1">
      <alignment horizontal="justify" vertical="top" wrapText="1"/>
      <protection hidden="1"/>
    </xf>
    <xf numFmtId="0" fontId="5" fillId="0" borderId="0" xfId="0" applyFont="1" applyAlignment="1" applyProtection="1">
      <alignment horizontal="justify" vertical="top"/>
      <protection hidden="1"/>
    </xf>
    <xf numFmtId="0" fontId="5" fillId="0" borderId="0" xfId="0" applyFont="1" applyAlignment="1" applyProtection="1">
      <alignment vertical="top"/>
      <protection hidden="1"/>
    </xf>
    <xf numFmtId="0" fontId="5" fillId="0" borderId="0" xfId="0" applyFont="1" applyAlignment="1" applyProtection="1">
      <alignment horizontal="right" vertical="top"/>
      <protection hidden="1"/>
    </xf>
    <xf numFmtId="0" fontId="47" fillId="0" borderId="0" xfId="0" applyFont="1" applyProtection="1">
      <protection hidden="1"/>
    </xf>
    <xf numFmtId="0" fontId="5" fillId="0" borderId="0" xfId="0" applyFont="1" applyAlignment="1" applyProtection="1">
      <alignment horizontal="justify"/>
      <protection hidden="1"/>
    </xf>
    <xf numFmtId="0" fontId="8" fillId="0" borderId="0" xfId="0" applyFont="1" applyAlignment="1" applyProtection="1">
      <alignment horizontal="justify"/>
      <protection hidden="1"/>
    </xf>
    <xf numFmtId="0" fontId="5" fillId="0" borderId="0" xfId="0" quotePrefix="1" applyFont="1" applyAlignment="1" applyProtection="1">
      <alignment vertical="top"/>
      <protection hidden="1"/>
    </xf>
    <xf numFmtId="0" fontId="5" fillId="0" borderId="0" xfId="0" applyFont="1" applyAlignment="1" applyProtection="1">
      <alignment horizontal="left"/>
      <protection hidden="1"/>
    </xf>
    <xf numFmtId="0" fontId="5" fillId="0" borderId="0" xfId="0" applyFont="1" applyAlignment="1" applyProtection="1">
      <alignment vertical="top" wrapText="1"/>
      <protection hidden="1"/>
    </xf>
    <xf numFmtId="0" fontId="8" fillId="0" borderId="0" xfId="0" applyFont="1" applyAlignment="1" applyProtection="1">
      <alignment horizontal="justify" vertical="top" wrapText="1"/>
      <protection hidden="1"/>
    </xf>
    <xf numFmtId="0" fontId="8" fillId="0" borderId="0" xfId="0" applyFont="1" applyAlignment="1" applyProtection="1">
      <alignment vertical="top" wrapText="1"/>
      <protection hidden="1"/>
    </xf>
    <xf numFmtId="15" fontId="5" fillId="0" borderId="0" xfId="0" applyNumberFormat="1" applyFont="1" applyAlignment="1" applyProtection="1">
      <alignment vertical="top"/>
      <protection hidden="1"/>
    </xf>
    <xf numFmtId="0" fontId="5" fillId="0" borderId="4" xfId="0" applyFont="1" applyBorder="1" applyProtection="1">
      <protection hidden="1"/>
    </xf>
    <xf numFmtId="0" fontId="10" fillId="0" borderId="0" xfId="0" applyFont="1" applyAlignment="1" applyProtection="1">
      <alignment horizontal="left" vertical="center" wrapText="1" indent="1"/>
      <protection hidden="1"/>
    </xf>
    <xf numFmtId="0" fontId="9" fillId="0" borderId="0" xfId="53" applyAlignment="1" applyProtection="1">
      <alignment horizontal="left" vertical="center" wrapText="1"/>
      <protection hidden="1"/>
    </xf>
    <xf numFmtId="0" fontId="5" fillId="2" borderId="21" xfId="0" applyFont="1" applyFill="1" applyBorder="1" applyAlignment="1" applyProtection="1">
      <alignment horizontal="left" vertical="center" wrapText="1"/>
      <protection locked="0"/>
    </xf>
    <xf numFmtId="0" fontId="5" fillId="2" borderId="22" xfId="0" applyFont="1" applyFill="1" applyBorder="1" applyAlignment="1" applyProtection="1">
      <alignment horizontal="left" vertical="center" wrapText="1"/>
      <protection locked="0"/>
    </xf>
    <xf numFmtId="0" fontId="5" fillId="2" borderId="23" xfId="0" applyFont="1" applyFill="1" applyBorder="1" applyAlignment="1" applyProtection="1">
      <alignment horizontal="left" vertical="center" wrapText="1"/>
      <protection locked="0"/>
    </xf>
    <xf numFmtId="172" fontId="10" fillId="0" borderId="0" xfId="0" applyNumberFormat="1" applyFont="1" applyAlignment="1" applyProtection="1">
      <alignment horizontal="left" vertical="center" wrapText="1" indent="1"/>
      <protection hidden="1"/>
    </xf>
    <xf numFmtId="0" fontId="10" fillId="0" borderId="0" xfId="0" applyFont="1" applyAlignment="1">
      <alignment horizontal="left" vertical="center" wrapText="1" indent="1"/>
    </xf>
    <xf numFmtId="0" fontId="10" fillId="0" borderId="0" xfId="0" applyFont="1" applyAlignment="1" applyProtection="1">
      <alignment horizontal="left" vertical="center" wrapText="1"/>
      <protection hidden="1"/>
    </xf>
    <xf numFmtId="0" fontId="9" fillId="2" borderId="25" xfId="0" applyFont="1" applyFill="1" applyBorder="1" applyAlignment="1" applyProtection="1">
      <alignment horizontal="left" vertical="center" wrapText="1"/>
      <protection locked="0"/>
    </xf>
    <xf numFmtId="0" fontId="9" fillId="2" borderId="0" xfId="0" applyFont="1" applyFill="1" applyAlignment="1" applyProtection="1">
      <alignment vertical="center" wrapText="1"/>
      <protection locked="0"/>
    </xf>
    <xf numFmtId="0" fontId="9" fillId="2" borderId="6" xfId="0" applyFont="1" applyFill="1" applyBorder="1" applyAlignment="1" applyProtection="1">
      <alignment horizontal="left" vertical="top" wrapText="1"/>
      <protection locked="0"/>
    </xf>
    <xf numFmtId="0" fontId="9" fillId="2" borderId="6" xfId="0" applyFont="1" applyFill="1" applyBorder="1" applyAlignment="1" applyProtection="1">
      <alignment horizontal="center" vertical="center" wrapText="1"/>
      <protection locked="0"/>
    </xf>
    <xf numFmtId="0" fontId="9" fillId="2" borderId="25" xfId="0" applyFont="1" applyFill="1" applyBorder="1" applyAlignment="1" applyProtection="1">
      <alignment horizontal="center" vertical="center" wrapText="1"/>
      <protection locked="0"/>
    </xf>
    <xf numFmtId="0" fontId="9" fillId="2" borderId="7" xfId="0" applyFont="1" applyFill="1" applyBorder="1" applyAlignment="1" applyProtection="1">
      <alignment horizontal="center" vertical="center" wrapText="1"/>
      <protection locked="0"/>
    </xf>
    <xf numFmtId="0" fontId="9" fillId="2" borderId="6" xfId="0" applyFont="1" applyFill="1" applyBorder="1" applyAlignment="1" applyProtection="1">
      <alignment horizontal="left" vertical="top" wrapText="1"/>
      <protection locked="0" hidden="1"/>
    </xf>
    <xf numFmtId="0" fontId="68" fillId="0" borderId="0" xfId="0" applyFont="1" applyAlignment="1" applyProtection="1">
      <alignment vertical="center" wrapText="1"/>
      <protection hidden="1"/>
    </xf>
    <xf numFmtId="0" fontId="69" fillId="0" borderId="0" xfId="0" applyFont="1" applyAlignment="1" applyProtection="1">
      <alignment vertical="center" wrapText="1"/>
      <protection hidden="1"/>
    </xf>
    <xf numFmtId="0" fontId="70" fillId="0" borderId="0" xfId="0" applyFont="1" applyAlignment="1" applyProtection="1">
      <alignment horizontal="justify" vertical="top"/>
      <protection hidden="1"/>
    </xf>
    <xf numFmtId="0" fontId="57" fillId="0" borderId="0" xfId="52" applyFont="1" applyProtection="1">
      <protection hidden="1"/>
    </xf>
    <xf numFmtId="0" fontId="58" fillId="0" borderId="5" xfId="52" applyFont="1" applyBorder="1" applyAlignment="1" applyProtection="1">
      <alignment horizontal="center" vertical="center"/>
      <protection hidden="1"/>
    </xf>
    <xf numFmtId="0" fontId="58" fillId="0" borderId="5" xfId="52" applyFont="1" applyBorder="1" applyAlignment="1" applyProtection="1">
      <alignment horizontal="center" vertical="top"/>
      <protection hidden="1"/>
    </xf>
    <xf numFmtId="0" fontId="58" fillId="0" borderId="19" xfId="52" applyFont="1" applyBorder="1" applyAlignment="1" applyProtection="1">
      <alignment horizontal="center" vertical="top"/>
      <protection hidden="1"/>
    </xf>
    <xf numFmtId="0" fontId="71" fillId="8" borderId="26" xfId="52" applyFont="1" applyFill="1" applyBorder="1" applyAlignment="1" applyProtection="1">
      <alignment horizontal="center" vertical="top"/>
      <protection hidden="1"/>
    </xf>
    <xf numFmtId="0" fontId="9" fillId="0" borderId="0" xfId="52" applyFont="1" applyAlignment="1" applyProtection="1">
      <alignment vertical="center"/>
      <protection hidden="1"/>
    </xf>
    <xf numFmtId="0" fontId="5" fillId="0" borderId="27" xfId="33" quotePrefix="1" applyFont="1" applyBorder="1" applyAlignment="1" applyProtection="1">
      <alignment horizontal="center" vertical="top"/>
      <protection hidden="1"/>
    </xf>
    <xf numFmtId="0" fontId="5" fillId="0" borderId="28" xfId="33" quotePrefix="1" applyFont="1" applyBorder="1" applyAlignment="1" applyProtection="1">
      <alignment horizontal="center" vertical="top"/>
      <protection hidden="1"/>
    </xf>
    <xf numFmtId="0" fontId="5" fillId="0" borderId="0" xfId="33" applyFont="1" applyProtection="1">
      <protection hidden="1"/>
    </xf>
    <xf numFmtId="0" fontId="2" fillId="0" borderId="0" xfId="33" applyFont="1" applyProtection="1">
      <protection hidden="1"/>
    </xf>
    <xf numFmtId="0" fontId="9" fillId="0" borderId="3" xfId="0" applyFont="1" applyBorder="1" applyAlignment="1" applyProtection="1">
      <alignment vertical="top" wrapText="1"/>
      <protection hidden="1"/>
    </xf>
    <xf numFmtId="0" fontId="9" fillId="0" borderId="11" xfId="0" applyFont="1" applyBorder="1" applyAlignment="1" applyProtection="1">
      <alignment vertical="top" wrapText="1"/>
      <protection hidden="1"/>
    </xf>
    <xf numFmtId="0" fontId="9" fillId="0" borderId="9" xfId="0" applyFont="1" applyBorder="1" applyAlignment="1" applyProtection="1">
      <alignment vertical="center"/>
      <protection hidden="1"/>
    </xf>
    <xf numFmtId="0" fontId="72" fillId="0" borderId="0" xfId="0" applyFont="1" applyAlignment="1" applyProtection="1">
      <alignment vertical="center"/>
      <protection hidden="1"/>
    </xf>
    <xf numFmtId="0" fontId="10" fillId="0" borderId="4" xfId="37" applyFont="1" applyBorder="1" applyAlignment="1" applyProtection="1">
      <alignment vertical="center"/>
      <protection hidden="1"/>
    </xf>
    <xf numFmtId="0" fontId="9" fillId="0" borderId="4" xfId="37" applyFont="1" applyBorder="1" applyAlignment="1" applyProtection="1">
      <alignment vertical="center"/>
      <protection hidden="1"/>
    </xf>
    <xf numFmtId="0" fontId="10" fillId="0" borderId="4" xfId="37" applyFont="1" applyBorder="1" applyAlignment="1" applyProtection="1">
      <alignment horizontal="right"/>
      <protection hidden="1"/>
    </xf>
    <xf numFmtId="0" fontId="2" fillId="0" borderId="0" xfId="37" applyAlignment="1" applyProtection="1">
      <alignment vertical="center"/>
      <protection hidden="1"/>
    </xf>
    <xf numFmtId="0" fontId="2" fillId="0" borderId="0" xfId="37" applyProtection="1">
      <protection hidden="1"/>
    </xf>
    <xf numFmtId="0" fontId="9" fillId="0" borderId="0" xfId="37" applyFont="1" applyAlignment="1" applyProtection="1">
      <alignment vertical="center"/>
      <protection hidden="1"/>
    </xf>
    <xf numFmtId="0" fontId="38" fillId="0" borderId="0" xfId="37" applyFont="1" applyAlignment="1" applyProtection="1">
      <alignment horizontal="center"/>
      <protection hidden="1"/>
    </xf>
    <xf numFmtId="0" fontId="3" fillId="0" borderId="0" xfId="37" applyFont="1" applyAlignment="1" applyProtection="1">
      <alignment vertical="center"/>
      <protection hidden="1"/>
    </xf>
    <xf numFmtId="0" fontId="12" fillId="0" borderId="0" xfId="37" applyFont="1" applyAlignment="1" applyProtection="1">
      <alignment vertical="center"/>
      <protection hidden="1"/>
    </xf>
    <xf numFmtId="0" fontId="10" fillId="0" borderId="0" xfId="37" applyFont="1" applyAlignment="1" applyProtection="1">
      <alignment horizontal="center" vertical="center"/>
      <protection hidden="1"/>
    </xf>
    <xf numFmtId="0" fontId="4" fillId="0" borderId="0" xfId="37" applyFont="1" applyAlignment="1" applyProtection="1">
      <alignment vertical="center"/>
      <protection hidden="1"/>
    </xf>
    <xf numFmtId="0" fontId="9" fillId="0" borderId="0" xfId="37" applyFont="1" applyAlignment="1" applyProtection="1">
      <alignment horizontal="justify" vertical="center"/>
      <protection hidden="1"/>
    </xf>
    <xf numFmtId="0" fontId="10" fillId="0" borderId="0" xfId="37" applyFont="1" applyAlignment="1" applyProtection="1">
      <alignment vertical="center"/>
      <protection hidden="1"/>
    </xf>
    <xf numFmtId="0" fontId="2" fillId="0" borderId="0" xfId="37" applyAlignment="1" applyProtection="1">
      <alignment horizontal="center" vertical="center"/>
      <protection hidden="1"/>
    </xf>
    <xf numFmtId="0" fontId="5" fillId="0" borderId="0" xfId="37" applyFont="1" applyAlignment="1" applyProtection="1">
      <alignment vertical="center"/>
      <protection hidden="1"/>
    </xf>
    <xf numFmtId="0" fontId="9" fillId="0" borderId="6" xfId="37" applyFont="1" applyBorder="1" applyAlignment="1" applyProtection="1">
      <alignment horizontal="center" vertical="center" wrapText="1"/>
      <protection hidden="1"/>
    </xf>
    <xf numFmtId="0" fontId="9" fillId="0" borderId="6" xfId="37" applyFont="1" applyBorder="1" applyAlignment="1" applyProtection="1">
      <alignment vertical="center" wrapText="1"/>
      <protection hidden="1"/>
    </xf>
    <xf numFmtId="0" fontId="9" fillId="9" borderId="6" xfId="37" applyFont="1" applyFill="1" applyBorder="1" applyAlignment="1" applyProtection="1">
      <alignment horizontal="center" vertical="top" wrapText="1"/>
      <protection locked="0"/>
    </xf>
    <xf numFmtId="0" fontId="9" fillId="2" borderId="6" xfId="37" applyFont="1" applyFill="1" applyBorder="1" applyAlignment="1" applyProtection="1">
      <alignment vertical="top" wrapText="1"/>
      <protection locked="0"/>
    </xf>
    <xf numFmtId="0" fontId="9" fillId="2" borderId="6" xfId="37" applyFont="1" applyFill="1" applyBorder="1" applyAlignment="1" applyProtection="1">
      <alignment horizontal="left" vertical="top" wrapText="1"/>
      <protection locked="0"/>
    </xf>
    <xf numFmtId="0" fontId="9" fillId="0" borderId="0" xfId="37" applyFont="1" applyAlignment="1">
      <alignment horizontal="center" vertical="top" wrapText="1"/>
    </xf>
    <xf numFmtId="0" fontId="9" fillId="0" borderId="0" xfId="37" applyFont="1" applyAlignment="1">
      <alignment vertical="top" wrapText="1"/>
    </xf>
    <xf numFmtId="0" fontId="9" fillId="0" borderId="0" xfId="37" applyFont="1" applyAlignment="1">
      <alignment horizontal="left" vertical="top" wrapText="1"/>
    </xf>
    <xf numFmtId="0" fontId="9" fillId="0" borderId="0" xfId="37" applyFont="1" applyAlignment="1" applyProtection="1">
      <alignment horizontal="center" vertical="top" wrapText="1"/>
      <protection locked="0"/>
    </xf>
    <xf numFmtId="0" fontId="9" fillId="0" borderId="0" xfId="37" applyFont="1" applyAlignment="1" applyProtection="1">
      <alignment vertical="top" wrapText="1"/>
      <protection locked="0"/>
    </xf>
    <xf numFmtId="0" fontId="9" fillId="0" borderId="0" xfId="37" applyFont="1" applyAlignment="1" applyProtection="1">
      <alignment horizontal="left" vertical="top" wrapText="1"/>
      <protection locked="0"/>
    </xf>
    <xf numFmtId="0" fontId="10" fillId="0" borderId="0" xfId="37" applyFont="1" applyAlignment="1" applyProtection="1">
      <alignment horizontal="right" vertical="center" indent="1"/>
      <protection hidden="1"/>
    </xf>
    <xf numFmtId="0" fontId="10" fillId="0" borderId="0" xfId="37" applyFont="1" applyAlignment="1" applyProtection="1">
      <alignment horizontal="left" vertical="center"/>
      <protection hidden="1"/>
    </xf>
    <xf numFmtId="172" fontId="10" fillId="0" borderId="0" xfId="37" applyNumberFormat="1" applyFont="1" applyAlignment="1" applyProtection="1">
      <alignment horizontal="left" vertical="center" indent="1"/>
      <protection hidden="1"/>
    </xf>
    <xf numFmtId="0" fontId="10" fillId="0" borderId="0" xfId="37" applyFont="1" applyAlignment="1" applyProtection="1">
      <alignment horizontal="left" vertical="center" wrapText="1" indent="1"/>
      <protection hidden="1"/>
    </xf>
    <xf numFmtId="0" fontId="9" fillId="0" borderId="0" xfId="37" applyFont="1" applyAlignment="1" applyProtection="1">
      <alignment horizontal="left" vertical="center" indent="1"/>
      <protection hidden="1"/>
    </xf>
    <xf numFmtId="0" fontId="9" fillId="0" borderId="6" xfId="37" applyFont="1" applyBorder="1" applyAlignment="1" applyProtection="1">
      <alignment horizontal="center" vertical="top" wrapText="1"/>
      <protection hidden="1"/>
    </xf>
    <xf numFmtId="0" fontId="9" fillId="2" borderId="6" xfId="37" applyFont="1" applyFill="1" applyBorder="1" applyAlignment="1" applyProtection="1">
      <alignment horizontal="left" vertical="top" wrapText="1"/>
      <protection hidden="1"/>
    </xf>
    <xf numFmtId="0" fontId="10" fillId="0" borderId="0" xfId="37" applyFont="1" applyAlignment="1" applyProtection="1">
      <alignment horizontal="center" vertical="center" wrapText="1"/>
      <protection hidden="1"/>
    </xf>
    <xf numFmtId="0" fontId="9" fillId="0" borderId="0" xfId="37" applyFont="1" applyAlignment="1" applyProtection="1">
      <alignment vertical="top"/>
      <protection hidden="1"/>
    </xf>
    <xf numFmtId="0" fontId="9" fillId="0" borderId="0" xfId="0" applyFont="1" applyAlignment="1" applyProtection="1">
      <alignment vertical="top" wrapText="1"/>
      <protection hidden="1"/>
    </xf>
    <xf numFmtId="0" fontId="2" fillId="2" borderId="6" xfId="0" applyFont="1" applyFill="1" applyBorder="1" applyAlignment="1" applyProtection="1">
      <alignment horizontal="center" vertical="center" wrapText="1"/>
      <protection locked="0"/>
    </xf>
    <xf numFmtId="14" fontId="2" fillId="2" borderId="6" xfId="0" applyNumberFormat="1" applyFont="1" applyFill="1" applyBorder="1" applyAlignment="1" applyProtection="1">
      <alignment horizontal="center" vertical="center" wrapText="1"/>
      <protection locked="0"/>
    </xf>
    <xf numFmtId="0" fontId="10" fillId="0" borderId="4" xfId="0" applyFont="1" applyBorder="1" applyAlignment="1" applyProtection="1">
      <alignment horizontal="right" vertical="top" wrapText="1"/>
      <protection hidden="1"/>
    </xf>
    <xf numFmtId="0" fontId="10" fillId="0" borderId="4" xfId="0" applyFont="1" applyBorder="1" applyAlignment="1" applyProtection="1">
      <alignment horizontal="right" vertical="top"/>
      <protection hidden="1"/>
    </xf>
    <xf numFmtId="0" fontId="9" fillId="0" borderId="0" xfId="0" applyFont="1" applyAlignment="1" applyProtection="1">
      <alignment horizontal="left" vertical="top"/>
      <protection hidden="1"/>
    </xf>
    <xf numFmtId="0" fontId="8" fillId="0" borderId="6" xfId="37" applyFont="1" applyBorder="1" applyAlignment="1" applyProtection="1">
      <alignment horizontal="left" vertical="center" wrapText="1" indent="2"/>
      <protection hidden="1"/>
    </xf>
    <xf numFmtId="0" fontId="8" fillId="0" borderId="6" xfId="37" applyFont="1" applyBorder="1" applyAlignment="1" applyProtection="1">
      <alignment horizontal="left" vertical="center" wrapText="1"/>
      <protection hidden="1"/>
    </xf>
    <xf numFmtId="0" fontId="5" fillId="2" borderId="6" xfId="37" applyFont="1" applyFill="1" applyBorder="1" applyAlignment="1" applyProtection="1">
      <alignment horizontal="left" vertical="center" wrapText="1"/>
      <protection locked="0" hidden="1"/>
    </xf>
    <xf numFmtId="0" fontId="10" fillId="0" borderId="6" xfId="0" applyFont="1" applyBorder="1" applyAlignment="1" applyProtection="1">
      <alignment horizontal="left" vertical="center" wrapText="1" indent="2"/>
      <protection hidden="1"/>
    </xf>
    <xf numFmtId="0" fontId="5" fillId="0" borderId="4" xfId="35" applyFont="1" applyBorder="1" applyAlignment="1" applyProtection="1">
      <alignment vertical="top"/>
      <protection hidden="1"/>
    </xf>
    <xf numFmtId="0" fontId="8" fillId="0" borderId="4" xfId="35" applyFont="1" applyBorder="1" applyAlignment="1" applyProtection="1">
      <alignment horizontal="right" vertical="top"/>
      <protection hidden="1"/>
    </xf>
    <xf numFmtId="0" fontId="5" fillId="0" borderId="0" xfId="35" applyFont="1" applyAlignment="1" applyProtection="1">
      <alignment vertical="center"/>
      <protection hidden="1"/>
    </xf>
    <xf numFmtId="0" fontId="5" fillId="0" borderId="0" xfId="35" applyFont="1" applyProtection="1">
      <protection hidden="1"/>
    </xf>
    <xf numFmtId="0" fontId="61" fillId="0" borderId="0" xfId="35" applyFont="1" applyAlignment="1" applyProtection="1">
      <alignment vertical="center"/>
      <protection hidden="1"/>
    </xf>
    <xf numFmtId="0" fontId="8" fillId="0" borderId="0" xfId="35" applyFont="1" applyAlignment="1" applyProtection="1">
      <alignment horizontal="center" vertical="center"/>
      <protection hidden="1"/>
    </xf>
    <xf numFmtId="0" fontId="5" fillId="0" borderId="0" xfId="47" applyFont="1" applyAlignment="1" applyProtection="1">
      <alignment vertical="center"/>
      <protection hidden="1"/>
    </xf>
    <xf numFmtId="0" fontId="5" fillId="0" borderId="0" xfId="53" applyFont="1" applyAlignment="1" applyProtection="1">
      <alignment vertical="center"/>
      <protection hidden="1"/>
    </xf>
    <xf numFmtId="0" fontId="8" fillId="0" borderId="0" xfId="35" applyFont="1" applyAlignment="1" applyProtection="1">
      <alignment vertical="center"/>
      <protection hidden="1"/>
    </xf>
    <xf numFmtId="0" fontId="5" fillId="0" borderId="0" xfId="35" applyFont="1" applyAlignment="1" applyProtection="1">
      <alignment horizontal="justify" vertical="center"/>
      <protection hidden="1"/>
    </xf>
    <xf numFmtId="0" fontId="8" fillId="0" borderId="0" xfId="47" applyFont="1" applyAlignment="1" applyProtection="1">
      <alignment horizontal="left" vertical="center" indent="1"/>
      <protection hidden="1"/>
    </xf>
    <xf numFmtId="0" fontId="5" fillId="0" borderId="0" xfId="53" applyFont="1" applyAlignment="1" applyProtection="1">
      <alignment horizontal="left" vertical="center" indent="1"/>
      <protection hidden="1"/>
    </xf>
    <xf numFmtId="0" fontId="8" fillId="0" borderId="0" xfId="53" applyFont="1" applyAlignment="1" applyProtection="1">
      <alignment vertical="center"/>
      <protection hidden="1"/>
    </xf>
    <xf numFmtId="0" fontId="5" fillId="0" borderId="0" xfId="35" applyFont="1" applyAlignment="1" applyProtection="1">
      <alignment vertical="center" wrapText="1"/>
      <protection hidden="1"/>
    </xf>
    <xf numFmtId="0" fontId="5" fillId="0" borderId="4" xfId="35" applyFont="1" applyBorder="1" applyAlignment="1" applyProtection="1">
      <alignment horizontal="center" vertical="top"/>
      <protection hidden="1"/>
    </xf>
    <xf numFmtId="0" fontId="10" fillId="0" borderId="6" xfId="35" applyFont="1" applyBorder="1" applyAlignment="1" applyProtection="1">
      <alignment horizontal="center" vertical="center" wrapText="1"/>
      <protection hidden="1"/>
    </xf>
    <xf numFmtId="0" fontId="5" fillId="0" borderId="7" xfId="35" applyFont="1" applyBorder="1" applyAlignment="1" applyProtection="1">
      <alignment horizontal="center" vertical="top" wrapText="1"/>
      <protection hidden="1"/>
    </xf>
    <xf numFmtId="0" fontId="5" fillId="2" borderId="7" xfId="35" applyFont="1" applyFill="1" applyBorder="1" applyAlignment="1" applyProtection="1">
      <alignment vertical="top" wrapText="1"/>
      <protection locked="0" hidden="1"/>
    </xf>
    <xf numFmtId="0" fontId="5" fillId="0" borderId="17" xfId="35" applyFont="1" applyBorder="1" applyAlignment="1" applyProtection="1">
      <alignment horizontal="center" vertical="top" wrapText="1"/>
      <protection hidden="1"/>
    </xf>
    <xf numFmtId="0" fontId="5" fillId="2" borderId="17" xfId="35" applyFont="1" applyFill="1" applyBorder="1" applyAlignment="1" applyProtection="1">
      <alignment vertical="top" wrapText="1"/>
      <protection locked="0" hidden="1"/>
    </xf>
    <xf numFmtId="0" fontId="47" fillId="0" borderId="0" xfId="35" applyFont="1" applyAlignment="1" applyProtection="1">
      <alignment vertical="center"/>
      <protection hidden="1"/>
    </xf>
    <xf numFmtId="0" fontId="5" fillId="0" borderId="18" xfId="35" applyFont="1" applyBorder="1" applyAlignment="1" applyProtection="1">
      <alignment horizontal="center" vertical="top" wrapText="1"/>
      <protection hidden="1"/>
    </xf>
    <xf numFmtId="0" fontId="5" fillId="2" borderId="18" xfId="35" applyFont="1" applyFill="1" applyBorder="1" applyAlignment="1" applyProtection="1">
      <alignment vertical="top" wrapText="1"/>
      <protection locked="0" hidden="1"/>
    </xf>
    <xf numFmtId="0" fontId="5" fillId="0" borderId="24" xfId="35" applyFont="1" applyBorder="1" applyAlignment="1" applyProtection="1">
      <alignment horizontal="center" vertical="top"/>
      <protection hidden="1"/>
    </xf>
    <xf numFmtId="0" fontId="5" fillId="0" borderId="0" xfId="35" applyFont="1" applyAlignment="1" applyProtection="1">
      <alignment horizontal="center" vertical="top" wrapText="1"/>
      <protection hidden="1"/>
    </xf>
    <xf numFmtId="0" fontId="5" fillId="0" borderId="0" xfId="35" applyFont="1" applyAlignment="1" applyProtection="1">
      <alignment vertical="top" wrapText="1"/>
      <protection hidden="1"/>
    </xf>
    <xf numFmtId="0" fontId="47" fillId="0" borderId="0" xfId="35" applyFont="1" applyAlignment="1" applyProtection="1">
      <alignment horizontal="justify" vertical="center"/>
      <protection hidden="1"/>
    </xf>
    <xf numFmtId="0" fontId="47" fillId="0" borderId="0" xfId="35" applyFont="1" applyAlignment="1" applyProtection="1">
      <alignment horizontal="center" vertical="center"/>
      <protection hidden="1"/>
    </xf>
    <xf numFmtId="0" fontId="5" fillId="0" borderId="6" xfId="35" applyFont="1" applyBorder="1" applyAlignment="1" applyProtection="1">
      <alignment horizontal="center" vertical="center" wrapText="1"/>
      <protection hidden="1"/>
    </xf>
    <xf numFmtId="0" fontId="5" fillId="0" borderId="25" xfId="35" applyFont="1" applyBorder="1" applyAlignment="1" applyProtection="1">
      <alignment horizontal="center" vertical="top" wrapText="1"/>
      <protection hidden="1"/>
    </xf>
    <xf numFmtId="0" fontId="5" fillId="2" borderId="25" xfId="35" applyFont="1" applyFill="1" applyBorder="1" applyAlignment="1" applyProtection="1">
      <alignment vertical="top" wrapText="1"/>
      <protection hidden="1"/>
    </xf>
    <xf numFmtId="0" fontId="8" fillId="0" borderId="0" xfId="35" applyFont="1" applyAlignment="1" applyProtection="1">
      <alignment horizontal="right" vertical="center" indent="1"/>
      <protection hidden="1"/>
    </xf>
    <xf numFmtId="0" fontId="8" fillId="0" borderId="0" xfId="35" applyFont="1" applyAlignment="1" applyProtection="1">
      <alignment horizontal="left" vertical="center"/>
      <protection hidden="1"/>
    </xf>
    <xf numFmtId="172" fontId="5" fillId="0" borderId="0" xfId="35" applyNumberFormat="1" applyFont="1" applyAlignment="1" applyProtection="1">
      <alignment horizontal="left" vertical="center" indent="1"/>
      <protection hidden="1"/>
    </xf>
    <xf numFmtId="0" fontId="5" fillId="0" borderId="0" xfId="35" applyFont="1" applyAlignment="1" applyProtection="1">
      <alignment horizontal="left" vertical="center"/>
      <protection hidden="1"/>
    </xf>
    <xf numFmtId="0" fontId="5" fillId="0" borderId="0" xfId="35" applyFont="1" applyAlignment="1" applyProtection="1">
      <alignment horizontal="left" vertical="center" indent="1"/>
      <protection hidden="1"/>
    </xf>
    <xf numFmtId="0" fontId="8" fillId="0" borderId="4" xfId="35" applyFont="1" applyBorder="1" applyAlignment="1" applyProtection="1">
      <alignment vertical="center"/>
      <protection hidden="1"/>
    </xf>
    <xf numFmtId="0" fontId="5" fillId="0" borderId="4" xfId="35" applyFont="1" applyBorder="1" applyAlignment="1" applyProtection="1">
      <alignment vertical="center"/>
      <protection hidden="1"/>
    </xf>
    <xf numFmtId="0" fontId="8" fillId="0" borderId="4" xfId="35" applyFont="1" applyBorder="1" applyAlignment="1" applyProtection="1">
      <alignment horizontal="right" vertical="center"/>
      <protection hidden="1"/>
    </xf>
    <xf numFmtId="0" fontId="8" fillId="2" borderId="7" xfId="35" applyFont="1" applyFill="1" applyBorder="1" applyAlignment="1" applyProtection="1">
      <alignment horizontal="center" vertical="center"/>
      <protection locked="0" hidden="1"/>
    </xf>
    <xf numFmtId="0" fontId="8" fillId="2" borderId="7" xfId="35" applyFont="1" applyFill="1" applyBorder="1" applyAlignment="1" applyProtection="1">
      <alignment horizontal="center" vertical="center" wrapText="1"/>
      <protection locked="0" hidden="1"/>
    </xf>
    <xf numFmtId="0" fontId="8" fillId="2" borderId="17" xfId="35" applyFont="1" applyFill="1" applyBorder="1" applyAlignment="1" applyProtection="1">
      <alignment horizontal="center" vertical="center"/>
      <protection locked="0" hidden="1"/>
    </xf>
    <xf numFmtId="0" fontId="8" fillId="2" borderId="17" xfId="35" applyFont="1" applyFill="1" applyBorder="1" applyAlignment="1" applyProtection="1">
      <alignment horizontal="center" vertical="center" wrapText="1"/>
      <protection locked="0" hidden="1"/>
    </xf>
    <xf numFmtId="0" fontId="8" fillId="2" borderId="18" xfId="35" applyFont="1" applyFill="1" applyBorder="1" applyAlignment="1" applyProtection="1">
      <alignment horizontal="center" vertical="center"/>
      <protection locked="0" hidden="1"/>
    </xf>
    <xf numFmtId="0" fontId="8" fillId="2" borderId="18" xfId="35" applyFont="1" applyFill="1" applyBorder="1" applyAlignment="1" applyProtection="1">
      <alignment horizontal="center" vertical="center" wrapText="1"/>
      <protection locked="0" hidden="1"/>
    </xf>
    <xf numFmtId="172" fontId="8" fillId="0" borderId="0" xfId="35" applyNumberFormat="1" applyFont="1" applyAlignment="1" applyProtection="1">
      <alignment horizontal="left" vertical="center" indent="1"/>
      <protection hidden="1"/>
    </xf>
    <xf numFmtId="0" fontId="8" fillId="0" borderId="0" xfId="35" applyFont="1" applyAlignment="1" applyProtection="1">
      <alignment horizontal="left" vertical="center" indent="1"/>
      <protection hidden="1"/>
    </xf>
    <xf numFmtId="0" fontId="2" fillId="0" borderId="0" xfId="35" applyProtection="1">
      <protection hidden="1"/>
    </xf>
    <xf numFmtId="0" fontId="8" fillId="0" borderId="6" xfId="35" applyFont="1" applyBorder="1" applyAlignment="1" applyProtection="1">
      <alignment horizontal="center"/>
      <protection hidden="1"/>
    </xf>
    <xf numFmtId="0" fontId="5" fillId="0" borderId="0" xfId="35" applyFont="1" applyAlignment="1" applyProtection="1">
      <alignment horizontal="justify" vertical="top" wrapText="1"/>
      <protection hidden="1"/>
    </xf>
    <xf numFmtId="0" fontId="55" fillId="0" borderId="0" xfId="35" applyFont="1" applyAlignment="1" applyProtection="1">
      <alignment vertical="top"/>
      <protection hidden="1"/>
    </xf>
    <xf numFmtId="0" fontId="5" fillId="0" borderId="0" xfId="35" applyFont="1" applyAlignment="1" applyProtection="1">
      <alignment vertical="top"/>
      <protection hidden="1"/>
    </xf>
    <xf numFmtId="0" fontId="5" fillId="0" borderId="4" xfId="35" applyFont="1" applyBorder="1" applyProtection="1">
      <protection hidden="1"/>
    </xf>
    <xf numFmtId="0" fontId="9" fillId="0" borderId="29" xfId="48" applyFont="1" applyBorder="1" applyAlignment="1" applyProtection="1">
      <alignment vertical="center"/>
      <protection hidden="1"/>
    </xf>
    <xf numFmtId="0" fontId="9" fillId="0" borderId="27" xfId="48" applyFont="1" applyBorder="1" applyAlignment="1" applyProtection="1">
      <alignment vertical="center"/>
      <protection hidden="1"/>
    </xf>
    <xf numFmtId="0" fontId="2" fillId="0" borderId="0" xfId="48" applyAlignment="1" applyProtection="1">
      <alignment vertical="center"/>
      <protection hidden="1"/>
    </xf>
    <xf numFmtId="0" fontId="11" fillId="0" borderId="0" xfId="48" applyFont="1" applyAlignment="1" applyProtection="1">
      <alignment horizontal="center" vertical="center" wrapText="1"/>
      <protection hidden="1"/>
    </xf>
    <xf numFmtId="0" fontId="38" fillId="0" borderId="0" xfId="48" applyFont="1" applyAlignment="1" applyProtection="1">
      <alignment vertical="center"/>
      <protection hidden="1"/>
    </xf>
    <xf numFmtId="0" fontId="2" fillId="0" borderId="0" xfId="48" applyProtection="1">
      <protection hidden="1"/>
    </xf>
    <xf numFmtId="0" fontId="9" fillId="0" borderId="0" xfId="48" applyFont="1" applyAlignment="1" applyProtection="1">
      <alignment vertical="center"/>
      <protection hidden="1"/>
    </xf>
    <xf numFmtId="0" fontId="2" fillId="0" borderId="0" xfId="48" applyAlignment="1" applyProtection="1">
      <alignment horizontal="center"/>
      <protection hidden="1"/>
    </xf>
    <xf numFmtId="0" fontId="38" fillId="0" borderId="0" xfId="48" applyFont="1" applyProtection="1">
      <protection hidden="1"/>
    </xf>
    <xf numFmtId="0" fontId="10" fillId="0" borderId="0" xfId="48" applyFont="1" applyAlignment="1" applyProtection="1">
      <alignment horizontal="center" vertical="center"/>
      <protection hidden="1"/>
    </xf>
    <xf numFmtId="0" fontId="0" fillId="0" borderId="0" xfId="48" applyFont="1" applyAlignment="1" applyProtection="1">
      <alignment vertical="center"/>
      <protection hidden="1"/>
    </xf>
    <xf numFmtId="0" fontId="9" fillId="0" borderId="0" xfId="48" applyFont="1" applyAlignment="1" applyProtection="1">
      <alignment horizontal="justify" vertical="center"/>
      <protection hidden="1"/>
    </xf>
    <xf numFmtId="0" fontId="9" fillId="0" borderId="26" xfId="48" applyFont="1" applyBorder="1" applyAlignment="1" applyProtection="1">
      <alignment vertical="center" wrapText="1"/>
      <protection hidden="1"/>
    </xf>
    <xf numFmtId="0" fontId="9" fillId="0" borderId="11" xfId="48" applyFont="1" applyBorder="1" applyAlignment="1" applyProtection="1">
      <alignment vertical="center" wrapText="1"/>
      <protection hidden="1"/>
    </xf>
    <xf numFmtId="0" fontId="9" fillId="0" borderId="0" xfId="48" applyFont="1" applyAlignment="1" applyProtection="1">
      <alignment horizontal="center" vertical="center"/>
      <protection hidden="1"/>
    </xf>
    <xf numFmtId="0" fontId="59" fillId="0" borderId="0" xfId="49" applyFont="1" applyProtection="1">
      <protection hidden="1"/>
    </xf>
    <xf numFmtId="0" fontId="35" fillId="0" borderId="0" xfId="48" applyFont="1" applyAlignment="1" applyProtection="1">
      <alignment horizontal="center" vertical="center"/>
      <protection hidden="1"/>
    </xf>
    <xf numFmtId="0" fontId="9" fillId="0" borderId="3" xfId="48" applyFont="1" applyBorder="1" applyAlignment="1" applyProtection="1">
      <alignment vertical="center" wrapText="1"/>
      <protection hidden="1"/>
    </xf>
    <xf numFmtId="0" fontId="9" fillId="0" borderId="0" xfId="48" applyFont="1" applyProtection="1">
      <protection hidden="1"/>
    </xf>
    <xf numFmtId="0" fontId="9" fillId="0" borderId="16" xfId="48" applyFont="1" applyBorder="1" applyAlignment="1" applyProtection="1">
      <alignment vertical="center"/>
      <protection hidden="1"/>
    </xf>
    <xf numFmtId="0" fontId="9" fillId="0" borderId="30" xfId="48" applyFont="1" applyBorder="1" applyAlignment="1" applyProtection="1">
      <alignment vertical="center"/>
      <protection hidden="1"/>
    </xf>
    <xf numFmtId="0" fontId="9" fillId="0" borderId="31" xfId="48" applyFont="1" applyBorder="1" applyAlignment="1" applyProtection="1">
      <alignment vertical="center"/>
      <protection hidden="1"/>
    </xf>
    <xf numFmtId="0" fontId="9" fillId="0" borderId="32" xfId="48" applyFont="1" applyBorder="1" applyAlignment="1" applyProtection="1">
      <alignment vertical="center"/>
      <protection hidden="1"/>
    </xf>
    <xf numFmtId="0" fontId="9" fillId="0" borderId="13" xfId="48" applyFont="1" applyBorder="1" applyAlignment="1" applyProtection="1">
      <alignment vertical="center"/>
      <protection hidden="1"/>
    </xf>
    <xf numFmtId="0" fontId="9" fillId="0" borderId="10" xfId="48" applyFont="1" applyBorder="1" applyAlignment="1" applyProtection="1">
      <alignment vertical="center"/>
      <protection hidden="1"/>
    </xf>
    <xf numFmtId="0" fontId="9" fillId="0" borderId="26" xfId="48" applyFont="1" applyBorder="1" applyAlignment="1" applyProtection="1">
      <alignment horizontal="left" vertical="center"/>
      <protection hidden="1"/>
    </xf>
    <xf numFmtId="0" fontId="9" fillId="0" borderId="11" xfId="48" applyFont="1" applyBorder="1" applyAlignment="1" applyProtection="1">
      <alignment horizontal="left" vertical="center"/>
      <protection hidden="1"/>
    </xf>
    <xf numFmtId="0" fontId="9" fillId="0" borderId="0" xfId="48" applyFont="1" applyAlignment="1" applyProtection="1">
      <alignment horizontal="left" vertical="center"/>
      <protection hidden="1"/>
    </xf>
    <xf numFmtId="1" fontId="9" fillId="2" borderId="8" xfId="48" applyNumberFormat="1" applyFont="1" applyFill="1" applyBorder="1" applyAlignment="1" applyProtection="1">
      <alignment horizontal="center" vertical="center"/>
      <protection locked="0"/>
    </xf>
    <xf numFmtId="172" fontId="9" fillId="2" borderId="8" xfId="48" applyNumberFormat="1" applyFont="1" applyFill="1" applyBorder="1" applyAlignment="1" applyProtection="1">
      <alignment horizontal="center" vertical="center"/>
      <protection locked="0"/>
    </xf>
    <xf numFmtId="0" fontId="44" fillId="0" borderId="0" xfId="48" applyFont="1" applyAlignment="1" applyProtection="1">
      <alignment horizontal="center" vertical="center"/>
      <protection hidden="1"/>
    </xf>
    <xf numFmtId="0" fontId="64" fillId="0" borderId="0" xfId="48" applyFont="1" applyAlignment="1" applyProtection="1">
      <alignment vertical="center"/>
      <protection hidden="1"/>
    </xf>
    <xf numFmtId="0" fontId="63" fillId="0" borderId="34" xfId="50" applyFont="1" applyBorder="1" applyAlignment="1" applyProtection="1">
      <alignment horizontal="left" vertical="center" wrapText="1"/>
      <protection hidden="1"/>
    </xf>
    <xf numFmtId="0" fontId="63" fillId="0" borderId="35" xfId="50" applyFont="1" applyBorder="1" applyAlignment="1" applyProtection="1">
      <alignment horizontal="left" vertical="center" wrapText="1"/>
      <protection hidden="1"/>
    </xf>
    <xf numFmtId="0" fontId="10" fillId="0" borderId="6" xfId="37" applyFont="1" applyBorder="1" applyAlignment="1" applyProtection="1">
      <alignment horizontal="center" vertical="center" wrapText="1"/>
      <protection hidden="1"/>
    </xf>
    <xf numFmtId="0" fontId="9" fillId="0" borderId="0" xfId="37" applyFont="1" applyProtection="1">
      <protection hidden="1"/>
    </xf>
    <xf numFmtId="0" fontId="11" fillId="0" borderId="0" xfId="37" applyFont="1" applyAlignment="1" applyProtection="1">
      <alignment vertical="center"/>
      <protection hidden="1"/>
    </xf>
    <xf numFmtId="0" fontId="10" fillId="0" borderId="0" xfId="47" applyFont="1" applyAlignment="1" applyProtection="1">
      <alignment horizontal="left" vertical="center" indent="5"/>
      <protection hidden="1"/>
    </xf>
    <xf numFmtId="0" fontId="9" fillId="0" borderId="0" xfId="47" applyAlignment="1" applyProtection="1">
      <alignment horizontal="left" vertical="center" indent="5"/>
      <protection hidden="1"/>
    </xf>
    <xf numFmtId="0" fontId="9" fillId="11" borderId="0" xfId="37" applyFont="1" applyFill="1" applyAlignment="1" applyProtection="1">
      <alignment vertical="center"/>
      <protection hidden="1"/>
    </xf>
    <xf numFmtId="0" fontId="9" fillId="11" borderId="0" xfId="37" applyFont="1" applyFill="1" applyProtection="1">
      <protection hidden="1"/>
    </xf>
    <xf numFmtId="0" fontId="9" fillId="10" borderId="0" xfId="37" applyFont="1" applyFill="1" applyAlignment="1" applyProtection="1">
      <alignment vertical="center"/>
      <protection hidden="1"/>
    </xf>
    <xf numFmtId="0" fontId="9" fillId="12" borderId="0" xfId="37" applyFont="1" applyFill="1" applyAlignment="1" applyProtection="1">
      <alignment vertical="center"/>
      <protection hidden="1"/>
    </xf>
    <xf numFmtId="0" fontId="9" fillId="12" borderId="0" xfId="37" applyFont="1" applyFill="1" applyProtection="1">
      <protection hidden="1"/>
    </xf>
    <xf numFmtId="172" fontId="10" fillId="0" borderId="0" xfId="37" applyNumberFormat="1" applyFont="1" applyAlignment="1" applyProtection="1">
      <alignment horizontal="left" vertical="center"/>
      <protection hidden="1"/>
    </xf>
    <xf numFmtId="0" fontId="65" fillId="0" borderId="6" xfId="37" applyFont="1" applyBorder="1" applyAlignment="1" applyProtection="1">
      <alignment horizontal="center" vertical="center"/>
      <protection hidden="1"/>
    </xf>
    <xf numFmtId="0" fontId="9" fillId="0" borderId="0" xfId="0" applyFont="1" applyProtection="1">
      <protection hidden="1"/>
    </xf>
    <xf numFmtId="0" fontId="10" fillId="0" borderId="0" xfId="37" applyFont="1" applyAlignment="1" applyProtection="1">
      <alignment horizontal="left" vertical="center" wrapText="1"/>
      <protection hidden="1"/>
    </xf>
    <xf numFmtId="0" fontId="9" fillId="0" borderId="6" xfId="48" applyFont="1" applyBorder="1" applyAlignment="1" applyProtection="1">
      <alignment horizontal="center" vertical="center"/>
      <protection hidden="1"/>
    </xf>
    <xf numFmtId="0" fontId="59" fillId="0" borderId="6" xfId="49" applyFont="1" applyBorder="1" applyAlignment="1" applyProtection="1">
      <alignment horizontal="center" vertical="center"/>
      <protection hidden="1"/>
    </xf>
    <xf numFmtId="1" fontId="9" fillId="0" borderId="0" xfId="0" applyNumberFormat="1" applyFont="1" applyAlignment="1" applyProtection="1">
      <alignment horizontal="center" vertical="top" wrapText="1"/>
      <protection hidden="1"/>
    </xf>
    <xf numFmtId="0" fontId="10" fillId="0" borderId="0" xfId="0" applyFont="1" applyAlignment="1" applyProtection="1">
      <alignment horizontal="justify" vertical="center" wrapText="1"/>
      <protection hidden="1"/>
    </xf>
    <xf numFmtId="0" fontId="8" fillId="0" borderId="0" xfId="35" applyFont="1" applyAlignment="1" applyProtection="1">
      <alignment horizontal="justify" vertical="center" wrapText="1"/>
      <protection hidden="1"/>
    </xf>
    <xf numFmtId="0" fontId="10" fillId="0" borderId="0" xfId="0" applyFont="1" applyAlignment="1" applyProtection="1">
      <alignment vertical="center" wrapText="1"/>
      <protection hidden="1"/>
    </xf>
    <xf numFmtId="0" fontId="44" fillId="0" borderId="0" xfId="0" applyFont="1" applyAlignment="1" applyProtection="1">
      <alignment horizontal="left" vertical="center"/>
      <protection hidden="1"/>
    </xf>
    <xf numFmtId="0" fontId="9" fillId="2" borderId="14" xfId="0" applyFont="1" applyFill="1" applyBorder="1" applyAlignment="1" applyProtection="1">
      <alignment horizontal="left" vertical="top" wrapText="1"/>
      <protection locked="0"/>
    </xf>
    <xf numFmtId="0" fontId="10" fillId="2" borderId="14" xfId="0" applyFont="1" applyFill="1" applyBorder="1" applyAlignment="1" applyProtection="1">
      <alignment horizontal="left" vertical="top" wrapText="1"/>
      <protection locked="0"/>
    </xf>
    <xf numFmtId="0" fontId="10" fillId="0" borderId="15" xfId="0" applyFont="1" applyBorder="1" applyAlignment="1" applyProtection="1">
      <alignment horizontal="left" vertical="center" wrapText="1" indent="2"/>
      <protection hidden="1"/>
    </xf>
    <xf numFmtId="0" fontId="10" fillId="0" borderId="0" xfId="0" applyFont="1" applyAlignment="1" applyProtection="1">
      <alignment horizontal="right" vertical="top"/>
      <protection hidden="1"/>
    </xf>
    <xf numFmtId="0" fontId="10" fillId="2" borderId="14" xfId="0" applyFont="1" applyFill="1" applyBorder="1" applyAlignment="1" applyProtection="1">
      <alignment horizontal="center" vertical="center" wrapText="1"/>
      <protection locked="0"/>
    </xf>
    <xf numFmtId="0" fontId="9" fillId="0" borderId="0" xfId="0" applyFont="1" applyAlignment="1" applyProtection="1">
      <alignment horizontal="left"/>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protection hidden="1"/>
    </xf>
    <xf numFmtId="0" fontId="5" fillId="0" borderId="0" xfId="47" applyFont="1" applyAlignment="1" applyProtection="1">
      <alignment horizontal="left" vertical="center" indent="1"/>
      <protection hidden="1"/>
    </xf>
    <xf numFmtId="0" fontId="5" fillId="0" borderId="0" xfId="35" applyFont="1" applyAlignment="1" applyProtection="1">
      <alignment horizontal="right"/>
      <protection hidden="1"/>
    </xf>
    <xf numFmtId="0" fontId="37" fillId="0" borderId="0" xfId="35" applyFont="1" applyProtection="1">
      <protection hidden="1"/>
    </xf>
    <xf numFmtId="0" fontId="37" fillId="0" borderId="0" xfId="35" applyFont="1" applyAlignment="1" applyProtection="1">
      <alignment horizontal="right"/>
      <protection hidden="1"/>
    </xf>
    <xf numFmtId="0" fontId="5" fillId="0" borderId="0" xfId="0" applyFont="1" applyAlignment="1">
      <alignment horizontal="left"/>
    </xf>
    <xf numFmtId="0" fontId="5" fillId="0" borderId="0" xfId="0" applyFont="1"/>
    <xf numFmtId="0" fontId="8" fillId="0" borderId="0" xfId="35" applyFont="1" applyAlignment="1" applyProtection="1">
      <alignment horizontal="left" vertical="top" indent="5"/>
      <protection hidden="1"/>
    </xf>
    <xf numFmtId="0" fontId="5" fillId="0" borderId="0" xfId="35" applyFont="1" applyAlignment="1" applyProtection="1">
      <alignment horizontal="left" vertical="top" indent="5"/>
      <protection hidden="1"/>
    </xf>
    <xf numFmtId="49" fontId="8" fillId="0" borderId="0" xfId="35" applyNumberFormat="1" applyFont="1" applyAlignment="1" applyProtection="1">
      <alignment horizontal="right" vertical="top" indent="1"/>
      <protection hidden="1"/>
    </xf>
    <xf numFmtId="0" fontId="8" fillId="0" borderId="0" xfId="35" applyFont="1" applyAlignment="1" applyProtection="1">
      <alignment vertical="top"/>
      <protection hidden="1"/>
    </xf>
    <xf numFmtId="0" fontId="8" fillId="0" borderId="0" xfId="35" applyFont="1" applyProtection="1">
      <protection hidden="1"/>
    </xf>
    <xf numFmtId="0" fontId="8" fillId="0" borderId="6"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5" fillId="0" borderId="6" xfId="35" applyFont="1" applyBorder="1" applyAlignment="1" applyProtection="1">
      <alignment horizontal="center" vertical="top"/>
      <protection hidden="1"/>
    </xf>
    <xf numFmtId="0" fontId="5" fillId="0" borderId="6" xfId="35" applyFont="1" applyBorder="1" applyAlignment="1" applyProtection="1">
      <alignment horizontal="center"/>
      <protection hidden="1"/>
    </xf>
    <xf numFmtId="0" fontId="5" fillId="0" borderId="6" xfId="35" applyFont="1" applyBorder="1" applyAlignment="1" applyProtection="1">
      <alignment vertical="top"/>
      <protection hidden="1"/>
    </xf>
    <xf numFmtId="0" fontId="5" fillId="0" borderId="26" xfId="35" applyFont="1" applyBorder="1" applyAlignment="1" applyProtection="1">
      <alignment vertical="top"/>
      <protection hidden="1"/>
    </xf>
    <xf numFmtId="0" fontId="5" fillId="0" borderId="11" xfId="35" applyFont="1" applyBorder="1" applyAlignment="1" applyProtection="1">
      <alignment vertical="top"/>
      <protection hidden="1"/>
    </xf>
    <xf numFmtId="0" fontId="5" fillId="0" borderId="6" xfId="35" applyFont="1" applyBorder="1" applyProtection="1">
      <protection hidden="1"/>
    </xf>
    <xf numFmtId="0" fontId="5" fillId="0" borderId="11" xfId="35" applyFont="1" applyBorder="1" applyProtection="1">
      <protection hidden="1"/>
    </xf>
    <xf numFmtId="0" fontId="9" fillId="2" borderId="26" xfId="0" applyFont="1" applyFill="1" applyBorder="1" applyAlignment="1" applyProtection="1">
      <alignment horizontal="center" vertical="top" wrapText="1"/>
      <protection locked="0" hidden="1"/>
    </xf>
    <xf numFmtId="0" fontId="5" fillId="0" borderId="12" xfId="35" applyFont="1" applyBorder="1" applyAlignment="1" applyProtection="1">
      <alignment horizontal="center" vertical="top"/>
      <protection hidden="1"/>
    </xf>
    <xf numFmtId="171" fontId="8" fillId="0" borderId="0" xfId="0" applyNumberFormat="1" applyFont="1" applyAlignment="1" applyProtection="1">
      <alignment horizontal="right" vertical="center" wrapText="1"/>
      <protection hidden="1"/>
    </xf>
    <xf numFmtId="49" fontId="10" fillId="0" borderId="0" xfId="0" applyNumberFormat="1" applyFont="1" applyAlignment="1" applyProtection="1">
      <alignment horizontal="right" vertical="top"/>
      <protection hidden="1"/>
    </xf>
    <xf numFmtId="0" fontId="22" fillId="0" borderId="0" xfId="0" applyFont="1" applyAlignment="1" applyProtection="1">
      <alignment horizontal="right" vertical="top" indent="1"/>
      <protection hidden="1"/>
    </xf>
    <xf numFmtId="0" fontId="9" fillId="0" borderId="0" xfId="0" applyFont="1" applyAlignment="1" applyProtection="1">
      <alignment horizontal="center" vertical="top"/>
      <protection hidden="1"/>
    </xf>
    <xf numFmtId="0" fontId="9" fillId="0" borderId="6" xfId="0" applyFont="1" applyBorder="1" applyAlignment="1" applyProtection="1">
      <alignment horizontal="left"/>
      <protection hidden="1"/>
    </xf>
    <xf numFmtId="0" fontId="9" fillId="0" borderId="6" xfId="0" applyFont="1" applyBorder="1" applyAlignment="1" applyProtection="1">
      <alignment horizontal="left" vertical="top"/>
      <protection hidden="1"/>
    </xf>
    <xf numFmtId="0" fontId="9" fillId="0" borderId="0" xfId="0" applyFont="1" applyAlignment="1" applyProtection="1">
      <alignment horizontal="left" vertical="top" indent="5"/>
      <protection hidden="1"/>
    </xf>
    <xf numFmtId="0" fontId="9" fillId="0" borderId="12" xfId="0" applyFont="1" applyBorder="1" applyProtection="1">
      <protection hidden="1"/>
    </xf>
    <xf numFmtId="0" fontId="9" fillId="0" borderId="13" xfId="0" applyFont="1" applyBorder="1" applyAlignment="1" applyProtection="1">
      <alignment vertical="top"/>
      <protection hidden="1"/>
    </xf>
    <xf numFmtId="0" fontId="9" fillId="0" borderId="4" xfId="0" applyFont="1" applyBorder="1" applyAlignment="1" applyProtection="1">
      <alignment vertical="top"/>
      <protection hidden="1"/>
    </xf>
    <xf numFmtId="0" fontId="9" fillId="0" borderId="4" xfId="0" applyFont="1" applyBorder="1" applyAlignment="1" applyProtection="1">
      <alignment horizontal="right" vertical="center"/>
      <protection hidden="1"/>
    </xf>
    <xf numFmtId="0" fontId="9" fillId="2" borderId="36" xfId="0" applyFont="1" applyFill="1" applyBorder="1" applyAlignment="1" applyProtection="1">
      <alignment vertical="top" wrapText="1"/>
      <protection locked="0" hidden="1"/>
    </xf>
    <xf numFmtId="0" fontId="9" fillId="2" borderId="29" xfId="0" applyFont="1" applyFill="1" applyBorder="1" applyAlignment="1" applyProtection="1">
      <alignment vertical="top" wrapText="1"/>
      <protection locked="0" hidden="1"/>
    </xf>
    <xf numFmtId="0" fontId="9" fillId="2" borderId="16" xfId="0" applyFont="1" applyFill="1" applyBorder="1" applyAlignment="1" applyProtection="1">
      <alignment vertical="top" wrapText="1"/>
      <protection locked="0" hidden="1"/>
    </xf>
    <xf numFmtId="0" fontId="9" fillId="2" borderId="35" xfId="0" applyFont="1" applyFill="1" applyBorder="1" applyAlignment="1" applyProtection="1">
      <alignment vertical="top" wrapText="1"/>
      <protection locked="0" hidden="1"/>
    </xf>
    <xf numFmtId="0" fontId="9" fillId="2" borderId="8" xfId="0" applyFont="1" applyFill="1" applyBorder="1" applyAlignment="1" applyProtection="1">
      <alignment vertical="top" wrapText="1"/>
      <protection locked="0" hidden="1"/>
    </xf>
    <xf numFmtId="0" fontId="9" fillId="2" borderId="9" xfId="0" applyFont="1" applyFill="1" applyBorder="1" applyAlignment="1" applyProtection="1">
      <alignment vertical="top" wrapText="1"/>
      <protection locked="0" hidden="1"/>
    </xf>
    <xf numFmtId="0" fontId="9" fillId="2" borderId="15" xfId="0" applyFont="1" applyFill="1" applyBorder="1" applyAlignment="1" applyProtection="1">
      <alignment vertical="top" wrapText="1"/>
      <protection locked="0" hidden="1"/>
    </xf>
    <xf numFmtId="0" fontId="5" fillId="0" borderId="0" xfId="35" applyFont="1" applyAlignment="1" applyProtection="1">
      <alignment horizontal="left" vertical="center" wrapText="1"/>
      <protection hidden="1"/>
    </xf>
    <xf numFmtId="0" fontId="5" fillId="0" borderId="0" xfId="35" applyFont="1" applyAlignment="1" applyProtection="1">
      <alignment horizontal="left" vertical="top"/>
      <protection hidden="1"/>
    </xf>
    <xf numFmtId="0" fontId="47" fillId="0" borderId="0" xfId="35" applyFont="1" applyAlignment="1" applyProtection="1">
      <alignment horizontal="right" vertical="top"/>
      <protection hidden="1"/>
    </xf>
    <xf numFmtId="0" fontId="5" fillId="0" borderId="0" xfId="35" applyFont="1" applyAlignment="1" applyProtection="1">
      <alignment horizontal="right" vertical="top"/>
      <protection hidden="1"/>
    </xf>
    <xf numFmtId="0" fontId="8" fillId="0" borderId="26" xfId="35" applyFont="1" applyBorder="1" applyAlignment="1" applyProtection="1">
      <alignment horizontal="left" vertical="center" wrapText="1"/>
      <protection hidden="1"/>
    </xf>
    <xf numFmtId="0" fontId="8" fillId="0" borderId="3" xfId="35" applyFont="1" applyBorder="1" applyAlignment="1" applyProtection="1">
      <alignment horizontal="left" vertical="center" wrapText="1"/>
      <protection hidden="1"/>
    </xf>
    <xf numFmtId="0" fontId="8" fillId="0" borderId="6" xfId="35" applyFont="1" applyBorder="1" applyAlignment="1" applyProtection="1">
      <alignment horizontal="center" vertical="center"/>
      <protection hidden="1"/>
    </xf>
    <xf numFmtId="0" fontId="8" fillId="0" borderId="6" xfId="35" applyFont="1" applyBorder="1" applyAlignment="1" applyProtection="1">
      <alignment horizontal="justify" vertical="center" wrapText="1"/>
      <protection hidden="1"/>
    </xf>
    <xf numFmtId="0" fontId="5" fillId="0" borderId="6" xfId="35" applyFont="1" applyBorder="1" applyAlignment="1" applyProtection="1">
      <alignment horizontal="right" vertical="top"/>
      <protection hidden="1"/>
    </xf>
    <xf numFmtId="0" fontId="5" fillId="0" borderId="6" xfId="35" applyFont="1" applyBorder="1" applyAlignment="1" applyProtection="1">
      <alignment horizontal="left" vertical="center" wrapText="1"/>
      <protection hidden="1"/>
    </xf>
    <xf numFmtId="0" fontId="5" fillId="2" borderId="8" xfId="35" applyFont="1" applyFill="1" applyBorder="1" applyAlignment="1" applyProtection="1">
      <alignment horizontal="center" vertical="center" wrapText="1"/>
      <protection locked="0"/>
    </xf>
    <xf numFmtId="0" fontId="5" fillId="0" borderId="24" xfId="35" applyFont="1" applyBorder="1" applyAlignment="1" applyProtection="1">
      <alignment vertical="center" wrapText="1"/>
      <protection hidden="1"/>
    </xf>
    <xf numFmtId="0" fontId="5" fillId="0" borderId="35" xfId="35" applyFont="1" applyBorder="1" applyAlignment="1" applyProtection="1">
      <alignment vertical="center" wrapText="1"/>
      <protection hidden="1"/>
    </xf>
    <xf numFmtId="0" fontId="5" fillId="0" borderId="29" xfId="35" applyFont="1" applyBorder="1" applyAlignment="1" applyProtection="1">
      <alignment horizontal="left" vertical="center" wrapText="1"/>
      <protection hidden="1"/>
    </xf>
    <xf numFmtId="0" fontId="5" fillId="2" borderId="6" xfId="35" applyFont="1" applyFill="1" applyBorder="1" applyAlignment="1" applyProtection="1">
      <alignment horizontal="left" vertical="center" wrapText="1"/>
      <protection locked="0"/>
    </xf>
    <xf numFmtId="0" fontId="5" fillId="0" borderId="16" xfId="35" applyFont="1" applyBorder="1" applyAlignment="1" applyProtection="1">
      <alignment horizontal="left" vertical="center" wrapText="1"/>
      <protection hidden="1"/>
    </xf>
    <xf numFmtId="0" fontId="5" fillId="2" borderId="30" xfId="35" applyFont="1" applyFill="1" applyBorder="1" applyAlignment="1" applyProtection="1">
      <alignment horizontal="left" vertical="center" wrapText="1"/>
      <protection locked="0"/>
    </xf>
    <xf numFmtId="0" fontId="5" fillId="2" borderId="37" xfId="35" applyFont="1" applyFill="1" applyBorder="1" applyAlignment="1" applyProtection="1">
      <alignment vertical="center" wrapText="1"/>
      <protection locked="0"/>
    </xf>
    <xf numFmtId="0" fontId="5" fillId="2" borderId="38" xfId="35" applyFont="1" applyFill="1" applyBorder="1" applyAlignment="1" applyProtection="1">
      <alignment vertical="center" wrapText="1"/>
      <protection locked="0"/>
    </xf>
    <xf numFmtId="0" fontId="5" fillId="2" borderId="39" xfId="35" applyFont="1" applyFill="1" applyBorder="1" applyAlignment="1" applyProtection="1">
      <alignment horizontal="left" vertical="center" wrapText="1"/>
      <protection locked="0"/>
    </xf>
    <xf numFmtId="0" fontId="5" fillId="2" borderId="40" xfId="35" applyFont="1" applyFill="1" applyBorder="1" applyAlignment="1" applyProtection="1">
      <alignment vertical="center" wrapText="1"/>
      <protection locked="0"/>
    </xf>
    <xf numFmtId="0" fontId="5" fillId="2" borderId="41" xfId="35" applyFont="1" applyFill="1" applyBorder="1" applyAlignment="1" applyProtection="1">
      <alignment vertical="center" wrapText="1"/>
      <protection locked="0"/>
    </xf>
    <xf numFmtId="0" fontId="8" fillId="0" borderId="34" xfId="35" applyFont="1" applyBorder="1" applyAlignment="1" applyProtection="1">
      <alignment horizontal="justify" vertical="center" wrapText="1"/>
      <protection hidden="1"/>
    </xf>
    <xf numFmtId="0" fontId="5" fillId="0" borderId="42" xfId="35" applyFont="1" applyBorder="1" applyAlignment="1" applyProtection="1">
      <alignment horizontal="left" vertical="center" wrapText="1"/>
      <protection hidden="1"/>
    </xf>
    <xf numFmtId="0" fontId="5" fillId="0" borderId="36" xfId="35" applyFont="1" applyBorder="1" applyAlignment="1" applyProtection="1">
      <alignment horizontal="center" vertical="center" wrapText="1"/>
      <protection hidden="1"/>
    </xf>
    <xf numFmtId="0" fontId="8" fillId="0" borderId="32" xfId="35" applyFont="1" applyBorder="1" applyAlignment="1" applyProtection="1">
      <alignment horizontal="center" vertical="center" wrapText="1"/>
      <protection hidden="1"/>
    </xf>
    <xf numFmtId="0" fontId="8" fillId="0" borderId="35" xfId="35" applyFont="1" applyBorder="1" applyAlignment="1" applyProtection="1">
      <alignment horizontal="justify" vertical="center" wrapText="1"/>
      <protection hidden="1"/>
    </xf>
    <xf numFmtId="0" fontId="8" fillId="0" borderId="16" xfId="35" applyFont="1" applyBorder="1" applyAlignment="1" applyProtection="1">
      <alignment horizontal="center" vertical="center" wrapText="1"/>
      <protection hidden="1"/>
    </xf>
    <xf numFmtId="0" fontId="5" fillId="0" borderId="39" xfId="35" applyFont="1" applyBorder="1" applyAlignment="1" applyProtection="1">
      <alignment horizontal="left" vertical="center" wrapText="1"/>
      <protection hidden="1"/>
    </xf>
    <xf numFmtId="0" fontId="8" fillId="0" borderId="4" xfId="35" applyFont="1" applyBorder="1" applyAlignment="1" applyProtection="1">
      <alignment horizontal="left" vertical="center" wrapText="1"/>
      <protection hidden="1"/>
    </xf>
    <xf numFmtId="0" fontId="8" fillId="0" borderId="24" xfId="35" applyFont="1" applyBorder="1" applyAlignment="1" applyProtection="1">
      <alignment horizontal="justify" vertical="center" wrapText="1"/>
      <protection hidden="1"/>
    </xf>
    <xf numFmtId="0" fontId="5" fillId="0" borderId="43" xfId="35" applyFont="1" applyBorder="1" applyAlignment="1" applyProtection="1">
      <alignment horizontal="left" vertical="center" wrapText="1"/>
      <protection hidden="1"/>
    </xf>
    <xf numFmtId="0" fontId="5" fillId="0" borderId="29" xfId="35" applyFont="1" applyBorder="1" applyAlignment="1" applyProtection="1">
      <alignment horizontal="left" vertical="top" wrapText="1"/>
      <protection hidden="1"/>
    </xf>
    <xf numFmtId="0" fontId="5" fillId="0" borderId="16" xfId="35" applyFont="1" applyBorder="1" applyAlignment="1" applyProtection="1">
      <alignment horizontal="left" vertical="top" wrapText="1"/>
      <protection hidden="1"/>
    </xf>
    <xf numFmtId="0" fontId="5" fillId="2" borderId="36" xfId="35" applyFont="1" applyFill="1" applyBorder="1" applyAlignment="1" applyProtection="1">
      <alignment horizontal="left" vertical="center" wrapText="1"/>
      <protection locked="0"/>
    </xf>
    <xf numFmtId="0" fontId="5" fillId="2" borderId="44" xfId="35" applyFont="1" applyFill="1" applyBorder="1" applyAlignment="1" applyProtection="1">
      <alignment vertical="center" wrapText="1"/>
      <protection locked="0"/>
    </xf>
    <xf numFmtId="0" fontId="5" fillId="2" borderId="36" xfId="35" applyFont="1" applyFill="1" applyBorder="1" applyAlignment="1" applyProtection="1">
      <alignment vertical="center" wrapText="1"/>
      <protection locked="0"/>
    </xf>
    <xf numFmtId="0" fontId="5" fillId="2" borderId="38"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5" fillId="0" borderId="14" xfId="35" applyFont="1" applyBorder="1" applyAlignment="1" applyProtection="1">
      <alignment horizontal="right" vertical="top"/>
      <protection hidden="1"/>
    </xf>
    <xf numFmtId="0" fontId="5" fillId="0" borderId="0" xfId="35" applyFont="1" applyAlignment="1" applyProtection="1">
      <alignment horizontal="justify" vertical="center" wrapText="1"/>
      <protection hidden="1"/>
    </xf>
    <xf numFmtId="0" fontId="5" fillId="0" borderId="0" xfId="35" applyFont="1" applyAlignment="1" applyProtection="1">
      <alignment horizontal="left" vertical="center" wrapText="1"/>
      <protection locked="0" hidden="1"/>
    </xf>
    <xf numFmtId="0" fontId="5" fillId="2" borderId="16" xfId="35" applyFont="1" applyFill="1" applyBorder="1" applyAlignment="1" applyProtection="1">
      <alignment horizontal="left" vertical="center" wrapText="1"/>
      <protection locked="0"/>
    </xf>
    <xf numFmtId="49" fontId="8" fillId="0" borderId="0" xfId="35" applyNumberFormat="1" applyFont="1" applyAlignment="1" applyProtection="1">
      <alignment horizontal="right" vertical="top" wrapText="1"/>
      <protection hidden="1"/>
    </xf>
    <xf numFmtId="0" fontId="8" fillId="0" borderId="0" xfId="35" applyFont="1" applyAlignment="1" applyProtection="1">
      <alignment horizontal="right" vertical="top"/>
      <protection hidden="1"/>
    </xf>
    <xf numFmtId="0" fontId="47" fillId="0" borderId="0" xfId="35" applyFont="1" applyAlignment="1" applyProtection="1">
      <alignment horizontal="left" vertical="top" wrapText="1"/>
      <protection hidden="1"/>
    </xf>
    <xf numFmtId="0" fontId="47" fillId="0" borderId="22" xfId="35" applyFont="1" applyBorder="1" applyAlignment="1" applyProtection="1">
      <alignment horizontal="right"/>
      <protection hidden="1"/>
    </xf>
    <xf numFmtId="0" fontId="47" fillId="0" borderId="0" xfId="35" applyFont="1" applyAlignment="1" applyProtection="1">
      <alignment horizontal="right"/>
      <protection hidden="1"/>
    </xf>
    <xf numFmtId="0" fontId="47" fillId="0" borderId="0" xfId="35" applyFont="1" applyAlignment="1" applyProtection="1">
      <alignment horizontal="left" vertical="center" wrapText="1"/>
      <protection locked="0" hidden="1"/>
    </xf>
    <xf numFmtId="0" fontId="47" fillId="0" borderId="0" xfId="35" applyFont="1" applyAlignment="1" applyProtection="1">
      <alignment horizontal="justify"/>
      <protection hidden="1"/>
    </xf>
    <xf numFmtId="0" fontId="5" fillId="0" borderId="15" xfId="35" applyFont="1" applyBorder="1" applyAlignment="1" applyProtection="1">
      <alignment horizontal="right" vertical="top"/>
      <protection hidden="1"/>
    </xf>
    <xf numFmtId="0" fontId="8" fillId="0" borderId="6" xfId="35" applyFont="1" applyBorder="1" applyAlignment="1" applyProtection="1">
      <alignment horizontal="center" vertical="top" wrapText="1"/>
      <protection hidden="1"/>
    </xf>
    <xf numFmtId="0" fontId="8" fillId="0" borderId="22" xfId="35" applyFont="1" applyBorder="1" applyAlignment="1" applyProtection="1">
      <alignment horizontal="center" vertical="center"/>
      <protection hidden="1"/>
    </xf>
    <xf numFmtId="0" fontId="5" fillId="0" borderId="22" xfId="35" applyFont="1" applyBorder="1" applyAlignment="1" applyProtection="1">
      <alignment horizontal="right" vertical="top"/>
      <protection hidden="1"/>
    </xf>
    <xf numFmtId="0" fontId="5" fillId="2" borderId="6" xfId="35" applyFont="1" applyFill="1" applyBorder="1" applyAlignment="1" applyProtection="1">
      <alignment vertical="top" wrapText="1"/>
      <protection locked="0"/>
    </xf>
    <xf numFmtId="0" fontId="5" fillId="4" borderId="0" xfId="35" applyFont="1" applyFill="1" applyAlignment="1" applyProtection="1">
      <alignment horizontal="left" vertical="center"/>
      <protection hidden="1"/>
    </xf>
    <xf numFmtId="0" fontId="5" fillId="5" borderId="0" xfId="35" applyFont="1" applyFill="1" applyAlignment="1" applyProtection="1">
      <alignment horizontal="left" vertical="center"/>
      <protection hidden="1"/>
    </xf>
    <xf numFmtId="0" fontId="5" fillId="4" borderId="0" xfId="35" applyFont="1" applyFill="1" applyProtection="1">
      <protection hidden="1"/>
    </xf>
    <xf numFmtId="0" fontId="5" fillId="5" borderId="0" xfId="35" applyFont="1" applyFill="1" applyProtection="1">
      <protection hidden="1"/>
    </xf>
    <xf numFmtId="172" fontId="8" fillId="0" borderId="0" xfId="35" applyNumberFormat="1" applyFont="1" applyAlignment="1" applyProtection="1">
      <alignment horizontal="left" vertical="center"/>
      <protection hidden="1"/>
    </xf>
    <xf numFmtId="0" fontId="5" fillId="2" borderId="26" xfId="35" applyFont="1" applyFill="1" applyBorder="1" applyAlignment="1" applyProtection="1">
      <alignment vertical="center" wrapText="1"/>
      <protection locked="0"/>
    </xf>
    <xf numFmtId="0" fontId="5" fillId="0" borderId="26" xfId="35" applyFont="1" applyBorder="1" applyAlignment="1" applyProtection="1">
      <alignment vertical="center" wrapText="1"/>
      <protection hidden="1"/>
    </xf>
    <xf numFmtId="0" fontId="8" fillId="0" borderId="11" xfId="35" applyFont="1" applyBorder="1" applyAlignment="1" applyProtection="1">
      <alignment horizontal="left" vertical="center" wrapText="1"/>
      <protection hidden="1"/>
    </xf>
    <xf numFmtId="0" fontId="9" fillId="0" borderId="0" xfId="0" applyFont="1" applyAlignment="1" applyProtection="1">
      <alignment horizontal="left" vertical="top" wrapText="1"/>
      <protection hidden="1"/>
    </xf>
    <xf numFmtId="172" fontId="5" fillId="0" borderId="0" xfId="0" applyNumberFormat="1" applyFont="1" applyAlignment="1" applyProtection="1">
      <alignment vertical="center"/>
      <protection hidden="1"/>
    </xf>
    <xf numFmtId="0" fontId="58" fillId="0" borderId="0" xfId="52" applyFont="1" applyAlignment="1" applyProtection="1">
      <alignment horizontal="center" vertical="top"/>
      <protection hidden="1"/>
    </xf>
    <xf numFmtId="0" fontId="9" fillId="2" borderId="34" xfId="0" applyFont="1" applyFill="1" applyBorder="1" applyAlignment="1" applyProtection="1">
      <alignment vertical="top" wrapText="1"/>
      <protection locked="0" hidden="1"/>
    </xf>
    <xf numFmtId="0" fontId="9" fillId="2" borderId="12" xfId="0" applyFont="1" applyFill="1" applyBorder="1" applyAlignment="1" applyProtection="1">
      <alignment vertical="top" wrapText="1"/>
      <protection locked="0" hidden="1"/>
    </xf>
    <xf numFmtId="0" fontId="9" fillId="2" borderId="10" xfId="0" applyFont="1" applyFill="1" applyBorder="1" applyAlignment="1" applyProtection="1">
      <alignment vertical="top" wrapText="1"/>
      <protection locked="0" hidden="1"/>
    </xf>
    <xf numFmtId="0" fontId="9" fillId="2" borderId="16" xfId="0" applyFont="1" applyFill="1" applyBorder="1" applyAlignment="1" applyProtection="1">
      <alignment vertical="center" wrapText="1"/>
      <protection locked="0" hidden="1"/>
    </xf>
    <xf numFmtId="0" fontId="9" fillId="2" borderId="6" xfId="0" applyFont="1" applyFill="1" applyBorder="1" applyAlignment="1" applyProtection="1">
      <alignment vertical="center" wrapText="1"/>
      <protection locked="0" hidden="1"/>
    </xf>
    <xf numFmtId="0" fontId="2" fillId="2" borderId="10" xfId="0" applyFont="1" applyFill="1" applyBorder="1" applyAlignment="1" applyProtection="1">
      <alignment vertical="top" wrapText="1"/>
      <protection locked="0" hidden="1"/>
    </xf>
    <xf numFmtId="0" fontId="9" fillId="0" borderId="13" xfId="0" applyFont="1" applyBorder="1" applyAlignment="1" applyProtection="1">
      <alignment vertical="top" wrapText="1"/>
      <protection hidden="1"/>
    </xf>
    <xf numFmtId="0" fontId="9" fillId="0" borderId="4" xfId="0" applyFont="1" applyBorder="1" applyAlignment="1" applyProtection="1">
      <alignment vertical="top" wrapText="1"/>
      <protection hidden="1"/>
    </xf>
    <xf numFmtId="0" fontId="8" fillId="0" borderId="6" xfId="35" applyFont="1" applyBorder="1" applyAlignment="1" applyProtection="1">
      <alignment horizontal="left" vertical="center" wrapText="1"/>
      <protection hidden="1"/>
    </xf>
    <xf numFmtId="0" fontId="5" fillId="0" borderId="8" xfId="35" applyFont="1" applyBorder="1" applyAlignment="1" applyProtection="1">
      <alignment horizontal="right" vertical="top"/>
      <protection hidden="1"/>
    </xf>
    <xf numFmtId="0" fontId="5" fillId="0" borderId="14" xfId="35" applyFont="1" applyBorder="1" applyAlignment="1" applyProtection="1">
      <alignment horizontal="center" vertical="top"/>
      <protection hidden="1"/>
    </xf>
    <xf numFmtId="0" fontId="5" fillId="0" borderId="24" xfId="35" applyFont="1" applyBorder="1" applyProtection="1">
      <protection hidden="1"/>
    </xf>
    <xf numFmtId="0" fontId="24" fillId="0" borderId="4" xfId="0" applyFont="1" applyBorder="1" applyAlignment="1" applyProtection="1">
      <alignment horizontal="right" vertical="top" wrapText="1"/>
      <protection hidden="1"/>
    </xf>
    <xf numFmtId="0" fontId="2" fillId="0" borderId="4" xfId="0" applyFont="1" applyBorder="1" applyAlignment="1" applyProtection="1">
      <alignment vertical="center"/>
      <protection hidden="1"/>
    </xf>
    <xf numFmtId="0" fontId="24" fillId="0" borderId="4" xfId="0" applyFont="1" applyBorder="1" applyAlignment="1">
      <alignment horizontal="right" vertical="top" wrapText="1"/>
    </xf>
    <xf numFmtId="0" fontId="2" fillId="0" borderId="4" xfId="0" applyFont="1" applyBorder="1" applyAlignment="1">
      <alignment vertical="center"/>
    </xf>
    <xf numFmtId="0" fontId="2" fillId="0" borderId="0" xfId="0" applyFont="1" applyAlignment="1">
      <alignment vertical="center"/>
    </xf>
    <xf numFmtId="0" fontId="2" fillId="0" borderId="0" xfId="0" applyFont="1"/>
    <xf numFmtId="0" fontId="53" fillId="0" borderId="4" xfId="0" applyFont="1" applyBorder="1" applyAlignment="1">
      <alignment horizontal="right" vertical="top" wrapText="1"/>
    </xf>
    <xf numFmtId="0" fontId="75" fillId="0" borderId="0" xfId="0" applyFont="1" applyAlignment="1" applyProtection="1">
      <alignment vertical="center"/>
      <protection hidden="1"/>
    </xf>
    <xf numFmtId="0" fontId="75" fillId="0" borderId="0" xfId="0" applyFont="1" applyProtection="1">
      <protection hidden="1"/>
    </xf>
    <xf numFmtId="0" fontId="24" fillId="0" borderId="4" xfId="37" applyFont="1" applyBorder="1" applyAlignment="1" applyProtection="1">
      <alignment vertical="center"/>
      <protection hidden="1"/>
    </xf>
    <xf numFmtId="0" fontId="2" fillId="0" borderId="4" xfId="37" applyBorder="1" applyAlignment="1" applyProtection="1">
      <alignment vertical="center"/>
      <protection hidden="1"/>
    </xf>
    <xf numFmtId="0" fontId="24" fillId="0" borderId="4" xfId="37" applyFont="1" applyBorder="1" applyAlignment="1" applyProtection="1">
      <alignment horizontal="right"/>
      <protection hidden="1"/>
    </xf>
    <xf numFmtId="0" fontId="24" fillId="0" borderId="4" xfId="0" applyFont="1" applyBorder="1" applyAlignment="1" applyProtection="1">
      <alignment vertical="center"/>
      <protection hidden="1"/>
    </xf>
    <xf numFmtId="0" fontId="24" fillId="0" borderId="4" xfId="0" applyFont="1" applyBorder="1" applyAlignment="1" applyProtection="1">
      <alignment horizontal="right"/>
      <protection hidden="1"/>
    </xf>
    <xf numFmtId="0" fontId="8" fillId="0" borderId="0" xfId="0" applyFont="1"/>
    <xf numFmtId="171" fontId="28" fillId="0" borderId="0" xfId="0" applyNumberFormat="1" applyFont="1" applyAlignment="1" applyProtection="1">
      <alignment horizontal="center" vertical="top"/>
      <protection hidden="1"/>
    </xf>
    <xf numFmtId="0" fontId="2" fillId="2" borderId="60" xfId="0" applyFont="1" applyFill="1" applyBorder="1" applyAlignment="1" applyProtection="1">
      <alignment horizontal="center" vertical="center" wrapText="1"/>
      <protection locked="0" hidden="1"/>
    </xf>
    <xf numFmtId="0" fontId="2" fillId="2" borderId="59" xfId="0" applyFont="1" applyFill="1" applyBorder="1" applyAlignment="1" applyProtection="1">
      <alignment horizontal="center" vertical="center" wrapText="1"/>
      <protection locked="0" hidden="1"/>
    </xf>
    <xf numFmtId="0" fontId="2" fillId="2" borderId="13" xfId="0" applyFont="1" applyFill="1" applyBorder="1" applyAlignment="1" applyProtection="1">
      <alignment horizontal="center" vertical="center" wrapText="1"/>
      <protection locked="0" hidden="1"/>
    </xf>
    <xf numFmtId="0" fontId="24" fillId="0" borderId="4" xfId="0" applyFont="1" applyBorder="1" applyAlignment="1" applyProtection="1">
      <alignment horizontal="left" vertical="top" wrapText="1"/>
      <protection hidden="1"/>
    </xf>
    <xf numFmtId="0" fontId="2" fillId="0" borderId="4" xfId="0" applyFont="1" applyBorder="1" applyAlignment="1" applyProtection="1">
      <alignment horizontal="center" vertical="center"/>
      <protection hidden="1"/>
    </xf>
    <xf numFmtId="0" fontId="75" fillId="0" borderId="4" xfId="0" applyFont="1" applyBorder="1" applyAlignment="1" applyProtection="1">
      <alignment vertical="center"/>
      <protection hidden="1"/>
    </xf>
    <xf numFmtId="0" fontId="53" fillId="0" borderId="4" xfId="0" applyFont="1" applyBorder="1" applyAlignment="1" applyProtection="1">
      <alignment horizontal="right" vertical="top" wrapText="1"/>
      <protection hidden="1"/>
    </xf>
    <xf numFmtId="0" fontId="78" fillId="0" borderId="0" xfId="0" applyFont="1" applyAlignment="1" applyProtection="1">
      <alignment vertical="center"/>
      <protection hidden="1"/>
    </xf>
    <xf numFmtId="0" fontId="78" fillId="0" borderId="0" xfId="0" applyFont="1" applyProtection="1">
      <protection hidden="1"/>
    </xf>
    <xf numFmtId="0" fontId="24" fillId="0" borderId="4" xfId="35" applyFont="1" applyBorder="1" applyAlignment="1" applyProtection="1">
      <alignment vertical="top"/>
      <protection hidden="1"/>
    </xf>
    <xf numFmtId="0" fontId="2" fillId="0" borderId="4" xfId="35" applyBorder="1" applyAlignment="1" applyProtection="1">
      <alignment vertical="top"/>
      <protection hidden="1"/>
    </xf>
    <xf numFmtId="0" fontId="24" fillId="0" borderId="4" xfId="35" applyFont="1" applyBorder="1" applyAlignment="1" applyProtection="1">
      <alignment horizontal="right" vertical="top"/>
      <protection hidden="1"/>
    </xf>
    <xf numFmtId="0" fontId="2" fillId="0" borderId="0" xfId="35" applyAlignment="1" applyProtection="1">
      <alignment vertical="center"/>
      <protection hidden="1"/>
    </xf>
    <xf numFmtId="0" fontId="79" fillId="0" borderId="0" xfId="0" applyFont="1" applyAlignment="1" applyProtection="1">
      <alignment horizontal="center"/>
      <protection hidden="1"/>
    </xf>
    <xf numFmtId="0" fontId="8" fillId="0" borderId="14" xfId="35" applyFont="1" applyBorder="1" applyAlignment="1" applyProtection="1">
      <alignment horizontal="center" vertical="center" wrapText="1"/>
      <protection hidden="1"/>
    </xf>
    <xf numFmtId="0" fontId="9" fillId="2" borderId="11" xfId="0" applyFont="1" applyFill="1" applyBorder="1" applyAlignment="1" applyProtection="1">
      <alignment horizontal="center" vertical="top" wrapText="1"/>
      <protection locked="0" hidden="1"/>
    </xf>
    <xf numFmtId="0" fontId="9" fillId="2" borderId="3" xfId="0" applyFont="1" applyFill="1" applyBorder="1" applyAlignment="1" applyProtection="1">
      <alignment horizontal="center" vertical="center" wrapText="1"/>
      <protection locked="0" hidden="1"/>
    </xf>
    <xf numFmtId="0" fontId="9" fillId="2" borderId="6" xfId="0" applyFont="1" applyFill="1" applyBorder="1" applyAlignment="1" applyProtection="1">
      <alignment horizontal="center" vertical="center" wrapText="1"/>
      <protection locked="0" hidden="1"/>
    </xf>
    <xf numFmtId="0" fontId="9" fillId="0" borderId="0" xfId="0" applyFont="1" applyAlignment="1" applyProtection="1">
      <alignment horizontal="justify" vertical="top"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81" fillId="0" borderId="6" xfId="0" applyFont="1" applyBorder="1" applyAlignment="1" applyProtection="1">
      <alignment horizontal="center" vertical="top" wrapText="1"/>
      <protection hidden="1"/>
    </xf>
    <xf numFmtId="0" fontId="9" fillId="2" borderId="7" xfId="0" applyFont="1" applyFill="1" applyBorder="1" applyAlignment="1" applyProtection="1">
      <alignment vertical="top" wrapText="1"/>
      <protection locked="0" hidden="1"/>
    </xf>
    <xf numFmtId="0" fontId="9" fillId="2" borderId="6" xfId="0" applyFont="1" applyFill="1" applyBorder="1" applyAlignment="1" applyProtection="1">
      <alignment vertical="top" wrapText="1"/>
      <protection locked="0" hidden="1"/>
    </xf>
    <xf numFmtId="0" fontId="10" fillId="0" borderId="0" xfId="0" applyFont="1" applyAlignment="1" applyProtection="1">
      <alignment horizontal="left" vertical="top" wrapText="1"/>
      <protection hidden="1"/>
    </xf>
    <xf numFmtId="0" fontId="9" fillId="0" borderId="6" xfId="0" applyFont="1" applyBorder="1" applyProtection="1">
      <protection hidden="1"/>
    </xf>
    <xf numFmtId="0" fontId="9" fillId="0" borderId="6" xfId="0" applyFont="1" applyBorder="1" applyAlignment="1" applyProtection="1">
      <alignment horizontal="center" vertical="top"/>
      <protection hidden="1"/>
    </xf>
    <xf numFmtId="0" fontId="10" fillId="0" borderId="0" xfId="0" applyFont="1" applyAlignment="1" applyProtection="1">
      <alignment horizontal="center" vertical="top" wrapText="1"/>
      <protection hidden="1"/>
    </xf>
    <xf numFmtId="0" fontId="10" fillId="0" borderId="3" xfId="0" applyFont="1" applyBorder="1" applyAlignment="1" applyProtection="1">
      <alignment horizontal="center" vertical="top" wrapText="1"/>
      <protection hidden="1"/>
    </xf>
    <xf numFmtId="0" fontId="10" fillId="0" borderId="9" xfId="0" applyFont="1" applyBorder="1" applyAlignment="1" applyProtection="1">
      <alignment horizontal="center" vertical="top" wrapText="1"/>
      <protection hidden="1"/>
    </xf>
    <xf numFmtId="0" fontId="9" fillId="2" borderId="52" xfId="0" applyFont="1" applyFill="1" applyBorder="1" applyAlignment="1" applyProtection="1">
      <alignment vertical="top" wrapText="1"/>
      <protection locked="0" hidden="1"/>
    </xf>
    <xf numFmtId="0" fontId="2" fillId="2" borderId="4" xfId="0" applyFont="1" applyFill="1" applyBorder="1" applyAlignment="1" applyProtection="1">
      <alignment horizontal="center" vertical="center" wrapText="1"/>
      <protection locked="0" hidden="1"/>
    </xf>
    <xf numFmtId="0" fontId="9" fillId="0" borderId="14" xfId="0" applyFont="1" applyBorder="1" applyAlignment="1" applyProtection="1">
      <alignment horizontal="center" vertical="top"/>
      <protection hidden="1"/>
    </xf>
    <xf numFmtId="0" fontId="10" fillId="0" borderId="4" xfId="0" applyFont="1" applyBorder="1" applyAlignment="1" applyProtection="1">
      <alignment horizontal="center" vertical="top" wrapText="1"/>
      <protection hidden="1"/>
    </xf>
    <xf numFmtId="0" fontId="9" fillId="0" borderId="4" xfId="0" applyFont="1" applyBorder="1" applyAlignment="1" applyProtection="1">
      <alignment vertical="center" wrapText="1"/>
      <protection hidden="1"/>
    </xf>
    <xf numFmtId="0" fontId="9" fillId="0" borderId="4" xfId="0" applyFont="1" applyBorder="1" applyProtection="1">
      <protection hidden="1"/>
    </xf>
    <xf numFmtId="0" fontId="10" fillId="0" borderId="11" xfId="0" applyFont="1" applyBorder="1" applyAlignment="1" applyProtection="1">
      <alignment horizontal="center" vertical="top" wrapText="1"/>
      <protection hidden="1"/>
    </xf>
    <xf numFmtId="0" fontId="10" fillId="0" borderId="14" xfId="0" applyFont="1" applyBorder="1" applyAlignment="1" applyProtection="1">
      <alignment horizontal="center" vertical="top"/>
      <protection hidden="1"/>
    </xf>
    <xf numFmtId="0" fontId="2" fillId="2" borderId="14" xfId="0" applyFont="1" applyFill="1" applyBorder="1" applyAlignment="1" applyProtection="1">
      <alignment horizontal="left" vertical="center" wrapText="1"/>
      <protection locked="0" hidden="1"/>
    </xf>
    <xf numFmtId="0" fontId="2" fillId="2" borderId="13" xfId="0" applyFont="1" applyFill="1" applyBorder="1" applyAlignment="1" applyProtection="1">
      <alignment horizontal="left" vertical="center" wrapText="1"/>
      <protection locked="0" hidden="1"/>
    </xf>
    <xf numFmtId="0" fontId="9" fillId="0" borderId="24" xfId="0" applyFont="1" applyBorder="1" applyAlignment="1" applyProtection="1">
      <alignment vertical="center" wrapText="1"/>
      <protection hidden="1"/>
    </xf>
    <xf numFmtId="0" fontId="10" fillId="0" borderId="6" xfId="0" applyFont="1" applyBorder="1" applyAlignment="1" applyProtection="1">
      <alignment horizontal="center" vertical="top"/>
      <protection hidden="1"/>
    </xf>
    <xf numFmtId="0" fontId="9" fillId="0" borderId="6" xfId="0" applyFont="1" applyBorder="1" applyAlignment="1" applyProtection="1">
      <alignment horizontal="left" vertical="top" indent="5"/>
      <protection hidden="1"/>
    </xf>
    <xf numFmtId="0" fontId="9" fillId="0" borderId="8" xfId="0" applyFont="1" applyBorder="1" applyAlignment="1" applyProtection="1">
      <alignment horizontal="center" vertical="top"/>
      <protection hidden="1"/>
    </xf>
    <xf numFmtId="0" fontId="9" fillId="0" borderId="10" xfId="0" applyFont="1" applyBorder="1" applyAlignment="1" applyProtection="1">
      <alignment vertical="top" wrapText="1"/>
      <protection hidden="1"/>
    </xf>
    <xf numFmtId="0" fontId="9" fillId="0" borderId="6" xfId="0" applyFont="1" applyBorder="1" applyAlignment="1" applyProtection="1">
      <alignment horizontal="center" vertical="center"/>
      <protection hidden="1"/>
    </xf>
    <xf numFmtId="0" fontId="2" fillId="2" borderId="13" xfId="0" applyFont="1" applyFill="1" applyBorder="1" applyAlignment="1" applyProtection="1">
      <alignment horizontal="left" wrapText="1"/>
      <protection locked="0" hidden="1"/>
    </xf>
    <xf numFmtId="0" fontId="2" fillId="2" borderId="4" xfId="0" applyFont="1" applyFill="1" applyBorder="1" applyAlignment="1" applyProtection="1">
      <alignment horizontal="left" wrapText="1"/>
      <protection locked="0" hidden="1"/>
    </xf>
    <xf numFmtId="0" fontId="2" fillId="2" borderId="14" xfId="0" applyFont="1" applyFill="1" applyBorder="1" applyAlignment="1" applyProtection="1">
      <alignment horizontal="left" wrapText="1"/>
      <protection locked="0" hidden="1"/>
    </xf>
    <xf numFmtId="0" fontId="9" fillId="0" borderId="15" xfId="0" applyFont="1" applyBorder="1" applyAlignment="1" applyProtection="1">
      <alignment horizontal="center" vertical="top"/>
      <protection hidden="1"/>
    </xf>
    <xf numFmtId="0" fontId="9" fillId="2" borderId="35" xfId="0" applyFont="1" applyFill="1" applyBorder="1" applyAlignment="1" applyProtection="1">
      <alignment vertical="center" wrapText="1"/>
      <protection hidden="1"/>
    </xf>
    <xf numFmtId="0" fontId="8" fillId="0" borderId="6" xfId="35" applyFont="1" applyBorder="1" applyAlignment="1" applyProtection="1">
      <alignment horizontal="center" vertical="top"/>
      <protection hidden="1"/>
    </xf>
    <xf numFmtId="171" fontId="8" fillId="0" borderId="6" xfId="35" applyNumberFormat="1" applyFont="1" applyBorder="1" applyAlignment="1" applyProtection="1">
      <alignment horizontal="center" vertical="top"/>
      <protection hidden="1"/>
    </xf>
    <xf numFmtId="0" fontId="8" fillId="0" borderId="8" xfId="35" applyFont="1" applyBorder="1" applyAlignment="1" applyProtection="1">
      <alignment horizontal="center"/>
      <protection hidden="1"/>
    </xf>
    <xf numFmtId="0" fontId="5" fillId="0" borderId="3" xfId="35" applyFont="1" applyBorder="1" applyAlignment="1" applyProtection="1">
      <alignment vertical="top"/>
      <protection hidden="1"/>
    </xf>
    <xf numFmtId="0" fontId="5" fillId="0" borderId="3" xfId="35" applyFont="1" applyBorder="1" applyProtection="1">
      <protection hidden="1"/>
    </xf>
    <xf numFmtId="0" fontId="9" fillId="0" borderId="26" xfId="0" applyFont="1" applyBorder="1" applyProtection="1">
      <protection hidden="1"/>
    </xf>
    <xf numFmtId="0" fontId="9" fillId="0" borderId="10" xfId="0" applyFont="1" applyBorder="1" applyAlignment="1" applyProtection="1">
      <alignment horizontal="center" vertical="top"/>
      <protection hidden="1"/>
    </xf>
    <xf numFmtId="171" fontId="8" fillId="0" borderId="0" xfId="0" applyNumberFormat="1" applyFont="1" applyAlignment="1" applyProtection="1">
      <alignment horizontal="center" vertical="top" wrapText="1"/>
      <protection hidden="1"/>
    </xf>
    <xf numFmtId="0" fontId="42" fillId="0" borderId="0" xfId="0" applyFont="1" applyAlignment="1" applyProtection="1">
      <alignment horizontal="justify" vertical="top" wrapText="1"/>
      <protection hidden="1"/>
    </xf>
    <xf numFmtId="49" fontId="8" fillId="0" borderId="0" xfId="35" applyNumberFormat="1" applyFont="1" applyAlignment="1" applyProtection="1">
      <alignment horizontal="center" vertical="top" wrapText="1"/>
      <protection hidden="1"/>
    </xf>
    <xf numFmtId="0" fontId="9" fillId="2" borderId="26" xfId="0" applyFont="1" applyFill="1" applyBorder="1" applyAlignment="1" applyProtection="1">
      <alignment vertical="center" wrapText="1"/>
      <protection locked="0" hidden="1"/>
    </xf>
    <xf numFmtId="0" fontId="9" fillId="2" borderId="11" xfId="0" applyFont="1" applyFill="1" applyBorder="1" applyAlignment="1" applyProtection="1">
      <alignment vertical="center" wrapText="1"/>
      <protection locked="0" hidden="1"/>
    </xf>
    <xf numFmtId="0" fontId="8" fillId="0" borderId="14" xfId="35" applyFont="1" applyBorder="1" applyAlignment="1" applyProtection="1">
      <alignment horizontal="center"/>
      <protection hidden="1"/>
    </xf>
    <xf numFmtId="0" fontId="8" fillId="0" borderId="0" xfId="35" applyFont="1" applyAlignment="1" applyProtection="1">
      <alignment horizontal="center"/>
      <protection hidden="1"/>
    </xf>
    <xf numFmtId="0" fontId="5" fillId="0" borderId="0" xfId="35" applyFont="1" applyAlignment="1">
      <alignment horizontal="left"/>
    </xf>
    <xf numFmtId="0" fontId="5" fillId="0" borderId="0" xfId="35" applyFont="1"/>
    <xf numFmtId="0" fontId="9" fillId="0" borderId="0" xfId="35" applyFont="1" applyAlignment="1" applyProtection="1">
      <alignment vertical="top"/>
      <protection hidden="1"/>
    </xf>
    <xf numFmtId="0" fontId="9" fillId="0" borderId="0" xfId="35" applyFont="1" applyProtection="1">
      <protection hidden="1"/>
    </xf>
    <xf numFmtId="0" fontId="9" fillId="0" borderId="0" xfId="35" applyFont="1" applyAlignment="1" applyProtection="1">
      <alignment horizontal="center" vertical="top"/>
      <protection hidden="1"/>
    </xf>
    <xf numFmtId="0" fontId="9" fillId="0" borderId="6" xfId="35" applyFont="1" applyBorder="1" applyAlignment="1" applyProtection="1">
      <alignment horizontal="left"/>
      <protection hidden="1"/>
    </xf>
    <xf numFmtId="0" fontId="9" fillId="0" borderId="0" xfId="35" applyFont="1" applyAlignment="1" applyProtection="1">
      <alignment horizontal="left" vertical="center"/>
      <protection hidden="1"/>
    </xf>
    <xf numFmtId="0" fontId="9" fillId="0" borderId="6" xfId="35" applyFont="1" applyBorder="1" applyAlignment="1" applyProtection="1">
      <alignment horizontal="left" vertical="top"/>
      <protection hidden="1"/>
    </xf>
    <xf numFmtId="0" fontId="9" fillId="0" borderId="12" xfId="35" applyFont="1" applyBorder="1" applyProtection="1">
      <protection hidden="1"/>
    </xf>
    <xf numFmtId="0" fontId="9" fillId="0" borderId="13" xfId="35" applyFont="1" applyBorder="1" applyAlignment="1" applyProtection="1">
      <alignment vertical="top"/>
      <protection hidden="1"/>
    </xf>
    <xf numFmtId="0" fontId="9" fillId="0" borderId="4" xfId="35" applyFont="1" applyBorder="1" applyAlignment="1" applyProtection="1">
      <alignment vertical="top"/>
      <protection hidden="1"/>
    </xf>
    <xf numFmtId="0" fontId="9" fillId="0" borderId="0" xfId="35" applyFont="1" applyAlignment="1" applyProtection="1">
      <alignment vertical="center"/>
      <protection hidden="1"/>
    </xf>
    <xf numFmtId="0" fontId="9" fillId="0" borderId="0" xfId="35" applyFont="1" applyAlignment="1" applyProtection="1">
      <alignment vertical="center" wrapText="1"/>
      <protection hidden="1"/>
    </xf>
    <xf numFmtId="0" fontId="5" fillId="0" borderId="9" xfId="35" applyFont="1" applyBorder="1" applyAlignment="1" applyProtection="1">
      <alignment horizontal="left" vertical="center" wrapText="1"/>
      <protection hidden="1"/>
    </xf>
    <xf numFmtId="0" fontId="47" fillId="0" borderId="0" xfId="35" applyFont="1" applyAlignment="1">
      <alignment horizontal="left" wrapText="1"/>
    </xf>
    <xf numFmtId="171" fontId="8" fillId="0" borderId="0" xfId="35" applyNumberFormat="1" applyFont="1" applyAlignment="1" applyProtection="1">
      <alignment horizontal="right" vertical="top"/>
      <protection hidden="1"/>
    </xf>
    <xf numFmtId="0" fontId="9" fillId="2" borderId="26" xfId="35" applyFont="1" applyFill="1" applyBorder="1" applyAlignment="1" applyProtection="1">
      <alignment horizontal="center" vertical="top" wrapText="1"/>
      <protection locked="0" hidden="1"/>
    </xf>
    <xf numFmtId="0" fontId="9" fillId="0" borderId="0" xfId="35" applyFont="1" applyAlignment="1" applyProtection="1">
      <alignment horizontal="right" vertical="center"/>
      <protection hidden="1"/>
    </xf>
    <xf numFmtId="0" fontId="9" fillId="0" borderId="4" xfId="35" applyFont="1" applyBorder="1" applyAlignment="1" applyProtection="1">
      <alignment horizontal="right" vertical="center"/>
      <protection hidden="1"/>
    </xf>
    <xf numFmtId="0" fontId="5" fillId="0" borderId="0" xfId="35" applyFont="1" applyAlignment="1" applyProtection="1">
      <alignment horizontal="left" wrapText="1"/>
      <protection hidden="1"/>
    </xf>
    <xf numFmtId="0" fontId="9" fillId="0" borderId="0" xfId="35" applyFont="1" applyAlignment="1" applyProtection="1">
      <alignment horizontal="right" vertical="top"/>
      <protection hidden="1"/>
    </xf>
    <xf numFmtId="0" fontId="5" fillId="0" borderId="0" xfId="35" applyFont="1" applyAlignment="1" applyProtection="1">
      <alignment horizontal="right" vertical="center"/>
      <protection hidden="1"/>
    </xf>
    <xf numFmtId="0" fontId="5" fillId="0" borderId="9" xfId="35" applyFont="1" applyBorder="1" applyAlignment="1" applyProtection="1">
      <alignment vertical="center" wrapText="1"/>
      <protection hidden="1"/>
    </xf>
    <xf numFmtId="0" fontId="5" fillId="2" borderId="27" xfId="35" applyFont="1" applyFill="1" applyBorder="1" applyAlignment="1" applyProtection="1">
      <alignment vertical="center" wrapText="1"/>
      <protection locked="0"/>
    </xf>
    <xf numFmtId="0" fontId="5" fillId="2" borderId="6" xfId="35" applyFont="1" applyFill="1" applyBorder="1" applyAlignment="1" applyProtection="1">
      <alignment vertical="center" wrapText="1"/>
      <protection locked="0"/>
    </xf>
    <xf numFmtId="0" fontId="9" fillId="0" borderId="0" xfId="35" applyFont="1" applyAlignment="1" applyProtection="1">
      <alignment vertical="top" wrapText="1"/>
      <protection hidden="1"/>
    </xf>
    <xf numFmtId="0" fontId="75" fillId="0" borderId="0" xfId="35" applyFont="1" applyProtection="1">
      <protection hidden="1"/>
    </xf>
    <xf numFmtId="0" fontId="38" fillId="0" borderId="0" xfId="35" applyFont="1" applyAlignment="1" applyProtection="1">
      <alignment horizontal="center" vertical="center"/>
      <protection hidden="1"/>
    </xf>
    <xf numFmtId="0" fontId="10" fillId="0" borderId="0" xfId="35" applyFont="1" applyAlignment="1" applyProtection="1">
      <alignment horizontal="center" vertical="center"/>
      <protection hidden="1"/>
    </xf>
    <xf numFmtId="0" fontId="9" fillId="0" borderId="0" xfId="35" applyFont="1" applyAlignment="1" applyProtection="1">
      <alignment horizontal="justify" vertical="center"/>
      <protection hidden="1"/>
    </xf>
    <xf numFmtId="0" fontId="10" fillId="0" borderId="0" xfId="35" applyFont="1" applyAlignment="1" applyProtection="1">
      <alignment vertical="center"/>
      <protection hidden="1"/>
    </xf>
    <xf numFmtId="171" fontId="9" fillId="0" borderId="0" xfId="35" applyNumberFormat="1" applyFont="1" applyAlignment="1" applyProtection="1">
      <alignment horizontal="center"/>
      <protection hidden="1"/>
    </xf>
    <xf numFmtId="0" fontId="9" fillId="0" borderId="0" xfId="35" applyFont="1" applyAlignment="1" applyProtection="1">
      <alignment horizontal="left"/>
      <protection hidden="1"/>
    </xf>
    <xf numFmtId="0" fontId="9" fillId="0" borderId="0" xfId="35" applyFont="1" applyAlignment="1" applyProtection="1">
      <alignment horizontal="center" vertical="center"/>
      <protection hidden="1"/>
    </xf>
    <xf numFmtId="0" fontId="10" fillId="0" borderId="0" xfId="35" applyFont="1" applyAlignment="1" applyProtection="1">
      <alignment horizontal="justify" vertical="center"/>
      <protection hidden="1"/>
    </xf>
    <xf numFmtId="0" fontId="9" fillId="0" borderId="0" xfId="35" applyFont="1" applyAlignment="1" applyProtection="1">
      <alignment horizontal="justify" vertical="center" wrapText="1"/>
      <protection hidden="1"/>
    </xf>
    <xf numFmtId="0" fontId="9" fillId="0" borderId="0" xfId="35" quotePrefix="1" applyFont="1" applyAlignment="1" applyProtection="1">
      <alignment horizontal="right" vertical="center"/>
      <protection hidden="1"/>
    </xf>
    <xf numFmtId="0" fontId="22" fillId="0" borderId="0" xfId="35" applyFont="1" applyAlignment="1" applyProtection="1">
      <alignment horizontal="justify" vertical="center"/>
      <protection hidden="1"/>
    </xf>
    <xf numFmtId="0" fontId="9" fillId="0" borderId="12" xfId="35" applyFont="1" applyBorder="1" applyAlignment="1" applyProtection="1">
      <alignment horizontal="left" vertical="center" wrapText="1"/>
      <protection hidden="1"/>
    </xf>
    <xf numFmtId="0" fontId="2" fillId="0" borderId="9" xfId="35" applyBorder="1" applyAlignment="1" applyProtection="1">
      <alignment horizontal="left"/>
      <protection hidden="1"/>
    </xf>
    <xf numFmtId="0" fontId="9" fillId="0" borderId="13" xfId="35" applyFont="1" applyBorder="1" applyAlignment="1" applyProtection="1">
      <alignment horizontal="left" vertical="center" wrapText="1"/>
      <protection hidden="1"/>
    </xf>
    <xf numFmtId="0" fontId="2" fillId="0" borderId="10" xfId="35" applyBorder="1" applyAlignment="1" applyProtection="1">
      <alignment horizontal="left"/>
      <protection hidden="1"/>
    </xf>
    <xf numFmtId="0" fontId="9" fillId="0" borderId="0" xfId="35" applyFont="1" applyAlignment="1" applyProtection="1">
      <alignment horizontal="left" vertical="center" wrapText="1"/>
      <protection hidden="1"/>
    </xf>
    <xf numFmtId="0" fontId="9" fillId="0" borderId="0" xfId="35" applyFont="1" applyAlignment="1" applyProtection="1">
      <alignment horizontal="center" vertical="top" wrapText="1"/>
      <protection hidden="1"/>
    </xf>
    <xf numFmtId="0" fontId="9" fillId="0" borderId="0" xfId="35" quotePrefix="1" applyFont="1" applyAlignment="1" applyProtection="1">
      <alignment horizontal="right" vertical="top"/>
      <protection hidden="1"/>
    </xf>
    <xf numFmtId="0" fontId="9" fillId="0" borderId="6" xfId="35" applyFont="1" applyBorder="1" applyAlignment="1" applyProtection="1">
      <alignment horizontal="center" vertical="top" wrapText="1"/>
      <protection hidden="1"/>
    </xf>
    <xf numFmtId="0" fontId="9" fillId="2" borderId="6" xfId="35" applyFont="1" applyFill="1" applyBorder="1" applyAlignment="1" applyProtection="1">
      <alignment horizontal="center" vertical="top" wrapText="1"/>
      <protection locked="0"/>
    </xf>
    <xf numFmtId="0" fontId="10" fillId="0" borderId="0" xfId="35" applyFont="1" applyAlignment="1" applyProtection="1">
      <alignment horizontal="left"/>
      <protection hidden="1"/>
    </xf>
    <xf numFmtId="0" fontId="9" fillId="2" borderId="0" xfId="35" applyFont="1" applyFill="1" applyAlignment="1" applyProtection="1">
      <alignment horizontal="center" vertical="top" wrapText="1"/>
      <protection locked="0"/>
    </xf>
    <xf numFmtId="0" fontId="9" fillId="2" borderId="0" xfId="35" applyFont="1" applyFill="1" applyAlignment="1" applyProtection="1">
      <alignment horizontal="left" vertical="top" wrapText="1"/>
      <protection locked="0"/>
    </xf>
    <xf numFmtId="0" fontId="9" fillId="2" borderId="0" xfId="35" applyFont="1" applyFill="1" applyAlignment="1" applyProtection="1">
      <alignment horizontal="right" vertical="top" wrapText="1"/>
      <protection locked="0"/>
    </xf>
    <xf numFmtId="171" fontId="9" fillId="0" borderId="0" xfId="35" applyNumberFormat="1" applyFont="1" applyAlignment="1" applyProtection="1">
      <alignment horizontal="center" vertical="center"/>
      <protection hidden="1"/>
    </xf>
    <xf numFmtId="0" fontId="10" fillId="2" borderId="6" xfId="35" applyFont="1" applyFill="1" applyBorder="1" applyAlignment="1" applyProtection="1">
      <alignment horizontal="center" vertical="top" wrapText="1"/>
      <protection locked="0"/>
    </xf>
    <xf numFmtId="0" fontId="9" fillId="15" borderId="0" xfId="35" applyFont="1" applyFill="1" applyAlignment="1" applyProtection="1">
      <alignment horizontal="center" vertical="top" wrapText="1"/>
      <protection locked="0"/>
    </xf>
    <xf numFmtId="0" fontId="9" fillId="0" borderId="0" xfId="35" applyFont="1" applyAlignment="1" applyProtection="1">
      <alignment horizontal="center"/>
      <protection hidden="1"/>
    </xf>
    <xf numFmtId="0" fontId="2" fillId="0" borderId="0" xfId="35" applyAlignment="1" applyProtection="1">
      <alignment horizontal="right" vertical="center"/>
      <protection hidden="1"/>
    </xf>
    <xf numFmtId="0" fontId="2" fillId="2" borderId="0" xfId="35" applyFill="1" applyAlignment="1" applyProtection="1">
      <alignment vertical="center"/>
      <protection locked="0"/>
    </xf>
    <xf numFmtId="0" fontId="9" fillId="0" borderId="6" xfId="35" applyFont="1" applyBorder="1" applyAlignment="1" applyProtection="1">
      <alignment horizontal="justify" vertical="center" wrapText="1"/>
      <protection hidden="1"/>
    </xf>
    <xf numFmtId="0" fontId="9" fillId="0" borderId="6" xfId="35" applyFont="1" applyBorder="1" applyAlignment="1" applyProtection="1">
      <alignment horizontal="left" vertical="center" wrapText="1"/>
      <protection hidden="1"/>
    </xf>
    <xf numFmtId="0" fontId="9" fillId="2" borderId="6" xfId="35" applyFont="1" applyFill="1" applyBorder="1" applyAlignment="1" applyProtection="1">
      <alignment horizontal="left" vertical="center" wrapText="1"/>
      <protection locked="0"/>
    </xf>
    <xf numFmtId="0" fontId="2" fillId="0" borderId="0" xfId="35" applyAlignment="1" applyProtection="1">
      <alignment horizontal="left" vertical="center"/>
      <protection hidden="1"/>
    </xf>
    <xf numFmtId="0" fontId="2" fillId="2" borderId="6" xfId="35" applyFill="1" applyBorder="1" applyAlignment="1" applyProtection="1">
      <alignment horizontal="right" vertical="center" wrapText="1"/>
      <protection locked="0"/>
    </xf>
    <xf numFmtId="0" fontId="9" fillId="0" borderId="0" xfId="35" applyFont="1" applyAlignment="1" applyProtection="1">
      <alignment horizontal="justify"/>
      <protection hidden="1"/>
    </xf>
    <xf numFmtId="0" fontId="10" fillId="0" borderId="0" xfId="35" applyFont="1" applyAlignment="1" applyProtection="1">
      <alignment horizontal="right" vertical="center"/>
      <protection hidden="1"/>
    </xf>
    <xf numFmtId="0" fontId="10" fillId="0" borderId="0" xfId="35" applyFont="1" applyAlignment="1" applyProtection="1">
      <alignment horizontal="left" vertical="center"/>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5" fillId="0" borderId="11" xfId="35" applyFont="1" applyBorder="1" applyAlignment="1" applyProtection="1">
      <alignment horizontal="left" vertical="center" wrapText="1"/>
      <protection hidden="1"/>
    </xf>
    <xf numFmtId="0" fontId="5" fillId="2" borderId="11" xfId="35" applyFont="1" applyFill="1" applyBorder="1" applyAlignment="1" applyProtection="1">
      <alignment horizontal="left" vertical="center" wrapText="1"/>
      <protection locked="0"/>
    </xf>
    <xf numFmtId="0" fontId="5" fillId="0" borderId="26" xfId="35" applyFont="1" applyBorder="1" applyAlignment="1" applyProtection="1">
      <alignment horizontal="right" vertical="top"/>
      <protection hidden="1"/>
    </xf>
    <xf numFmtId="0" fontId="5" fillId="0" borderId="35" xfId="35" applyFont="1" applyBorder="1" applyProtection="1">
      <protection hidden="1"/>
    </xf>
    <xf numFmtId="0" fontId="5" fillId="0" borderId="35" xfId="35" applyFont="1" applyBorder="1" applyAlignment="1" applyProtection="1">
      <alignment horizontal="left" vertical="center" wrapText="1"/>
      <protection hidden="1"/>
    </xf>
    <xf numFmtId="0" fontId="5" fillId="0" borderId="26" xfId="35" applyFont="1" applyBorder="1" applyAlignment="1" applyProtection="1">
      <alignment horizontal="left" vertical="center" wrapText="1"/>
      <protection hidden="1"/>
    </xf>
    <xf numFmtId="0" fontId="5" fillId="0" borderId="11" xfId="35" applyFont="1" applyBorder="1" applyAlignment="1" applyProtection="1">
      <alignment vertical="center" wrapText="1"/>
      <protection hidden="1"/>
    </xf>
    <xf numFmtId="0" fontId="5" fillId="0" borderId="27" xfId="35" quotePrefix="1" applyFont="1" applyBorder="1" applyAlignment="1" applyProtection="1">
      <alignment horizontal="center" vertical="top"/>
      <protection hidden="1"/>
    </xf>
    <xf numFmtId="0" fontId="5" fillId="0" borderId="28" xfId="35" quotePrefix="1" applyFont="1" applyBorder="1" applyAlignment="1" applyProtection="1">
      <alignment horizontal="center" vertical="top"/>
      <protection hidden="1"/>
    </xf>
    <xf numFmtId="0" fontId="24" fillId="0" borderId="6" xfId="35" applyFont="1" applyBorder="1" applyProtection="1">
      <protection hidden="1"/>
    </xf>
    <xf numFmtId="0" fontId="2" fillId="0" borderId="0" xfId="35" applyAlignment="1" applyProtection="1">
      <alignment vertical="top"/>
      <protection hidden="1"/>
    </xf>
    <xf numFmtId="0" fontId="2" fillId="0" borderId="6" xfId="35" applyBorder="1" applyProtection="1">
      <protection hidden="1"/>
    </xf>
    <xf numFmtId="0" fontId="4" fillId="0" borderId="0" xfId="35" applyFont="1" applyAlignment="1" applyProtection="1">
      <alignment horizontal="center" vertical="top"/>
      <protection hidden="1"/>
    </xf>
    <xf numFmtId="0" fontId="86" fillId="0" borderId="0" xfId="38" applyFont="1"/>
    <xf numFmtId="0" fontId="55" fillId="0" borderId="0" xfId="35" applyFont="1" applyAlignment="1" applyProtection="1">
      <alignment horizontal="right"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0" xfId="35" quotePrefix="1" applyFont="1" applyAlignment="1" applyProtection="1">
      <alignment horizontal="left" vertical="top"/>
      <protection hidden="1"/>
    </xf>
    <xf numFmtId="0" fontId="8" fillId="0" borderId="0" xfId="35" quotePrefix="1" applyFont="1" applyAlignment="1" applyProtection="1">
      <alignment horizontal="left" vertical="top"/>
      <protection hidden="1"/>
    </xf>
    <xf numFmtId="0" fontId="5" fillId="0" borderId="0" xfId="35" quotePrefix="1" applyFont="1" applyAlignment="1" applyProtection="1">
      <alignment vertical="top" wrapText="1"/>
      <protection hidden="1"/>
    </xf>
    <xf numFmtId="0" fontId="5" fillId="0" borderId="0" xfId="35" quotePrefix="1" applyFont="1" applyAlignment="1" applyProtection="1">
      <alignment vertical="top"/>
      <protection hidden="1"/>
    </xf>
    <xf numFmtId="0" fontId="5" fillId="0" borderId="0" xfId="35" applyFont="1" applyAlignment="1" applyProtection="1">
      <alignment horizontal="justify" vertical="top"/>
      <protection hidden="1"/>
    </xf>
    <xf numFmtId="0" fontId="5" fillId="0" borderId="0" xfId="35" quotePrefix="1" applyFont="1" applyAlignment="1" applyProtection="1">
      <alignment horizontal="left" vertical="top" wrapText="1"/>
      <protection hidden="1"/>
    </xf>
    <xf numFmtId="0" fontId="8" fillId="0" borderId="0" xfId="35" applyFont="1" applyAlignment="1" applyProtection="1">
      <alignment horizontal="justify" vertical="top" wrapText="1"/>
      <protection hidden="1"/>
    </xf>
    <xf numFmtId="0" fontId="8" fillId="0" borderId="0" xfId="35" applyFont="1" applyAlignment="1" applyProtection="1">
      <alignment vertical="top" wrapText="1"/>
      <protection hidden="1"/>
    </xf>
    <xf numFmtId="15" fontId="5" fillId="0" borderId="0" xfId="35" applyNumberFormat="1" applyFont="1" applyAlignment="1" applyProtection="1">
      <alignment vertical="top"/>
      <protection hidden="1"/>
    </xf>
    <xf numFmtId="0" fontId="44" fillId="17" borderId="26" xfId="0" applyFont="1" applyFill="1" applyBorder="1" applyAlignment="1" applyProtection="1">
      <alignment vertical="center"/>
      <protection hidden="1"/>
    </xf>
    <xf numFmtId="0" fontId="44" fillId="17" borderId="3" xfId="0" applyFont="1" applyFill="1" applyBorder="1" applyAlignment="1" applyProtection="1">
      <alignment vertical="center"/>
      <protection hidden="1"/>
    </xf>
    <xf numFmtId="0" fontId="0" fillId="17" borderId="0" xfId="0" applyFill="1" applyProtection="1">
      <protection hidden="1"/>
    </xf>
    <xf numFmtId="0" fontId="22" fillId="17" borderId="0" xfId="35" applyFont="1" applyFill="1" applyAlignment="1" applyProtection="1">
      <alignment horizontal="right" vertical="top" wrapText="1"/>
      <protection hidden="1"/>
    </xf>
    <xf numFmtId="0" fontId="22" fillId="17" borderId="0" xfId="35" applyFont="1" applyFill="1" applyAlignment="1" applyProtection="1">
      <alignment horizontal="right" vertical="top" indent="1"/>
      <protection hidden="1"/>
    </xf>
    <xf numFmtId="171" fontId="8" fillId="17" borderId="0" xfId="35" applyNumberFormat="1" applyFont="1" applyFill="1" applyAlignment="1" applyProtection="1">
      <alignment horizontal="right" vertical="center" wrapText="1"/>
      <protection hidden="1"/>
    </xf>
    <xf numFmtId="0" fontId="9" fillId="17" borderId="0" xfId="35" applyFont="1" applyFill="1" applyAlignment="1" applyProtection="1">
      <alignment vertical="top"/>
      <protection hidden="1"/>
    </xf>
    <xf numFmtId="49" fontId="10" fillId="17" borderId="0" xfId="35" applyNumberFormat="1" applyFont="1" applyFill="1" applyAlignment="1" applyProtection="1">
      <alignment horizontal="right" vertical="top"/>
      <protection hidden="1"/>
    </xf>
    <xf numFmtId="49" fontId="8" fillId="17" borderId="0" xfId="35" applyNumberFormat="1" applyFont="1" applyFill="1" applyAlignment="1" applyProtection="1">
      <alignment horizontal="right" vertical="top"/>
      <protection hidden="1"/>
    </xf>
    <xf numFmtId="0" fontId="5" fillId="17" borderId="0" xfId="35" applyFont="1" applyFill="1" applyAlignment="1" applyProtection="1">
      <alignment vertical="top"/>
      <protection hidden="1"/>
    </xf>
    <xf numFmtId="0" fontId="5" fillId="17" borderId="0" xfId="35" applyFont="1" applyFill="1" applyAlignment="1" applyProtection="1">
      <alignment horizontal="center" vertical="top"/>
      <protection hidden="1"/>
    </xf>
    <xf numFmtId="0" fontId="8" fillId="17" borderId="0" xfId="35" applyFont="1" applyFill="1" applyAlignment="1" applyProtection="1">
      <alignment horizontal="right" vertical="center"/>
      <protection hidden="1"/>
    </xf>
    <xf numFmtId="0" fontId="5" fillId="17" borderId="0" xfId="35" applyFont="1" applyFill="1" applyProtection="1">
      <protection hidden="1"/>
    </xf>
    <xf numFmtId="0" fontId="47" fillId="17" borderId="0" xfId="35" applyFont="1" applyFill="1" applyAlignment="1" applyProtection="1">
      <alignment horizontal="right" vertical="top"/>
      <protection hidden="1"/>
    </xf>
    <xf numFmtId="0" fontId="77" fillId="0" borderId="0" xfId="0" applyFont="1" applyAlignment="1" applyProtection="1">
      <alignment horizontal="left" vertical="top" wrapText="1" indent="1"/>
      <protection hidden="1"/>
    </xf>
    <xf numFmtId="0" fontId="9" fillId="0" borderId="0" xfId="35" applyFont="1" applyAlignment="1" applyProtection="1">
      <alignment horizontal="left" vertical="top" wrapText="1"/>
      <protection hidden="1"/>
    </xf>
    <xf numFmtId="0" fontId="9" fillId="0" borderId="0" xfId="35" applyFont="1" applyAlignment="1" applyProtection="1">
      <alignment horizontal="left" vertical="top"/>
      <protection hidden="1"/>
    </xf>
    <xf numFmtId="0" fontId="9" fillId="2" borderId="11" xfId="35" applyFont="1" applyFill="1" applyBorder="1" applyAlignment="1" applyProtection="1">
      <alignment horizontal="center" vertical="top" wrapText="1"/>
      <protection locked="0" hidden="1"/>
    </xf>
    <xf numFmtId="0" fontId="9" fillId="2" borderId="3" xfId="35" applyFont="1" applyFill="1" applyBorder="1" applyAlignment="1" applyProtection="1">
      <alignment horizontal="center" vertical="center" wrapText="1"/>
      <protection locked="0" hidden="1"/>
    </xf>
    <xf numFmtId="0" fontId="9" fillId="0" borderId="6" xfId="35" applyFont="1" applyBorder="1" applyAlignment="1" applyProtection="1">
      <alignment horizontal="center" vertical="top"/>
      <protection hidden="1"/>
    </xf>
    <xf numFmtId="0" fontId="9" fillId="2" borderId="6" xfId="35" applyFont="1" applyFill="1" applyBorder="1" applyAlignment="1" applyProtection="1">
      <alignment vertical="center" wrapText="1"/>
      <protection locked="0" hidden="1"/>
    </xf>
    <xf numFmtId="0" fontId="9" fillId="2" borderId="16" xfId="35" applyFont="1" applyFill="1" applyBorder="1" applyAlignment="1" applyProtection="1">
      <alignment vertical="center" wrapText="1"/>
      <protection locked="0" hidden="1"/>
    </xf>
    <xf numFmtId="0" fontId="9" fillId="2" borderId="7" xfId="35" applyFont="1" applyFill="1" applyBorder="1" applyAlignment="1" applyProtection="1">
      <alignment vertical="top" wrapText="1"/>
      <protection locked="0" hidden="1"/>
    </xf>
    <xf numFmtId="0" fontId="9" fillId="2" borderId="29" xfId="35" applyFont="1" applyFill="1" applyBorder="1" applyAlignment="1" applyProtection="1">
      <alignment vertical="top" wrapText="1"/>
      <protection locked="0" hidden="1"/>
    </xf>
    <xf numFmtId="0" fontId="9" fillId="2" borderId="16" xfId="35" applyFont="1" applyFill="1" applyBorder="1" applyAlignment="1" applyProtection="1">
      <alignment vertical="top" wrapText="1"/>
      <protection locked="0" hidden="1"/>
    </xf>
    <xf numFmtId="0" fontId="9" fillId="2" borderId="6" xfId="35" applyFont="1" applyFill="1" applyBorder="1" applyAlignment="1" applyProtection="1">
      <alignment vertical="top" wrapText="1"/>
      <protection locked="0" hidden="1"/>
    </xf>
    <xf numFmtId="0" fontId="9" fillId="2" borderId="8" xfId="35" applyFont="1" applyFill="1" applyBorder="1" applyAlignment="1" applyProtection="1">
      <alignment vertical="top" wrapText="1"/>
      <protection locked="0" hidden="1"/>
    </xf>
    <xf numFmtId="0" fontId="9" fillId="2" borderId="34" xfId="35" applyFont="1" applyFill="1" applyBorder="1" applyAlignment="1" applyProtection="1">
      <alignment vertical="top" wrapText="1"/>
      <protection locked="0" hidden="1"/>
    </xf>
    <xf numFmtId="0" fontId="9" fillId="2" borderId="35" xfId="35" applyFont="1" applyFill="1" applyBorder="1" applyAlignment="1" applyProtection="1">
      <alignment vertical="top" wrapText="1"/>
      <protection locked="0" hidden="1"/>
    </xf>
    <xf numFmtId="0" fontId="2" fillId="2" borderId="13" xfId="35" applyFill="1" applyBorder="1" applyAlignment="1" applyProtection="1">
      <alignment horizontal="left" wrapText="1"/>
      <protection locked="0" hidden="1"/>
    </xf>
    <xf numFmtId="0" fontId="2" fillId="2" borderId="4" xfId="35" applyFill="1" applyBorder="1" applyAlignment="1" applyProtection="1">
      <alignment horizontal="left" wrapText="1"/>
      <protection locked="0" hidden="1"/>
    </xf>
    <xf numFmtId="0" fontId="2" fillId="2" borderId="14" xfId="35" applyFill="1" applyBorder="1" applyAlignment="1" applyProtection="1">
      <alignment horizontal="left" wrapText="1"/>
      <protection locked="0" hidden="1"/>
    </xf>
    <xf numFmtId="0" fontId="9" fillId="2" borderId="36" xfId="35" applyFont="1" applyFill="1" applyBorder="1" applyAlignment="1" applyProtection="1">
      <alignment vertical="top" wrapText="1"/>
      <protection locked="0" hidden="1"/>
    </xf>
    <xf numFmtId="0" fontId="10" fillId="0" borderId="0" xfId="35" applyFont="1" applyAlignment="1" applyProtection="1">
      <alignment horizontal="left" vertical="top" wrapText="1"/>
      <protection hidden="1"/>
    </xf>
    <xf numFmtId="0" fontId="9" fillId="0" borderId="6" xfId="35" applyFont="1" applyBorder="1" applyAlignment="1" applyProtection="1">
      <alignment horizontal="center" vertical="center"/>
      <protection hidden="1"/>
    </xf>
    <xf numFmtId="0" fontId="10" fillId="0" borderId="6" xfId="35" applyFont="1" applyBorder="1" applyAlignment="1" applyProtection="1">
      <alignment horizontal="center" vertical="top"/>
      <protection hidden="1"/>
    </xf>
    <xf numFmtId="0" fontId="9" fillId="0" borderId="24" xfId="35" applyFont="1" applyBorder="1" applyAlignment="1" applyProtection="1">
      <alignment vertical="center" wrapText="1"/>
      <protection hidden="1"/>
    </xf>
    <xf numFmtId="0" fontId="9" fillId="2" borderId="9" xfId="35" applyFont="1" applyFill="1" applyBorder="1" applyAlignment="1" applyProtection="1">
      <alignment vertical="top" wrapText="1"/>
      <protection locked="0" hidden="1"/>
    </xf>
    <xf numFmtId="0" fontId="9" fillId="2" borderId="12" xfId="35" applyFont="1" applyFill="1" applyBorder="1" applyAlignment="1" applyProtection="1">
      <alignment vertical="top" wrapText="1"/>
      <protection locked="0" hidden="1"/>
    </xf>
    <xf numFmtId="0" fontId="9" fillId="2" borderId="15" xfId="35" applyFont="1" applyFill="1" applyBorder="1" applyAlignment="1" applyProtection="1">
      <alignment vertical="top" wrapText="1"/>
      <protection locked="0" hidden="1"/>
    </xf>
    <xf numFmtId="0" fontId="2" fillId="2" borderId="4" xfId="35" applyFill="1" applyBorder="1" applyAlignment="1" applyProtection="1">
      <alignment horizontal="left" vertical="center" wrapText="1"/>
      <protection locked="0" hidden="1"/>
    </xf>
    <xf numFmtId="0" fontId="2" fillId="2" borderId="10" xfId="35" applyFill="1" applyBorder="1" applyAlignment="1" applyProtection="1">
      <alignment horizontal="left" vertical="top" wrapText="1"/>
      <protection locked="0" hidden="1"/>
    </xf>
    <xf numFmtId="0" fontId="9" fillId="0" borderId="4" xfId="35" applyFont="1" applyBorder="1" applyAlignment="1" applyProtection="1">
      <alignment horizontal="center" vertical="top"/>
      <protection hidden="1"/>
    </xf>
    <xf numFmtId="0" fontId="10" fillId="0" borderId="4" xfId="35" applyFont="1" applyBorder="1" applyAlignment="1" applyProtection="1">
      <alignment vertical="center"/>
      <protection hidden="1"/>
    </xf>
    <xf numFmtId="0" fontId="9" fillId="0" borderId="4" xfId="35" applyFont="1" applyBorder="1" applyAlignment="1" applyProtection="1">
      <alignment vertical="center" wrapText="1"/>
      <protection hidden="1"/>
    </xf>
    <xf numFmtId="0" fontId="9" fillId="0" borderId="4" xfId="35" applyFont="1" applyBorder="1" applyProtection="1">
      <protection hidden="1"/>
    </xf>
    <xf numFmtId="0" fontId="10" fillId="0" borderId="14" xfId="35" applyFont="1" applyBorder="1" applyAlignment="1" applyProtection="1">
      <alignment horizontal="center" vertical="top"/>
      <protection hidden="1"/>
    </xf>
    <xf numFmtId="0" fontId="10" fillId="0" borderId="0" xfId="35" applyFont="1" applyAlignment="1" applyProtection="1">
      <alignment horizontal="center" vertical="top" wrapText="1"/>
      <protection hidden="1"/>
    </xf>
    <xf numFmtId="0" fontId="10" fillId="0" borderId="4" xfId="35" applyFont="1" applyBorder="1" applyAlignment="1" applyProtection="1">
      <alignment horizontal="center" vertical="top" wrapText="1"/>
      <protection hidden="1"/>
    </xf>
    <xf numFmtId="0" fontId="10" fillId="0" borderId="11" xfId="35" applyFont="1" applyBorder="1" applyAlignment="1" applyProtection="1">
      <alignment horizontal="center" vertical="top" wrapText="1"/>
      <protection hidden="1"/>
    </xf>
    <xf numFmtId="0" fontId="9" fillId="2" borderId="52" xfId="35" applyFont="1" applyFill="1" applyBorder="1" applyAlignment="1" applyProtection="1">
      <alignment vertical="top" wrapText="1"/>
      <protection locked="0" hidden="1"/>
    </xf>
    <xf numFmtId="0" fontId="2" fillId="2" borderId="13" xfId="35" applyFill="1" applyBorder="1" applyAlignment="1" applyProtection="1">
      <alignment horizontal="left" vertical="center" wrapText="1"/>
      <protection locked="0" hidden="1"/>
    </xf>
    <xf numFmtId="0" fontId="9" fillId="2" borderId="10" xfId="35" applyFont="1" applyFill="1" applyBorder="1" applyAlignment="1" applyProtection="1">
      <alignment vertical="top" wrapText="1"/>
      <protection locked="0" hidden="1"/>
    </xf>
    <xf numFmtId="0" fontId="9" fillId="0" borderId="13" xfId="35" applyFont="1" applyBorder="1" applyAlignment="1" applyProtection="1">
      <alignment vertical="top" wrapText="1"/>
      <protection hidden="1"/>
    </xf>
    <xf numFmtId="0" fontId="9" fillId="0" borderId="4" xfId="35" applyFont="1" applyBorder="1" applyAlignment="1" applyProtection="1">
      <alignment vertical="top" wrapText="1"/>
      <protection hidden="1"/>
    </xf>
    <xf numFmtId="0" fontId="9" fillId="0" borderId="10" xfId="35" applyFont="1" applyBorder="1" applyAlignment="1" applyProtection="1">
      <alignment vertical="top" wrapText="1"/>
      <protection hidden="1"/>
    </xf>
    <xf numFmtId="0" fontId="9" fillId="0" borderId="8" xfId="35" applyFont="1" applyBorder="1" applyAlignment="1" applyProtection="1">
      <alignment horizontal="center" vertical="top"/>
      <protection hidden="1"/>
    </xf>
    <xf numFmtId="0" fontId="9" fillId="0" borderId="15" xfId="35" applyFont="1" applyBorder="1" applyAlignment="1" applyProtection="1">
      <alignment horizontal="center" vertical="top"/>
      <protection hidden="1"/>
    </xf>
    <xf numFmtId="0" fontId="9" fillId="0" borderId="10" xfId="35" applyFont="1" applyBorder="1" applyAlignment="1" applyProtection="1">
      <alignment horizontal="center" vertical="top"/>
      <protection hidden="1"/>
    </xf>
    <xf numFmtId="0" fontId="9" fillId="2" borderId="35" xfId="35" applyFont="1" applyFill="1" applyBorder="1" applyAlignment="1" applyProtection="1">
      <alignment vertical="center" wrapText="1"/>
      <protection hidden="1"/>
    </xf>
    <xf numFmtId="0" fontId="2" fillId="2" borderId="4" xfId="35" applyFill="1" applyBorder="1" applyAlignment="1" applyProtection="1">
      <alignment horizontal="center" vertical="center" wrapText="1"/>
      <protection locked="0" hidden="1"/>
    </xf>
    <xf numFmtId="0" fontId="2" fillId="2" borderId="13" xfId="35" applyFill="1" applyBorder="1" applyAlignment="1" applyProtection="1">
      <alignment horizontal="center" vertical="center" wrapText="1"/>
      <protection locked="0" hidden="1"/>
    </xf>
    <xf numFmtId="0" fontId="10" fillId="0" borderId="3" xfId="35" applyFont="1" applyBorder="1" applyAlignment="1" applyProtection="1">
      <alignment horizontal="center" vertical="top" wrapText="1"/>
      <protection hidden="1"/>
    </xf>
    <xf numFmtId="0" fontId="10" fillId="0" borderId="9" xfId="35" applyFont="1" applyBorder="1" applyAlignment="1" applyProtection="1">
      <alignment horizontal="center" vertical="top" wrapText="1"/>
      <protection hidden="1"/>
    </xf>
    <xf numFmtId="0" fontId="9" fillId="2" borderId="6" xfId="35" applyFont="1" applyFill="1" applyBorder="1" applyAlignment="1" applyProtection="1">
      <alignment horizontal="center" vertical="center" wrapText="1"/>
      <protection locked="0" hidden="1"/>
    </xf>
    <xf numFmtId="0" fontId="9" fillId="0" borderId="14" xfId="35" applyFont="1" applyBorder="1" applyAlignment="1" applyProtection="1">
      <alignment horizontal="center" vertical="top"/>
      <protection hidden="1"/>
    </xf>
    <xf numFmtId="0" fontId="9" fillId="0" borderId="26" xfId="0" applyFont="1" applyBorder="1" applyAlignment="1" applyProtection="1">
      <alignment vertical="top"/>
      <protection hidden="1"/>
    </xf>
    <xf numFmtId="0" fontId="43" fillId="0" borderId="6" xfId="0" applyFont="1" applyBorder="1" applyAlignment="1" applyProtection="1">
      <alignment horizontal="left" vertical="top" wrapText="1"/>
      <protection hidden="1"/>
    </xf>
    <xf numFmtId="0" fontId="2" fillId="2" borderId="0" xfId="0" applyFont="1" applyFill="1" applyAlignment="1">
      <alignment horizontal="center" vertical="center" wrapText="1"/>
    </xf>
    <xf numFmtId="0" fontId="2" fillId="2" borderId="0" xfId="0" applyFont="1" applyFill="1" applyAlignment="1">
      <alignment horizontal="center" vertical="center"/>
    </xf>
    <xf numFmtId="0" fontId="24" fillId="0" borderId="4" xfId="0" applyFont="1" applyBorder="1" applyAlignment="1" applyProtection="1">
      <alignment horizontal="right" vertical="center"/>
      <protection hidden="1"/>
    </xf>
    <xf numFmtId="0" fontId="9" fillId="0" borderId="6" xfId="37" applyFont="1" applyBorder="1" applyAlignment="1" applyProtection="1">
      <alignment horizontal="left" vertical="top" wrapText="1"/>
      <protection hidden="1"/>
    </xf>
    <xf numFmtId="0" fontId="9" fillId="9" borderId="6" xfId="37" applyFont="1" applyFill="1" applyBorder="1" applyAlignment="1" applyProtection="1">
      <alignment horizontal="center" vertical="top" wrapText="1"/>
      <protection locked="0" hidden="1"/>
    </xf>
    <xf numFmtId="0" fontId="9" fillId="0" borderId="6" xfId="37" applyFont="1" applyBorder="1" applyAlignment="1" applyProtection="1">
      <alignment horizontal="justify" vertical="top" wrapText="1"/>
      <protection hidden="1"/>
    </xf>
    <xf numFmtId="0" fontId="9" fillId="9" borderId="6" xfId="37" applyFont="1" applyFill="1" applyBorder="1" applyAlignment="1" applyProtection="1">
      <alignment horizontal="left" vertical="top" wrapText="1"/>
      <protection locked="0" hidden="1"/>
    </xf>
    <xf numFmtId="0" fontId="10" fillId="0" borderId="6" xfId="37" applyFont="1" applyBorder="1" applyAlignment="1" applyProtection="1">
      <alignment horizontal="left" vertical="top" wrapText="1"/>
      <protection hidden="1"/>
    </xf>
    <xf numFmtId="0" fontId="9" fillId="0" borderId="6" xfId="37" applyFont="1" applyBorder="1" applyAlignment="1" applyProtection="1">
      <alignment vertical="top" wrapText="1"/>
      <protection hidden="1"/>
    </xf>
    <xf numFmtId="2" fontId="9" fillId="0" borderId="6" xfId="37" applyNumberFormat="1" applyFont="1" applyBorder="1" applyAlignment="1" applyProtection="1">
      <alignment horizontal="center" vertical="top" wrapText="1"/>
      <protection hidden="1"/>
    </xf>
    <xf numFmtId="0" fontId="89" fillId="0" borderId="0" xfId="52" applyFont="1" applyAlignment="1" applyProtection="1">
      <alignment vertical="center"/>
      <protection hidden="1"/>
    </xf>
    <xf numFmtId="0" fontId="8" fillId="0" borderId="14" xfId="0" applyFont="1" applyBorder="1" applyAlignment="1" applyProtection="1">
      <alignment horizontal="center" vertical="center" wrapText="1"/>
      <protection hidden="1"/>
    </xf>
    <xf numFmtId="0" fontId="8" fillId="0" borderId="0" xfId="0" applyFont="1" applyAlignment="1" applyProtection="1">
      <alignment vertical="center"/>
      <protection hidden="1"/>
    </xf>
    <xf numFmtId="0" fontId="8" fillId="0" borderId="6" xfId="0" applyFont="1" applyBorder="1" applyAlignment="1" applyProtection="1">
      <alignment horizontal="center" vertical="top" wrapText="1"/>
      <protection hidden="1"/>
    </xf>
    <xf numFmtId="0" fontId="44" fillId="17" borderId="4" xfId="0" applyFont="1" applyFill="1" applyBorder="1" applyAlignment="1" applyProtection="1">
      <alignment vertical="center"/>
      <protection hidden="1"/>
    </xf>
    <xf numFmtId="0" fontId="8" fillId="0" borderId="12" xfId="0" applyFont="1" applyBorder="1" applyAlignment="1" applyProtection="1">
      <alignment horizontal="center" vertical="center" wrapText="1"/>
      <protection hidden="1"/>
    </xf>
    <xf numFmtId="0" fontId="8" fillId="0" borderId="0" xfId="0" applyFont="1" applyAlignment="1" applyProtection="1">
      <alignment horizontal="center" vertical="center" wrapText="1"/>
      <protection hidden="1"/>
    </xf>
    <xf numFmtId="0" fontId="9" fillId="11" borderId="6" xfId="37" applyFont="1" applyFill="1" applyBorder="1" applyAlignment="1" applyProtection="1">
      <alignment vertical="center"/>
      <protection hidden="1"/>
    </xf>
    <xf numFmtId="0" fontId="9" fillId="0" borderId="0" xfId="53" applyAlignment="1" applyProtection="1">
      <alignment horizontal="right" vertical="center"/>
      <protection hidden="1"/>
    </xf>
    <xf numFmtId="1" fontId="5" fillId="0" borderId="0" xfId="0" applyNumberFormat="1" applyFont="1" applyAlignment="1" applyProtection="1">
      <alignment horizontal="center" vertical="center"/>
      <protection hidden="1"/>
    </xf>
    <xf numFmtId="0" fontId="35" fillId="0" borderId="0" xfId="53" applyFont="1" applyAlignment="1" applyProtection="1">
      <alignment vertical="center"/>
      <protection hidden="1"/>
    </xf>
    <xf numFmtId="0" fontId="2" fillId="0" borderId="0" xfId="0" applyFont="1" applyAlignment="1" applyProtection="1">
      <alignment vertical="center"/>
      <protection locked="0"/>
    </xf>
    <xf numFmtId="0" fontId="2" fillId="0" borderId="0" xfId="0" applyFont="1" applyAlignment="1" applyProtection="1">
      <alignment vertical="top"/>
      <protection hidden="1"/>
    </xf>
    <xf numFmtId="0" fontId="2" fillId="0" borderId="0" xfId="0" applyFont="1" applyProtection="1">
      <protection locked="0"/>
    </xf>
    <xf numFmtId="0" fontId="2" fillId="0" borderId="0" xfId="0" applyFont="1" applyAlignment="1" applyProtection="1">
      <alignment horizontal="center"/>
      <protection hidden="1"/>
    </xf>
    <xf numFmtId="0" fontId="2" fillId="0" borderId="0" xfId="0" applyFont="1" applyAlignment="1" applyProtection="1">
      <alignment horizontal="center" vertical="center"/>
      <protection hidden="1"/>
    </xf>
    <xf numFmtId="0" fontId="2" fillId="0" borderId="0" xfId="46" applyFont="1" applyAlignment="1" applyProtection="1">
      <alignment horizontal="center" vertical="center"/>
      <protection hidden="1"/>
    </xf>
    <xf numFmtId="0" fontId="2" fillId="0" borderId="0" xfId="46" applyFont="1" applyProtection="1">
      <protection hidden="1"/>
    </xf>
    <xf numFmtId="0" fontId="2" fillId="0" borderId="0" xfId="46" applyFont="1" applyAlignment="1" applyProtection="1">
      <alignment horizontal="center"/>
      <protection hidden="1"/>
    </xf>
    <xf numFmtId="0" fontId="2" fillId="0" borderId="0" xfId="46" applyFont="1" applyAlignment="1" applyProtection="1">
      <alignment vertical="center"/>
      <protection hidden="1"/>
    </xf>
    <xf numFmtId="0" fontId="2" fillId="0" borderId="0" xfId="0" applyFont="1" applyAlignment="1" applyProtection="1">
      <alignment horizontal="left" vertical="center"/>
      <protection hidden="1"/>
    </xf>
    <xf numFmtId="0" fontId="2" fillId="0" borderId="0" xfId="0" applyFont="1" applyAlignment="1" applyProtection="1">
      <alignment vertical="center" wrapText="1"/>
      <protection hidden="1"/>
    </xf>
    <xf numFmtId="0" fontId="5" fillId="0" borderId="6" xfId="0" applyFont="1" applyBorder="1" applyAlignment="1" applyProtection="1">
      <alignment horizontal="center" vertical="center" wrapText="1"/>
      <protection hidden="1"/>
    </xf>
    <xf numFmtId="0" fontId="0" fillId="0" borderId="6" xfId="0" applyBorder="1" applyAlignment="1" applyProtection="1">
      <alignment horizontal="center" vertical="center"/>
      <protection hidden="1"/>
    </xf>
    <xf numFmtId="0" fontId="5" fillId="2" borderId="6" xfId="0" applyFont="1" applyFill="1" applyBorder="1" applyAlignment="1" applyProtection="1">
      <alignment horizontal="center" vertical="center" wrapText="1"/>
      <protection locked="0"/>
    </xf>
    <xf numFmtId="0" fontId="10" fillId="0" borderId="13" xfId="35" applyFont="1" applyBorder="1" applyAlignment="1" applyProtection="1">
      <alignment horizontal="left" vertical="top" wrapText="1"/>
      <protection hidden="1"/>
    </xf>
    <xf numFmtId="0" fontId="10" fillId="0" borderId="4" xfId="35" applyFont="1" applyBorder="1" applyAlignment="1" applyProtection="1">
      <alignment horizontal="left" vertical="top" wrapText="1"/>
      <protection hidden="1"/>
    </xf>
    <xf numFmtId="0" fontId="9" fillId="2" borderId="0" xfId="35" applyFont="1" applyFill="1" applyAlignment="1" applyProtection="1">
      <alignment vertical="top" wrapText="1"/>
      <protection locked="0" hidden="1"/>
    </xf>
    <xf numFmtId="0" fontId="9" fillId="2" borderId="0" xfId="35" applyFont="1" applyFill="1" applyAlignment="1" applyProtection="1">
      <alignment horizontal="center" vertical="top" wrapText="1"/>
      <protection locked="0" hidden="1"/>
    </xf>
    <xf numFmtId="0" fontId="10" fillId="10" borderId="6" xfId="39" applyFont="1" applyFill="1" applyBorder="1" applyAlignment="1" applyProtection="1">
      <alignment horizontal="center" vertical="center" wrapText="1"/>
      <protection hidden="1"/>
    </xf>
    <xf numFmtId="0" fontId="9" fillId="10" borderId="0" xfId="39" applyFont="1" applyFill="1" applyAlignment="1" applyProtection="1">
      <alignment vertical="center"/>
      <protection hidden="1"/>
    </xf>
    <xf numFmtId="0" fontId="9" fillId="10" borderId="0" xfId="39" applyFont="1" applyFill="1" applyProtection="1">
      <protection hidden="1"/>
    </xf>
    <xf numFmtId="0" fontId="10" fillId="0" borderId="6" xfId="39" applyFont="1" applyBorder="1" applyAlignment="1" applyProtection="1">
      <alignment horizontal="center" vertical="center" wrapText="1"/>
      <protection hidden="1"/>
    </xf>
    <xf numFmtId="0" fontId="10" fillId="0" borderId="6" xfId="39" applyFont="1" applyBorder="1" applyAlignment="1" applyProtection="1">
      <alignment horizontal="left" vertical="center" wrapText="1"/>
      <protection hidden="1"/>
    </xf>
    <xf numFmtId="0" fontId="9" fillId="0" borderId="6" xfId="39" applyFont="1" applyBorder="1" applyAlignment="1" applyProtection="1">
      <alignment horizontal="left" vertical="center" wrapText="1"/>
      <protection hidden="1"/>
    </xf>
    <xf numFmtId="0" fontId="9" fillId="0" borderId="6" xfId="39" applyFont="1" applyBorder="1" applyAlignment="1" applyProtection="1">
      <alignment vertical="center"/>
      <protection hidden="1"/>
    </xf>
    <xf numFmtId="0" fontId="9" fillId="0" borderId="0" xfId="39" applyFont="1" applyAlignment="1" applyProtection="1">
      <alignment vertical="center"/>
      <protection hidden="1"/>
    </xf>
    <xf numFmtId="0" fontId="9" fillId="0" borderId="0" xfId="39" applyFont="1" applyProtection="1">
      <protection hidden="1"/>
    </xf>
    <xf numFmtId="0" fontId="9" fillId="0" borderId="6" xfId="39" applyFont="1" applyBorder="1" applyAlignment="1" applyProtection="1">
      <alignment horizontal="center" vertical="center" wrapText="1"/>
      <protection hidden="1"/>
    </xf>
    <xf numFmtId="0" fontId="9" fillId="9" borderId="6" xfId="39" applyFont="1" applyFill="1" applyBorder="1" applyAlignment="1" applyProtection="1">
      <alignment horizontal="left" vertical="center" wrapText="1"/>
      <protection locked="0" hidden="1"/>
    </xf>
    <xf numFmtId="0" fontId="9" fillId="9" borderId="6" xfId="39" applyFont="1" applyFill="1" applyBorder="1" applyAlignment="1" applyProtection="1">
      <alignment vertical="center"/>
      <protection locked="0" hidden="1"/>
    </xf>
    <xf numFmtId="0" fontId="9" fillId="0" borderId="6" xfId="39" applyFont="1" applyBorder="1" applyAlignment="1" applyProtection="1">
      <alignment horizontal="justify" vertical="top" wrapText="1"/>
      <protection hidden="1"/>
    </xf>
    <xf numFmtId="0" fontId="10" fillId="10" borderId="6" xfId="37" applyFont="1" applyFill="1" applyBorder="1" applyAlignment="1" applyProtection="1">
      <alignment horizontal="center" vertical="center" wrapText="1"/>
      <protection hidden="1"/>
    </xf>
    <xf numFmtId="0" fontId="10" fillId="10" borderId="6" xfId="37" applyFont="1" applyFill="1" applyBorder="1" applyAlignment="1" applyProtection="1">
      <alignment horizontal="center" vertical="top" wrapText="1"/>
      <protection hidden="1"/>
    </xf>
    <xf numFmtId="0" fontId="10" fillId="0" borderId="6" xfId="37" applyFont="1" applyBorder="1" applyAlignment="1" applyProtection="1">
      <alignment horizontal="center" vertical="top" wrapText="1"/>
      <protection hidden="1"/>
    </xf>
    <xf numFmtId="0" fontId="10" fillId="11" borderId="6" xfId="37" applyFont="1" applyFill="1" applyBorder="1" applyAlignment="1" applyProtection="1">
      <alignment horizontal="center" vertical="top" wrapText="1"/>
      <protection hidden="1"/>
    </xf>
    <xf numFmtId="0" fontId="10" fillId="10" borderId="6" xfId="38" applyFont="1" applyFill="1" applyBorder="1" applyAlignment="1" applyProtection="1">
      <alignment horizontal="center" vertical="top" wrapText="1"/>
      <protection hidden="1"/>
    </xf>
    <xf numFmtId="0" fontId="5" fillId="0" borderId="0" xfId="0" applyFont="1" applyAlignment="1" applyProtection="1">
      <alignment horizontal="left" vertical="center" wrapText="1"/>
      <protection hidden="1"/>
    </xf>
    <xf numFmtId="0" fontId="5" fillId="0" borderId="0" xfId="0" applyFont="1" applyAlignment="1" applyProtection="1">
      <alignment horizontal="left" vertical="center"/>
      <protection hidden="1"/>
    </xf>
    <xf numFmtId="172" fontId="5" fillId="0" borderId="0" xfId="0" applyNumberFormat="1" applyFont="1" applyAlignment="1" applyProtection="1">
      <alignment horizontal="left" vertical="center"/>
      <protection hidden="1"/>
    </xf>
    <xf numFmtId="0" fontId="5" fillId="0" borderId="0" xfId="0" quotePrefix="1" applyFont="1" applyAlignment="1" applyProtection="1">
      <alignment horizontal="left" vertical="center" wrapText="1"/>
      <protection hidden="1"/>
    </xf>
    <xf numFmtId="0" fontId="5" fillId="0" borderId="0" xfId="0" applyFont="1" applyAlignment="1">
      <alignment horizontal="left"/>
    </xf>
    <xf numFmtId="0" fontId="60" fillId="0" borderId="8" xfId="52" applyFont="1" applyBorder="1" applyAlignment="1" applyProtection="1">
      <alignment horizontal="center" vertical="center" textRotation="90"/>
      <protection hidden="1"/>
    </xf>
    <xf numFmtId="0" fontId="60" fillId="0" borderId="15" xfId="52" applyFont="1" applyBorder="1" applyAlignment="1" applyProtection="1">
      <alignment horizontal="center" vertical="center" textRotation="90"/>
      <protection hidden="1"/>
    </xf>
    <xf numFmtId="0" fontId="60" fillId="0" borderId="14" xfId="52" applyFont="1" applyBorder="1" applyAlignment="1" applyProtection="1">
      <alignment horizontal="center" vertical="center" textRotation="90"/>
      <protection hidden="1"/>
    </xf>
    <xf numFmtId="0" fontId="10" fillId="3" borderId="3" xfId="52" applyFont="1" applyFill="1" applyBorder="1" applyAlignment="1" applyProtection="1">
      <alignment horizontal="center" vertical="center"/>
      <protection hidden="1"/>
    </xf>
    <xf numFmtId="0" fontId="61" fillId="13" borderId="34" xfId="52" applyFont="1" applyFill="1" applyBorder="1" applyAlignment="1" applyProtection="1">
      <alignment horizontal="center" vertical="center" wrapText="1"/>
      <protection hidden="1"/>
    </xf>
    <xf numFmtId="0" fontId="61" fillId="13" borderId="24" xfId="52" applyFont="1" applyFill="1" applyBorder="1" applyAlignment="1" applyProtection="1">
      <alignment horizontal="center" vertical="center" wrapText="1"/>
      <protection hidden="1"/>
    </xf>
    <xf numFmtId="0" fontId="61" fillId="13" borderId="35" xfId="52" applyFont="1" applyFill="1" applyBorder="1" applyAlignment="1" applyProtection="1">
      <alignment horizontal="center" vertical="center" wrapText="1"/>
      <protection hidden="1"/>
    </xf>
    <xf numFmtId="0" fontId="58" fillId="0" borderId="19" xfId="52" applyFont="1" applyBorder="1" applyAlignment="1" applyProtection="1">
      <alignment horizontal="justify" vertical="center"/>
      <protection hidden="1"/>
    </xf>
    <xf numFmtId="0" fontId="58" fillId="0" borderId="5" xfId="52" applyFont="1" applyBorder="1" applyAlignment="1" applyProtection="1">
      <alignment horizontal="justify" vertical="top"/>
      <protection hidden="1"/>
    </xf>
    <xf numFmtId="0" fontId="58" fillId="0" borderId="30" xfId="52" applyFont="1" applyBorder="1" applyAlignment="1" applyProtection="1">
      <alignment horizontal="justify" vertical="top"/>
      <protection hidden="1"/>
    </xf>
    <xf numFmtId="0" fontId="31" fillId="0" borderId="34" xfId="52" applyFont="1" applyBorder="1" applyAlignment="1" applyProtection="1">
      <alignment horizontal="center" vertical="center"/>
      <protection hidden="1"/>
    </xf>
    <xf numFmtId="0" fontId="31" fillId="0" borderId="24" xfId="52" applyFont="1" applyBorder="1" applyAlignment="1" applyProtection="1">
      <alignment horizontal="center" vertical="center"/>
      <protection hidden="1"/>
    </xf>
    <xf numFmtId="0" fontId="31" fillId="0" borderId="35" xfId="52" applyFont="1" applyBorder="1" applyAlignment="1" applyProtection="1">
      <alignment horizontal="center" vertical="center"/>
      <protection hidden="1"/>
    </xf>
    <xf numFmtId="0" fontId="31" fillId="0" borderId="12" xfId="52" applyFont="1" applyBorder="1" applyAlignment="1" applyProtection="1">
      <alignment horizontal="center" vertical="center"/>
      <protection hidden="1"/>
    </xf>
    <xf numFmtId="0" fontId="31" fillId="0" borderId="0" xfId="52" applyFont="1" applyAlignment="1" applyProtection="1">
      <alignment horizontal="center" vertical="center"/>
      <protection hidden="1"/>
    </xf>
    <xf numFmtId="0" fontId="31" fillId="0" borderId="9" xfId="52" applyFont="1" applyBorder="1" applyAlignment="1" applyProtection="1">
      <alignment horizontal="center" vertical="center"/>
      <protection hidden="1"/>
    </xf>
    <xf numFmtId="0" fontId="31" fillId="0" borderId="13" xfId="52" applyFont="1" applyBorder="1" applyAlignment="1" applyProtection="1">
      <alignment horizontal="center" vertical="center"/>
      <protection hidden="1"/>
    </xf>
    <xf numFmtId="0" fontId="31" fillId="0" borderId="4" xfId="52" applyFont="1" applyBorder="1" applyAlignment="1" applyProtection="1">
      <alignment horizontal="center" vertical="center"/>
      <protection hidden="1"/>
    </xf>
    <xf numFmtId="0" fontId="31" fillId="0" borderId="10" xfId="52" applyFont="1" applyBorder="1" applyAlignment="1" applyProtection="1">
      <alignment horizontal="center" vertical="center"/>
      <protection hidden="1"/>
    </xf>
    <xf numFmtId="0" fontId="88" fillId="0" borderId="8" xfId="52" applyFont="1" applyBorder="1" applyAlignment="1" applyProtection="1">
      <alignment horizontal="center" vertical="center" textRotation="90"/>
      <protection hidden="1"/>
    </xf>
    <xf numFmtId="0" fontId="88" fillId="0" borderId="15" xfId="52" applyFont="1" applyBorder="1" applyAlignment="1" applyProtection="1">
      <alignment horizontal="center" vertical="center" textRotation="90"/>
      <protection hidden="1"/>
    </xf>
    <xf numFmtId="0" fontId="88" fillId="0" borderId="14" xfId="52" applyFont="1" applyBorder="1" applyAlignment="1" applyProtection="1">
      <alignment horizontal="center" vertical="center" textRotation="90"/>
      <protection hidden="1"/>
    </xf>
    <xf numFmtId="0" fontId="59" fillId="0" borderId="0" xfId="52" applyFont="1"/>
    <xf numFmtId="0" fontId="58" fillId="0" borderId="5" xfId="52" applyFont="1" applyBorder="1" applyAlignment="1" applyProtection="1">
      <alignment horizontal="justify" vertical="center"/>
      <protection hidden="1"/>
    </xf>
    <xf numFmtId="0" fontId="43" fillId="0" borderId="0" xfId="52" applyFont="1" applyAlignment="1" applyProtection="1">
      <alignment horizontal="center" vertical="center"/>
      <protection hidden="1"/>
    </xf>
    <xf numFmtId="0" fontId="71" fillId="8" borderId="3" xfId="52" applyFont="1" applyFill="1" applyBorder="1" applyAlignment="1" applyProtection="1">
      <alignment horizontal="justify" vertical="center"/>
      <protection hidden="1"/>
    </xf>
    <xf numFmtId="0" fontId="71" fillId="8" borderId="11" xfId="52" applyFont="1" applyFill="1" applyBorder="1" applyAlignment="1" applyProtection="1">
      <alignment horizontal="justify" vertical="center"/>
      <protection hidden="1"/>
    </xf>
    <xf numFmtId="0" fontId="2" fillId="2" borderId="29" xfId="48" applyFill="1" applyBorder="1" applyAlignment="1" applyProtection="1">
      <alignment horizontal="center" vertical="center"/>
      <protection locked="0"/>
    </xf>
    <xf numFmtId="0" fontId="2" fillId="2" borderId="33" xfId="48" applyFill="1" applyBorder="1" applyAlignment="1" applyProtection="1">
      <alignment horizontal="center" vertical="center"/>
      <protection locked="0"/>
    </xf>
    <xf numFmtId="0" fontId="2" fillId="2" borderId="16" xfId="48" applyFill="1" applyBorder="1" applyAlignment="1" applyProtection="1">
      <alignment horizontal="center" vertical="center"/>
      <protection locked="0"/>
    </xf>
    <xf numFmtId="0" fontId="2" fillId="2" borderId="29" xfId="48" applyFill="1" applyBorder="1" applyAlignment="1" applyProtection="1">
      <alignment horizontal="left" vertical="center"/>
      <protection locked="0"/>
    </xf>
    <xf numFmtId="0" fontId="9" fillId="2" borderId="33" xfId="48" applyFont="1" applyFill="1" applyBorder="1" applyAlignment="1" applyProtection="1">
      <alignment horizontal="left" vertical="center"/>
      <protection locked="0"/>
    </xf>
    <xf numFmtId="0" fontId="9" fillId="2" borderId="16" xfId="48" applyFont="1" applyFill="1" applyBorder="1" applyAlignment="1" applyProtection="1">
      <alignment horizontal="left" vertical="center"/>
      <protection locked="0"/>
    </xf>
    <xf numFmtId="0" fontId="10" fillId="0" borderId="0" xfId="48" applyFont="1" applyAlignment="1" applyProtection="1">
      <alignment horizontal="center" vertical="center"/>
      <protection hidden="1"/>
    </xf>
    <xf numFmtId="0" fontId="36" fillId="6" borderId="0" xfId="48" applyFont="1" applyFill="1" applyAlignment="1" applyProtection="1">
      <alignment horizontal="center" vertical="center"/>
      <protection hidden="1"/>
    </xf>
    <xf numFmtId="0" fontId="5" fillId="2" borderId="26" xfId="48" applyFont="1" applyFill="1" applyBorder="1" applyAlignment="1" applyProtection="1">
      <alignment horizontal="center" vertical="center"/>
      <protection locked="0"/>
    </xf>
    <xf numFmtId="0" fontId="5" fillId="2" borderId="3" xfId="48" applyFont="1" applyFill="1" applyBorder="1" applyAlignment="1" applyProtection="1">
      <alignment horizontal="center" vertical="center"/>
      <protection locked="0"/>
    </xf>
    <xf numFmtId="0" fontId="5" fillId="2" borderId="11" xfId="48" applyFont="1" applyFill="1" applyBorder="1" applyAlignment="1" applyProtection="1">
      <alignment horizontal="center" vertical="center"/>
      <protection locked="0"/>
    </xf>
    <xf numFmtId="0" fontId="9" fillId="2" borderId="26" xfId="48" applyFont="1" applyFill="1" applyBorder="1" applyAlignment="1" applyProtection="1">
      <alignment horizontal="center" vertical="center" wrapText="1"/>
      <protection locked="0"/>
    </xf>
    <xf numFmtId="0" fontId="9" fillId="2" borderId="3" xfId="48" applyFont="1" applyFill="1" applyBorder="1" applyAlignment="1" applyProtection="1">
      <alignment horizontal="center" vertical="center" wrapText="1"/>
      <protection locked="0"/>
    </xf>
    <xf numFmtId="0" fontId="9" fillId="2" borderId="11" xfId="48" applyFont="1" applyFill="1" applyBorder="1" applyAlignment="1" applyProtection="1">
      <alignment horizontal="center" vertical="center" wrapText="1"/>
      <protection locked="0"/>
    </xf>
    <xf numFmtId="0" fontId="63" fillId="0" borderId="6" xfId="50" applyFont="1" applyBorder="1" applyAlignment="1" applyProtection="1">
      <alignment horizontal="left" vertical="center" wrapText="1"/>
      <protection hidden="1"/>
    </xf>
    <xf numFmtId="0" fontId="59" fillId="2" borderId="6" xfId="49" applyFont="1" applyFill="1" applyBorder="1" applyAlignment="1" applyProtection="1">
      <alignment horizontal="center" vertical="center"/>
      <protection locked="0" hidden="1"/>
    </xf>
    <xf numFmtId="0" fontId="10" fillId="0" borderId="4" xfId="0" applyFont="1" applyBorder="1" applyAlignment="1" applyProtection="1">
      <alignment horizontal="left" vertical="center" wrapText="1"/>
      <protection hidden="1"/>
    </xf>
    <xf numFmtId="0" fontId="10" fillId="14" borderId="0" xfId="0" applyFont="1" applyFill="1" applyAlignment="1" applyProtection="1">
      <alignment horizontal="center" vertical="center"/>
      <protection hidden="1"/>
    </xf>
    <xf numFmtId="0" fontId="9" fillId="0" borderId="0" xfId="0" applyFont="1" applyAlignment="1" applyProtection="1">
      <alignment horizontal="left" vertical="center" wrapText="1"/>
      <protection hidden="1"/>
    </xf>
    <xf numFmtId="0" fontId="10" fillId="0" borderId="0" xfId="53" applyFont="1" applyAlignment="1" applyProtection="1">
      <alignment horizontal="left" vertical="center" wrapText="1"/>
      <protection hidden="1"/>
    </xf>
    <xf numFmtId="0" fontId="9" fillId="0" borderId="0" xfId="53" applyAlignment="1" applyProtection="1">
      <alignment horizontal="left" vertical="center" wrapText="1"/>
      <protection hidden="1"/>
    </xf>
    <xf numFmtId="0" fontId="4" fillId="0" borderId="0" xfId="0" applyFont="1" applyAlignment="1" applyProtection="1">
      <alignment horizontal="center" vertical="center"/>
      <protection hidden="1"/>
    </xf>
    <xf numFmtId="0" fontId="10" fillId="0" borderId="0" xfId="53" applyFont="1" applyAlignment="1" applyProtection="1">
      <alignment horizontal="left" vertical="center"/>
      <protection hidden="1"/>
    </xf>
    <xf numFmtId="0" fontId="10" fillId="0" borderId="0" xfId="0" applyFont="1" applyAlignment="1" applyProtection="1">
      <alignment horizontal="justify" vertical="center" wrapText="1"/>
      <protection hidden="1"/>
    </xf>
    <xf numFmtId="0" fontId="5" fillId="0" borderId="11" xfId="35" applyFont="1" applyBorder="1" applyAlignment="1" applyProtection="1">
      <alignment horizontal="justify" vertical="center" wrapText="1"/>
      <protection hidden="1"/>
    </xf>
    <xf numFmtId="0" fontId="5" fillId="0" borderId="6" xfId="35" applyFont="1" applyBorder="1" applyAlignment="1" applyProtection="1">
      <alignment horizontal="justify" vertical="center" wrapText="1"/>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8" fillId="0" borderId="13" xfId="35" applyFont="1" applyBorder="1" applyAlignment="1" applyProtection="1">
      <alignment horizontal="center" vertical="center" wrapText="1"/>
      <protection hidden="1"/>
    </xf>
    <xf numFmtId="0" fontId="8" fillId="0" borderId="4" xfId="35" applyFont="1" applyBorder="1" applyAlignment="1" applyProtection="1">
      <alignment horizontal="center" vertical="center" wrapText="1"/>
      <protection hidden="1"/>
    </xf>
    <xf numFmtId="0" fontId="8" fillId="0" borderId="10" xfId="35" applyFont="1" applyBorder="1" applyAlignment="1" applyProtection="1">
      <alignment horizontal="center" vertical="center" wrapText="1"/>
      <protection hidden="1"/>
    </xf>
    <xf numFmtId="0" fontId="5" fillId="0" borderId="28" xfId="35" applyFont="1" applyBorder="1" applyAlignment="1" applyProtection="1">
      <alignment horizontal="justify" vertical="top" wrapText="1"/>
      <protection hidden="1"/>
    </xf>
    <xf numFmtId="0" fontId="5" fillId="0" borderId="45" xfId="35" applyFont="1" applyBorder="1" applyAlignment="1" applyProtection="1">
      <alignment horizontal="justify" vertical="top" wrapText="1"/>
      <protection hidden="1"/>
    </xf>
    <xf numFmtId="0" fontId="8" fillId="0" borderId="11" xfId="35" applyFont="1" applyBorder="1" applyAlignment="1" applyProtection="1">
      <alignment horizontal="left" vertical="center" wrapText="1"/>
      <protection hidden="1"/>
    </xf>
    <xf numFmtId="0" fontId="8" fillId="0" borderId="6" xfId="35" applyFont="1" applyBorder="1" applyAlignment="1" applyProtection="1">
      <alignment horizontal="left" vertical="center" wrapText="1"/>
      <protection hidden="1"/>
    </xf>
    <xf numFmtId="0" fontId="5" fillId="0" borderId="29" xfId="35" applyFont="1" applyBorder="1" applyAlignment="1" applyProtection="1">
      <alignment horizontal="center" vertical="center" wrapText="1"/>
      <protection hidden="1"/>
    </xf>
    <xf numFmtId="0" fontId="5" fillId="0" borderId="16" xfId="35" applyFont="1" applyBorder="1" applyAlignment="1" applyProtection="1">
      <alignment horizontal="center" vertical="center" wrapText="1"/>
      <protection hidden="1"/>
    </xf>
    <xf numFmtId="0" fontId="5" fillId="0" borderId="44" xfId="35" applyFont="1" applyBorder="1" applyAlignment="1" applyProtection="1">
      <alignment horizontal="center" vertical="center" wrapText="1"/>
      <protection hidden="1"/>
    </xf>
    <xf numFmtId="0" fontId="5" fillId="0" borderId="36" xfId="35" applyFont="1" applyBorder="1" applyAlignment="1" applyProtection="1">
      <alignment horizontal="center" vertical="center" wrapText="1"/>
      <protection hidden="1"/>
    </xf>
    <xf numFmtId="0" fontId="8" fillId="0" borderId="3" xfId="35" applyFont="1" applyBorder="1" applyAlignment="1" applyProtection="1">
      <alignment horizontal="left" vertical="center" wrapText="1"/>
      <protection hidden="1"/>
    </xf>
    <xf numFmtId="0" fontId="8" fillId="0" borderId="28" xfId="35" applyFont="1" applyBorder="1" applyAlignment="1" applyProtection="1">
      <alignment horizontal="center" vertical="center" wrapText="1"/>
      <protection hidden="1"/>
    </xf>
    <xf numFmtId="0" fontId="8" fillId="0" borderId="45" xfId="35" applyFont="1" applyBorder="1" applyAlignment="1" applyProtection="1">
      <alignment horizontal="center" vertical="center" wrapText="1"/>
      <protection hidden="1"/>
    </xf>
    <xf numFmtId="0" fontId="8" fillId="0" borderId="39" xfId="35" applyFont="1" applyBorder="1" applyAlignment="1" applyProtection="1">
      <alignment horizontal="center" vertical="center" wrapText="1"/>
      <protection hidden="1"/>
    </xf>
    <xf numFmtId="0" fontId="5" fillId="0" borderId="9" xfId="35" applyFont="1" applyBorder="1" applyAlignment="1" applyProtection="1">
      <alignment horizontal="left" vertical="center" wrapText="1"/>
      <protection hidden="1"/>
    </xf>
    <xf numFmtId="0" fontId="5" fillId="0" borderId="15" xfId="35" applyFont="1" applyBorder="1" applyAlignment="1" applyProtection="1">
      <alignment horizontal="left" vertical="center" wrapText="1"/>
      <protection hidden="1"/>
    </xf>
    <xf numFmtId="0" fontId="5" fillId="0" borderId="26" xfId="35" applyFont="1" applyBorder="1" applyAlignment="1" applyProtection="1">
      <alignment horizontal="left" vertical="center" wrapText="1"/>
      <protection hidden="1"/>
    </xf>
    <xf numFmtId="0" fontId="5" fillId="0" borderId="11" xfId="35" applyFont="1" applyBorder="1" applyAlignment="1" applyProtection="1">
      <alignment horizontal="left" vertical="center" wrapText="1"/>
      <protection hidden="1"/>
    </xf>
    <xf numFmtId="0" fontId="5" fillId="0" borderId="50" xfId="35" applyFont="1" applyBorder="1" applyAlignment="1" applyProtection="1">
      <alignment horizontal="left" vertical="center" wrapText="1"/>
      <protection hidden="1"/>
    </xf>
    <xf numFmtId="0" fontId="5" fillId="0" borderId="42" xfId="35" applyFont="1" applyBorder="1" applyAlignment="1" applyProtection="1">
      <alignment horizontal="left" vertical="center" wrapText="1"/>
      <protection hidden="1"/>
    </xf>
    <xf numFmtId="0" fontId="8" fillId="0" borderId="26" xfId="35" applyFont="1" applyBorder="1" applyAlignment="1" applyProtection="1">
      <alignment horizontal="left" vertical="center" wrapText="1"/>
      <protection hidden="1"/>
    </xf>
    <xf numFmtId="0" fontId="8" fillId="0" borderId="8" xfId="35" applyFont="1" applyBorder="1" applyAlignment="1" applyProtection="1">
      <alignment horizontal="center" vertical="center" wrapText="1"/>
      <protection hidden="1"/>
    </xf>
    <xf numFmtId="0" fontId="8" fillId="0" borderId="14" xfId="35" applyFont="1" applyBorder="1" applyAlignment="1" applyProtection="1">
      <alignment horizontal="center" vertical="center" wrapText="1"/>
      <protection hidden="1"/>
    </xf>
    <xf numFmtId="0" fontId="8" fillId="0" borderId="34" xfId="35" applyFont="1" applyBorder="1" applyAlignment="1" applyProtection="1">
      <alignment horizontal="center" vertical="center" wrapText="1"/>
      <protection hidden="1"/>
    </xf>
    <xf numFmtId="0" fontId="8" fillId="0" borderId="24" xfId="35" applyFont="1" applyBorder="1" applyAlignment="1" applyProtection="1">
      <alignment horizontal="center" vertical="center" wrapText="1"/>
      <protection hidden="1"/>
    </xf>
    <xf numFmtId="0" fontId="8" fillId="0" borderId="35" xfId="35" applyFont="1" applyBorder="1" applyAlignment="1" applyProtection="1">
      <alignment horizontal="center" vertical="center" wrapText="1"/>
      <protection hidden="1"/>
    </xf>
    <xf numFmtId="0" fontId="5" fillId="0" borderId="8" xfId="35" applyFont="1" applyBorder="1" applyAlignment="1" applyProtection="1">
      <alignment horizontal="left" vertical="center" wrapText="1"/>
      <protection hidden="1"/>
    </xf>
    <xf numFmtId="0" fontId="5" fillId="0" borderId="26" xfId="35" applyFont="1" applyBorder="1" applyAlignment="1" applyProtection="1">
      <alignment horizontal="center" vertical="center" wrapText="1"/>
      <protection hidden="1"/>
    </xf>
    <xf numFmtId="0" fontId="5" fillId="0" borderId="3" xfId="35" applyFont="1" applyBorder="1" applyAlignment="1" applyProtection="1">
      <alignment horizontal="center" vertical="center" wrapText="1"/>
      <protection hidden="1"/>
    </xf>
    <xf numFmtId="0" fontId="5" fillId="0" borderId="11" xfId="35" applyFont="1" applyBorder="1" applyAlignment="1" applyProtection="1">
      <alignment horizontal="center" vertical="center" wrapText="1"/>
      <protection hidden="1"/>
    </xf>
    <xf numFmtId="0" fontId="5" fillId="0" borderId="3" xfId="35" applyFont="1" applyBorder="1" applyAlignment="1" applyProtection="1">
      <alignment horizontal="left" vertical="center" wrapText="1"/>
      <protection hidden="1"/>
    </xf>
    <xf numFmtId="0" fontId="5" fillId="0" borderId="35" xfId="35" applyFont="1" applyBorder="1" applyAlignment="1" applyProtection="1">
      <alignment horizontal="left" vertical="center" wrapText="1"/>
      <protection hidden="1"/>
    </xf>
    <xf numFmtId="0" fontId="10" fillId="0" borderId="0" xfId="0" applyFont="1" applyAlignment="1" applyProtection="1">
      <alignment vertical="top" wrapText="1"/>
      <protection hidden="1"/>
    </xf>
    <xf numFmtId="0" fontId="22" fillId="0" borderId="0" xfId="0" applyFont="1" applyAlignment="1" applyProtection="1">
      <alignment horizontal="left" vertical="top"/>
      <protection hidden="1"/>
    </xf>
    <xf numFmtId="0" fontId="67" fillId="0" borderId="0" xfId="0" applyFont="1" applyAlignment="1" applyProtection="1">
      <alignment horizontal="justify" vertical="top" wrapText="1"/>
      <protection hidden="1"/>
    </xf>
    <xf numFmtId="0" fontId="22" fillId="0" borderId="0" xfId="0" applyFont="1" applyAlignment="1" applyProtection="1">
      <alignment horizontal="justify" vertical="top" wrapText="1"/>
      <protection hidden="1"/>
    </xf>
    <xf numFmtId="0" fontId="42" fillId="0" borderId="0" xfId="0" applyFont="1" applyAlignment="1" applyProtection="1">
      <alignment horizontal="justify" vertical="top" wrapText="1"/>
      <protection hidden="1"/>
    </xf>
    <xf numFmtId="0" fontId="42" fillId="0" borderId="0" xfId="0" applyFont="1" applyAlignment="1" applyProtection="1">
      <alignment horizontal="left" vertical="top" wrapText="1"/>
      <protection hidden="1"/>
    </xf>
    <xf numFmtId="0" fontId="42" fillId="0" borderId="0" xfId="0" applyFont="1" applyAlignment="1" applyProtection="1">
      <alignment horizontal="left" vertical="top"/>
      <protection hidden="1"/>
    </xf>
    <xf numFmtId="0" fontId="22" fillId="0" borderId="4" xfId="0" applyFont="1" applyBorder="1" applyAlignment="1" applyProtection="1">
      <alignment horizontal="justify" vertical="top"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9" fillId="0" borderId="11" xfId="0" applyFont="1" applyBorder="1" applyAlignment="1" applyProtection="1">
      <alignment horizontal="justify" vertical="top" wrapText="1"/>
      <protection hidden="1"/>
    </xf>
    <xf numFmtId="0" fontId="8" fillId="0" borderId="26" xfId="35" applyFont="1" applyBorder="1" applyAlignment="1" applyProtection="1">
      <alignment horizontal="left" vertical="top" wrapText="1"/>
      <protection hidden="1"/>
    </xf>
    <xf numFmtId="0" fontId="8" fillId="0" borderId="3" xfId="35" applyFont="1" applyBorder="1" applyAlignment="1" applyProtection="1">
      <alignment horizontal="left" vertical="top" wrapText="1"/>
      <protection hidden="1"/>
    </xf>
    <xf numFmtId="0" fontId="9" fillId="0" borderId="13" xfId="0" applyFont="1" applyBorder="1" applyAlignment="1" applyProtection="1">
      <alignment horizontal="left" vertical="top" wrapText="1"/>
      <protection hidden="1"/>
    </xf>
    <xf numFmtId="0" fontId="9" fillId="0" borderId="4" xfId="0" applyFont="1" applyBorder="1" applyAlignment="1" applyProtection="1">
      <alignment horizontal="left" vertical="top" wrapText="1"/>
      <protection hidden="1"/>
    </xf>
    <xf numFmtId="0" fontId="9" fillId="0" borderId="10" xfId="0" applyFont="1" applyBorder="1" applyAlignment="1" applyProtection="1">
      <alignment horizontal="left" vertical="top" wrapText="1"/>
      <protection hidden="1"/>
    </xf>
    <xf numFmtId="0" fontId="9" fillId="0" borderId="0" xfId="0" applyFont="1" applyAlignment="1" applyProtection="1">
      <alignment horizontal="center" vertical="top" wrapText="1"/>
      <protection hidden="1"/>
    </xf>
    <xf numFmtId="0" fontId="9" fillId="0" borderId="26" xfId="0" applyFont="1" applyBorder="1" applyAlignment="1" applyProtection="1">
      <alignment horizontal="center" vertical="top"/>
      <protection hidden="1"/>
    </xf>
    <xf numFmtId="0" fontId="9" fillId="0" borderId="3" xfId="0" applyFont="1" applyBorder="1" applyAlignment="1" applyProtection="1">
      <alignment horizontal="center" vertical="top"/>
      <protection hidden="1"/>
    </xf>
    <xf numFmtId="0" fontId="9" fillId="0" borderId="11" xfId="0" applyFont="1" applyBorder="1" applyAlignment="1" applyProtection="1">
      <alignment horizontal="center" vertical="top"/>
      <protection hidden="1"/>
    </xf>
    <xf numFmtId="0" fontId="9" fillId="0" borderId="6" xfId="0" applyFont="1" applyBorder="1" applyAlignment="1" applyProtection="1">
      <alignment horizontal="left" vertical="top" wrapText="1"/>
      <protection hidden="1"/>
    </xf>
    <xf numFmtId="0" fontId="10" fillId="0" borderId="13" xfId="0" applyFont="1" applyBorder="1" applyAlignment="1" applyProtection="1">
      <alignment horizontal="left" vertical="top" wrapText="1"/>
      <protection hidden="1"/>
    </xf>
    <xf numFmtId="0" fontId="10" fillId="0" borderId="4" xfId="0" applyFont="1" applyBorder="1" applyAlignment="1" applyProtection="1">
      <alignment horizontal="left" vertical="top" wrapText="1"/>
      <protection hidden="1"/>
    </xf>
    <xf numFmtId="0" fontId="9" fillId="0" borderId="8" xfId="0" applyFont="1" applyBorder="1" applyAlignment="1" applyProtection="1">
      <alignment horizontal="center" vertical="top"/>
      <protection hidden="1"/>
    </xf>
    <xf numFmtId="0" fontId="9" fillId="0" borderId="14" xfId="0" applyFont="1" applyBorder="1" applyAlignment="1" applyProtection="1">
      <alignment horizontal="center" vertical="top"/>
      <protection hidden="1"/>
    </xf>
    <xf numFmtId="0" fontId="9" fillId="0" borderId="3" xfId="0" applyFont="1" applyBorder="1" applyAlignment="1" applyProtection="1">
      <alignment horizontal="left" vertical="top" wrapText="1"/>
      <protection hidden="1"/>
    </xf>
    <xf numFmtId="0" fontId="9" fillId="0" borderId="11" xfId="0" applyFont="1" applyBorder="1" applyAlignment="1" applyProtection="1">
      <alignment horizontal="left" vertical="top" wrapText="1"/>
      <protection hidden="1"/>
    </xf>
    <xf numFmtId="0" fontId="9" fillId="2" borderId="26" xfId="0" applyFont="1" applyFill="1" applyBorder="1" applyAlignment="1" applyProtection="1">
      <alignment horizontal="center" vertical="top" wrapText="1"/>
      <protection locked="0" hidden="1"/>
    </xf>
    <xf numFmtId="0" fontId="9" fillId="2" borderId="11" xfId="0" applyFont="1" applyFill="1" applyBorder="1" applyAlignment="1" applyProtection="1">
      <alignment horizontal="center" vertical="top" wrapText="1"/>
      <protection locked="0" hidden="1"/>
    </xf>
    <xf numFmtId="0" fontId="9" fillId="0" borderId="34" xfId="0" applyFont="1" applyBorder="1" applyAlignment="1" applyProtection="1">
      <alignment vertical="top" wrapText="1"/>
      <protection hidden="1"/>
    </xf>
    <xf numFmtId="0" fontId="9" fillId="0" borderId="24" xfId="0" applyFont="1" applyBorder="1" applyAlignment="1" applyProtection="1">
      <alignment vertical="top" wrapText="1"/>
      <protection hidden="1"/>
    </xf>
    <xf numFmtId="0" fontId="9" fillId="0" borderId="35" xfId="0" applyFont="1" applyBorder="1" applyAlignment="1" applyProtection="1">
      <alignment vertical="top" wrapText="1"/>
      <protection hidden="1"/>
    </xf>
    <xf numFmtId="0" fontId="10" fillId="0" borderId="3" xfId="0" applyFont="1" applyBorder="1" applyAlignment="1" applyProtection="1">
      <alignment horizontal="center" vertical="top" wrapText="1"/>
      <protection hidden="1"/>
    </xf>
    <xf numFmtId="0" fontId="10" fillId="0" borderId="11" xfId="0" applyFont="1" applyBorder="1" applyAlignment="1" applyProtection="1">
      <alignment horizontal="center" vertical="top" wrapText="1"/>
      <protection hidden="1"/>
    </xf>
    <xf numFmtId="0" fontId="10" fillId="0" borderId="26" xfId="0" applyFont="1" applyBorder="1" applyAlignment="1" applyProtection="1">
      <alignment horizontal="left" vertical="top" wrapText="1"/>
      <protection hidden="1"/>
    </xf>
    <xf numFmtId="0" fontId="10" fillId="0" borderId="3" xfId="0" applyFont="1" applyBorder="1" applyAlignment="1" applyProtection="1">
      <alignment horizontal="left" vertical="top" wrapText="1"/>
      <protection hidden="1"/>
    </xf>
    <xf numFmtId="0" fontId="22" fillId="0" borderId="3" xfId="0" applyFont="1" applyBorder="1" applyAlignment="1" applyProtection="1">
      <alignment horizontal="left" vertical="top" wrapText="1"/>
      <protection hidden="1"/>
    </xf>
    <xf numFmtId="0" fontId="22" fillId="0" borderId="11" xfId="0" applyFont="1" applyBorder="1" applyAlignment="1" applyProtection="1">
      <alignment horizontal="left" vertical="top" wrapText="1"/>
      <protection hidden="1"/>
    </xf>
    <xf numFmtId="0" fontId="9" fillId="0" borderId="0" xfId="0" applyFont="1" applyAlignment="1" applyProtection="1">
      <alignment horizontal="right" vertical="center"/>
      <protection hidden="1"/>
    </xf>
    <xf numFmtId="0" fontId="9" fillId="0" borderId="57" xfId="0" applyFont="1" applyBorder="1" applyAlignment="1" applyProtection="1">
      <alignment horizontal="right" vertical="center"/>
      <protection hidden="1"/>
    </xf>
    <xf numFmtId="0" fontId="9" fillId="0" borderId="4" xfId="0" applyFont="1" applyBorder="1" applyAlignment="1" applyProtection="1">
      <alignment horizontal="right" vertical="center"/>
      <protection hidden="1"/>
    </xf>
    <xf numFmtId="0" fontId="9" fillId="0" borderId="58" xfId="0" applyFont="1" applyBorder="1" applyAlignment="1" applyProtection="1">
      <alignment horizontal="right" vertical="center"/>
      <protection hidden="1"/>
    </xf>
    <xf numFmtId="0" fontId="9" fillId="0" borderId="46" xfId="0" applyFont="1" applyBorder="1" applyAlignment="1" applyProtection="1">
      <alignment horizontal="left" vertical="top" wrapText="1"/>
      <protection hidden="1"/>
    </xf>
    <xf numFmtId="0" fontId="9" fillId="0" borderId="24" xfId="0" applyFont="1" applyBorder="1" applyAlignment="1" applyProtection="1">
      <alignment horizontal="left" vertical="top" wrapText="1"/>
      <protection hidden="1"/>
    </xf>
    <xf numFmtId="0" fontId="9" fillId="0" borderId="56" xfId="0" applyFont="1" applyBorder="1" applyAlignment="1" applyProtection="1">
      <alignment horizontal="left" vertical="top" wrapText="1"/>
      <protection hidden="1"/>
    </xf>
    <xf numFmtId="0" fontId="9" fillId="0" borderId="0" xfId="0" applyFont="1" applyAlignment="1" applyProtection="1">
      <alignment horizontal="left" vertical="top" wrapText="1"/>
      <protection hidden="1"/>
    </xf>
    <xf numFmtId="0" fontId="9" fillId="0" borderId="57" xfId="0" applyFont="1" applyBorder="1" applyAlignment="1" applyProtection="1">
      <alignment horizontal="left" vertical="top" wrapText="1"/>
      <protection hidden="1"/>
    </xf>
    <xf numFmtId="0" fontId="62" fillId="0" borderId="6" xfId="0" applyFont="1" applyBorder="1" applyAlignment="1" applyProtection="1">
      <alignment horizontal="left" vertical="center" wrapText="1"/>
      <protection hidden="1"/>
    </xf>
    <xf numFmtId="0" fontId="10" fillId="0" borderId="0" xfId="0" applyFont="1" applyAlignment="1" applyProtection="1">
      <alignment horizontal="left" vertical="top" wrapText="1"/>
      <protection hidden="1"/>
    </xf>
    <xf numFmtId="0" fontId="9" fillId="0" borderId="6" xfId="0" applyFont="1" applyBorder="1" applyAlignment="1" applyProtection="1">
      <alignment vertical="center" wrapText="1"/>
      <protection hidden="1"/>
    </xf>
    <xf numFmtId="0" fontId="9" fillId="2" borderId="3" xfId="0" applyFont="1" applyFill="1" applyBorder="1" applyAlignment="1" applyProtection="1">
      <alignment horizontal="center" vertical="top" wrapText="1"/>
      <protection locked="0" hidden="1"/>
    </xf>
    <xf numFmtId="0" fontId="9" fillId="15" borderId="26" xfId="0" applyFont="1" applyFill="1" applyBorder="1" applyAlignment="1" applyProtection="1">
      <alignment horizontal="left" vertical="center" wrapText="1"/>
      <protection hidden="1"/>
    </xf>
    <xf numFmtId="0" fontId="9" fillId="15" borderId="3" xfId="0" applyFont="1" applyFill="1" applyBorder="1" applyAlignment="1" applyProtection="1">
      <alignment horizontal="left" vertical="center" wrapText="1"/>
      <protection hidden="1"/>
    </xf>
    <xf numFmtId="0" fontId="9" fillId="15" borderId="11" xfId="0" applyFont="1" applyFill="1" applyBorder="1" applyAlignment="1" applyProtection="1">
      <alignment horizontal="left" vertical="center" wrapText="1"/>
      <protection hidden="1"/>
    </xf>
    <xf numFmtId="0" fontId="9" fillId="0" borderId="3" xfId="0" applyFont="1" applyBorder="1" applyAlignment="1" applyProtection="1">
      <alignment vertical="top" wrapText="1"/>
      <protection hidden="1"/>
    </xf>
    <xf numFmtId="0" fontId="9" fillId="0" borderId="11" xfId="0" applyFont="1" applyBorder="1" applyAlignment="1" applyProtection="1">
      <alignment vertical="top" wrapText="1"/>
      <protection hidden="1"/>
    </xf>
    <xf numFmtId="0" fontId="10" fillId="0" borderId="11" xfId="0" applyFont="1" applyBorder="1" applyAlignment="1" applyProtection="1">
      <alignment horizontal="left" vertical="top" wrapText="1"/>
      <protection hidden="1"/>
    </xf>
    <xf numFmtId="0" fontId="9" fillId="0" borderId="14" xfId="0" applyFont="1" applyBorder="1" applyAlignment="1" applyProtection="1">
      <alignment horizontal="left" vertical="top" wrapText="1"/>
      <protection hidden="1"/>
    </xf>
    <xf numFmtId="0" fontId="9" fillId="0" borderId="35" xfId="0" applyFont="1" applyBorder="1" applyAlignment="1" applyProtection="1">
      <alignment horizontal="center" vertical="top"/>
      <protection hidden="1"/>
    </xf>
    <xf numFmtId="0" fontId="9" fillId="0" borderId="9" xfId="0" applyFont="1" applyBorder="1" applyAlignment="1" applyProtection="1">
      <alignment horizontal="center" vertical="top"/>
      <protection hidden="1"/>
    </xf>
    <xf numFmtId="0" fontId="9" fillId="0" borderId="10" xfId="0" applyFont="1" applyBorder="1" applyAlignment="1" applyProtection="1">
      <alignment horizontal="center" vertical="top"/>
      <protection hidden="1"/>
    </xf>
    <xf numFmtId="0" fontId="81" fillId="0" borderId="6" xfId="0" applyFont="1" applyBorder="1" applyAlignment="1" applyProtection="1">
      <alignment horizontal="center" vertical="top" wrapText="1"/>
      <protection hidden="1"/>
    </xf>
    <xf numFmtId="0" fontId="10" fillId="0" borderId="6" xfId="0" applyFont="1" applyBorder="1" applyAlignment="1" applyProtection="1">
      <alignment horizontal="left" vertical="top" wrapText="1"/>
      <protection hidden="1"/>
    </xf>
    <xf numFmtId="0" fontId="9" fillId="0" borderId="8" xfId="0" applyFont="1" applyBorder="1" applyAlignment="1" applyProtection="1">
      <alignment horizontal="left" vertical="top" wrapText="1"/>
      <protection hidden="1"/>
    </xf>
    <xf numFmtId="0" fontId="9" fillId="0" borderId="15" xfId="0" applyFont="1" applyBorder="1" applyAlignment="1" applyProtection="1">
      <alignment horizontal="center" vertical="top"/>
      <protection hidden="1"/>
    </xf>
    <xf numFmtId="0" fontId="9" fillId="2" borderId="3" xfId="0" applyFont="1" applyFill="1" applyBorder="1" applyAlignment="1" applyProtection="1">
      <alignment horizontal="center" vertical="center" wrapText="1"/>
      <protection locked="0" hidden="1"/>
    </xf>
    <xf numFmtId="0" fontId="9" fillId="2" borderId="11" xfId="0" applyFont="1" applyFill="1" applyBorder="1" applyAlignment="1" applyProtection="1">
      <alignment horizontal="center" vertical="center" wrapText="1"/>
      <protection locked="0" hidden="1"/>
    </xf>
    <xf numFmtId="0" fontId="9" fillId="2" borderId="47" xfId="0" applyFont="1" applyFill="1" applyBorder="1" applyAlignment="1" applyProtection="1">
      <alignment horizontal="center" vertical="center" wrapText="1"/>
      <protection locked="0" hidden="1"/>
    </xf>
    <xf numFmtId="0" fontId="10" fillId="0" borderId="3" xfId="0" applyFont="1" applyBorder="1" applyAlignment="1" applyProtection="1">
      <alignment horizontal="left" vertical="top"/>
      <protection hidden="1"/>
    </xf>
    <xf numFmtId="0" fontId="9" fillId="2" borderId="26" xfId="0" applyFont="1" applyFill="1" applyBorder="1" applyAlignment="1" applyProtection="1">
      <alignment horizontal="center" vertical="center" wrapText="1"/>
      <protection locked="0" hidden="1"/>
    </xf>
    <xf numFmtId="0" fontId="9" fillId="0" borderId="34" xfId="0" applyFont="1" applyBorder="1" applyAlignment="1" applyProtection="1">
      <alignment horizontal="left" vertical="top" wrapText="1"/>
      <protection hidden="1"/>
    </xf>
    <xf numFmtId="0" fontId="9" fillId="0" borderId="12" xfId="0" applyFont="1" applyBorder="1" applyAlignment="1" applyProtection="1">
      <alignment horizontal="left" vertical="top" wrapText="1"/>
      <protection hidden="1"/>
    </xf>
    <xf numFmtId="0" fontId="9" fillId="0" borderId="28" xfId="0" applyFont="1" applyBorder="1" applyAlignment="1" applyProtection="1">
      <alignment vertical="top" wrapText="1"/>
      <protection hidden="1"/>
    </xf>
    <xf numFmtId="0" fontId="9" fillId="0" borderId="45" xfId="0" applyFont="1" applyBorder="1" applyAlignment="1" applyProtection="1">
      <alignment vertical="top" wrapText="1"/>
      <protection hidden="1"/>
    </xf>
    <xf numFmtId="0" fontId="9" fillId="0" borderId="49" xfId="0" applyFont="1" applyBorder="1" applyAlignment="1" applyProtection="1">
      <alignment vertical="top" wrapText="1"/>
      <protection hidden="1"/>
    </xf>
    <xf numFmtId="0" fontId="9" fillId="2" borderId="47" xfId="0" applyFont="1" applyFill="1" applyBorder="1" applyAlignment="1" applyProtection="1">
      <alignment horizontal="left" vertical="center" wrapText="1"/>
      <protection locked="0" hidden="1"/>
    </xf>
    <xf numFmtId="0" fontId="9" fillId="2" borderId="3" xfId="0" applyFont="1" applyFill="1" applyBorder="1" applyAlignment="1" applyProtection="1">
      <alignment horizontal="left" vertical="center" wrapText="1"/>
      <protection locked="0" hidden="1"/>
    </xf>
    <xf numFmtId="0" fontId="9" fillId="2" borderId="11" xfId="0" applyFont="1" applyFill="1" applyBorder="1" applyAlignment="1" applyProtection="1">
      <alignment horizontal="left" vertical="center" wrapText="1"/>
      <protection locked="0" hidden="1"/>
    </xf>
    <xf numFmtId="0" fontId="9" fillId="0" borderId="26" xfId="0" applyFont="1" applyBorder="1" applyAlignment="1" applyProtection="1">
      <alignment horizontal="left" vertical="top" wrapText="1"/>
      <protection hidden="1"/>
    </xf>
    <xf numFmtId="0" fontId="9" fillId="0" borderId="29" xfId="0" applyFont="1" applyBorder="1" applyAlignment="1" applyProtection="1">
      <alignment vertical="center" wrapText="1"/>
      <protection hidden="1"/>
    </xf>
    <xf numFmtId="0" fontId="9" fillId="0" borderId="33" xfId="0" applyFont="1" applyBorder="1" applyAlignment="1" applyProtection="1">
      <alignment vertical="center" wrapText="1"/>
      <protection hidden="1"/>
    </xf>
    <xf numFmtId="0" fontId="62" fillId="0" borderId="34" xfId="0" applyFont="1" applyBorder="1" applyAlignment="1" applyProtection="1">
      <alignment horizontal="left" vertical="center" wrapText="1"/>
      <protection hidden="1"/>
    </xf>
    <xf numFmtId="0" fontId="62" fillId="0" borderId="24" xfId="0" applyFont="1" applyBorder="1" applyAlignment="1" applyProtection="1">
      <alignment horizontal="left" vertical="center" wrapText="1"/>
      <protection hidden="1"/>
    </xf>
    <xf numFmtId="0" fontId="9" fillId="2" borderId="6" xfId="0" applyFont="1" applyFill="1" applyBorder="1" applyAlignment="1" applyProtection="1">
      <alignment horizontal="center" vertical="center" wrapText="1"/>
      <protection locked="0" hidden="1"/>
    </xf>
    <xf numFmtId="0" fontId="22" fillId="0" borderId="6" xfId="0" applyFont="1" applyBorder="1" applyAlignment="1" applyProtection="1">
      <alignment horizontal="left" vertical="top" wrapText="1"/>
      <protection hidden="1"/>
    </xf>
    <xf numFmtId="0" fontId="5" fillId="0" borderId="0" xfId="35" applyFont="1" applyAlignment="1" applyProtection="1">
      <alignment horizontal="justify" vertical="top" wrapText="1"/>
      <protection hidden="1"/>
    </xf>
    <xf numFmtId="0" fontId="5" fillId="0" borderId="26" xfId="35" applyFont="1" applyBorder="1" applyAlignment="1" applyProtection="1">
      <alignment horizontal="left" vertical="top"/>
      <protection hidden="1"/>
    </xf>
    <xf numFmtId="0" fontId="5" fillId="0" borderId="11" xfId="35" applyFont="1" applyBorder="1" applyAlignment="1" applyProtection="1">
      <alignment horizontal="left" vertical="top"/>
      <protection hidden="1"/>
    </xf>
    <xf numFmtId="0" fontId="8" fillId="0" borderId="12" xfId="35" applyFont="1" applyBorder="1" applyAlignment="1" applyProtection="1">
      <alignment horizontal="center" vertical="top" wrapText="1"/>
      <protection hidden="1"/>
    </xf>
    <xf numFmtId="0" fontId="8" fillId="0" borderId="0" xfId="35" applyFont="1" applyAlignment="1" applyProtection="1">
      <alignment horizontal="center" vertical="top" wrapText="1"/>
      <protection hidden="1"/>
    </xf>
    <xf numFmtId="0" fontId="5" fillId="0" borderId="34" xfId="35" applyFont="1" applyBorder="1" applyAlignment="1" applyProtection="1">
      <alignment horizontal="center" vertical="center" wrapText="1"/>
      <protection hidden="1"/>
    </xf>
    <xf numFmtId="0" fontId="5" fillId="0" borderId="35" xfId="35" applyFont="1" applyBorder="1" applyAlignment="1" applyProtection="1">
      <alignment horizontal="center" vertical="center" wrapText="1"/>
      <protection hidden="1"/>
    </xf>
    <xf numFmtId="0" fontId="47" fillId="2" borderId="48" xfId="35" applyFont="1" applyFill="1" applyBorder="1" applyAlignment="1" applyProtection="1">
      <alignment horizontal="left" vertical="center" wrapText="1"/>
      <protection locked="0"/>
    </xf>
    <xf numFmtId="0" fontId="47" fillId="2" borderId="5" xfId="35" applyFont="1" applyFill="1" applyBorder="1" applyAlignment="1" applyProtection="1">
      <alignment horizontal="left" vertical="center" wrapText="1"/>
      <protection locked="0"/>
    </xf>
    <xf numFmtId="0" fontId="47" fillId="2" borderId="55" xfId="35" applyFont="1" applyFill="1" applyBorder="1" applyAlignment="1" applyProtection="1">
      <alignment horizontal="left" vertical="center" wrapText="1"/>
      <protection locked="0"/>
    </xf>
    <xf numFmtId="0" fontId="5" fillId="0" borderId="0" xfId="35" applyFont="1" applyAlignment="1" applyProtection="1">
      <alignment horizontal="left" vertical="top" wrapText="1"/>
      <protection hidden="1"/>
    </xf>
    <xf numFmtId="0" fontId="8" fillId="0" borderId="54" xfId="35" applyFont="1" applyBorder="1" applyAlignment="1" applyProtection="1">
      <alignment horizontal="left" vertical="top"/>
      <protection hidden="1"/>
    </xf>
    <xf numFmtId="0" fontId="47" fillId="0" borderId="0" xfId="35" applyFont="1" applyAlignment="1" applyProtection="1">
      <alignment horizontal="justify" vertical="top"/>
      <protection hidden="1"/>
    </xf>
    <xf numFmtId="0" fontId="47" fillId="0" borderId="0" xfId="35" applyFont="1" applyAlignment="1" applyProtection="1">
      <alignment horizontal="justify" vertical="top" wrapText="1"/>
      <protection hidden="1"/>
    </xf>
    <xf numFmtId="0" fontId="47" fillId="0" borderId="0" xfId="35" applyFont="1" applyAlignment="1" applyProtection="1">
      <alignment horizontal="left" vertical="top"/>
      <protection hidden="1"/>
    </xf>
    <xf numFmtId="0" fontId="5" fillId="2" borderId="26" xfId="35" applyFont="1" applyFill="1" applyBorder="1" applyAlignment="1" applyProtection="1">
      <alignment horizontal="left" vertical="center" wrapText="1"/>
      <protection locked="0"/>
    </xf>
    <xf numFmtId="0" fontId="5" fillId="2" borderId="11" xfId="35" applyFont="1" applyFill="1" applyBorder="1" applyAlignment="1" applyProtection="1">
      <alignment horizontal="left" vertical="center" wrapText="1"/>
      <protection locked="0"/>
    </xf>
    <xf numFmtId="0" fontId="5" fillId="2" borderId="6" xfId="35" applyFont="1" applyFill="1" applyBorder="1" applyAlignment="1" applyProtection="1">
      <alignment horizontal="left" vertical="center" wrapText="1"/>
      <protection locked="0"/>
    </xf>
    <xf numFmtId="0" fontId="8" fillId="0" borderId="0" xfId="35" applyFont="1" applyAlignment="1" applyProtection="1">
      <alignment vertical="top" wrapText="1"/>
      <protection hidden="1"/>
    </xf>
    <xf numFmtId="0" fontId="8" fillId="0" borderId="31" xfId="35" applyFont="1" applyBorder="1" applyAlignment="1" applyProtection="1">
      <alignment horizontal="center" vertical="center" wrapText="1"/>
      <protection hidden="1"/>
    </xf>
    <xf numFmtId="0" fontId="8" fillId="0" borderId="32" xfId="35" applyFont="1" applyBorder="1" applyAlignment="1" applyProtection="1">
      <alignment horizontal="center" vertical="center" wrapText="1"/>
      <protection hidden="1"/>
    </xf>
    <xf numFmtId="0" fontId="5" fillId="2" borderId="37" xfId="35" applyFont="1" applyFill="1" applyBorder="1" applyAlignment="1" applyProtection="1">
      <alignment horizontal="left" vertical="center" wrapText="1"/>
      <protection locked="0"/>
    </xf>
    <xf numFmtId="0" fontId="5" fillId="2" borderId="38" xfId="35" applyFont="1" applyFill="1" applyBorder="1" applyAlignment="1" applyProtection="1">
      <alignment horizontal="left" vertical="center" wrapText="1"/>
      <protection locked="0"/>
    </xf>
    <xf numFmtId="0" fontId="5" fillId="2" borderId="40"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47" fillId="0" borderId="24" xfId="35" applyFont="1" applyBorder="1" applyAlignment="1" applyProtection="1">
      <alignment horizontal="left" vertical="top" wrapText="1"/>
      <protection hidden="1"/>
    </xf>
    <xf numFmtId="0" fontId="47" fillId="0" borderId="35" xfId="35" applyFont="1" applyBorder="1" applyAlignment="1" applyProtection="1">
      <alignment horizontal="left" vertical="top" wrapText="1"/>
      <protection hidden="1"/>
    </xf>
    <xf numFmtId="0" fontId="5" fillId="0" borderId="28" xfId="35" applyFont="1" applyBorder="1" applyAlignment="1" applyProtection="1">
      <alignment horizontal="left" vertical="center" wrapText="1"/>
      <protection hidden="1"/>
    </xf>
    <xf numFmtId="0" fontId="5" fillId="0" borderId="39" xfId="35" applyFont="1" applyBorder="1" applyAlignment="1" applyProtection="1">
      <alignment horizontal="left" vertical="center" wrapText="1"/>
      <protection hidden="1"/>
    </xf>
    <xf numFmtId="0" fontId="5" fillId="0" borderId="53" xfId="35" applyFont="1" applyBorder="1" applyAlignment="1" applyProtection="1">
      <alignment horizontal="left" vertical="center" wrapText="1"/>
      <protection hidden="1"/>
    </xf>
    <xf numFmtId="0" fontId="5" fillId="0" borderId="43" xfId="35" applyFont="1" applyBorder="1" applyAlignment="1" applyProtection="1">
      <alignment horizontal="left" vertical="center" wrapText="1"/>
      <protection hidden="1"/>
    </xf>
    <xf numFmtId="0" fontId="5" fillId="0" borderId="29" xfId="35" applyFont="1" applyBorder="1" applyAlignment="1" applyProtection="1">
      <alignment horizontal="left" vertical="top" wrapText="1"/>
      <protection hidden="1"/>
    </xf>
    <xf numFmtId="0" fontId="5" fillId="0" borderId="16" xfId="35" applyFont="1" applyBorder="1" applyAlignment="1" applyProtection="1">
      <alignment horizontal="left" vertical="top" wrapText="1"/>
      <protection hidden="1"/>
    </xf>
    <xf numFmtId="0" fontId="5" fillId="2" borderId="44" xfId="35" applyFont="1" applyFill="1" applyBorder="1" applyAlignment="1" applyProtection="1">
      <alignment horizontal="left" vertical="center" wrapText="1"/>
      <protection locked="0"/>
    </xf>
    <xf numFmtId="0" fontId="5" fillId="2" borderId="36" xfId="35" applyFont="1" applyFill="1" applyBorder="1" applyAlignment="1" applyProtection="1">
      <alignment horizontal="left" vertical="center" wrapText="1"/>
      <protection locked="0"/>
    </xf>
    <xf numFmtId="0" fontId="5" fillId="2" borderId="27" xfId="35" applyFont="1" applyFill="1" applyBorder="1" applyAlignment="1" applyProtection="1">
      <alignment horizontal="left" vertical="center" wrapText="1"/>
      <protection locked="0"/>
    </xf>
    <xf numFmtId="0" fontId="5" fillId="2" borderId="30" xfId="35" applyFont="1" applyFill="1" applyBorder="1" applyAlignment="1" applyProtection="1">
      <alignment horizontal="left" vertical="center" wrapText="1"/>
      <protection locked="0"/>
    </xf>
    <xf numFmtId="0" fontId="5" fillId="2" borderId="28" xfId="35" applyFont="1" applyFill="1" applyBorder="1" applyAlignment="1" applyProtection="1">
      <alignment horizontal="left" vertical="center" wrapText="1"/>
      <protection locked="0"/>
    </xf>
    <xf numFmtId="0" fontId="5" fillId="2" borderId="39" xfId="35" applyFont="1" applyFill="1" applyBorder="1" applyAlignment="1" applyProtection="1">
      <alignment horizontal="left" vertical="center" wrapText="1"/>
      <protection locked="0"/>
    </xf>
    <xf numFmtId="0" fontId="47" fillId="0" borderId="3" xfId="35" applyFont="1" applyBorder="1" applyAlignment="1" applyProtection="1">
      <alignment horizontal="left" vertical="top" wrapText="1"/>
      <protection hidden="1"/>
    </xf>
    <xf numFmtId="0" fontId="47" fillId="0" borderId="11" xfId="35" applyFont="1" applyBorder="1" applyAlignment="1" applyProtection="1">
      <alignment horizontal="left" vertical="top" wrapText="1"/>
      <protection hidden="1"/>
    </xf>
    <xf numFmtId="0" fontId="8" fillId="0" borderId="51" xfId="35" applyFont="1" applyBorder="1" applyAlignment="1" applyProtection="1">
      <alignment horizontal="center" vertical="center" wrapText="1"/>
      <protection hidden="1"/>
    </xf>
    <xf numFmtId="0" fontId="8" fillId="0" borderId="52" xfId="35" applyFont="1" applyBorder="1" applyAlignment="1" applyProtection="1">
      <alignment horizontal="center" vertical="center" wrapText="1"/>
      <protection hidden="1"/>
    </xf>
    <xf numFmtId="0" fontId="5" fillId="2" borderId="29" xfId="35" applyFont="1" applyFill="1" applyBorder="1" applyAlignment="1" applyProtection="1">
      <alignment horizontal="left" vertical="center" wrapText="1"/>
      <protection locked="0"/>
    </xf>
    <xf numFmtId="0" fontId="5" fillId="2" borderId="16" xfId="35" applyFont="1" applyFill="1" applyBorder="1" applyAlignment="1" applyProtection="1">
      <alignment horizontal="left" vertical="center" wrapText="1"/>
      <protection locked="0"/>
    </xf>
    <xf numFmtId="0" fontId="47" fillId="0" borderId="26" xfId="35" applyFont="1" applyBorder="1" applyAlignment="1" applyProtection="1">
      <alignment horizontal="left" vertical="top" wrapText="1"/>
      <protection hidden="1"/>
    </xf>
    <xf numFmtId="0" fontId="5" fillId="0" borderId="29" xfId="35" applyFont="1" applyBorder="1" applyAlignment="1" applyProtection="1">
      <alignment horizontal="left" vertical="center" wrapText="1"/>
      <protection hidden="1"/>
    </xf>
    <xf numFmtId="0" fontId="5" fillId="0" borderId="16" xfId="35" applyFont="1" applyBorder="1" applyAlignment="1" applyProtection="1">
      <alignment horizontal="left" vertical="center" wrapText="1"/>
      <protection hidden="1"/>
    </xf>
    <xf numFmtId="0" fontId="8" fillId="0" borderId="13" xfId="35" applyFont="1" applyBorder="1" applyAlignment="1" applyProtection="1">
      <alignment horizontal="left" vertical="center" wrapText="1"/>
      <protection hidden="1"/>
    </xf>
    <xf numFmtId="0" fontId="8" fillId="0" borderId="4" xfId="35" applyFont="1" applyBorder="1" applyAlignment="1" applyProtection="1">
      <alignment horizontal="left" vertical="center" wrapText="1"/>
      <protection hidden="1"/>
    </xf>
    <xf numFmtId="0" fontId="9" fillId="2" borderId="60" xfId="0" applyFont="1" applyFill="1" applyBorder="1" applyAlignment="1" applyProtection="1">
      <alignment horizontal="center" vertical="top" wrapText="1"/>
      <protection locked="0" hidden="1"/>
    </xf>
    <xf numFmtId="0" fontId="9" fillId="2" borderId="4" xfId="0" applyFont="1" applyFill="1" applyBorder="1" applyAlignment="1" applyProtection="1">
      <alignment horizontal="center" vertical="top" wrapText="1"/>
      <protection locked="0" hidden="1"/>
    </xf>
    <xf numFmtId="0" fontId="9" fillId="2" borderId="10" xfId="0" applyFont="1" applyFill="1" applyBorder="1" applyAlignment="1" applyProtection="1">
      <alignment horizontal="center" vertical="top" wrapText="1"/>
      <protection locked="0" hidden="1"/>
    </xf>
    <xf numFmtId="0" fontId="5" fillId="0" borderId="6" xfId="35" applyFont="1" applyBorder="1" applyAlignment="1" applyProtection="1">
      <alignment horizontal="left" vertical="center" wrapText="1"/>
      <protection hidden="1"/>
    </xf>
    <xf numFmtId="0" fontId="5" fillId="0" borderId="33" xfId="35" applyFont="1" applyBorder="1" applyAlignment="1" applyProtection="1">
      <alignment horizontal="left" vertical="center" wrapText="1"/>
      <protection hidden="1"/>
    </xf>
    <xf numFmtId="0" fontId="9" fillId="0" borderId="6" xfId="0" applyFont="1" applyBorder="1" applyAlignment="1" applyProtection="1">
      <alignment horizontal="left" vertical="top"/>
      <protection hidden="1"/>
    </xf>
    <xf numFmtId="0" fontId="9" fillId="0" borderId="0" xfId="0" applyFont="1" applyAlignment="1" applyProtection="1">
      <alignment horizontal="justify" vertical="top" wrapText="1"/>
      <protection hidden="1"/>
    </xf>
    <xf numFmtId="0" fontId="9" fillId="2" borderId="6" xfId="0" applyFont="1" applyFill="1" applyBorder="1" applyAlignment="1" applyProtection="1">
      <alignment horizontal="center" vertical="top" wrapText="1"/>
      <protection locked="0" hidden="1"/>
    </xf>
    <xf numFmtId="0" fontId="81" fillId="0" borderId="6" xfId="0" applyFont="1" applyBorder="1" applyAlignment="1" applyProtection="1">
      <alignment horizontal="left" vertical="center" wrapText="1"/>
      <protection hidden="1"/>
    </xf>
    <xf numFmtId="0" fontId="81" fillId="0" borderId="6" xfId="0" applyFont="1" applyBorder="1" applyAlignment="1" applyProtection="1">
      <alignment horizontal="left" vertical="top" wrapText="1"/>
      <protection hidden="1"/>
    </xf>
    <xf numFmtId="0" fontId="22" fillId="16" borderId="0" xfId="0" applyFont="1" applyFill="1" applyAlignment="1" applyProtection="1">
      <alignment horizontal="left" vertical="top" wrapText="1"/>
      <protection hidden="1"/>
    </xf>
    <xf numFmtId="0" fontId="67" fillId="0" borderId="0" xfId="0" applyFont="1" applyAlignment="1" applyProtection="1">
      <alignment horizontal="left" vertical="top" wrapText="1"/>
      <protection hidden="1"/>
    </xf>
    <xf numFmtId="0" fontId="5" fillId="0" borderId="26" xfId="35" applyFont="1" applyBorder="1" applyAlignment="1" applyProtection="1">
      <alignment horizontal="left" vertical="top" wrapText="1"/>
      <protection hidden="1"/>
    </xf>
    <xf numFmtId="0" fontId="5" fillId="0" borderId="3" xfId="35" applyFont="1" applyBorder="1" applyAlignment="1" applyProtection="1">
      <alignment horizontal="left" vertical="top" wrapText="1"/>
      <protection hidden="1"/>
    </xf>
    <xf numFmtId="0" fontId="5" fillId="0" borderId="11" xfId="35" applyFont="1" applyBorder="1" applyAlignment="1" applyProtection="1">
      <alignment horizontal="left" vertical="top" wrapText="1"/>
      <protection hidden="1"/>
    </xf>
    <xf numFmtId="0" fontId="8" fillId="0" borderId="0" xfId="0" applyFont="1" applyAlignment="1" applyProtection="1">
      <alignment vertical="center" wrapText="1"/>
      <protection hidden="1"/>
    </xf>
    <xf numFmtId="0" fontId="10" fillId="0" borderId="0" xfId="0" applyFont="1" applyAlignment="1" applyProtection="1">
      <alignment vertical="top"/>
      <protection hidden="1"/>
    </xf>
    <xf numFmtId="0" fontId="5" fillId="0" borderId="8" xfId="35" applyFont="1" applyBorder="1" applyAlignment="1" applyProtection="1">
      <alignment horizontal="center" vertical="center"/>
      <protection hidden="1"/>
    </xf>
    <xf numFmtId="0" fontId="5" fillId="0" borderId="15" xfId="35" applyFont="1" applyBorder="1" applyAlignment="1" applyProtection="1">
      <alignment horizontal="center" vertical="center"/>
      <protection hidden="1"/>
    </xf>
    <xf numFmtId="0" fontId="5" fillId="0" borderId="14" xfId="35" applyFont="1" applyBorder="1" applyAlignment="1" applyProtection="1">
      <alignment horizontal="center" vertical="center"/>
      <protection hidden="1"/>
    </xf>
    <xf numFmtId="0" fontId="5" fillId="0" borderId="34" xfId="35" applyFont="1" applyBorder="1" applyAlignment="1" applyProtection="1">
      <alignment horizontal="left" vertical="center" wrapText="1"/>
      <protection hidden="1"/>
    </xf>
    <xf numFmtId="0" fontId="5" fillId="0" borderId="12" xfId="35" applyFont="1" applyBorder="1" applyAlignment="1" applyProtection="1">
      <alignment horizontal="left" vertical="center" wrapText="1"/>
      <protection hidden="1"/>
    </xf>
    <xf numFmtId="0" fontId="5" fillId="0" borderId="13" xfId="35" applyFont="1" applyBorder="1" applyAlignment="1" applyProtection="1">
      <alignment horizontal="left" vertical="center" wrapText="1"/>
      <protection hidden="1"/>
    </xf>
    <xf numFmtId="0" fontId="5" fillId="0" borderId="10" xfId="35" applyFont="1" applyBorder="1" applyAlignment="1" applyProtection="1">
      <alignment horizontal="left" vertical="center" wrapText="1"/>
      <protection hidden="1"/>
    </xf>
    <xf numFmtId="0" fontId="5" fillId="0" borderId="0" xfId="35" applyFont="1" applyAlignment="1" applyProtection="1">
      <alignment vertical="top" wrapText="1"/>
      <protection hidden="1"/>
    </xf>
    <xf numFmtId="0" fontId="5" fillId="0" borderId="0" xfId="35" applyFont="1" applyAlignment="1" applyProtection="1">
      <alignment vertical="top"/>
      <protection hidden="1"/>
    </xf>
    <xf numFmtId="0" fontId="8" fillId="0" borderId="0" xfId="35" applyFont="1" applyAlignment="1" applyProtection="1">
      <alignment vertical="top"/>
      <protection hidden="1"/>
    </xf>
    <xf numFmtId="0" fontId="8" fillId="0" borderId="15" xfId="35" applyFont="1" applyBorder="1" applyAlignment="1" applyProtection="1">
      <alignment horizontal="center" vertical="center" wrapText="1"/>
      <protection hidden="1"/>
    </xf>
    <xf numFmtId="0" fontId="8" fillId="0" borderId="12"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8" fillId="0" borderId="6" xfId="35" applyFont="1" applyBorder="1" applyAlignment="1" applyProtection="1">
      <alignment horizontal="center" vertical="center" wrapText="1"/>
      <protection hidden="1"/>
    </xf>
    <xf numFmtId="0" fontId="37" fillId="0" borderId="0" xfId="35" applyFont="1" applyAlignment="1" applyProtection="1">
      <alignment horizontal="left"/>
      <protection hidden="1"/>
    </xf>
    <xf numFmtId="0" fontId="5" fillId="0" borderId="0" xfId="35" applyFont="1" applyAlignment="1" applyProtection="1">
      <alignment horizontal="left" vertical="center" wrapText="1"/>
      <protection hidden="1"/>
    </xf>
    <xf numFmtId="0" fontId="61" fillId="13" borderId="0" xfId="0" applyFont="1" applyFill="1" applyAlignment="1" applyProtection="1">
      <alignment horizontal="center" vertical="center" wrapText="1"/>
      <protection hidden="1"/>
    </xf>
    <xf numFmtId="0" fontId="8" fillId="0" borderId="0" xfId="35" applyFont="1" applyAlignment="1" applyProtection="1">
      <alignment horizontal="center" vertical="center"/>
      <protection hidden="1"/>
    </xf>
    <xf numFmtId="0" fontId="8" fillId="0" borderId="0" xfId="35" applyFont="1" applyAlignment="1" applyProtection="1">
      <alignment horizontal="left" vertical="top" wrapText="1"/>
      <protection hidden="1"/>
    </xf>
    <xf numFmtId="0" fontId="8" fillId="0" borderId="0" xfId="35" applyFont="1" applyAlignment="1" applyProtection="1">
      <alignment horizontal="left" vertical="center" wrapText="1"/>
      <protection hidden="1"/>
    </xf>
    <xf numFmtId="0" fontId="66" fillId="13" borderId="34" xfId="52" applyFont="1" applyFill="1" applyBorder="1" applyAlignment="1" applyProtection="1">
      <alignment horizontal="center" vertical="center" wrapText="1"/>
      <protection hidden="1"/>
    </xf>
    <xf numFmtId="0" fontId="66" fillId="13" borderId="24" xfId="52" applyFont="1" applyFill="1" applyBorder="1" applyAlignment="1" applyProtection="1">
      <alignment horizontal="center" vertical="center" wrapText="1"/>
      <protection hidden="1"/>
    </xf>
    <xf numFmtId="0" fontId="9" fillId="0" borderId="0" xfId="0" applyFont="1" applyAlignment="1" applyProtection="1">
      <alignment horizontal="justify" vertical="center"/>
      <protection hidden="1"/>
    </xf>
    <xf numFmtId="0" fontId="9" fillId="0" borderId="0" xfId="53" applyAlignment="1" applyProtection="1">
      <alignment horizontal="left" vertical="top" wrapText="1"/>
      <protection hidden="1"/>
    </xf>
    <xf numFmtId="0" fontId="9" fillId="0" borderId="6" xfId="35" applyFont="1" applyBorder="1" applyAlignment="1" applyProtection="1">
      <alignment horizontal="left" vertical="top" wrapText="1"/>
      <protection hidden="1"/>
    </xf>
    <xf numFmtId="0" fontId="9" fillId="0" borderId="4" xfId="35" applyFont="1" applyBorder="1" applyAlignment="1" applyProtection="1">
      <alignment horizontal="left" vertical="top" wrapText="1"/>
      <protection hidden="1"/>
    </xf>
    <xf numFmtId="0" fontId="9" fillId="0" borderId="10" xfId="35" applyFont="1" applyBorder="1" applyAlignment="1" applyProtection="1">
      <alignment horizontal="left" vertical="top" wrapText="1"/>
      <protection hidden="1"/>
    </xf>
    <xf numFmtId="0" fontId="9" fillId="2" borderId="29" xfId="35" applyFont="1" applyFill="1" applyBorder="1" applyAlignment="1" applyProtection="1">
      <alignment horizontal="center" vertical="top" wrapText="1"/>
      <protection locked="0" hidden="1"/>
    </xf>
    <xf numFmtId="0" fontId="9" fillId="2" borderId="16" xfId="35" applyFont="1" applyFill="1" applyBorder="1" applyAlignment="1" applyProtection="1">
      <alignment horizontal="center" vertical="top" wrapText="1"/>
      <protection locked="0" hidden="1"/>
    </xf>
    <xf numFmtId="0" fontId="9" fillId="0" borderId="3" xfId="35" applyFont="1" applyBorder="1" applyAlignment="1" applyProtection="1">
      <alignment horizontal="left" vertical="top" wrapText="1"/>
      <protection hidden="1"/>
    </xf>
    <xf numFmtId="0" fontId="9" fillId="0" borderId="11" xfId="35" applyFont="1" applyBorder="1" applyAlignment="1" applyProtection="1">
      <alignment horizontal="left" vertical="top" wrapText="1"/>
      <protection hidden="1"/>
    </xf>
    <xf numFmtId="0" fontId="9" fillId="2" borderId="26" xfId="35" applyFont="1" applyFill="1" applyBorder="1" applyAlignment="1" applyProtection="1">
      <alignment horizontal="center" vertical="top" wrapText="1"/>
      <protection locked="0" hidden="1"/>
    </xf>
    <xf numFmtId="0" fontId="9" fillId="2" borderId="11" xfId="35" applyFont="1" applyFill="1" applyBorder="1" applyAlignment="1" applyProtection="1">
      <alignment horizontal="center" vertical="top" wrapText="1"/>
      <protection locked="0" hidden="1"/>
    </xf>
    <xf numFmtId="0" fontId="9" fillId="0" borderId="8" xfId="35" applyFont="1" applyBorder="1" applyAlignment="1" applyProtection="1">
      <alignment horizontal="center" vertical="top"/>
      <protection hidden="1"/>
    </xf>
    <xf numFmtId="0" fontId="9" fillId="0" borderId="14" xfId="35" applyFont="1" applyBorder="1" applyAlignment="1" applyProtection="1">
      <alignment horizontal="center" vertical="top"/>
      <protection hidden="1"/>
    </xf>
    <xf numFmtId="0" fontId="9" fillId="0" borderId="34" xfId="35" applyFont="1" applyBorder="1" applyAlignment="1" applyProtection="1">
      <alignment vertical="top" wrapText="1"/>
      <protection hidden="1"/>
    </xf>
    <xf numFmtId="0" fontId="9" fillId="0" borderId="24" xfId="35" applyFont="1" applyBorder="1" applyAlignment="1" applyProtection="1">
      <alignment vertical="top" wrapText="1"/>
      <protection hidden="1"/>
    </xf>
    <xf numFmtId="0" fontId="9" fillId="0" borderId="35" xfId="35" applyFont="1" applyBorder="1" applyAlignment="1" applyProtection="1">
      <alignment vertical="top" wrapText="1"/>
      <protection hidden="1"/>
    </xf>
    <xf numFmtId="0" fontId="9" fillId="0" borderId="13" xfId="35" applyFont="1" applyBorder="1" applyAlignment="1" applyProtection="1">
      <alignment horizontal="left" vertical="top" wrapText="1"/>
      <protection hidden="1"/>
    </xf>
    <xf numFmtId="0" fontId="9" fillId="0" borderId="0" xfId="35" applyFont="1" applyAlignment="1" applyProtection="1">
      <alignment horizontal="center" vertical="top" wrapText="1"/>
      <protection hidden="1"/>
    </xf>
    <xf numFmtId="0" fontId="9" fillId="0" borderId="26" xfId="35" applyFont="1" applyBorder="1" applyAlignment="1" applyProtection="1">
      <alignment horizontal="center" vertical="top"/>
      <protection hidden="1"/>
    </xf>
    <xf numFmtId="0" fontId="9" fillId="0" borderId="3" xfId="35" applyFont="1" applyBorder="1" applyAlignment="1" applyProtection="1">
      <alignment horizontal="center" vertical="top"/>
      <protection hidden="1"/>
    </xf>
    <xf numFmtId="0" fontId="9" fillId="0" borderId="11" xfId="35" applyFont="1" applyBorder="1" applyAlignment="1" applyProtection="1">
      <alignment horizontal="center" vertical="top"/>
      <protection hidden="1"/>
    </xf>
    <xf numFmtId="0" fontId="10" fillId="0" borderId="3" xfId="35" applyFont="1" applyBorder="1" applyAlignment="1" applyProtection="1">
      <alignment horizontal="center" vertical="top" wrapText="1"/>
      <protection hidden="1"/>
    </xf>
    <xf numFmtId="0" fontId="10" fillId="0" borderId="11" xfId="35" applyFont="1" applyBorder="1" applyAlignment="1" applyProtection="1">
      <alignment horizontal="center" vertical="top" wrapText="1"/>
      <protection hidden="1"/>
    </xf>
    <xf numFmtId="0" fontId="10" fillId="0" borderId="26" xfId="35" applyFont="1" applyBorder="1" applyAlignment="1" applyProtection="1">
      <alignment horizontal="left" vertical="top" wrapText="1"/>
      <protection hidden="1"/>
    </xf>
    <xf numFmtId="0" fontId="10" fillId="0" borderId="3" xfId="35" applyFont="1" applyBorder="1" applyAlignment="1" applyProtection="1">
      <alignment horizontal="left" vertical="top" wrapText="1"/>
      <protection hidden="1"/>
    </xf>
    <xf numFmtId="0" fontId="9" fillId="0" borderId="0" xfId="35" applyFont="1" applyAlignment="1" applyProtection="1">
      <alignment horizontal="right" vertical="center"/>
      <protection hidden="1"/>
    </xf>
    <xf numFmtId="0" fontId="9" fillId="0" borderId="57" xfId="35" applyFont="1" applyBorder="1" applyAlignment="1" applyProtection="1">
      <alignment horizontal="right" vertical="center"/>
      <protection hidden="1"/>
    </xf>
    <xf numFmtId="0" fontId="9" fillId="0" borderId="4" xfId="35" applyFont="1" applyBorder="1" applyAlignment="1" applyProtection="1">
      <alignment horizontal="right" vertical="center"/>
      <protection hidden="1"/>
    </xf>
    <xf numFmtId="0" fontId="9" fillId="0" borderId="58" xfId="35" applyFont="1" applyBorder="1" applyAlignment="1" applyProtection="1">
      <alignment horizontal="right" vertical="center"/>
      <protection hidden="1"/>
    </xf>
    <xf numFmtId="0" fontId="9" fillId="0" borderId="46" xfId="35" applyFont="1" applyBorder="1" applyAlignment="1" applyProtection="1">
      <alignment horizontal="left" vertical="top" wrapText="1"/>
      <protection hidden="1"/>
    </xf>
    <xf numFmtId="0" fontId="9" fillId="0" borderId="24" xfId="35" applyFont="1" applyBorder="1" applyAlignment="1" applyProtection="1">
      <alignment horizontal="left" vertical="top" wrapText="1"/>
      <protection hidden="1"/>
    </xf>
    <xf numFmtId="0" fontId="9" fillId="0" borderId="56" xfId="35" applyFont="1" applyBorder="1" applyAlignment="1" applyProtection="1">
      <alignment horizontal="left" vertical="top" wrapText="1"/>
      <protection hidden="1"/>
    </xf>
    <xf numFmtId="0" fontId="9" fillId="0" borderId="0" xfId="35" applyFont="1" applyAlignment="1" applyProtection="1">
      <alignment horizontal="left" vertical="top" wrapText="1"/>
      <protection hidden="1"/>
    </xf>
    <xf numFmtId="0" fontId="9" fillId="0" borderId="57" xfId="35" applyFont="1" applyBorder="1" applyAlignment="1" applyProtection="1">
      <alignment horizontal="left" vertical="top" wrapText="1"/>
      <protection hidden="1"/>
    </xf>
    <xf numFmtId="0" fontId="9" fillId="0" borderId="6" xfId="35" applyFont="1" applyBorder="1" applyAlignment="1" applyProtection="1">
      <alignment vertical="center" wrapText="1"/>
      <protection hidden="1"/>
    </xf>
    <xf numFmtId="0" fontId="9" fillId="2" borderId="3" xfId="35" applyFont="1" applyFill="1" applyBorder="1" applyAlignment="1" applyProtection="1">
      <alignment horizontal="center" vertical="top" wrapText="1"/>
      <protection locked="0" hidden="1"/>
    </xf>
    <xf numFmtId="0" fontId="9" fillId="15" borderId="26" xfId="35" applyFont="1" applyFill="1" applyBorder="1" applyAlignment="1" applyProtection="1">
      <alignment horizontal="left" vertical="center" wrapText="1"/>
      <protection hidden="1"/>
    </xf>
    <xf numFmtId="0" fontId="9" fillId="15" borderId="3" xfId="35" applyFont="1" applyFill="1" applyBorder="1" applyAlignment="1" applyProtection="1">
      <alignment horizontal="left" vertical="center" wrapText="1"/>
      <protection hidden="1"/>
    </xf>
    <xf numFmtId="0" fontId="9" fillId="15" borderId="11" xfId="35" applyFont="1" applyFill="1" applyBorder="1" applyAlignment="1" applyProtection="1">
      <alignment horizontal="left" vertical="center" wrapText="1"/>
      <protection hidden="1"/>
    </xf>
    <xf numFmtId="0" fontId="9" fillId="0" borderId="3" xfId="35" applyFont="1" applyBorder="1" applyAlignment="1" applyProtection="1">
      <alignment vertical="top" wrapText="1"/>
      <protection hidden="1"/>
    </xf>
    <xf numFmtId="0" fontId="9" fillId="0" borderId="11" xfId="35" applyFont="1" applyBorder="1" applyAlignment="1" applyProtection="1">
      <alignment vertical="top" wrapText="1"/>
      <protection hidden="1"/>
    </xf>
    <xf numFmtId="0" fontId="10" fillId="0" borderId="26" xfId="35" applyFont="1" applyBorder="1" applyAlignment="1" applyProtection="1">
      <alignment horizontal="left" vertical="center" wrapText="1"/>
      <protection hidden="1"/>
    </xf>
    <xf numFmtId="0" fontId="10" fillId="0" borderId="3" xfId="35" applyFont="1" applyBorder="1" applyAlignment="1" applyProtection="1">
      <alignment horizontal="left" vertical="center" wrapText="1"/>
      <protection hidden="1"/>
    </xf>
    <xf numFmtId="0" fontId="10" fillId="0" borderId="11" xfId="35" applyFont="1" applyBorder="1" applyAlignment="1" applyProtection="1">
      <alignment horizontal="left" vertical="center" wrapText="1"/>
      <protection hidden="1"/>
    </xf>
    <xf numFmtId="0" fontId="10" fillId="0" borderId="13" xfId="35" applyFont="1" applyBorder="1" applyAlignment="1" applyProtection="1">
      <alignment horizontal="left" vertical="top" wrapText="1"/>
      <protection hidden="1"/>
    </xf>
    <xf numFmtId="0" fontId="10" fillId="0" borderId="4" xfId="35" applyFont="1" applyBorder="1" applyAlignment="1" applyProtection="1">
      <alignment horizontal="left" vertical="top" wrapText="1"/>
      <protection hidden="1"/>
    </xf>
    <xf numFmtId="0" fontId="62" fillId="0" borderId="26" xfId="35" applyFont="1" applyBorder="1" applyAlignment="1" applyProtection="1">
      <alignment horizontal="left" vertical="center" wrapText="1"/>
      <protection hidden="1"/>
    </xf>
    <xf numFmtId="0" fontId="62" fillId="0" borderId="3" xfId="35" applyFont="1" applyBorder="1" applyAlignment="1" applyProtection="1">
      <alignment horizontal="left" vertical="center" wrapText="1"/>
      <protection hidden="1"/>
    </xf>
    <xf numFmtId="0" fontId="62" fillId="0" borderId="11" xfId="35" applyFont="1" applyBorder="1" applyAlignment="1" applyProtection="1">
      <alignment horizontal="left" vertical="center" wrapText="1"/>
      <protection hidden="1"/>
    </xf>
    <xf numFmtId="0" fontId="9" fillId="0" borderId="35" xfId="35" applyFont="1" applyBorder="1" applyAlignment="1" applyProtection="1">
      <alignment horizontal="center" vertical="top"/>
      <protection hidden="1"/>
    </xf>
    <xf numFmtId="0" fontId="9" fillId="0" borderId="9" xfId="35" applyFont="1" applyBorder="1" applyAlignment="1" applyProtection="1">
      <alignment horizontal="center" vertical="top"/>
      <protection hidden="1"/>
    </xf>
    <xf numFmtId="0" fontId="9" fillId="0" borderId="10" xfId="35" applyFont="1" applyBorder="1" applyAlignment="1" applyProtection="1">
      <alignment horizontal="center" vertical="top"/>
      <protection hidden="1"/>
    </xf>
    <xf numFmtId="0" fontId="9" fillId="0" borderId="14" xfId="35" applyFont="1" applyBorder="1" applyAlignment="1" applyProtection="1">
      <alignment horizontal="left" vertical="top" wrapText="1"/>
      <protection hidden="1"/>
    </xf>
    <xf numFmtId="0" fontId="9" fillId="0" borderId="6" xfId="35" applyFont="1" applyBorder="1" applyAlignment="1" applyProtection="1">
      <alignment horizontal="left" vertical="top"/>
      <protection hidden="1"/>
    </xf>
    <xf numFmtId="0" fontId="9" fillId="2" borderId="3" xfId="35" applyFont="1" applyFill="1" applyBorder="1" applyAlignment="1" applyProtection="1">
      <alignment horizontal="center" vertical="center" wrapText="1"/>
      <protection locked="0" hidden="1"/>
    </xf>
    <xf numFmtId="0" fontId="9" fillId="2" borderId="11" xfId="35" applyFont="1" applyFill="1" applyBorder="1" applyAlignment="1" applyProtection="1">
      <alignment horizontal="center" vertical="center" wrapText="1"/>
      <protection locked="0" hidden="1"/>
    </xf>
    <xf numFmtId="0" fontId="9" fillId="2" borderId="26" xfId="35" applyFont="1" applyFill="1" applyBorder="1" applyAlignment="1" applyProtection="1">
      <alignment horizontal="center" vertical="center" wrapText="1"/>
      <protection locked="0" hidden="1"/>
    </xf>
    <xf numFmtId="0" fontId="9" fillId="0" borderId="15" xfId="35" applyFont="1" applyBorder="1" applyAlignment="1" applyProtection="1">
      <alignment horizontal="center" vertical="top"/>
      <protection hidden="1"/>
    </xf>
    <xf numFmtId="0" fontId="9" fillId="0" borderId="34" xfId="35" applyFont="1" applyBorder="1" applyAlignment="1" applyProtection="1">
      <alignment horizontal="left" vertical="top" wrapText="1"/>
      <protection hidden="1"/>
    </xf>
    <xf numFmtId="0" fontId="9" fillId="0" borderId="12" xfId="35" applyFont="1" applyBorder="1" applyAlignment="1" applyProtection="1">
      <alignment horizontal="left" vertical="top" wrapText="1"/>
      <protection hidden="1"/>
    </xf>
    <xf numFmtId="0" fontId="9" fillId="0" borderId="6" xfId="35" applyFont="1" applyBorder="1" applyAlignment="1" applyProtection="1">
      <alignment vertical="top" wrapText="1"/>
      <protection hidden="1"/>
    </xf>
    <xf numFmtId="0" fontId="9" fillId="2" borderId="3" xfId="35" applyFont="1" applyFill="1" applyBorder="1" applyAlignment="1" applyProtection="1">
      <alignment horizontal="left" vertical="center" wrapText="1"/>
      <protection locked="0" hidden="1"/>
    </xf>
    <xf numFmtId="0" fontId="9" fillId="2" borderId="11" xfId="35" applyFont="1" applyFill="1" applyBorder="1" applyAlignment="1" applyProtection="1">
      <alignment horizontal="left" vertical="center" wrapText="1"/>
      <protection locked="0" hidden="1"/>
    </xf>
    <xf numFmtId="0" fontId="10" fillId="0" borderId="6" xfId="35" applyFont="1" applyBorder="1" applyAlignment="1" applyProtection="1">
      <alignment horizontal="left" vertical="top" wrapText="1"/>
      <protection hidden="1"/>
    </xf>
    <xf numFmtId="0" fontId="9" fillId="0" borderId="26" xfId="35" applyFont="1" applyBorder="1" applyAlignment="1" applyProtection="1">
      <alignment horizontal="left" vertical="top" wrapText="1"/>
      <protection hidden="1"/>
    </xf>
    <xf numFmtId="0" fontId="62" fillId="0" borderId="34" xfId="35" applyFont="1" applyBorder="1" applyAlignment="1" applyProtection="1">
      <alignment horizontal="left" vertical="center" wrapText="1"/>
      <protection hidden="1"/>
    </xf>
    <xf numFmtId="0" fontId="62" fillId="0" borderId="24" xfId="35" applyFont="1" applyBorder="1" applyAlignment="1" applyProtection="1">
      <alignment horizontal="left" vertical="center" wrapText="1"/>
      <protection hidden="1"/>
    </xf>
    <xf numFmtId="0" fontId="10" fillId="0" borderId="10" xfId="35" applyFont="1" applyBorder="1" applyAlignment="1" applyProtection="1">
      <alignment horizontal="left" vertical="top" wrapText="1"/>
      <protection hidden="1"/>
    </xf>
    <xf numFmtId="0" fontId="9" fillId="0" borderId="29" xfId="35" applyFont="1" applyBorder="1" applyAlignment="1" applyProtection="1">
      <alignment vertical="center" wrapText="1"/>
      <protection hidden="1"/>
    </xf>
    <xf numFmtId="0" fontId="9" fillId="0" borderId="33" xfId="35" applyFont="1" applyBorder="1" applyAlignment="1" applyProtection="1">
      <alignment vertical="center" wrapText="1"/>
      <protection hidden="1"/>
    </xf>
    <xf numFmtId="0" fontId="9" fillId="2" borderId="47" xfId="35" applyFont="1" applyFill="1" applyBorder="1" applyAlignment="1" applyProtection="1">
      <alignment horizontal="left" vertical="center" wrapText="1"/>
      <protection locked="0" hidden="1"/>
    </xf>
    <xf numFmtId="0" fontId="9" fillId="2" borderId="6" xfId="35" applyFont="1" applyFill="1" applyBorder="1" applyAlignment="1" applyProtection="1">
      <alignment horizontal="center" vertical="top" wrapText="1"/>
      <protection locked="0" hidden="1"/>
    </xf>
    <xf numFmtId="0" fontId="9" fillId="2" borderId="6" xfId="35" applyFont="1" applyFill="1" applyBorder="1" applyAlignment="1" applyProtection="1">
      <alignment horizontal="center" vertical="center" wrapText="1"/>
      <protection locked="0" hidden="1"/>
    </xf>
    <xf numFmtId="0" fontId="83" fillId="13" borderId="0" xfId="35" applyFont="1" applyFill="1" applyAlignment="1" applyProtection="1">
      <alignment horizontal="center" vertical="center" wrapText="1"/>
      <protection hidden="1"/>
    </xf>
    <xf numFmtId="0" fontId="87" fillId="17" borderId="0" xfId="35" applyFont="1" applyFill="1" applyAlignment="1" applyProtection="1">
      <alignment horizontal="justify" vertical="top" wrapText="1"/>
      <protection hidden="1"/>
    </xf>
    <xf numFmtId="0" fontId="55" fillId="17" borderId="0" xfId="35" applyFont="1" applyFill="1" applyAlignment="1" applyProtection="1">
      <alignment horizontal="justify" vertical="top" wrapText="1"/>
      <protection hidden="1"/>
    </xf>
    <xf numFmtId="0" fontId="47" fillId="17" borderId="0" xfId="35" applyFont="1" applyFill="1" applyAlignment="1" applyProtection="1">
      <alignment horizontal="justify" vertical="top" wrapText="1"/>
      <protection hidden="1"/>
    </xf>
    <xf numFmtId="0" fontId="9" fillId="0" borderId="0" xfId="35" applyFont="1" applyAlignment="1" applyProtection="1">
      <alignment horizontal="justify" vertical="top" wrapText="1"/>
      <protection hidden="1"/>
    </xf>
    <xf numFmtId="0" fontId="8" fillId="17" borderId="0" xfId="35" applyFont="1" applyFill="1" applyAlignment="1" applyProtection="1">
      <alignment vertical="center" wrapText="1"/>
      <protection hidden="1"/>
    </xf>
    <xf numFmtId="0" fontId="10" fillId="17" borderId="0" xfId="35" applyFont="1" applyFill="1" applyAlignment="1" applyProtection="1">
      <alignment vertical="top"/>
      <protection hidden="1"/>
    </xf>
    <xf numFmtId="0" fontId="62" fillId="0" borderId="6" xfId="35" applyFont="1" applyBorder="1" applyAlignment="1" applyProtection="1">
      <alignment horizontal="left" vertical="center" wrapText="1"/>
      <protection hidden="1"/>
    </xf>
    <xf numFmtId="0" fontId="8" fillId="17" borderId="0" xfId="35" applyFont="1" applyFill="1" applyAlignment="1" applyProtection="1">
      <alignment vertical="top"/>
      <protection hidden="1"/>
    </xf>
    <xf numFmtId="0" fontId="5" fillId="0" borderId="24" xfId="35" applyFont="1" applyBorder="1" applyAlignment="1" applyProtection="1">
      <alignment horizontal="left" vertical="center" wrapText="1"/>
      <protection hidden="1"/>
    </xf>
    <xf numFmtId="0" fontId="8" fillId="17" borderId="0" xfId="35" applyFont="1" applyFill="1" applyAlignment="1" applyProtection="1">
      <alignment vertical="top" wrapText="1"/>
      <protection hidden="1"/>
    </xf>
    <xf numFmtId="0" fontId="90" fillId="17" borderId="0" xfId="35" applyFont="1" applyFill="1" applyAlignment="1" applyProtection="1">
      <alignment horizontal="justify" vertical="top" wrapText="1"/>
      <protection hidden="1"/>
    </xf>
    <xf numFmtId="0" fontId="8" fillId="0" borderId="4" xfId="35" applyFont="1" applyBorder="1" applyAlignment="1" applyProtection="1">
      <alignment horizontal="left" vertical="top" wrapText="1"/>
      <protection hidden="1"/>
    </xf>
    <xf numFmtId="0" fontId="84" fillId="0" borderId="26" xfId="35" applyFont="1" applyBorder="1" applyAlignment="1" applyProtection="1">
      <alignment horizontal="left" vertical="center" wrapText="1"/>
      <protection hidden="1"/>
    </xf>
    <xf numFmtId="0" fontId="84" fillId="0" borderId="3" xfId="35" applyFont="1" applyBorder="1" applyAlignment="1" applyProtection="1">
      <alignment horizontal="left" vertical="center" wrapText="1"/>
      <protection hidden="1"/>
    </xf>
    <xf numFmtId="0" fontId="84" fillId="0" borderId="11" xfId="35" applyFont="1" applyBorder="1" applyAlignment="1" applyProtection="1">
      <alignment horizontal="left" vertical="center" wrapText="1"/>
      <protection hidden="1"/>
    </xf>
    <xf numFmtId="0" fontId="5" fillId="0" borderId="13" xfId="35" applyFont="1" applyBorder="1" applyAlignment="1" applyProtection="1">
      <alignment horizontal="justify" vertical="top" wrapText="1"/>
      <protection hidden="1"/>
    </xf>
    <xf numFmtId="0" fontId="5" fillId="0" borderId="4" xfId="35" applyFont="1" applyBorder="1" applyAlignment="1" applyProtection="1">
      <alignment horizontal="justify" vertical="top" wrapText="1"/>
      <protection hidden="1"/>
    </xf>
    <xf numFmtId="0" fontId="98" fillId="0" borderId="6" xfId="35" applyFont="1" applyBorder="1" applyAlignment="1" applyProtection="1">
      <alignment horizontal="left" vertical="top" wrapText="1"/>
      <protection hidden="1"/>
    </xf>
    <xf numFmtId="0" fontId="10" fillId="0" borderId="0" xfId="35" applyFont="1" applyAlignment="1" applyProtection="1">
      <alignment horizontal="left" vertical="top"/>
      <protection hidden="1"/>
    </xf>
    <xf numFmtId="0" fontId="24" fillId="0" borderId="4" xfId="0" applyFont="1" applyBorder="1" applyAlignment="1" applyProtection="1">
      <alignment horizontal="left" vertical="top" wrapText="1"/>
      <protection hidden="1"/>
    </xf>
    <xf numFmtId="0" fontId="5" fillId="0" borderId="0" xfId="0" applyFont="1" applyAlignment="1" applyProtection="1">
      <alignment horizontal="justify" vertical="center" wrapText="1"/>
      <protection hidden="1"/>
    </xf>
    <xf numFmtId="0" fontId="5" fillId="0" borderId="0" xfId="0" applyFont="1" applyAlignment="1" applyProtection="1">
      <alignment horizontal="justify" vertical="top" wrapText="1"/>
      <protection hidden="1"/>
    </xf>
    <xf numFmtId="0" fontId="10" fillId="0" borderId="0" xfId="0" applyFont="1" applyAlignment="1" applyProtection="1">
      <alignment horizontal="left" vertical="center" wrapText="1"/>
      <protection hidden="1"/>
    </xf>
    <xf numFmtId="0" fontId="5" fillId="0" borderId="0" xfId="0" applyFont="1" applyAlignment="1" applyProtection="1">
      <alignment horizontal="justify" vertical="center"/>
      <protection hidden="1"/>
    </xf>
    <xf numFmtId="0" fontId="53" fillId="0" borderId="4" xfId="0" applyFont="1" applyBorder="1" applyAlignment="1" applyProtection="1">
      <alignment horizontal="left" vertical="top" wrapText="1"/>
      <protection hidden="1"/>
    </xf>
    <xf numFmtId="0" fontId="5" fillId="2" borderId="5" xfId="0" applyFont="1" applyFill="1" applyBorder="1" applyAlignment="1" applyProtection="1">
      <alignment horizontal="justify" vertical="center" wrapText="1"/>
      <protection locked="0"/>
    </xf>
    <xf numFmtId="0" fontId="10" fillId="0" borderId="4" xfId="0" applyFont="1" applyBorder="1" applyAlignment="1" applyProtection="1">
      <alignment horizontal="right" vertical="top" wrapText="1"/>
      <protection hidden="1"/>
    </xf>
    <xf numFmtId="0" fontId="10" fillId="0" borderId="0" xfId="0" applyFont="1" applyAlignment="1" applyProtection="1">
      <alignment horizontal="justify" vertical="top" wrapText="1"/>
      <protection hidden="1"/>
    </xf>
    <xf numFmtId="0" fontId="24" fillId="0" borderId="0" xfId="0" applyFont="1" applyAlignment="1">
      <alignment horizontal="justify" vertical="top" wrapText="1"/>
    </xf>
    <xf numFmtId="0" fontId="10" fillId="0" borderId="26" xfId="0" applyFont="1" applyBorder="1" applyAlignment="1" applyProtection="1">
      <alignment horizontal="center" vertical="center" wrapText="1"/>
      <protection hidden="1"/>
    </xf>
    <xf numFmtId="0" fontId="10" fillId="0" borderId="11" xfId="0" applyFont="1" applyBorder="1" applyAlignment="1" applyProtection="1">
      <alignment horizontal="center" vertical="center" wrapText="1"/>
      <protection hidden="1"/>
    </xf>
    <xf numFmtId="0" fontId="43" fillId="0" borderId="0" xfId="0" applyFont="1" applyAlignment="1" applyProtection="1">
      <alignment horizontal="center" vertical="center"/>
      <protection hidden="1"/>
    </xf>
    <xf numFmtId="0" fontId="10" fillId="0" borderId="8" xfId="0" applyFont="1" applyBorder="1" applyAlignment="1" applyProtection="1">
      <alignment horizontal="center" vertical="center"/>
      <protection hidden="1"/>
    </xf>
    <xf numFmtId="0" fontId="0" fillId="0" borderId="14" xfId="0" applyBorder="1" applyAlignment="1">
      <alignment horizontal="center" vertical="center"/>
    </xf>
    <xf numFmtId="0" fontId="10" fillId="0" borderId="8"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0" fillId="0" borderId="14" xfId="0" applyBorder="1" applyAlignment="1">
      <alignment horizontal="center" vertical="center" wrapText="1"/>
    </xf>
    <xf numFmtId="0" fontId="9" fillId="0" borderId="26" xfId="0" applyFont="1" applyBorder="1" applyAlignment="1" applyProtection="1">
      <alignment horizontal="center" vertical="center" wrapText="1"/>
      <protection hidden="1"/>
    </xf>
    <xf numFmtId="0" fontId="9" fillId="0" borderId="11" xfId="0" applyFont="1" applyBorder="1" applyAlignment="1" applyProtection="1">
      <alignment horizontal="center" vertical="center" wrapText="1"/>
      <protection hidden="1"/>
    </xf>
    <xf numFmtId="0" fontId="9" fillId="0" borderId="8" xfId="0" applyFont="1" applyBorder="1" applyAlignment="1" applyProtection="1">
      <alignment horizontal="center" vertical="center" wrapText="1"/>
      <protection hidden="1"/>
    </xf>
    <xf numFmtId="0" fontId="9" fillId="0" borderId="14" xfId="0" applyFont="1" applyBorder="1" applyAlignment="1" applyProtection="1">
      <alignment horizontal="center" vertical="center" wrapText="1"/>
      <protection hidden="1"/>
    </xf>
    <xf numFmtId="0" fontId="9" fillId="0" borderId="4" xfId="0" applyFont="1" applyBorder="1" applyAlignment="1" applyProtection="1">
      <alignment horizontal="justify" vertical="center" wrapText="1"/>
      <protection hidden="1"/>
    </xf>
    <xf numFmtId="0" fontId="8" fillId="0" borderId="0" xfId="35" applyFont="1" applyAlignment="1" applyProtection="1">
      <alignment horizontal="left" vertical="center"/>
      <protection hidden="1"/>
    </xf>
    <xf numFmtId="0" fontId="62" fillId="0" borderId="0" xfId="35" applyFont="1" applyAlignment="1" applyProtection="1">
      <alignment horizontal="center" vertical="center"/>
      <protection hidden="1"/>
    </xf>
    <xf numFmtId="0" fontId="8" fillId="0" borderId="8" xfId="35" applyFont="1" applyBorder="1" applyAlignment="1" applyProtection="1">
      <alignment horizontal="center" vertical="center"/>
      <protection hidden="1"/>
    </xf>
    <xf numFmtId="0" fontId="5" fillId="0" borderId="14" xfId="35" applyFont="1" applyBorder="1" applyAlignment="1" applyProtection="1">
      <alignment horizontal="center" vertical="center" wrapText="1"/>
      <protection hidden="1"/>
    </xf>
    <xf numFmtId="0" fontId="5" fillId="0" borderId="8" xfId="35" applyFont="1" applyBorder="1" applyAlignment="1" applyProtection="1">
      <alignment horizontal="center" vertical="center" wrapText="1"/>
      <protection hidden="1"/>
    </xf>
    <xf numFmtId="0" fontId="8" fillId="0" borderId="26" xfId="35" applyFont="1" applyBorder="1" applyAlignment="1" applyProtection="1">
      <alignment horizontal="center" vertical="center" wrapText="1"/>
      <protection hidden="1"/>
    </xf>
    <xf numFmtId="0" fontId="8" fillId="0" borderId="11" xfId="35" applyFont="1" applyBorder="1" applyAlignment="1" applyProtection="1">
      <alignment horizontal="center" vertical="center" wrapText="1"/>
      <protection hidden="1"/>
    </xf>
    <xf numFmtId="0" fontId="5" fillId="0" borderId="24" xfId="35" applyFont="1" applyBorder="1" applyAlignment="1" applyProtection="1">
      <alignment horizontal="justify" vertical="top"/>
      <protection hidden="1"/>
    </xf>
    <xf numFmtId="0" fontId="5" fillId="0" borderId="4" xfId="35" applyFont="1" applyBorder="1" applyAlignment="1" applyProtection="1">
      <alignment horizontal="justify" vertical="center" wrapText="1"/>
      <protection hidden="1"/>
    </xf>
    <xf numFmtId="0" fontId="5" fillId="0" borderId="0" xfId="53" applyFont="1" applyAlignment="1" applyProtection="1">
      <alignment horizontal="left" vertical="center" wrapText="1"/>
      <protection hidden="1"/>
    </xf>
    <xf numFmtId="0" fontId="10" fillId="0" borderId="8" xfId="35" applyFont="1" applyBorder="1" applyAlignment="1" applyProtection="1">
      <alignment horizontal="center" vertical="center" wrapText="1"/>
      <protection hidden="1"/>
    </xf>
    <xf numFmtId="0" fontId="10" fillId="0" borderId="14" xfId="35" applyFont="1" applyBorder="1" applyAlignment="1" applyProtection="1">
      <alignment horizontal="center" vertical="center" wrapText="1"/>
      <protection hidden="1"/>
    </xf>
    <xf numFmtId="0" fontId="10" fillId="0" borderId="26" xfId="35" applyFont="1" applyBorder="1" applyAlignment="1" applyProtection="1">
      <alignment horizontal="center" vertical="center" wrapText="1"/>
      <protection hidden="1"/>
    </xf>
    <xf numFmtId="0" fontId="10" fillId="0" borderId="11" xfId="35" applyFont="1" applyBorder="1" applyAlignment="1" applyProtection="1">
      <alignment horizontal="center" vertical="center" wrapText="1"/>
      <protection hidden="1"/>
    </xf>
    <xf numFmtId="0" fontId="8" fillId="14" borderId="0" xfId="35" applyFont="1" applyFill="1" applyAlignment="1" applyProtection="1">
      <alignment horizontal="center" vertical="center" wrapText="1"/>
      <protection hidden="1"/>
    </xf>
    <xf numFmtId="0" fontId="8" fillId="0" borderId="0" xfId="35" applyFont="1" applyAlignment="1" applyProtection="1">
      <alignment horizontal="justify" vertical="center" wrapText="1"/>
      <protection hidden="1"/>
    </xf>
    <xf numFmtId="0" fontId="8" fillId="0" borderId="0" xfId="53" applyFont="1" applyAlignment="1" applyProtection="1">
      <alignment horizontal="left" vertical="center" wrapText="1"/>
      <protection hidden="1"/>
    </xf>
    <xf numFmtId="0" fontId="9" fillId="2" borderId="6" xfId="0" applyFont="1" applyFill="1" applyBorder="1" applyAlignment="1" applyProtection="1">
      <alignment horizontal="center" vertical="center" wrapText="1"/>
      <protection locked="0"/>
    </xf>
    <xf numFmtId="0" fontId="9" fillId="2" borderId="26" xfId="0" applyFont="1" applyFill="1" applyBorder="1" applyAlignment="1" applyProtection="1">
      <alignment horizontal="center" vertical="center" wrapText="1"/>
      <protection locked="0"/>
    </xf>
    <xf numFmtId="0" fontId="9" fillId="2" borderId="11" xfId="0" applyFont="1" applyFill="1" applyBorder="1" applyAlignment="1" applyProtection="1">
      <alignment horizontal="center" vertical="center" wrapText="1"/>
      <protection locked="0"/>
    </xf>
    <xf numFmtId="0" fontId="10" fillId="0" borderId="0" xfId="0" applyFont="1" applyAlignment="1" applyProtection="1">
      <alignment horizontal="center" vertical="center"/>
      <protection hidden="1"/>
    </xf>
    <xf numFmtId="0" fontId="10" fillId="0" borderId="0" xfId="0" applyFont="1" applyAlignment="1" applyProtection="1">
      <alignment horizontal="center" vertical="center" wrapText="1"/>
      <protection hidden="1"/>
    </xf>
    <xf numFmtId="0" fontId="9" fillId="0" borderId="6" xfId="0" applyFont="1" applyBorder="1" applyAlignment="1" applyProtection="1">
      <alignment horizontal="center" vertical="center" wrapText="1"/>
      <protection hidden="1"/>
    </xf>
    <xf numFmtId="0" fontId="5" fillId="0" borderId="30" xfId="0" applyFont="1" applyBorder="1" applyAlignment="1" applyProtection="1">
      <alignment horizontal="left" vertical="top" wrapText="1"/>
      <protection hidden="1"/>
    </xf>
    <xf numFmtId="0" fontId="5" fillId="0" borderId="17" xfId="0" applyFont="1" applyBorder="1" applyAlignment="1" applyProtection="1">
      <alignment horizontal="left" vertical="top" wrapText="1"/>
      <protection hidden="1"/>
    </xf>
    <xf numFmtId="0" fontId="5" fillId="0" borderId="27" xfId="0" applyFont="1" applyBorder="1" applyAlignment="1" applyProtection="1">
      <alignment horizontal="left" vertical="top" wrapText="1"/>
      <protection hidden="1"/>
    </xf>
    <xf numFmtId="0" fontId="5" fillId="0" borderId="16" xfId="0" applyFont="1" applyBorder="1" applyAlignment="1" applyProtection="1">
      <alignment horizontal="left" vertical="top" wrapText="1"/>
      <protection hidden="1"/>
    </xf>
    <xf numFmtId="0" fontId="5" fillId="0" borderId="7" xfId="0" applyFont="1" applyBorder="1" applyAlignment="1" applyProtection="1">
      <alignment horizontal="left" vertical="top" wrapText="1"/>
      <protection hidden="1"/>
    </xf>
    <xf numFmtId="0" fontId="5" fillId="0" borderId="29" xfId="0" applyFont="1" applyBorder="1" applyAlignment="1" applyProtection="1">
      <alignment horizontal="left" vertical="top" wrapText="1"/>
      <protection hidden="1"/>
    </xf>
    <xf numFmtId="0" fontId="5" fillId="0" borderId="6" xfId="0" applyFont="1" applyBorder="1" applyAlignment="1" applyProtection="1">
      <alignment horizontal="center" vertical="top" wrapText="1"/>
      <protection hidden="1"/>
    </xf>
    <xf numFmtId="0" fontId="5" fillId="0" borderId="18" xfId="0" applyFont="1" applyBorder="1" applyAlignment="1" applyProtection="1">
      <alignment horizontal="left" vertical="top" wrapText="1"/>
      <protection hidden="1"/>
    </xf>
    <xf numFmtId="0" fontId="5" fillId="0" borderId="28" xfId="0" applyFont="1" applyBorder="1" applyAlignment="1" applyProtection="1">
      <alignment horizontal="left" vertical="top" wrapText="1"/>
      <protection hidden="1"/>
    </xf>
    <xf numFmtId="0" fontId="8" fillId="0" borderId="8" xfId="0" applyFont="1" applyBorder="1" applyAlignment="1" applyProtection="1">
      <alignment horizontal="center" vertical="center" wrapText="1"/>
      <protection hidden="1"/>
    </xf>
    <xf numFmtId="0" fontId="8" fillId="0" borderId="14" xfId="0" applyFont="1" applyBorder="1" applyAlignment="1" applyProtection="1">
      <alignment horizontal="center" vertical="center" wrapText="1"/>
      <protection hidden="1"/>
    </xf>
    <xf numFmtId="0" fontId="8" fillId="0" borderId="34" xfId="0" applyFont="1" applyBorder="1" applyAlignment="1" applyProtection="1">
      <alignment horizontal="center" vertical="center" wrapText="1"/>
      <protection hidden="1"/>
    </xf>
    <xf numFmtId="0" fontId="8" fillId="0" borderId="24" xfId="0" applyFont="1" applyBorder="1" applyAlignment="1" applyProtection="1">
      <alignment horizontal="center" vertical="center" wrapText="1"/>
      <protection hidden="1"/>
    </xf>
    <xf numFmtId="0" fontId="8" fillId="0" borderId="35" xfId="0" applyFont="1" applyBorder="1" applyAlignment="1" applyProtection="1">
      <alignment horizontal="center" vertical="center" wrapText="1"/>
      <protection hidden="1"/>
    </xf>
    <xf numFmtId="0" fontId="8" fillId="0" borderId="13" xfId="0" applyFont="1" applyBorder="1" applyAlignment="1" applyProtection="1">
      <alignment horizontal="center" vertical="center" wrapText="1"/>
      <protection hidden="1"/>
    </xf>
    <xf numFmtId="0" fontId="8" fillId="0" borderId="4" xfId="0" applyFont="1" applyBorder="1" applyAlignment="1" applyProtection="1">
      <alignment horizontal="center" vertical="center" wrapText="1"/>
      <protection hidden="1"/>
    </xf>
    <xf numFmtId="0" fontId="8" fillId="0" borderId="6" xfId="0" applyFont="1" applyBorder="1" applyAlignment="1" applyProtection="1">
      <alignment horizontal="center" vertical="top" wrapText="1"/>
      <protection hidden="1"/>
    </xf>
    <xf numFmtId="0" fontId="8" fillId="0" borderId="6" xfId="0" applyFont="1" applyBorder="1" applyAlignment="1" applyProtection="1">
      <alignment horizontal="center" vertical="center" wrapText="1"/>
      <protection hidden="1"/>
    </xf>
    <xf numFmtId="0" fontId="61" fillId="13" borderId="12" xfId="52" applyFont="1" applyFill="1" applyBorder="1" applyAlignment="1" applyProtection="1">
      <alignment horizontal="center" vertical="center" wrapText="1"/>
      <protection hidden="1"/>
    </xf>
    <xf numFmtId="0" fontId="61" fillId="13" borderId="0" xfId="52" applyFont="1" applyFill="1" applyAlignment="1" applyProtection="1">
      <alignment horizontal="center" vertical="center" wrapText="1"/>
      <protection hidden="1"/>
    </xf>
    <xf numFmtId="0" fontId="5" fillId="0" borderId="6" xfId="0" applyFont="1" applyBorder="1" applyAlignment="1" applyProtection="1">
      <alignment horizontal="left" vertical="top" wrapText="1"/>
      <protection hidden="1"/>
    </xf>
    <xf numFmtId="0" fontId="5" fillId="0" borderId="26" xfId="0" applyFont="1" applyBorder="1" applyAlignment="1" applyProtection="1">
      <alignment horizontal="left" vertical="top" wrapText="1"/>
      <protection hidden="1"/>
    </xf>
    <xf numFmtId="0" fontId="5" fillId="0" borderId="0" xfId="0" applyFont="1" applyAlignment="1" applyProtection="1">
      <alignment horizontal="center" vertical="top" wrapText="1"/>
      <protection hidden="1"/>
    </xf>
    <xf numFmtId="0" fontId="11" fillId="13" borderId="12" xfId="52" applyFont="1" applyFill="1" applyBorder="1" applyAlignment="1" applyProtection="1">
      <alignment horizontal="center" vertical="center" wrapText="1"/>
      <protection hidden="1"/>
    </xf>
    <xf numFmtId="0" fontId="11" fillId="13" borderId="0" xfId="52" applyFont="1" applyFill="1" applyAlignment="1" applyProtection="1">
      <alignment horizontal="center" vertical="center" wrapText="1"/>
      <protection hidden="1"/>
    </xf>
    <xf numFmtId="0" fontId="10" fillId="14" borderId="0" xfId="0" applyFont="1" applyFill="1" applyAlignment="1">
      <alignment horizontal="center" vertical="center"/>
    </xf>
    <xf numFmtId="0" fontId="9" fillId="0" borderId="0" xfId="0" applyFont="1" applyAlignment="1">
      <alignment horizontal="justify" vertical="center" wrapText="1"/>
    </xf>
    <xf numFmtId="0" fontId="10" fillId="0" borderId="0" xfId="0" applyFont="1" applyAlignment="1">
      <alignment horizontal="justify" vertical="center" wrapText="1"/>
    </xf>
    <xf numFmtId="0" fontId="9" fillId="2" borderId="6" xfId="0" applyFont="1" applyFill="1" applyBorder="1" applyAlignment="1" applyProtection="1">
      <alignment horizontal="left" vertical="top" wrapText="1"/>
      <protection locked="0"/>
    </xf>
    <xf numFmtId="0" fontId="9" fillId="0" borderId="0" xfId="0" applyFont="1" applyAlignment="1" applyProtection="1">
      <alignment horizontal="justify" vertical="center" wrapText="1"/>
      <protection hidden="1"/>
    </xf>
    <xf numFmtId="0" fontId="24" fillId="0" borderId="4" xfId="0" applyFont="1" applyBorder="1" applyAlignment="1" applyProtection="1">
      <alignment horizontal="right" vertical="top" wrapText="1"/>
      <protection hidden="1"/>
    </xf>
    <xf numFmtId="0" fontId="9" fillId="2" borderId="6" xfId="0" applyFont="1" applyFill="1" applyBorder="1" applyAlignment="1" applyProtection="1">
      <alignment horizontal="left" vertical="top" wrapText="1"/>
      <protection locked="0" hidden="1"/>
    </xf>
    <xf numFmtId="0" fontId="11" fillId="0" borderId="0" xfId="0" applyFont="1" applyAlignment="1" applyProtection="1">
      <alignment horizontal="center" vertical="center" wrapText="1"/>
      <protection hidden="1"/>
    </xf>
    <xf numFmtId="0" fontId="10" fillId="11" borderId="26" xfId="37" applyFont="1" applyFill="1" applyBorder="1" applyAlignment="1" applyProtection="1">
      <alignment horizontal="left" vertical="top" wrapText="1"/>
      <protection hidden="1"/>
    </xf>
    <xf numFmtId="0" fontId="10" fillId="11" borderId="3" xfId="37" applyFont="1" applyFill="1" applyBorder="1" applyAlignment="1" applyProtection="1">
      <alignment horizontal="left" vertical="top" wrapText="1"/>
      <protection hidden="1"/>
    </xf>
    <xf numFmtId="0" fontId="10" fillId="11" borderId="11" xfId="37" applyFont="1" applyFill="1" applyBorder="1" applyAlignment="1" applyProtection="1">
      <alignment horizontal="left" vertical="top" wrapText="1"/>
      <protection hidden="1"/>
    </xf>
    <xf numFmtId="0" fontId="10" fillId="10" borderId="26" xfId="38" applyFont="1" applyFill="1" applyBorder="1" applyAlignment="1" applyProtection="1">
      <alignment horizontal="left" vertical="top" wrapText="1"/>
      <protection hidden="1"/>
    </xf>
    <xf numFmtId="0" fontId="10" fillId="10" borderId="3" xfId="38" applyFont="1" applyFill="1" applyBorder="1" applyAlignment="1" applyProtection="1">
      <alignment horizontal="left" vertical="top" wrapText="1"/>
      <protection hidden="1"/>
    </xf>
    <xf numFmtId="0" fontId="10" fillId="10" borderId="11" xfId="38" applyFont="1" applyFill="1" applyBorder="1" applyAlignment="1" applyProtection="1">
      <alignment horizontal="left" vertical="top" wrapText="1"/>
      <protection hidden="1"/>
    </xf>
    <xf numFmtId="0" fontId="10" fillId="10" borderId="6" xfId="37" applyFont="1" applyFill="1" applyBorder="1" applyAlignment="1" applyProtection="1">
      <alignment horizontal="left" vertical="center" wrapText="1"/>
      <protection hidden="1"/>
    </xf>
    <xf numFmtId="0" fontId="73" fillId="0" borderId="3" xfId="38" applyFont="1" applyBorder="1" applyAlignment="1">
      <alignment horizontal="left" vertical="top" wrapText="1"/>
    </xf>
    <xf numFmtId="0" fontId="73" fillId="0" borderId="11" xfId="38" applyFont="1" applyBorder="1" applyAlignment="1">
      <alignment horizontal="left" vertical="top" wrapText="1"/>
    </xf>
    <xf numFmtId="0" fontId="10" fillId="10" borderId="26" xfId="39" applyFont="1" applyFill="1" applyBorder="1" applyAlignment="1" applyProtection="1">
      <alignment horizontal="left" vertical="center" wrapText="1"/>
      <protection hidden="1"/>
    </xf>
    <xf numFmtId="0" fontId="10" fillId="10" borderId="3" xfId="39" applyFont="1" applyFill="1" applyBorder="1" applyAlignment="1" applyProtection="1">
      <alignment horizontal="left" vertical="center" wrapText="1"/>
      <protection hidden="1"/>
    </xf>
    <xf numFmtId="0" fontId="10" fillId="10" borderId="11" xfId="39" applyFont="1" applyFill="1" applyBorder="1" applyAlignment="1" applyProtection="1">
      <alignment horizontal="left" vertical="center" wrapText="1"/>
      <protection hidden="1"/>
    </xf>
    <xf numFmtId="0" fontId="73" fillId="0" borderId="26" xfId="39" applyFont="1" applyBorder="1" applyAlignment="1" applyProtection="1">
      <alignment horizontal="left" vertical="center" wrapText="1"/>
      <protection hidden="1"/>
    </xf>
    <xf numFmtId="0" fontId="73" fillId="0" borderId="3" xfId="39" applyFont="1" applyBorder="1" applyAlignment="1" applyProtection="1">
      <alignment horizontal="left" vertical="center" wrapText="1"/>
      <protection hidden="1"/>
    </xf>
    <xf numFmtId="0" fontId="73" fillId="0" borderId="11" xfId="39" applyFont="1" applyBorder="1" applyAlignment="1" applyProtection="1">
      <alignment horizontal="left" vertical="center" wrapText="1"/>
      <protection hidden="1"/>
    </xf>
    <xf numFmtId="0" fontId="10" fillId="10" borderId="6" xfId="37" applyFont="1" applyFill="1" applyBorder="1" applyAlignment="1" applyProtection="1">
      <alignment horizontal="left" vertical="top" wrapText="1"/>
      <protection hidden="1"/>
    </xf>
    <xf numFmtId="0" fontId="76" fillId="0" borderId="3" xfId="38" applyFont="1" applyBorder="1" applyAlignment="1">
      <alignment horizontal="left" vertical="top" wrapText="1"/>
    </xf>
    <xf numFmtId="0" fontId="76" fillId="0" borderId="11" xfId="38" applyFont="1" applyBorder="1" applyAlignment="1">
      <alignment horizontal="left" vertical="top" wrapText="1"/>
    </xf>
    <xf numFmtId="0" fontId="9" fillId="0" borderId="4" xfId="37" applyFont="1" applyBorder="1" applyAlignment="1" applyProtection="1">
      <alignment horizontal="left" vertical="center" wrapText="1"/>
      <protection hidden="1"/>
    </xf>
    <xf numFmtId="0" fontId="10" fillId="11" borderId="26" xfId="37" applyFont="1" applyFill="1" applyBorder="1" applyAlignment="1" applyProtection="1">
      <alignment horizontal="left" vertical="center" wrapText="1"/>
      <protection hidden="1"/>
    </xf>
    <xf numFmtId="0" fontId="10" fillId="11" borderId="3" xfId="37" applyFont="1" applyFill="1" applyBorder="1" applyAlignment="1" applyProtection="1">
      <alignment horizontal="left" vertical="center" wrapText="1"/>
      <protection hidden="1"/>
    </xf>
    <xf numFmtId="0" fontId="10" fillId="11" borderId="11" xfId="37" applyFont="1" applyFill="1" applyBorder="1" applyAlignment="1" applyProtection="1">
      <alignment horizontal="left" vertical="center" wrapText="1"/>
      <protection hidden="1"/>
    </xf>
    <xf numFmtId="0" fontId="10" fillId="14" borderId="0" xfId="37" applyFont="1" applyFill="1" applyAlignment="1" applyProtection="1">
      <alignment horizontal="center" vertical="center"/>
      <protection hidden="1"/>
    </xf>
    <xf numFmtId="0" fontId="10" fillId="0" borderId="0" xfId="37" applyFont="1" applyAlignment="1" applyProtection="1">
      <alignment horizontal="justify" vertical="center" wrapText="1"/>
      <protection hidden="1"/>
    </xf>
    <xf numFmtId="0" fontId="9" fillId="0" borderId="0" xfId="0" applyFont="1" applyAlignment="1" applyProtection="1">
      <alignment horizontal="center" vertical="center"/>
      <protection hidden="1"/>
    </xf>
    <xf numFmtId="0" fontId="8" fillId="0" borderId="0" xfId="0" applyFont="1" applyAlignment="1" applyProtection="1">
      <alignment horizontal="justify"/>
      <protection hidden="1"/>
    </xf>
    <xf numFmtId="0" fontId="5" fillId="0" borderId="0" xfId="0" applyFont="1" applyAlignment="1" applyProtection="1">
      <alignment horizontal="left" vertical="top" wrapText="1" indent="5"/>
      <protection hidden="1"/>
    </xf>
    <xf numFmtId="0" fontId="5" fillId="0" borderId="4" xfId="0" applyFont="1" applyBorder="1" applyAlignment="1" applyProtection="1">
      <alignment horizontal="justify" vertical="top" wrapText="1"/>
      <protection hidden="1"/>
    </xf>
    <xf numFmtId="0" fontId="5" fillId="0" borderId="0" xfId="0" applyFont="1" applyAlignment="1" applyProtection="1">
      <alignment horizontal="justify" vertical="top"/>
      <protection hidden="1"/>
    </xf>
    <xf numFmtId="0" fontId="5" fillId="0" borderId="0" xfId="0" applyFont="1" applyAlignment="1" applyProtection="1">
      <alignment horizontal="justify"/>
      <protection hidden="1"/>
    </xf>
    <xf numFmtId="0" fontId="5" fillId="0" borderId="4" xfId="0" applyFont="1" applyBorder="1" applyAlignment="1" applyProtection="1">
      <alignment horizontal="left" vertical="top" wrapText="1" indent="5"/>
      <protection hidden="1"/>
    </xf>
    <xf numFmtId="0" fontId="4" fillId="7" borderId="0" xfId="0" applyFont="1" applyFill="1" applyAlignment="1" applyProtection="1">
      <alignment horizontal="center" vertical="top"/>
      <protection hidden="1"/>
    </xf>
    <xf numFmtId="0" fontId="5"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5" fillId="0" borderId="0" xfId="0" applyFont="1" applyAlignment="1" applyProtection="1">
      <alignment horizontal="center" vertical="center" wrapText="1"/>
      <protection hidden="1"/>
    </xf>
    <xf numFmtId="0" fontId="74" fillId="0" borderId="29" xfId="33" applyFont="1" applyBorder="1" applyAlignment="1" applyProtection="1">
      <alignment horizontal="center" vertical="center"/>
      <protection hidden="1"/>
    </xf>
    <xf numFmtId="0" fontId="74" fillId="0" borderId="33" xfId="33" applyFont="1" applyBorder="1" applyAlignment="1" applyProtection="1">
      <alignment horizontal="center" vertical="center"/>
      <protection hidden="1"/>
    </xf>
    <xf numFmtId="0" fontId="74" fillId="0" borderId="16" xfId="33" applyFont="1" applyBorder="1" applyAlignment="1" applyProtection="1">
      <alignment horizontal="center" vertical="center"/>
      <protection hidden="1"/>
    </xf>
    <xf numFmtId="0" fontId="5" fillId="0" borderId="5" xfId="33" applyFont="1" applyBorder="1" applyAlignment="1" applyProtection="1">
      <alignment horizontal="justify" vertical="top" wrapText="1"/>
      <protection hidden="1"/>
    </xf>
    <xf numFmtId="0" fontId="5" fillId="0" borderId="30" xfId="33" applyFont="1" applyBorder="1" applyAlignment="1" applyProtection="1">
      <alignment horizontal="justify" vertical="top" wrapText="1"/>
      <protection hidden="1"/>
    </xf>
    <xf numFmtId="0" fontId="5" fillId="0" borderId="45" xfId="33" applyFont="1" applyBorder="1" applyAlignment="1" applyProtection="1">
      <alignment horizontal="justify" vertical="top" wrapText="1"/>
      <protection hidden="1"/>
    </xf>
    <xf numFmtId="0" fontId="5" fillId="0" borderId="39" xfId="33" applyFont="1" applyBorder="1" applyAlignment="1" applyProtection="1">
      <alignment horizontal="justify" vertical="top" wrapText="1"/>
      <protection hidden="1"/>
    </xf>
    <xf numFmtId="0" fontId="2" fillId="0" borderId="0" xfId="0" applyFont="1" applyAlignment="1" applyProtection="1">
      <alignment horizontal="justify" vertical="top"/>
      <protection hidden="1"/>
    </xf>
    <xf numFmtId="0" fontId="47" fillId="0" borderId="0" xfId="0" applyFont="1" applyAlignment="1" applyProtection="1">
      <alignment horizontal="justify" vertical="top"/>
      <protection hidden="1"/>
    </xf>
    <xf numFmtId="0" fontId="5" fillId="0" borderId="0" xfId="0" applyFont="1" applyAlignment="1" applyProtection="1">
      <alignment horizontal="left" vertical="top"/>
      <protection hidden="1"/>
    </xf>
    <xf numFmtId="0" fontId="8" fillId="0" borderId="0" xfId="0" applyFont="1" applyAlignment="1" applyProtection="1">
      <alignment horizontal="justify" vertical="top" wrapText="1"/>
      <protection hidden="1"/>
    </xf>
    <xf numFmtId="0" fontId="5" fillId="0" borderId="0" xfId="0" applyFont="1" applyAlignment="1" applyProtection="1">
      <alignment vertical="top" wrapText="1"/>
      <protection hidden="1"/>
    </xf>
    <xf numFmtId="0" fontId="0" fillId="0" borderId="0" xfId="0" applyAlignment="1">
      <alignment vertical="top" wrapText="1"/>
    </xf>
    <xf numFmtId="0" fontId="9" fillId="0" borderId="1" xfId="0" applyFont="1" applyBorder="1" applyAlignment="1" applyProtection="1">
      <alignment horizontal="left" vertical="center" wrapText="1"/>
      <protection hidden="1"/>
    </xf>
    <xf numFmtId="0" fontId="8" fillId="0" borderId="6" xfId="37" applyFont="1" applyBorder="1" applyAlignment="1" applyProtection="1">
      <alignment horizontal="left" vertical="center" wrapText="1"/>
      <protection hidden="1"/>
    </xf>
    <xf numFmtId="0" fontId="9" fillId="2" borderId="3" xfId="0" applyFont="1" applyFill="1" applyBorder="1" applyAlignment="1" applyProtection="1">
      <alignment horizontal="center" vertical="center" wrapText="1"/>
      <protection locked="0"/>
    </xf>
    <xf numFmtId="0" fontId="9" fillId="0" borderId="17" xfId="0" applyFont="1" applyBorder="1" applyAlignment="1" applyProtection="1">
      <alignment horizontal="left" vertical="center" wrapText="1"/>
      <protection hidden="1"/>
    </xf>
    <xf numFmtId="0" fontId="10" fillId="0" borderId="34" xfId="0" applyFont="1" applyBorder="1" applyAlignment="1" applyProtection="1">
      <alignment horizontal="left" vertical="top" wrapText="1"/>
      <protection hidden="1"/>
    </xf>
    <xf numFmtId="0" fontId="10" fillId="0" borderId="24" xfId="0" applyFont="1" applyBorder="1" applyAlignment="1" applyProtection="1">
      <alignment horizontal="left" vertical="top" wrapText="1"/>
      <protection hidden="1"/>
    </xf>
    <xf numFmtId="0" fontId="10" fillId="0" borderId="35" xfId="0" applyFont="1" applyBorder="1" applyAlignment="1" applyProtection="1">
      <alignment horizontal="left" vertical="top" wrapText="1"/>
      <protection hidden="1"/>
    </xf>
    <xf numFmtId="0" fontId="9" fillId="0" borderId="8" xfId="0" applyFont="1" applyBorder="1" applyAlignment="1" applyProtection="1">
      <alignment horizontal="left" vertical="center" wrapText="1"/>
      <protection hidden="1"/>
    </xf>
    <xf numFmtId="0" fontId="9" fillId="0" borderId="18" xfId="0" applyFont="1" applyBorder="1" applyAlignment="1" applyProtection="1">
      <alignment horizontal="left" vertical="center" wrapText="1"/>
      <protection hidden="1"/>
    </xf>
    <xf numFmtId="0" fontId="9" fillId="0" borderId="7" xfId="0" applyFont="1" applyBorder="1" applyAlignment="1" applyProtection="1">
      <alignment horizontal="left" vertical="center" wrapText="1"/>
      <protection hidden="1"/>
    </xf>
    <xf numFmtId="0" fontId="9" fillId="0" borderId="28" xfId="0" applyFont="1" applyBorder="1" applyAlignment="1" applyProtection="1">
      <alignment horizontal="left" vertical="center" wrapText="1"/>
      <protection hidden="1"/>
    </xf>
    <xf numFmtId="0" fontId="9" fillId="0" borderId="45" xfId="0" applyFont="1" applyBorder="1" applyAlignment="1" applyProtection="1">
      <alignment horizontal="left" vertical="center" wrapText="1"/>
      <protection hidden="1"/>
    </xf>
    <xf numFmtId="0" fontId="9" fillId="0" borderId="39" xfId="0" applyFont="1" applyBorder="1" applyAlignment="1" applyProtection="1">
      <alignment horizontal="left" vertical="center" wrapText="1"/>
      <protection hidden="1"/>
    </xf>
    <xf numFmtId="0" fontId="9" fillId="0" borderId="6" xfId="0" applyFont="1" applyBorder="1" applyAlignment="1" applyProtection="1">
      <alignment horizontal="left" vertical="center" wrapText="1"/>
      <protection hidden="1"/>
    </xf>
    <xf numFmtId="0" fontId="9" fillId="0" borderId="29" xfId="0" applyFont="1" applyBorder="1" applyAlignment="1" applyProtection="1">
      <alignment horizontal="left" vertical="center"/>
      <protection hidden="1"/>
    </xf>
    <xf numFmtId="0" fontId="9" fillId="0" borderId="33" xfId="0" applyFont="1" applyBorder="1" applyAlignment="1" applyProtection="1">
      <alignment horizontal="left" vertical="center"/>
      <protection hidden="1"/>
    </xf>
    <xf numFmtId="0" fontId="9" fillId="0" borderId="16" xfId="0" applyFont="1" applyBorder="1" applyAlignment="1" applyProtection="1">
      <alignment horizontal="left" vertical="center"/>
      <protection hidden="1"/>
    </xf>
    <xf numFmtId="0" fontId="9" fillId="0" borderId="26" xfId="0" applyFont="1" applyBorder="1" applyAlignment="1" applyProtection="1">
      <alignment horizontal="left" vertical="center" wrapText="1"/>
      <protection hidden="1"/>
    </xf>
    <xf numFmtId="0" fontId="9" fillId="0" borderId="3" xfId="0" applyFont="1" applyBorder="1" applyAlignment="1" applyProtection="1">
      <alignment horizontal="left" vertical="center" wrapText="1"/>
      <protection hidden="1"/>
    </xf>
    <xf numFmtId="0" fontId="9" fillId="0" borderId="11" xfId="0" applyFont="1" applyBorder="1" applyAlignment="1" applyProtection="1">
      <alignment horizontal="left" vertical="center" wrapText="1"/>
      <protection hidden="1"/>
    </xf>
    <xf numFmtId="0" fontId="9" fillId="2" borderId="8" xfId="0" applyFont="1" applyFill="1" applyBorder="1" applyAlignment="1" applyProtection="1">
      <alignment horizontal="left" vertical="top" wrapText="1"/>
      <protection locked="0"/>
    </xf>
    <xf numFmtId="0" fontId="9" fillId="2" borderId="14" xfId="0" applyFont="1" applyFill="1" applyBorder="1" applyAlignment="1" applyProtection="1">
      <alignment horizontal="left" vertical="top" wrapText="1"/>
      <protection locked="0"/>
    </xf>
    <xf numFmtId="0" fontId="10" fillId="14" borderId="0" xfId="0" applyFont="1" applyFill="1" applyAlignment="1" applyProtection="1">
      <alignment horizontal="center" vertical="center" wrapText="1"/>
      <protection hidden="1"/>
    </xf>
    <xf numFmtId="0" fontId="9" fillId="0" borderId="0" xfId="53" applyAlignment="1" applyProtection="1">
      <alignment horizontal="left" vertical="center"/>
      <protection hidden="1"/>
    </xf>
    <xf numFmtId="0" fontId="43" fillId="0" borderId="0" xfId="0" applyFont="1" applyAlignment="1" applyProtection="1">
      <alignment horizontal="left" vertical="top" wrapText="1"/>
      <protection hidden="1"/>
    </xf>
    <xf numFmtId="0" fontId="9" fillId="0" borderId="13" xfId="0" applyFont="1" applyBorder="1" applyAlignment="1" applyProtection="1">
      <alignment horizontal="justify" vertical="top" wrapText="1"/>
      <protection hidden="1"/>
    </xf>
    <xf numFmtId="0" fontId="9" fillId="0" borderId="4" xfId="0" applyFont="1" applyBorder="1" applyAlignment="1" applyProtection="1">
      <alignment horizontal="justify" vertical="top" wrapText="1"/>
      <protection hidden="1"/>
    </xf>
    <xf numFmtId="0" fontId="9" fillId="0" borderId="10" xfId="0" applyFont="1" applyBorder="1" applyAlignment="1" applyProtection="1">
      <alignment horizontal="justify" vertical="top" wrapText="1"/>
      <protection hidden="1"/>
    </xf>
    <xf numFmtId="0" fontId="47" fillId="0" borderId="0" xfId="0" applyFont="1" applyAlignment="1">
      <alignment horizontal="left"/>
    </xf>
    <xf numFmtId="0" fontId="47" fillId="0" borderId="24" xfId="0" applyFont="1" applyBorder="1" applyAlignment="1">
      <alignment horizontal="left"/>
    </xf>
    <xf numFmtId="0" fontId="9" fillId="0" borderId="0" xfId="0" applyFont="1" applyAlignment="1" applyProtection="1">
      <alignment vertical="top" wrapText="1"/>
      <protection hidden="1"/>
    </xf>
    <xf numFmtId="0" fontId="9" fillId="0" borderId="26" xfId="0" applyFont="1" applyBorder="1" applyAlignment="1" applyProtection="1">
      <alignment horizontal="left" vertical="top"/>
      <protection hidden="1"/>
    </xf>
    <xf numFmtId="0" fontId="9" fillId="0" borderId="3" xfId="0" applyFont="1" applyBorder="1" applyAlignment="1" applyProtection="1">
      <alignment horizontal="left" vertical="top"/>
      <protection hidden="1"/>
    </xf>
    <xf numFmtId="0" fontId="9" fillId="0" borderId="11" xfId="0" applyFont="1" applyBorder="1" applyAlignment="1" applyProtection="1">
      <alignment horizontal="left" vertical="top"/>
      <protection hidden="1"/>
    </xf>
    <xf numFmtId="0" fontId="10" fillId="0" borderId="0" xfId="0" applyFont="1" applyAlignment="1" applyProtection="1">
      <alignment horizontal="center" vertical="top" wrapText="1"/>
      <protection hidden="1"/>
    </xf>
    <xf numFmtId="0" fontId="10" fillId="0" borderId="10" xfId="0" applyFont="1" applyBorder="1" applyAlignment="1" applyProtection="1">
      <alignment horizontal="left" vertical="top" wrapText="1"/>
      <protection hidden="1"/>
    </xf>
    <xf numFmtId="172" fontId="10" fillId="0" borderId="0" xfId="35" applyNumberFormat="1" applyFont="1" applyAlignment="1" applyProtection="1">
      <alignment horizontal="left" vertical="center"/>
      <protection hidden="1"/>
    </xf>
    <xf numFmtId="0" fontId="10" fillId="0" borderId="0" xfId="35" applyFont="1" applyAlignment="1" applyProtection="1">
      <alignment vertical="center" wrapText="1"/>
      <protection hidden="1"/>
    </xf>
    <xf numFmtId="0" fontId="2" fillId="0" borderId="0" xfId="35" applyAlignment="1">
      <alignment wrapText="1"/>
    </xf>
    <xf numFmtId="0" fontId="10" fillId="0" borderId="0" xfId="35" applyFont="1" applyAlignment="1" applyProtection="1">
      <alignment horizontal="left" vertical="center" wrapText="1"/>
      <protection hidden="1"/>
    </xf>
    <xf numFmtId="0" fontId="9" fillId="2" borderId="6" xfId="35" applyFont="1" applyFill="1" applyBorder="1" applyAlignment="1" applyProtection="1">
      <alignment horizontal="left" vertical="top" wrapText="1"/>
      <protection locked="0"/>
    </xf>
    <xf numFmtId="0" fontId="9" fillId="2" borderId="6" xfId="35" applyFont="1" applyFill="1" applyBorder="1" applyAlignment="1" applyProtection="1">
      <alignment horizontal="center" vertical="top" wrapText="1"/>
      <protection locked="0"/>
    </xf>
    <xf numFmtId="0" fontId="9" fillId="0" borderId="6" xfId="35" applyFont="1" applyBorder="1" applyAlignment="1" applyProtection="1">
      <alignment horizontal="center" vertical="center" wrapText="1"/>
      <protection hidden="1"/>
    </xf>
    <xf numFmtId="0" fontId="9" fillId="0" borderId="26" xfId="35" applyFont="1" applyBorder="1" applyAlignment="1" applyProtection="1">
      <alignment horizontal="center" vertical="center" wrapText="1"/>
      <protection hidden="1"/>
    </xf>
    <xf numFmtId="0" fontId="9" fillId="0" borderId="3" xfId="35" applyFont="1" applyBorder="1" applyAlignment="1" applyProtection="1">
      <alignment horizontal="center" vertical="center" wrapText="1"/>
      <protection hidden="1"/>
    </xf>
    <xf numFmtId="0" fontId="9" fillId="0" borderId="11" xfId="35" applyFont="1" applyBorder="1" applyAlignment="1" applyProtection="1">
      <alignment horizontal="center" vertical="center" wrapText="1"/>
      <protection hidden="1"/>
    </xf>
    <xf numFmtId="0" fontId="22" fillId="0" borderId="0" xfId="35" applyFont="1" applyAlignment="1" applyProtection="1">
      <alignment horizontal="justify" vertical="center" wrapText="1"/>
      <protection hidden="1"/>
    </xf>
    <xf numFmtId="0" fontId="9" fillId="0" borderId="0" xfId="35" applyFont="1" applyAlignment="1" applyProtection="1">
      <alignment horizontal="left"/>
      <protection hidden="1"/>
    </xf>
    <xf numFmtId="0" fontId="9" fillId="2" borderId="26" xfId="35" applyFont="1" applyFill="1" applyBorder="1" applyAlignment="1" applyProtection="1">
      <alignment horizontal="center" vertical="top" wrapText="1"/>
      <protection locked="0"/>
    </xf>
    <xf numFmtId="0" fontId="9" fillId="2" borderId="3" xfId="35" applyFont="1" applyFill="1" applyBorder="1" applyAlignment="1" applyProtection="1">
      <alignment horizontal="center" vertical="top" wrapText="1"/>
      <protection locked="0"/>
    </xf>
    <xf numFmtId="0" fontId="9" fillId="2" borderId="11" xfId="35" applyFont="1" applyFill="1" applyBorder="1" applyAlignment="1" applyProtection="1">
      <alignment horizontal="center" vertical="top" wrapText="1"/>
      <protection locked="0"/>
    </xf>
    <xf numFmtId="0" fontId="9" fillId="0" borderId="0" xfId="35" applyFont="1" applyAlignment="1" applyProtection="1">
      <alignment horizontal="left" vertical="center"/>
      <protection hidden="1"/>
    </xf>
    <xf numFmtId="0" fontId="10" fillId="2" borderId="6" xfId="35" applyFont="1" applyFill="1" applyBorder="1" applyAlignment="1" applyProtection="1">
      <alignment horizontal="center" vertical="top" wrapText="1"/>
      <protection locked="0"/>
    </xf>
    <xf numFmtId="0" fontId="9" fillId="2" borderId="6" xfId="35" applyFont="1" applyFill="1" applyBorder="1" applyAlignment="1" applyProtection="1">
      <alignment horizontal="right" vertical="top" wrapText="1"/>
      <protection locked="0"/>
    </xf>
    <xf numFmtId="0" fontId="10" fillId="0" borderId="0" xfId="35" applyFont="1" applyAlignment="1" applyProtection="1">
      <alignment horizontal="left" vertical="center"/>
      <protection hidden="1"/>
    </xf>
    <xf numFmtId="0" fontId="9" fillId="0" borderId="0" xfId="35" applyFont="1" applyAlignment="1" applyProtection="1">
      <alignment vertical="top" wrapText="1"/>
      <protection hidden="1"/>
    </xf>
    <xf numFmtId="0" fontId="9" fillId="0" borderId="6" xfId="35" applyFont="1" applyBorder="1" applyAlignment="1" applyProtection="1">
      <alignment horizontal="center" vertical="top" wrapText="1"/>
      <protection hidden="1"/>
    </xf>
    <xf numFmtId="0" fontId="9" fillId="0" borderId="6" xfId="35" applyFont="1" applyBorder="1" applyAlignment="1" applyProtection="1">
      <alignment horizontal="left" vertical="center" wrapText="1"/>
      <protection hidden="1"/>
    </xf>
    <xf numFmtId="0" fontId="9" fillId="2" borderId="17" xfId="35" applyFont="1" applyFill="1" applyBorder="1" applyAlignment="1" applyProtection="1">
      <alignment horizontal="left" vertical="top" wrapText="1"/>
      <protection locked="0"/>
    </xf>
    <xf numFmtId="0" fontId="9" fillId="2" borderId="18" xfId="35" applyFont="1" applyFill="1" applyBorder="1" applyAlignment="1" applyProtection="1">
      <alignment horizontal="left" vertical="top" wrapText="1"/>
      <protection locked="0"/>
    </xf>
    <xf numFmtId="0" fontId="9" fillId="0" borderId="6" xfId="35" applyFont="1" applyBorder="1" applyAlignment="1" applyProtection="1">
      <alignment horizontal="justify" vertical="center" wrapText="1"/>
      <protection hidden="1"/>
    </xf>
    <xf numFmtId="0" fontId="9" fillId="2" borderId="6" xfId="35" applyFont="1" applyFill="1" applyBorder="1" applyAlignment="1" applyProtection="1">
      <alignment horizontal="left" vertical="center" wrapText="1"/>
      <protection locked="0"/>
    </xf>
    <xf numFmtId="0" fontId="22" fillId="0" borderId="0" xfId="35" applyFont="1" applyAlignment="1" applyProtection="1">
      <alignment horizontal="justify" vertical="top" wrapText="1"/>
      <protection hidden="1"/>
    </xf>
    <xf numFmtId="0" fontId="9" fillId="0" borderId="0" xfId="35" applyFont="1" applyAlignment="1" applyProtection="1">
      <alignment horizontal="justify" vertical="center" wrapText="1"/>
      <protection hidden="1"/>
    </xf>
    <xf numFmtId="0" fontId="22" fillId="0" borderId="4" xfId="35" applyFont="1" applyBorder="1" applyAlignment="1" applyProtection="1">
      <alignment horizontal="justify" vertical="top" wrapText="1"/>
      <protection hidden="1"/>
    </xf>
    <xf numFmtId="0" fontId="9" fillId="0" borderId="34" xfId="35" applyFont="1" applyBorder="1" applyAlignment="1" applyProtection="1">
      <alignment horizontal="left" vertical="center" wrapText="1"/>
      <protection hidden="1"/>
    </xf>
    <xf numFmtId="0" fontId="9" fillId="0" borderId="35" xfId="35" applyFont="1" applyBorder="1" applyAlignment="1" applyProtection="1">
      <alignment horizontal="left" vertical="center" wrapText="1"/>
      <protection hidden="1"/>
    </xf>
    <xf numFmtId="0" fontId="9" fillId="2" borderId="7" xfId="35" applyFont="1" applyFill="1" applyBorder="1" applyAlignment="1" applyProtection="1">
      <alignment horizontal="left" vertical="top" wrapText="1"/>
      <protection locked="0"/>
    </xf>
    <xf numFmtId="0" fontId="53" fillId="0" borderId="4" xfId="35" applyFont="1" applyBorder="1" applyAlignment="1" applyProtection="1">
      <alignment horizontal="left" vertical="top" wrapText="1"/>
      <protection hidden="1"/>
    </xf>
    <xf numFmtId="0" fontId="53" fillId="0" borderId="4" xfId="35" applyFont="1" applyBorder="1" applyAlignment="1" applyProtection="1">
      <alignment horizontal="right" vertical="top" wrapText="1"/>
      <protection hidden="1"/>
    </xf>
    <xf numFmtId="0" fontId="10" fillId="14" borderId="0" xfId="35" applyFont="1" applyFill="1" applyAlignment="1" applyProtection="1">
      <alignment horizontal="center" vertical="center"/>
      <protection hidden="1"/>
    </xf>
    <xf numFmtId="0" fontId="10" fillId="0" borderId="0" xfId="35" applyFont="1" applyAlignment="1" applyProtection="1">
      <alignment horizontal="justify" vertical="center" wrapText="1"/>
      <protection hidden="1"/>
    </xf>
    <xf numFmtId="0" fontId="9" fillId="2" borderId="6" xfId="37" applyFont="1" applyFill="1" applyBorder="1" applyAlignment="1" applyProtection="1">
      <alignment horizontal="left" vertical="top" wrapText="1"/>
      <protection hidden="1"/>
    </xf>
    <xf numFmtId="0" fontId="24" fillId="0" borderId="4" xfId="37" applyFont="1" applyBorder="1" applyAlignment="1" applyProtection="1">
      <alignment horizontal="right" vertical="top" wrapText="1"/>
      <protection hidden="1"/>
    </xf>
    <xf numFmtId="0" fontId="24" fillId="0" borderId="4" xfId="37" applyFont="1" applyBorder="1" applyAlignment="1" applyProtection="1">
      <alignment horizontal="left" vertical="top" wrapText="1"/>
      <protection hidden="1"/>
    </xf>
    <xf numFmtId="0" fontId="9" fillId="0" borderId="6" xfId="37" applyFont="1" applyBorder="1" applyAlignment="1" applyProtection="1">
      <alignment horizontal="center" vertical="center" wrapText="1"/>
      <protection hidden="1"/>
    </xf>
    <xf numFmtId="0" fontId="9" fillId="0" borderId="0" xfId="37" applyFont="1" applyAlignment="1" applyProtection="1">
      <alignment horizontal="justify" vertical="top"/>
      <protection hidden="1"/>
    </xf>
    <xf numFmtId="0" fontId="22" fillId="0" borderId="0" xfId="37" applyFont="1" applyAlignment="1" applyProtection="1">
      <alignment horizontal="left" vertical="center" wrapText="1"/>
      <protection hidden="1"/>
    </xf>
    <xf numFmtId="0" fontId="11" fillId="0" borderId="0" xfId="37" applyFont="1" applyAlignment="1" applyProtection="1">
      <alignment horizontal="center" vertical="center" wrapText="1"/>
      <protection hidden="1"/>
    </xf>
    <xf numFmtId="0" fontId="9" fillId="0" borderId="0" xfId="37" applyFont="1" applyAlignment="1" applyProtection="1">
      <alignment horizontal="justify" vertical="center"/>
      <protection hidden="1"/>
    </xf>
    <xf numFmtId="0" fontId="10" fillId="0" borderId="0" xfId="37" applyFont="1" applyAlignment="1" applyProtection="1">
      <alignment horizontal="center" vertical="center"/>
      <protection hidden="1"/>
    </xf>
    <xf numFmtId="0" fontId="5" fillId="0" borderId="0" xfId="35" applyFont="1" applyAlignment="1" applyProtection="1">
      <alignment horizontal="center" vertical="top"/>
      <protection hidden="1"/>
    </xf>
    <xf numFmtId="0" fontId="85" fillId="0" borderId="29" xfId="35" applyFont="1" applyBorder="1" applyAlignment="1" applyProtection="1">
      <alignment horizontal="center" vertical="center"/>
      <protection hidden="1"/>
    </xf>
    <xf numFmtId="0" fontId="85" fillId="0" borderId="33" xfId="35" applyFont="1" applyBorder="1" applyAlignment="1" applyProtection="1">
      <alignment horizontal="center" vertical="center"/>
      <protection hidden="1"/>
    </xf>
    <xf numFmtId="0" fontId="85" fillId="0" borderId="16" xfId="35" applyFont="1" applyBorder="1" applyAlignment="1" applyProtection="1">
      <alignment horizontal="center" vertical="center"/>
      <protection hidden="1"/>
    </xf>
    <xf numFmtId="0" fontId="5" fillId="0" borderId="5" xfId="35" applyFont="1" applyBorder="1" applyAlignment="1" applyProtection="1">
      <alignment horizontal="justify" vertical="top" wrapText="1"/>
      <protection hidden="1"/>
    </xf>
    <xf numFmtId="0" fontId="5" fillId="0" borderId="30" xfId="35" applyFont="1" applyBorder="1" applyAlignment="1" applyProtection="1">
      <alignment horizontal="justify" vertical="top" wrapText="1"/>
      <protection hidden="1"/>
    </xf>
    <xf numFmtId="0" fontId="5" fillId="0" borderId="39" xfId="35" applyFont="1" applyBorder="1" applyAlignment="1" applyProtection="1">
      <alignment horizontal="justify" vertical="top" wrapText="1"/>
      <protection hidden="1"/>
    </xf>
    <xf numFmtId="0" fontId="4" fillId="0" borderId="0" xfId="35" applyFont="1" applyAlignment="1" applyProtection="1">
      <alignment horizontal="center" vertical="top"/>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wrapText="1"/>
      <protection hidden="1"/>
    </xf>
    <xf numFmtId="0" fontId="9" fillId="0" borderId="4" xfId="35" applyFont="1" applyBorder="1" applyAlignment="1" applyProtection="1">
      <alignment horizontal="justify" vertical="top" wrapText="1"/>
      <protection hidden="1"/>
    </xf>
    <xf numFmtId="0" fontId="9" fillId="0" borderId="4" xfId="35" applyFont="1" applyBorder="1" applyAlignment="1" applyProtection="1">
      <alignment horizontal="left" vertical="top" wrapText="1" indent="5"/>
      <protection hidden="1"/>
    </xf>
    <xf numFmtId="0" fontId="9" fillId="0" borderId="0" xfId="35" applyFont="1" applyAlignment="1" applyProtection="1">
      <alignment horizontal="left" vertical="top" wrapText="1" indent="5"/>
      <protection hidden="1"/>
    </xf>
    <xf numFmtId="0" fontId="5" fillId="0" borderId="0" xfId="35" applyFont="1" applyAlignment="1" applyProtection="1">
      <alignment horizontal="justify"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0" xfId="35" applyFont="1" applyAlignment="1" applyProtection="1">
      <alignment horizontal="left" vertical="top" wrapText="1" indent="5"/>
      <protection hidden="1"/>
    </xf>
    <xf numFmtId="0" fontId="5" fillId="0" borderId="4" xfId="35" applyFont="1" applyBorder="1" applyAlignment="1" applyProtection="1">
      <alignment horizontal="left" vertical="top" wrapText="1" indent="5"/>
      <protection hidden="1"/>
    </xf>
    <xf numFmtId="0" fontId="5" fillId="0" borderId="0" xfId="35" applyFont="1" applyAlignment="1" applyProtection="1">
      <alignment horizontal="left" vertical="top"/>
      <protection hidden="1"/>
    </xf>
    <xf numFmtId="0" fontId="5" fillId="0" borderId="0" xfId="35" quotePrefix="1" applyFont="1" applyAlignment="1" applyProtection="1">
      <alignment horizontal="left" vertical="top" wrapText="1"/>
      <protection hidden="1"/>
    </xf>
    <xf numFmtId="0" fontId="8" fillId="0" borderId="0" xfId="35" applyFont="1" applyAlignment="1" applyProtection="1">
      <alignment horizontal="justify" vertical="top" wrapText="1"/>
      <protection hidden="1"/>
    </xf>
    <xf numFmtId="0" fontId="10" fillId="0" borderId="0" xfId="0" applyFont="1" applyAlignment="1" applyProtection="1">
      <alignment vertical="center" wrapText="1"/>
      <protection hidden="1"/>
    </xf>
    <xf numFmtId="0" fontId="24" fillId="0" borderId="4" xfId="0" applyFont="1" applyBorder="1" applyAlignment="1" applyProtection="1">
      <alignment vertical="top" wrapText="1"/>
      <protection hidden="1"/>
    </xf>
    <xf numFmtId="0" fontId="2" fillId="0" borderId="0" xfId="0" applyFont="1" applyAlignment="1" applyProtection="1">
      <alignment horizontal="justify" vertical="center" wrapText="1"/>
      <protection hidden="1"/>
    </xf>
    <xf numFmtId="0" fontId="91" fillId="0" borderId="0" xfId="0" applyFont="1" applyAlignment="1">
      <alignment horizontal="left" vertical="center"/>
    </xf>
    <xf numFmtId="171" fontId="9" fillId="0" borderId="0" xfId="0" applyNumberFormat="1" applyFont="1" applyAlignment="1" applyProtection="1">
      <alignment horizontal="justify" vertical="top" wrapText="1"/>
      <protection hidden="1"/>
    </xf>
    <xf numFmtId="0" fontId="9" fillId="0" borderId="0" xfId="0" applyFont="1" applyAlignment="1" applyProtection="1">
      <alignment horizontal="justify" vertical="top"/>
      <protection hidden="1"/>
    </xf>
    <xf numFmtId="0" fontId="9" fillId="2" borderId="0" xfId="0" applyFont="1" applyFill="1" applyAlignment="1" applyProtection="1">
      <alignment horizontal="left" vertical="center" wrapText="1"/>
      <protection locked="0"/>
    </xf>
    <xf numFmtId="0" fontId="9" fillId="0" borderId="0" xfId="46" applyFont="1" applyAlignment="1" applyProtection="1">
      <alignment horizontal="justify" vertical="top" wrapText="1"/>
      <protection hidden="1"/>
    </xf>
    <xf numFmtId="0" fontId="9" fillId="0" borderId="0" xfId="46" applyFont="1" applyAlignment="1" applyProtection="1">
      <alignment horizontal="left" vertical="top"/>
      <protection hidden="1"/>
    </xf>
    <xf numFmtId="0" fontId="61" fillId="13" borderId="0" xfId="52" applyFont="1" applyFill="1" applyAlignment="1" applyProtection="1">
      <alignment horizontal="justify" vertical="top" wrapText="1"/>
      <protection hidden="1"/>
    </xf>
    <xf numFmtId="0" fontId="28" fillId="0" borderId="0" xfId="0" applyFont="1" applyAlignment="1" applyProtection="1">
      <alignment horizontal="justify" vertical="top"/>
      <protection hidden="1"/>
    </xf>
    <xf numFmtId="0" fontId="9" fillId="0" borderId="6" xfId="0" applyFont="1" applyBorder="1" applyAlignment="1" applyProtection="1">
      <alignment horizontal="center" vertical="center"/>
      <protection hidden="1"/>
    </xf>
    <xf numFmtId="0" fontId="77" fillId="0" borderId="24" xfId="0" applyFont="1" applyBorder="1" applyAlignment="1" applyProtection="1">
      <alignment horizontal="left" vertical="top" wrapText="1" indent="1"/>
      <protection hidden="1"/>
    </xf>
    <xf numFmtId="0" fontId="9" fillId="0" borderId="0" xfId="65" applyFont="1" applyAlignment="1" applyProtection="1">
      <alignment horizontal="left" vertical="top" wrapText="1"/>
      <protection hidden="1"/>
    </xf>
    <xf numFmtId="0" fontId="10" fillId="15" borderId="4" xfId="0" applyFont="1" applyFill="1" applyBorder="1" applyAlignment="1" applyProtection="1">
      <alignment horizontal="justify" vertical="top" wrapText="1"/>
      <protection hidden="1"/>
    </xf>
    <xf numFmtId="0" fontId="9" fillId="0" borderId="24" xfId="46" applyFont="1" applyBorder="1" applyAlignment="1" applyProtection="1">
      <alignment horizontal="left" vertical="top" wrapText="1"/>
      <protection hidden="1"/>
    </xf>
    <xf numFmtId="0" fontId="8" fillId="2" borderId="3" xfId="0" applyFont="1" applyFill="1" applyBorder="1" applyAlignment="1" applyProtection="1">
      <alignment horizontal="center" vertical="center" wrapText="1"/>
      <protection locked="0"/>
    </xf>
    <xf numFmtId="0" fontId="8" fillId="2" borderId="11" xfId="0" applyFont="1" applyFill="1" applyBorder="1" applyAlignment="1" applyProtection="1">
      <alignment horizontal="center" vertical="center" wrapText="1"/>
      <protection locked="0"/>
    </xf>
    <xf numFmtId="0" fontId="9" fillId="2" borderId="6" xfId="62" applyFont="1" applyFill="1" applyBorder="1" applyAlignment="1" applyProtection="1">
      <alignment horizontal="left" vertical="center" wrapText="1"/>
      <protection locked="0"/>
    </xf>
    <xf numFmtId="0" fontId="9" fillId="15" borderId="0" xfId="63" applyFont="1" applyFill="1" applyAlignment="1" applyProtection="1">
      <alignment horizontal="left" vertical="top" wrapText="1"/>
      <protection hidden="1"/>
    </xf>
    <xf numFmtId="171" fontId="10" fillId="0" borderId="0" xfId="0" applyNumberFormat="1" applyFont="1" applyAlignment="1" applyProtection="1">
      <alignment horizontal="left" vertical="top" wrapText="1"/>
      <protection hidden="1"/>
    </xf>
    <xf numFmtId="0" fontId="9" fillId="2" borderId="5" xfId="0" applyFont="1" applyFill="1" applyBorder="1" applyAlignment="1" applyProtection="1">
      <alignment horizontal="left" vertical="center" wrapText="1"/>
      <protection locked="0"/>
    </xf>
    <xf numFmtId="0" fontId="9" fillId="0" borderId="54" xfId="0" applyFont="1" applyBorder="1" applyAlignment="1" applyProtection="1">
      <alignment horizontal="left" vertical="center" indent="2"/>
      <protection hidden="1"/>
    </xf>
    <xf numFmtId="0" fontId="9" fillId="0" borderId="19" xfId="0" applyFont="1" applyBorder="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0" borderId="0" xfId="0" applyFont="1" applyAlignment="1" applyProtection="1">
      <alignment horizontal="left" vertical="center" wrapText="1" indent="2"/>
      <protection hidden="1"/>
    </xf>
    <xf numFmtId="0" fontId="9" fillId="0" borderId="0" xfId="0" applyFont="1" applyAlignment="1" applyProtection="1">
      <alignment horizontal="center" vertical="center" wrapText="1"/>
      <protection hidden="1"/>
    </xf>
    <xf numFmtId="0" fontId="9" fillId="2" borderId="0" xfId="0" applyFont="1" applyFill="1" applyAlignment="1" applyProtection="1">
      <alignment horizontal="center" vertical="center" wrapText="1"/>
      <protection locked="0"/>
    </xf>
    <xf numFmtId="0" fontId="9" fillId="0" borderId="5" xfId="0" applyFont="1" applyBorder="1" applyAlignment="1" applyProtection="1">
      <alignment horizontal="left" vertical="center" indent="2"/>
      <protection hidden="1"/>
    </xf>
    <xf numFmtId="171" fontId="28" fillId="0" borderId="0" xfId="0" applyNumberFormat="1" applyFont="1" applyAlignment="1" applyProtection="1">
      <alignment horizontal="justify" vertical="top" wrapText="1"/>
      <protection hidden="1"/>
    </xf>
    <xf numFmtId="0" fontId="10" fillId="0" borderId="0" xfId="0" applyFont="1" applyAlignment="1" applyProtection="1">
      <alignment horizontal="left" vertical="center"/>
      <protection hidden="1"/>
    </xf>
    <xf numFmtId="2" fontId="30" fillId="0" borderId="0" xfId="51" applyNumberFormat="1" applyFont="1" applyAlignment="1" applyProtection="1">
      <alignment horizontal="left" vertical="center"/>
      <protection hidden="1"/>
    </xf>
  </cellXfs>
  <cellStyles count="66">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 Style1" xfId="7" xr:uid="{00000000-0005-0000-0000-000006000000}"/>
    <cellStyle name="Comma  - Style1 2" xfId="8" xr:uid="{00000000-0005-0000-0000-000007000000}"/>
    <cellStyle name="Comma  - Style2" xfId="9" xr:uid="{00000000-0005-0000-0000-000008000000}"/>
    <cellStyle name="Comma  - Style2 2" xfId="10" xr:uid="{00000000-0005-0000-0000-000009000000}"/>
    <cellStyle name="Comma  - Style3" xfId="11" xr:uid="{00000000-0005-0000-0000-00000A000000}"/>
    <cellStyle name="Comma  - Style3 2" xfId="12" xr:uid="{00000000-0005-0000-0000-00000B000000}"/>
    <cellStyle name="Comma  - Style4" xfId="13" xr:uid="{00000000-0005-0000-0000-00000C000000}"/>
    <cellStyle name="Comma  - Style4 2" xfId="14" xr:uid="{00000000-0005-0000-0000-00000D000000}"/>
    <cellStyle name="Comma  - Style5" xfId="15" xr:uid="{00000000-0005-0000-0000-00000E000000}"/>
    <cellStyle name="Comma  - Style5 2" xfId="16" xr:uid="{00000000-0005-0000-0000-00000F000000}"/>
    <cellStyle name="Comma  - Style6" xfId="17" xr:uid="{00000000-0005-0000-0000-000010000000}"/>
    <cellStyle name="Comma  - Style6 2" xfId="18" xr:uid="{00000000-0005-0000-0000-000011000000}"/>
    <cellStyle name="Comma  - Style7" xfId="19" xr:uid="{00000000-0005-0000-0000-000012000000}"/>
    <cellStyle name="Comma  - Style7 2" xfId="20" xr:uid="{00000000-0005-0000-0000-000013000000}"/>
    <cellStyle name="Comma  - Style8" xfId="21" xr:uid="{00000000-0005-0000-0000-000014000000}"/>
    <cellStyle name="Comma  - Style8 2" xfId="22" xr:uid="{00000000-0005-0000-0000-000015000000}"/>
    <cellStyle name="Comma 2" xfId="23" xr:uid="{00000000-0005-0000-0000-000016000000}"/>
    <cellStyle name="Comma 3" xfId="24" xr:uid="{00000000-0005-0000-0000-000017000000}"/>
    <cellStyle name="Comma 4" xfId="25" xr:uid="{00000000-0005-0000-0000-000018000000}"/>
    <cellStyle name="Formula" xfId="26" xr:uid="{00000000-0005-0000-0000-000019000000}"/>
    <cellStyle name="Header1" xfId="27" xr:uid="{00000000-0005-0000-0000-00001A000000}"/>
    <cellStyle name="Header2" xfId="28" xr:uid="{00000000-0005-0000-0000-00001B000000}"/>
    <cellStyle name="Hypertextový odkaz" xfId="29" xr:uid="{00000000-0005-0000-0000-00001C000000}"/>
    <cellStyle name="no dec" xfId="30" xr:uid="{00000000-0005-0000-0000-00001D000000}"/>
    <cellStyle name="Normal" xfId="0" builtinId="0"/>
    <cellStyle name="Normal - Style1" xfId="31" xr:uid="{00000000-0005-0000-0000-00001F000000}"/>
    <cellStyle name="Normal - Style1 2" xfId="32" xr:uid="{00000000-0005-0000-0000-000020000000}"/>
    <cellStyle name="Normal 10" xfId="61" xr:uid="{00000000-0005-0000-0000-000021000000}"/>
    <cellStyle name="Normal 11" xfId="62" xr:uid="{00000000-0005-0000-0000-000022000000}"/>
    <cellStyle name="Normal 12" xfId="63" xr:uid="{00000000-0005-0000-0000-000023000000}"/>
    <cellStyle name="Normal 13" xfId="64" xr:uid="{00000000-0005-0000-0000-000024000000}"/>
    <cellStyle name="Normal 14" xfId="65" xr:uid="{00000000-0005-0000-0000-000025000000}"/>
    <cellStyle name="Normal 2" xfId="33" xr:uid="{00000000-0005-0000-0000-000026000000}"/>
    <cellStyle name="Normal 2 2" xfId="34" xr:uid="{00000000-0005-0000-0000-000027000000}"/>
    <cellStyle name="Normal 2 3" xfId="35" xr:uid="{00000000-0005-0000-0000-000028000000}"/>
    <cellStyle name="Normal 2_20 Price Schedule VOL III Rev-2" xfId="36" xr:uid="{00000000-0005-0000-0000-000029000000}"/>
    <cellStyle name="Normal 3" xfId="37" xr:uid="{00000000-0005-0000-0000-00002A000000}"/>
    <cellStyle name="Normal 3 2" xfId="38" xr:uid="{00000000-0005-0000-0000-00002B000000}"/>
    <cellStyle name="Normal 3 3" xfId="39" xr:uid="{00000000-0005-0000-0000-00002C000000}"/>
    <cellStyle name="Normal 3_29_First Envelope - R2_Vol-III" xfId="40" xr:uid="{00000000-0005-0000-0000-00002D000000}"/>
    <cellStyle name="Normal 4" xfId="41" xr:uid="{00000000-0005-0000-0000-00002E000000}"/>
    <cellStyle name="Normal 5" xfId="42" xr:uid="{00000000-0005-0000-0000-00002F000000}"/>
    <cellStyle name="Normal 5 2" xfId="43" xr:uid="{00000000-0005-0000-0000-000030000000}"/>
    <cellStyle name="Normal 6" xfId="44" xr:uid="{00000000-0005-0000-0000-000031000000}"/>
    <cellStyle name="Normal 7" xfId="45" xr:uid="{00000000-0005-0000-0000-000032000000}"/>
    <cellStyle name="Normal 8" xfId="59" xr:uid="{00000000-0005-0000-0000-000033000000}"/>
    <cellStyle name="Normal 9" xfId="60" xr:uid="{00000000-0005-0000-0000-000034000000}"/>
    <cellStyle name="Normal_Annexures TW 04 2" xfId="46" xr:uid="{00000000-0005-0000-0000-000035000000}"/>
    <cellStyle name="Normal_Attach 3(JV)" xfId="47" xr:uid="{00000000-0005-0000-0000-000036000000}"/>
    <cellStyle name="Normal_Attacments TW 04" xfId="48" xr:uid="{00000000-0005-0000-0000-000037000000}"/>
    <cellStyle name="Normal_Attacments TW 04_11_Attachments and Bid Form Vol.III" xfId="49" xr:uid="{00000000-0005-0000-0000-000038000000}"/>
    <cellStyle name="Normal_Attacments TW 04_SE-Vol-III" xfId="50" xr:uid="{00000000-0005-0000-0000-000039000000}"/>
    <cellStyle name="Normal_Entertainment Form" xfId="51" xr:uid="{00000000-0005-0000-0000-00003A000000}"/>
    <cellStyle name="Normal_Price_Schedules for Insulator Package Rev-01" xfId="52" xr:uid="{00000000-0005-0000-0000-00003B000000}"/>
    <cellStyle name="Normal_PRICE-SCHE Bihar-Rev-2-corrections" xfId="53" xr:uid="{00000000-0005-0000-0000-00003C000000}"/>
    <cellStyle name="Normal_Sheet1" xfId="54" xr:uid="{00000000-0005-0000-0000-00003D000000}"/>
    <cellStyle name="Percent 2" xfId="55" xr:uid="{00000000-0005-0000-0000-00003E000000}"/>
    <cellStyle name="Popis" xfId="56" xr:uid="{00000000-0005-0000-0000-00003F000000}"/>
    <cellStyle name="Sledovaný hypertextový odkaz" xfId="57" xr:uid="{00000000-0005-0000-0000-000040000000}"/>
    <cellStyle name="Standard_BS14" xfId="58" xr:uid="{00000000-0005-0000-0000-000041000000}"/>
  </cellStyles>
  <dxfs count="91">
    <dxf>
      <font>
        <condense val="0"/>
        <extend val="0"/>
        <u/>
        <color indexed="10"/>
      </font>
    </dxf>
    <dxf>
      <font>
        <strike/>
        <condense val="0"/>
        <extend val="0"/>
        <color auto="1"/>
      </font>
    </dxf>
    <dxf>
      <fill>
        <patternFill patternType="none">
          <bgColor indexed="65"/>
        </patternFill>
      </fill>
    </dxf>
    <dxf>
      <font>
        <strike/>
        <condense val="0"/>
        <extend val="0"/>
      </font>
    </dxf>
    <dxf>
      <font>
        <strike/>
        <condense val="0"/>
        <extend val="0"/>
      </font>
    </dxf>
    <dxf>
      <font>
        <strike/>
      </font>
    </dxf>
    <dxf>
      <font>
        <strike/>
      </font>
    </dxf>
    <dxf>
      <font>
        <strike/>
      </font>
    </dxf>
    <dxf>
      <font>
        <strike/>
      </font>
    </dxf>
    <dxf>
      <fill>
        <patternFill patternType="none">
          <bgColor indexed="65"/>
        </patternFill>
      </fill>
    </dxf>
    <dxf>
      <fill>
        <patternFill patternType="none">
          <bgColor indexed="65"/>
        </patternFill>
      </fill>
    </dxf>
    <dxf>
      <font>
        <color theme="0"/>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indexed="9"/>
      </font>
      <border>
        <left/>
        <right/>
        <top/>
        <bottom/>
      </border>
    </dxf>
    <dxf>
      <font>
        <strike val="0"/>
        <condense val="0"/>
        <extend val="0"/>
        <color indexed="9"/>
      </font>
      <fill>
        <patternFill patternType="none">
          <bgColor indexed="65"/>
        </patternFill>
      </fill>
      <border>
        <left/>
        <right/>
        <top/>
        <bottom/>
      </border>
    </dxf>
    <dxf>
      <font>
        <color theme="0"/>
      </font>
      <border>
        <left/>
        <right/>
        <top/>
        <bottom/>
      </border>
    </dxf>
    <dxf>
      <font>
        <strike val="0"/>
        <color theme="0"/>
        <name val="Cambria"/>
        <scheme val="none"/>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condense val="0"/>
        <extend val="0"/>
        <color auto="1"/>
      </font>
      <fill>
        <patternFill patternType="none">
          <bgColor indexed="65"/>
        </patternFill>
      </fill>
    </dxf>
    <dxf>
      <font>
        <color indexed="9"/>
      </font>
      <fill>
        <patternFill patternType="none">
          <bgColor indexed="65"/>
        </patternFill>
      </fill>
    </dxf>
    <dxf>
      <font>
        <condense val="0"/>
        <extend val="0"/>
        <color auto="1"/>
      </font>
    </dxf>
    <dxf>
      <font>
        <condense val="0"/>
        <extend val="0"/>
        <color auto="1"/>
      </font>
    </dxf>
    <dxf>
      <font>
        <color indexed="9"/>
      </font>
      <fill>
        <patternFill patternType="none">
          <bgColor indexed="65"/>
        </patternFill>
      </fill>
    </dxf>
    <dxf>
      <font>
        <color indexed="13"/>
      </font>
    </dxf>
    <dxf>
      <font>
        <color indexed="9"/>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condense val="0"/>
        <extend val="0"/>
        <color auto="1"/>
      </font>
      <fill>
        <patternFill patternType="none">
          <bgColor indexed="65"/>
        </patternFill>
      </fill>
    </dxf>
    <dxf>
      <font>
        <color indexed="9"/>
      </font>
      <fill>
        <patternFill patternType="none">
          <bgColor indexed="65"/>
        </patternFill>
      </fill>
    </dxf>
    <dxf>
      <font>
        <condense val="0"/>
        <extend val="0"/>
        <color auto="1"/>
      </font>
    </dxf>
    <dxf>
      <font>
        <condense val="0"/>
        <extend val="0"/>
        <color auto="1"/>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font>
    </dxf>
    <dxf>
      <font>
        <color indexed="9"/>
      </font>
    </dxf>
    <dxf>
      <font>
        <color indexed="13"/>
      </font>
    </dxf>
    <dxf>
      <font>
        <strike/>
      </font>
    </dxf>
    <dxf>
      <font>
        <condense val="0"/>
        <extend val="0"/>
        <color indexed="9"/>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externalLink" Target="externalLinks/externalLink12.xml"/><Relationship Id="rId50" Type="http://schemas.openxmlformats.org/officeDocument/2006/relationships/externalLink" Target="externalLinks/externalLink15.xml"/><Relationship Id="rId55" Type="http://schemas.openxmlformats.org/officeDocument/2006/relationships/externalLink" Target="externalLinks/externalLink20.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3" Type="http://schemas.openxmlformats.org/officeDocument/2006/relationships/externalLink" Target="externalLinks/externalLink18.xml"/><Relationship Id="rId58" Type="http://schemas.openxmlformats.org/officeDocument/2006/relationships/styles" Target="style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externalLink" Target="externalLinks/externalLink13.xml"/><Relationship Id="rId56" Type="http://schemas.openxmlformats.org/officeDocument/2006/relationships/externalLink" Target="externalLinks/externalLink21.xml"/><Relationship Id="rId8" Type="http://schemas.openxmlformats.org/officeDocument/2006/relationships/worksheet" Target="worksheets/sheet8.xml"/><Relationship Id="rId51" Type="http://schemas.openxmlformats.org/officeDocument/2006/relationships/externalLink" Target="externalLinks/externalLink1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externalLink" Target="externalLinks/externalLink11.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6.xml"/><Relationship Id="rId54"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externalLink" Target="externalLinks/externalLink14.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externalLink" Target="externalLinks/externalLink17.xml"/><Relationship Id="rId60"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fmlaLink="$H$20"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fmlaLink="$H$21" lockText="1" noThreeD="1"/>
</file>

<file path=xl/ctrlProps/ctrlProp201.xml><?xml version="1.0" encoding="utf-8"?>
<formControlPr xmlns="http://schemas.microsoft.com/office/spreadsheetml/2009/9/main" objectType="CheckBox" fmlaLink="$H$20" lockText="1" noThreeD="1"/>
</file>

<file path=xl/ctrlProps/ctrlProp202.xml><?xml version="1.0" encoding="utf-8"?>
<formControlPr xmlns="http://schemas.microsoft.com/office/spreadsheetml/2009/9/main" objectType="Radio" firstButton="1" fmlaLink="$H$73" lockText="1" noThreeD="1"/>
</file>

<file path=xl/ctrlProps/ctrlProp203.xml><?xml version="1.0" encoding="utf-8"?>
<formControlPr xmlns="http://schemas.microsoft.com/office/spreadsheetml/2009/9/main" objectType="Radio" checked="Checked"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Names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Attach 6'!A1"/></Relationships>
</file>

<file path=xl/drawings/_rels/drawing11.xml.rels><?xml version="1.0" encoding="UTF-8" standalone="yes"?>
<Relationships xmlns="http://schemas.openxmlformats.org/package/2006/relationships"><Relationship Id="rId1" Type="http://schemas.openxmlformats.org/officeDocument/2006/relationships/hyperlink" Target="#'Attach 6'!A1"/></Relationships>
</file>

<file path=xl/drawings/_rels/drawing12.xml.rels><?xml version="1.0" encoding="UTF-8" standalone="yes"?>
<Relationships xmlns="http://schemas.openxmlformats.org/package/2006/relationships"><Relationship Id="rId1" Type="http://schemas.openxmlformats.org/officeDocument/2006/relationships/hyperlink" Target="#'Attach 7'!A1"/></Relationships>
</file>

<file path=xl/drawings/_rels/drawing13.xml.rels><?xml version="1.0" encoding="UTF-8" standalone="yes"?>
<Relationships xmlns="http://schemas.openxmlformats.org/package/2006/relationships"><Relationship Id="rId1" Type="http://schemas.openxmlformats.org/officeDocument/2006/relationships/hyperlink" Target="#'Attach 9'!A1"/></Relationships>
</file>

<file path=xl/drawings/_rels/drawing14.xml.rels><?xml version="1.0" encoding="UTF-8" standalone="yes"?>
<Relationships xmlns="http://schemas.openxmlformats.org/package/2006/relationships"><Relationship Id="rId1" Type="http://schemas.openxmlformats.org/officeDocument/2006/relationships/hyperlink" Target="#'Attach 11'!A1"/></Relationships>
</file>

<file path=xl/drawings/_rels/drawing15.xml.rels><?xml version="1.0" encoding="UTF-8" standalone="yes"?>
<Relationships xmlns="http://schemas.openxmlformats.org/package/2006/relationships"><Relationship Id="rId1" Type="http://schemas.openxmlformats.org/officeDocument/2006/relationships/hyperlink" Target="#'Attach 12'!A1"/></Relationships>
</file>

<file path=xl/drawings/_rels/drawing16.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7.xml.rels><?xml version="1.0" encoding="UTF-8" standalone="yes"?>
<Relationships xmlns="http://schemas.openxmlformats.org/package/2006/relationships"><Relationship Id="rId1" Type="http://schemas.openxmlformats.org/officeDocument/2006/relationships/hyperlink" Target="#'Attach 14'!A1"/></Relationships>
</file>

<file path=xl/drawings/_rels/drawing18.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19.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xml.rels><?xml version="1.0" encoding="UTF-8" standalone="yes"?>
<Relationships xmlns="http://schemas.openxmlformats.org/package/2006/relationships"><Relationship Id="rId2" Type="http://schemas.openxmlformats.org/officeDocument/2006/relationships/hyperlink" Target="#'Attach 3 (JV)'!A1"/><Relationship Id="rId1" Type="http://schemas.openxmlformats.org/officeDocument/2006/relationships/hyperlink" Target="#'Sch-1'!A1"/></Relationships>
</file>

<file path=xl/drawings/_rels/drawing20.xml.rels><?xml version="1.0" encoding="UTF-8" standalone="yes"?>
<Relationships xmlns="http://schemas.openxmlformats.org/package/2006/relationships"><Relationship Id="rId1" Type="http://schemas.openxmlformats.org/officeDocument/2006/relationships/hyperlink" Target="#'Attach 16'!A1"/></Relationships>
</file>

<file path=xl/drawings/_rels/drawing21.xml.rels><?xml version="1.0" encoding="UTF-8" standalone="yes"?>
<Relationships xmlns="http://schemas.openxmlformats.org/package/2006/relationships"><Relationship Id="rId1" Type="http://schemas.openxmlformats.org/officeDocument/2006/relationships/hyperlink" Target="#'Attach 17'!A1"/></Relationships>
</file>

<file path=xl/drawings/_rels/drawing22.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Attach 12'!A1"/></Relationships>
</file>

<file path=xl/drawings/_rels/drawing23.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4.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5.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6.xml.rels><?xml version="1.0" encoding="UTF-8" standalone="yes"?>
<Relationships xmlns="http://schemas.openxmlformats.org/package/2006/relationships"><Relationship Id="rId1" Type="http://schemas.openxmlformats.org/officeDocument/2006/relationships/hyperlink" Target="#'Attach 14'!A1"/></Relationships>
</file>

<file path=xl/drawings/_rels/drawing27.xml.rels><?xml version="1.0" encoding="UTF-8" standalone="yes"?>
<Relationships xmlns="http://schemas.openxmlformats.org/package/2006/relationships"><Relationship Id="rId1" Type="http://schemas.openxmlformats.org/officeDocument/2006/relationships/hyperlink" Target="#'Attach 14'!A1"/></Relationships>
</file>

<file path=xl/drawings/_rels/drawing28.xml.rels><?xml version="1.0" encoding="UTF-8" standalone="yes"?>
<Relationships xmlns="http://schemas.openxmlformats.org/package/2006/relationships"><Relationship Id="rId1" Type="http://schemas.openxmlformats.org/officeDocument/2006/relationships/hyperlink" Target="#'Attach 14'!A1"/></Relationships>
</file>

<file path=xl/drawings/_rels/drawing29.xml.rels><?xml version="1.0" encoding="UTF-8" standalone="yes"?>
<Relationships xmlns="http://schemas.openxmlformats.org/package/2006/relationships"><Relationship Id="rId1" Type="http://schemas.openxmlformats.org/officeDocument/2006/relationships/hyperlink" Target="#'Attach 14'!A1"/></Relationships>
</file>

<file path=xl/drawings/_rels/drawing3.xml.rels><?xml version="1.0" encoding="UTF-8" standalone="yes"?>
<Relationships xmlns="http://schemas.openxmlformats.org/package/2006/relationships"><Relationship Id="rId1" Type="http://schemas.openxmlformats.org/officeDocument/2006/relationships/hyperlink" Target="#'Attach 3(QR)'!A1"/></Relationships>
</file>

<file path=xl/drawings/_rels/drawing30.xml.rels><?xml version="1.0" encoding="UTF-8" standalone="yes"?>
<Relationships xmlns="http://schemas.openxmlformats.org/package/2006/relationships"><Relationship Id="rId1" Type="http://schemas.openxmlformats.org/officeDocument/2006/relationships/hyperlink" Target="#Cover!A1"/></Relationships>
</file>

<file path=xl/drawings/_rels/drawing4.xml.rels><?xml version="1.0" encoding="UTF-8" standalone="yes"?>
<Relationships xmlns="http://schemas.openxmlformats.org/package/2006/relationships"><Relationship Id="rId1" Type="http://schemas.openxmlformats.org/officeDocument/2006/relationships/hyperlink" Target="#'Attach 4'!A1"/></Relationships>
</file>

<file path=xl/drawings/_rels/drawing5.xml.rels><?xml version="1.0" encoding="UTF-8" standalone="yes"?>
<Relationships xmlns="http://schemas.openxmlformats.org/package/2006/relationships"><Relationship Id="rId1" Type="http://schemas.openxmlformats.org/officeDocument/2006/relationships/hyperlink" Target="#'Attach QR'!A1"/></Relationships>
</file>

<file path=xl/drawings/_rels/drawing6.xml.rels><?xml version="1.0" encoding="UTF-8" standalone="yes"?>
<Relationships xmlns="http://schemas.openxmlformats.org/package/2006/relationships"><Relationship Id="rId1" Type="http://schemas.openxmlformats.org/officeDocument/2006/relationships/hyperlink" Target="#'Attach 4'!A1"/></Relationships>
</file>

<file path=xl/drawings/_rels/drawing7.xml.rels><?xml version="1.0" encoding="UTF-8" standalone="yes"?>
<Relationships xmlns="http://schemas.openxmlformats.org/package/2006/relationships"><Relationship Id="rId1" Type="http://schemas.openxmlformats.org/officeDocument/2006/relationships/hyperlink" Target="#'Attach 4 (A)'!A1"/></Relationships>
</file>

<file path=xl/drawings/_rels/drawing8.xml.rels><?xml version="1.0" encoding="UTF-8" standalone="yes"?>
<Relationships xmlns="http://schemas.openxmlformats.org/package/2006/relationships"><Relationship Id="rId1" Type="http://schemas.openxmlformats.org/officeDocument/2006/relationships/hyperlink" Target="#'Attach 4 (B)'!A1"/></Relationships>
</file>

<file path=xl/drawings/_rels/drawing9.xml.rels><?xml version="1.0" encoding="UTF-8" standalone="yes"?>
<Relationships xmlns="http://schemas.openxmlformats.org/package/2006/relationships"><Relationship Id="rId1" Type="http://schemas.openxmlformats.org/officeDocument/2006/relationships/hyperlink" Target="#'Attach 5'!A1"/></Relationships>
</file>

<file path=xl/drawings/drawing1.xml><?xml version="1.0" encoding="utf-8"?>
<xdr:wsDr xmlns:xdr="http://schemas.openxmlformats.org/drawingml/2006/spreadsheetDrawing" xmlns:a="http://schemas.openxmlformats.org/drawingml/2006/main">
  <xdr:twoCellAnchor>
    <xdr:from>
      <xdr:col>1</xdr:col>
      <xdr:colOff>9525</xdr:colOff>
      <xdr:row>23</xdr:row>
      <xdr:rowOff>11430</xdr:rowOff>
    </xdr:from>
    <xdr:to>
      <xdr:col>5</xdr:col>
      <xdr:colOff>0</xdr:colOff>
      <xdr:row>24</xdr:row>
      <xdr:rowOff>19050</xdr:rowOff>
    </xdr:to>
    <xdr:sp macro="" textlink="">
      <xdr:nvSpPr>
        <xdr:cNvPr id="2050" name="Text Box 2">
          <a:hlinkClick xmlns:r="http://schemas.openxmlformats.org/officeDocument/2006/relationships" r:id="rId1" tooltip="Click Here to Proceed"/>
          <a:extLst>
            <a:ext uri="{FF2B5EF4-FFF2-40B4-BE49-F238E27FC236}">
              <a16:creationId xmlns:a16="http://schemas.microsoft.com/office/drawing/2014/main" id="{00000000-0008-0000-0100-000002080000}"/>
            </a:ext>
          </a:extLst>
        </xdr:cNvPr>
        <xdr:cNvSpPr txBox="1">
          <a:spLocks noChangeArrowheads="1"/>
        </xdr:cNvSpPr>
      </xdr:nvSpPr>
      <xdr:spPr bwMode="auto">
        <a:xfrm>
          <a:off x="666750" y="3609975"/>
          <a:ext cx="7581900" cy="295275"/>
        </a:xfrm>
        <a:prstGeom prst="rect">
          <a:avLst/>
        </a:prstGeom>
        <a:solidFill>
          <a:srgbClr val="FFCC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twoCellAnchor editAs="oneCell">
    <xdr:from>
      <xdr:col>1</xdr:col>
      <xdr:colOff>463827</xdr:colOff>
      <xdr:row>25</xdr:row>
      <xdr:rowOff>107674</xdr:rowOff>
    </xdr:from>
    <xdr:to>
      <xdr:col>2</xdr:col>
      <xdr:colOff>2294283</xdr:colOff>
      <xdr:row>28</xdr:row>
      <xdr:rowOff>172507</xdr:rowOff>
    </xdr:to>
    <xdr:pic>
      <xdr:nvPicPr>
        <xdr:cNvPr id="4" name="Picture 9">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18153" y="8506239"/>
          <a:ext cx="2675282" cy="7854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579784</xdr:colOff>
      <xdr:row>25</xdr:row>
      <xdr:rowOff>91108</xdr:rowOff>
    </xdr:from>
    <xdr:to>
      <xdr:col>4</xdr:col>
      <xdr:colOff>753718</xdr:colOff>
      <xdr:row>28</xdr:row>
      <xdr:rowOff>164545</xdr:rowOff>
    </xdr:to>
    <xdr:pic>
      <xdr:nvPicPr>
        <xdr:cNvPr id="5" name="Picture 10">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2981" t="27950" r="31090" b="55093"/>
        <a:stretch>
          <a:fillRect/>
        </a:stretch>
      </xdr:blipFill>
      <xdr:spPr bwMode="auto">
        <a:xfrm>
          <a:off x="5019262" y="8489673"/>
          <a:ext cx="4215847" cy="794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523875</xdr:rowOff>
    </xdr:to>
    <xdr:grpSp>
      <xdr:nvGrpSpPr>
        <xdr:cNvPr id="9732" name="Group 1">
          <a:hlinkClick xmlns:r="http://schemas.openxmlformats.org/officeDocument/2006/relationships" r:id="rId1" tooltip="Click for Next Attachment"/>
          <a:extLst>
            <a:ext uri="{FF2B5EF4-FFF2-40B4-BE49-F238E27FC236}">
              <a16:creationId xmlns:a16="http://schemas.microsoft.com/office/drawing/2014/main" id="{00000000-0008-0000-0A00-000004260000}"/>
            </a:ext>
          </a:extLst>
        </xdr:cNvPr>
        <xdr:cNvGrpSpPr>
          <a:grpSpLocks/>
        </xdr:cNvGrpSpPr>
      </xdr:nvGrpSpPr>
      <xdr:grpSpPr bwMode="auto">
        <a:xfrm>
          <a:off x="8277225" y="47625"/>
          <a:ext cx="1109133" cy="1026583"/>
          <a:chOff x="738" y="5"/>
          <a:chExt cx="116" cy="73"/>
        </a:xfrm>
      </xdr:grpSpPr>
      <xdr:sp macro="" textlink="">
        <xdr:nvSpPr>
          <xdr:cNvPr id="9734" name="AutoShape 2">
            <a:extLst>
              <a:ext uri="{FF2B5EF4-FFF2-40B4-BE49-F238E27FC236}">
                <a16:creationId xmlns:a16="http://schemas.microsoft.com/office/drawing/2014/main" id="{00000000-0008-0000-0A00-00000626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A00-00000324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1</xdr:rowOff>
    </xdr:from>
    <xdr:to>
      <xdr:col>4</xdr:col>
      <xdr:colOff>899218</xdr:colOff>
      <xdr:row>22</xdr:row>
      <xdr:rowOff>87720</xdr:rowOff>
    </xdr:to>
    <xdr:sp macro="" textlink="">
      <xdr:nvSpPr>
        <xdr:cNvPr id="2" name="Text Box 20">
          <a:extLst>
            <a:ext uri="{FF2B5EF4-FFF2-40B4-BE49-F238E27FC236}">
              <a16:creationId xmlns:a16="http://schemas.microsoft.com/office/drawing/2014/main" id="{00000000-0008-0000-0A00-000002000000}"/>
            </a:ext>
          </a:extLst>
        </xdr:cNvPr>
        <xdr:cNvSpPr txBox="1">
          <a:spLocks noChangeArrowheads="1"/>
        </xdr:cNvSpPr>
      </xdr:nvSpPr>
      <xdr:spPr bwMode="auto">
        <a:xfrm>
          <a:off x="4295775" y="5876926"/>
          <a:ext cx="2085975" cy="32385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914400</xdr:colOff>
          <xdr:row>20</xdr:row>
          <xdr:rowOff>257175</xdr:rowOff>
        </xdr:from>
        <xdr:to>
          <xdr:col>4</xdr:col>
          <xdr:colOff>1219200</xdr:colOff>
          <xdr:row>22</xdr:row>
          <xdr:rowOff>95250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A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581025</xdr:rowOff>
    </xdr:to>
    <xdr:grpSp>
      <xdr:nvGrpSpPr>
        <xdr:cNvPr id="75250" name="Group 1">
          <a:hlinkClick xmlns:r="http://schemas.openxmlformats.org/officeDocument/2006/relationships" r:id="rId1" tooltip="Click for Next Attachment"/>
          <a:extLst>
            <a:ext uri="{FF2B5EF4-FFF2-40B4-BE49-F238E27FC236}">
              <a16:creationId xmlns:a16="http://schemas.microsoft.com/office/drawing/2014/main" id="{00000000-0008-0000-0B00-0000F2250100}"/>
            </a:ext>
          </a:extLst>
        </xdr:cNvPr>
        <xdr:cNvGrpSpPr>
          <a:grpSpLocks/>
        </xdr:cNvGrpSpPr>
      </xdr:nvGrpSpPr>
      <xdr:grpSpPr bwMode="auto">
        <a:xfrm>
          <a:off x="7981950" y="47625"/>
          <a:ext cx="1104900" cy="942975"/>
          <a:chOff x="738" y="5"/>
          <a:chExt cx="116" cy="73"/>
        </a:xfrm>
      </xdr:grpSpPr>
      <xdr:sp macro="" textlink="">
        <xdr:nvSpPr>
          <xdr:cNvPr id="75252" name="AutoShape 2">
            <a:extLst>
              <a:ext uri="{FF2B5EF4-FFF2-40B4-BE49-F238E27FC236}">
                <a16:creationId xmlns:a16="http://schemas.microsoft.com/office/drawing/2014/main" id="{00000000-0008-0000-0B00-0000F42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B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23</xdr:row>
      <xdr:rowOff>0</xdr:rowOff>
    </xdr:from>
    <xdr:to>
      <xdr:col>4</xdr:col>
      <xdr:colOff>904875</xdr:colOff>
      <xdr:row>24</xdr:row>
      <xdr:rowOff>76200</xdr:rowOff>
    </xdr:to>
    <xdr:sp macro="" textlink="">
      <xdr:nvSpPr>
        <xdr:cNvPr id="5" name="Text Box 20">
          <a:extLst>
            <a:ext uri="{FF2B5EF4-FFF2-40B4-BE49-F238E27FC236}">
              <a16:creationId xmlns:a16="http://schemas.microsoft.com/office/drawing/2014/main" id="{00000000-0008-0000-0B00-000005000000}"/>
            </a:ext>
          </a:extLst>
        </xdr:cNvPr>
        <xdr:cNvSpPr txBox="1">
          <a:spLocks noChangeArrowheads="1"/>
        </xdr:cNvSpPr>
      </xdr:nvSpPr>
      <xdr:spPr bwMode="auto">
        <a:xfrm>
          <a:off x="4495800" y="9420225"/>
          <a:ext cx="2085975" cy="22860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1066800</xdr:colOff>
          <xdr:row>22</xdr:row>
          <xdr:rowOff>1143000</xdr:rowOff>
        </xdr:from>
        <xdr:to>
          <xdr:col>4</xdr:col>
          <xdr:colOff>1371600</xdr:colOff>
          <xdr:row>23</xdr:row>
          <xdr:rowOff>152400</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0B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5</xdr:col>
      <xdr:colOff>104775</xdr:colOff>
      <xdr:row>0</xdr:row>
      <xdr:rowOff>47625</xdr:rowOff>
    </xdr:from>
    <xdr:to>
      <xdr:col>6</xdr:col>
      <xdr:colOff>600075</xdr:colOff>
      <xdr:row>2</xdr:row>
      <xdr:rowOff>600075</xdr:rowOff>
    </xdr:to>
    <xdr:grpSp>
      <xdr:nvGrpSpPr>
        <xdr:cNvPr id="10751" name="Group 1">
          <a:hlinkClick xmlns:r="http://schemas.openxmlformats.org/officeDocument/2006/relationships" r:id="rId1" tooltip="Click for Next Attachment"/>
          <a:extLst>
            <a:ext uri="{FF2B5EF4-FFF2-40B4-BE49-F238E27FC236}">
              <a16:creationId xmlns:a16="http://schemas.microsoft.com/office/drawing/2014/main" id="{00000000-0008-0000-0C00-0000FF290000}"/>
            </a:ext>
          </a:extLst>
        </xdr:cNvPr>
        <xdr:cNvGrpSpPr>
          <a:grpSpLocks/>
        </xdr:cNvGrpSpPr>
      </xdr:nvGrpSpPr>
      <xdr:grpSpPr bwMode="auto">
        <a:xfrm>
          <a:off x="7290858" y="47625"/>
          <a:ext cx="1109134" cy="966258"/>
          <a:chOff x="738" y="5"/>
          <a:chExt cx="116" cy="73"/>
        </a:xfrm>
      </xdr:grpSpPr>
      <xdr:sp macro="" textlink="">
        <xdr:nvSpPr>
          <xdr:cNvPr id="10753" name="AutoShape 2">
            <a:extLst>
              <a:ext uri="{FF2B5EF4-FFF2-40B4-BE49-F238E27FC236}">
                <a16:creationId xmlns:a16="http://schemas.microsoft.com/office/drawing/2014/main" id="{00000000-0008-0000-0C00-0000012A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C00-0000032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4</xdr:col>
      <xdr:colOff>9525</xdr:colOff>
      <xdr:row>21</xdr:row>
      <xdr:rowOff>9525</xdr:rowOff>
    </xdr:from>
    <xdr:to>
      <xdr:col>4</xdr:col>
      <xdr:colOff>2251564</xdr:colOff>
      <xdr:row>21</xdr:row>
      <xdr:rowOff>183168</xdr:rowOff>
    </xdr:to>
    <xdr:sp macro="" textlink="">
      <xdr:nvSpPr>
        <xdr:cNvPr id="2" name="Text Box 15">
          <a:extLst>
            <a:ext uri="{FF2B5EF4-FFF2-40B4-BE49-F238E27FC236}">
              <a16:creationId xmlns:a16="http://schemas.microsoft.com/office/drawing/2014/main" id="{00000000-0008-0000-0C00-000002000000}"/>
            </a:ext>
          </a:extLst>
        </xdr:cNvPr>
        <xdr:cNvSpPr txBox="1">
          <a:spLocks noChangeArrowheads="1"/>
        </xdr:cNvSpPr>
      </xdr:nvSpPr>
      <xdr:spPr bwMode="auto">
        <a:xfrm>
          <a:off x="3981450" y="6000750"/>
          <a:ext cx="2238375" cy="17145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2209800</xdr:colOff>
          <xdr:row>21</xdr:row>
          <xdr:rowOff>0</xdr:rowOff>
        </xdr:from>
        <xdr:to>
          <xdr:col>4</xdr:col>
          <xdr:colOff>2514600</xdr:colOff>
          <xdr:row>22</xdr:row>
          <xdr:rowOff>9525</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C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5</xdr:col>
      <xdr:colOff>409575</xdr:colOff>
      <xdr:row>0</xdr:row>
      <xdr:rowOff>47625</xdr:rowOff>
    </xdr:from>
    <xdr:to>
      <xdr:col>7</xdr:col>
      <xdr:colOff>295275</xdr:colOff>
      <xdr:row>2</xdr:row>
      <xdr:rowOff>304800</xdr:rowOff>
    </xdr:to>
    <xdr:grpSp>
      <xdr:nvGrpSpPr>
        <xdr:cNvPr id="77173" name="Group 1">
          <a:hlinkClick xmlns:r="http://schemas.openxmlformats.org/officeDocument/2006/relationships" r:id="rId1" tooltip="Click for Next Attachment"/>
          <a:extLst>
            <a:ext uri="{FF2B5EF4-FFF2-40B4-BE49-F238E27FC236}">
              <a16:creationId xmlns:a16="http://schemas.microsoft.com/office/drawing/2014/main" id="{00000000-0008-0000-0D00-0000752D0100}"/>
            </a:ext>
          </a:extLst>
        </xdr:cNvPr>
        <xdr:cNvGrpSpPr>
          <a:grpSpLocks/>
        </xdr:cNvGrpSpPr>
      </xdr:nvGrpSpPr>
      <xdr:grpSpPr bwMode="auto">
        <a:xfrm>
          <a:off x="7239000" y="47625"/>
          <a:ext cx="1104900" cy="666750"/>
          <a:chOff x="738" y="5"/>
          <a:chExt cx="116" cy="73"/>
        </a:xfrm>
      </xdr:grpSpPr>
      <xdr:sp macro="" textlink="">
        <xdr:nvSpPr>
          <xdr:cNvPr id="77174" name="AutoShape 2">
            <a:extLst>
              <a:ext uri="{FF2B5EF4-FFF2-40B4-BE49-F238E27FC236}">
                <a16:creationId xmlns:a16="http://schemas.microsoft.com/office/drawing/2014/main" id="{00000000-0008-0000-0D00-0000762D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D00-000007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6</xdr:col>
      <xdr:colOff>104775</xdr:colOff>
      <xdr:row>0</xdr:row>
      <xdr:rowOff>9525</xdr:rowOff>
    </xdr:from>
    <xdr:to>
      <xdr:col>11</xdr:col>
      <xdr:colOff>190500</xdr:colOff>
      <xdr:row>2</xdr:row>
      <xdr:rowOff>285750</xdr:rowOff>
    </xdr:to>
    <xdr:grpSp>
      <xdr:nvGrpSpPr>
        <xdr:cNvPr id="79221" name="Group 1">
          <a:hlinkClick xmlns:r="http://schemas.openxmlformats.org/officeDocument/2006/relationships" r:id="rId1" tooltip="Click for Next Attachment"/>
          <a:extLst>
            <a:ext uri="{FF2B5EF4-FFF2-40B4-BE49-F238E27FC236}">
              <a16:creationId xmlns:a16="http://schemas.microsoft.com/office/drawing/2014/main" id="{00000000-0008-0000-0F00-000075350100}"/>
            </a:ext>
          </a:extLst>
        </xdr:cNvPr>
        <xdr:cNvGrpSpPr>
          <a:grpSpLocks/>
        </xdr:cNvGrpSpPr>
      </xdr:nvGrpSpPr>
      <xdr:grpSpPr bwMode="auto">
        <a:xfrm>
          <a:off x="8534400" y="9525"/>
          <a:ext cx="3133725" cy="771525"/>
          <a:chOff x="738" y="5"/>
          <a:chExt cx="116" cy="73"/>
        </a:xfrm>
      </xdr:grpSpPr>
      <xdr:sp macro="" textlink="">
        <xdr:nvSpPr>
          <xdr:cNvPr id="79222" name="AutoShape 2">
            <a:extLst>
              <a:ext uri="{FF2B5EF4-FFF2-40B4-BE49-F238E27FC236}">
                <a16:creationId xmlns:a16="http://schemas.microsoft.com/office/drawing/2014/main" id="{00000000-0008-0000-0F00-0000763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F00-00000334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333375</xdr:rowOff>
    </xdr:to>
    <xdr:grpSp>
      <xdr:nvGrpSpPr>
        <xdr:cNvPr id="80245" name="Group 1">
          <a:hlinkClick xmlns:r="http://schemas.openxmlformats.org/officeDocument/2006/relationships" r:id="rId1" tooltip="Click for Next Attachment"/>
          <a:extLst>
            <a:ext uri="{FF2B5EF4-FFF2-40B4-BE49-F238E27FC236}">
              <a16:creationId xmlns:a16="http://schemas.microsoft.com/office/drawing/2014/main" id="{00000000-0008-0000-1000-000075390100}"/>
            </a:ext>
          </a:extLst>
        </xdr:cNvPr>
        <xdr:cNvGrpSpPr>
          <a:grpSpLocks/>
        </xdr:cNvGrpSpPr>
      </xdr:nvGrpSpPr>
      <xdr:grpSpPr bwMode="auto">
        <a:xfrm>
          <a:off x="8343900" y="57150"/>
          <a:ext cx="1104900" cy="742950"/>
          <a:chOff x="738" y="5"/>
          <a:chExt cx="116" cy="73"/>
        </a:xfrm>
      </xdr:grpSpPr>
      <xdr:sp macro="" textlink="">
        <xdr:nvSpPr>
          <xdr:cNvPr id="80246" name="AutoShape 2">
            <a:extLst>
              <a:ext uri="{FF2B5EF4-FFF2-40B4-BE49-F238E27FC236}">
                <a16:creationId xmlns:a16="http://schemas.microsoft.com/office/drawing/2014/main" id="{00000000-0008-0000-1000-0000763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1000-0000033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0</xdr:colOff>
      <xdr:row>0</xdr:row>
      <xdr:rowOff>66675</xdr:rowOff>
    </xdr:from>
    <xdr:to>
      <xdr:col>11</xdr:col>
      <xdr:colOff>209550</xdr:colOff>
      <xdr:row>2</xdr:row>
      <xdr:rowOff>523875</xdr:rowOff>
    </xdr:to>
    <xdr:grpSp>
      <xdr:nvGrpSpPr>
        <xdr:cNvPr id="81423" name="Group 1">
          <a:hlinkClick xmlns:r="http://schemas.openxmlformats.org/officeDocument/2006/relationships" r:id="rId1" tooltip="Click for Next Attachment"/>
          <a:extLst>
            <a:ext uri="{FF2B5EF4-FFF2-40B4-BE49-F238E27FC236}">
              <a16:creationId xmlns:a16="http://schemas.microsoft.com/office/drawing/2014/main" id="{00000000-0008-0000-1100-00000F3E0100}"/>
            </a:ext>
          </a:extLst>
        </xdr:cNvPr>
        <xdr:cNvGrpSpPr>
          <a:grpSpLocks/>
        </xdr:cNvGrpSpPr>
      </xdr:nvGrpSpPr>
      <xdr:grpSpPr bwMode="auto">
        <a:xfrm>
          <a:off x="8404412" y="66675"/>
          <a:ext cx="2024903" cy="927847"/>
          <a:chOff x="919" y="4"/>
          <a:chExt cx="116" cy="73"/>
        </a:xfrm>
      </xdr:grpSpPr>
      <xdr:sp macro="" textlink="">
        <xdr:nvSpPr>
          <xdr:cNvPr id="81424" name="AutoShape 2">
            <a:extLst>
              <a:ext uri="{FF2B5EF4-FFF2-40B4-BE49-F238E27FC236}">
                <a16:creationId xmlns:a16="http://schemas.microsoft.com/office/drawing/2014/main" id="{00000000-0008-0000-1100-0000103E01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100-000004000000}"/>
              </a:ext>
            </a:extLst>
          </xdr:cNvPr>
          <xdr:cNvSpPr txBox="1">
            <a:spLocks noChangeArrowheads="1"/>
          </xdr:cNvSpPr>
        </xdr:nvSpPr>
        <xdr:spPr bwMode="auto">
          <a:xfrm>
            <a:off x="924" y="24"/>
            <a:ext cx="97"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2293" name="Group 1">
          <a:hlinkClick xmlns:r="http://schemas.openxmlformats.org/officeDocument/2006/relationships" r:id="rId1" tooltip="Click for Next Attachment"/>
          <a:extLst>
            <a:ext uri="{FF2B5EF4-FFF2-40B4-BE49-F238E27FC236}">
              <a16:creationId xmlns:a16="http://schemas.microsoft.com/office/drawing/2014/main" id="{00000000-0008-0000-1200-000075410100}"/>
            </a:ext>
          </a:extLst>
        </xdr:cNvPr>
        <xdr:cNvGrpSpPr>
          <a:grpSpLocks/>
        </xdr:cNvGrpSpPr>
      </xdr:nvGrpSpPr>
      <xdr:grpSpPr bwMode="auto">
        <a:xfrm>
          <a:off x="8020050" y="47625"/>
          <a:ext cx="1104900" cy="676275"/>
          <a:chOff x="738" y="5"/>
          <a:chExt cx="116" cy="73"/>
        </a:xfrm>
      </xdr:grpSpPr>
      <xdr:sp macro="" textlink="">
        <xdr:nvSpPr>
          <xdr:cNvPr id="82294" name="AutoShape 2">
            <a:extLst>
              <a:ext uri="{FF2B5EF4-FFF2-40B4-BE49-F238E27FC236}">
                <a16:creationId xmlns:a16="http://schemas.microsoft.com/office/drawing/2014/main" id="{00000000-0008-0000-1200-0000764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6387" name="Text Box 3">
            <a:extLst>
              <a:ext uri="{FF2B5EF4-FFF2-40B4-BE49-F238E27FC236}">
                <a16:creationId xmlns:a16="http://schemas.microsoft.com/office/drawing/2014/main" id="{00000000-0008-0000-1200-0000034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3317" name="Group 1">
          <a:hlinkClick xmlns:r="http://schemas.openxmlformats.org/officeDocument/2006/relationships" r:id="rId1" tooltip="Click for Next Attachment"/>
          <a:extLst>
            <a:ext uri="{FF2B5EF4-FFF2-40B4-BE49-F238E27FC236}">
              <a16:creationId xmlns:a16="http://schemas.microsoft.com/office/drawing/2014/main" id="{00000000-0008-0000-1300-000075450100}"/>
            </a:ext>
          </a:extLst>
        </xdr:cNvPr>
        <xdr:cNvGrpSpPr>
          <a:grpSpLocks/>
        </xdr:cNvGrpSpPr>
      </xdr:nvGrpSpPr>
      <xdr:grpSpPr bwMode="auto">
        <a:xfrm>
          <a:off x="7884459" y="47625"/>
          <a:ext cx="1095935" cy="679637"/>
          <a:chOff x="738" y="5"/>
          <a:chExt cx="116" cy="73"/>
        </a:xfrm>
      </xdr:grpSpPr>
      <xdr:sp macro="" textlink="">
        <xdr:nvSpPr>
          <xdr:cNvPr id="83318" name="AutoShape 2">
            <a:extLst>
              <a:ext uri="{FF2B5EF4-FFF2-40B4-BE49-F238E27FC236}">
                <a16:creationId xmlns:a16="http://schemas.microsoft.com/office/drawing/2014/main" id="{00000000-0008-0000-1300-0000764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3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9</xdr:col>
      <xdr:colOff>438150</xdr:colOff>
      <xdr:row>1</xdr:row>
      <xdr:rowOff>47625</xdr:rowOff>
    </xdr:from>
    <xdr:to>
      <xdr:col>11</xdr:col>
      <xdr:colOff>323850</xdr:colOff>
      <xdr:row>2</xdr:row>
      <xdr:rowOff>342900</xdr:rowOff>
    </xdr:to>
    <xdr:grpSp>
      <xdr:nvGrpSpPr>
        <xdr:cNvPr id="84341" name="Group 1">
          <a:hlinkClick xmlns:r="http://schemas.openxmlformats.org/officeDocument/2006/relationships" r:id="rId1" tooltip="Click for Next Attachment"/>
          <a:extLst>
            <a:ext uri="{FF2B5EF4-FFF2-40B4-BE49-F238E27FC236}">
              <a16:creationId xmlns:a16="http://schemas.microsoft.com/office/drawing/2014/main" id="{00000000-0008-0000-1400-000075490100}"/>
            </a:ext>
          </a:extLst>
        </xdr:cNvPr>
        <xdr:cNvGrpSpPr>
          <a:grpSpLocks/>
        </xdr:cNvGrpSpPr>
      </xdr:nvGrpSpPr>
      <xdr:grpSpPr bwMode="auto">
        <a:xfrm>
          <a:off x="7686675" y="447675"/>
          <a:ext cx="1104900" cy="695325"/>
          <a:chOff x="738" y="5"/>
          <a:chExt cx="116" cy="73"/>
        </a:xfrm>
      </xdr:grpSpPr>
      <xdr:sp macro="" textlink="">
        <xdr:nvSpPr>
          <xdr:cNvPr id="84342" name="AutoShape 2">
            <a:extLst>
              <a:ext uri="{FF2B5EF4-FFF2-40B4-BE49-F238E27FC236}">
                <a16:creationId xmlns:a16="http://schemas.microsoft.com/office/drawing/2014/main" id="{00000000-0008-0000-1400-0000764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4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2437" name="Group 6">
          <a:hlinkClick xmlns:r="http://schemas.openxmlformats.org/officeDocument/2006/relationships" r:id="rId1" tooltip="Click for Sch-1"/>
          <a:extLst>
            <a:ext uri="{FF2B5EF4-FFF2-40B4-BE49-F238E27FC236}">
              <a16:creationId xmlns:a16="http://schemas.microsoft.com/office/drawing/2014/main" id="{00000000-0008-0000-0200-000085090000}"/>
            </a:ext>
          </a:extLst>
        </xdr:cNvPr>
        <xdr:cNvGrpSpPr>
          <a:grpSpLocks/>
        </xdr:cNvGrpSpPr>
      </xdr:nvGrpSpPr>
      <xdr:grpSpPr bwMode="auto">
        <a:xfrm>
          <a:off x="7477125" y="47625"/>
          <a:ext cx="0" cy="904875"/>
          <a:chOff x="804" y="5"/>
          <a:chExt cx="116" cy="73"/>
        </a:xfrm>
      </xdr:grpSpPr>
      <xdr:sp macro="" textlink="">
        <xdr:nvSpPr>
          <xdr:cNvPr id="2438" name="AutoShape 2">
            <a:extLst>
              <a:ext uri="{FF2B5EF4-FFF2-40B4-BE49-F238E27FC236}">
                <a16:creationId xmlns:a16="http://schemas.microsoft.com/office/drawing/2014/main" id="{00000000-0008-0000-0200-00008609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0200-000004000000}"/>
              </a:ext>
            </a:extLst>
          </xdr:cNvPr>
          <xdr:cNvSpPr txBox="1">
            <a:spLocks noChangeArrowheads="1"/>
          </xdr:cNvSpPr>
        </xdr:nvSpPr>
        <xdr:spPr bwMode="auto">
          <a:xfrm>
            <a:off x="7477125" y="3810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Attach 3(JV)</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5</xdr:col>
      <xdr:colOff>276225</xdr:colOff>
      <xdr:row>0</xdr:row>
      <xdr:rowOff>57150</xdr:rowOff>
    </xdr:from>
    <xdr:to>
      <xdr:col>8</xdr:col>
      <xdr:colOff>257175</xdr:colOff>
      <xdr:row>2</xdr:row>
      <xdr:rowOff>533400</xdr:rowOff>
    </xdr:to>
    <xdr:grpSp>
      <xdr:nvGrpSpPr>
        <xdr:cNvPr id="24956" name="Group 2">
          <a:hlinkClick xmlns:r="http://schemas.openxmlformats.org/officeDocument/2006/relationships" r:id="rId1" tooltip="Click for Next Attachment"/>
          <a:extLst>
            <a:ext uri="{FF2B5EF4-FFF2-40B4-BE49-F238E27FC236}">
              <a16:creationId xmlns:a16="http://schemas.microsoft.com/office/drawing/2014/main" id="{00000000-0008-0000-1500-00007C610000}"/>
            </a:ext>
          </a:extLst>
        </xdr:cNvPr>
        <xdr:cNvGrpSpPr>
          <a:grpSpLocks/>
        </xdr:cNvGrpSpPr>
      </xdr:nvGrpSpPr>
      <xdr:grpSpPr bwMode="auto">
        <a:xfrm>
          <a:off x="7924800" y="57150"/>
          <a:ext cx="1200150" cy="933450"/>
          <a:chOff x="738" y="5"/>
          <a:chExt cx="116" cy="73"/>
        </a:xfrm>
      </xdr:grpSpPr>
      <xdr:sp macro="" textlink="">
        <xdr:nvSpPr>
          <xdr:cNvPr id="24957" name="AutoShape 3">
            <a:extLst>
              <a:ext uri="{FF2B5EF4-FFF2-40B4-BE49-F238E27FC236}">
                <a16:creationId xmlns:a16="http://schemas.microsoft.com/office/drawing/2014/main" id="{00000000-0008-0000-1500-00007D6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4">
            <a:hlinkClick xmlns:r="http://schemas.openxmlformats.org/officeDocument/2006/relationships" r:id="rId1"/>
            <a:extLst>
              <a:ext uri="{FF2B5EF4-FFF2-40B4-BE49-F238E27FC236}">
                <a16:creationId xmlns:a16="http://schemas.microsoft.com/office/drawing/2014/main" id="{00000000-0008-0000-1500-000004000000}"/>
              </a:ext>
            </a:extLst>
          </xdr:cNvPr>
          <xdr:cNvSpPr txBox="1">
            <a:spLocks noChangeArrowheads="1"/>
          </xdr:cNvSpPr>
        </xdr:nvSpPr>
        <xdr:spPr bwMode="auto">
          <a:xfrm>
            <a:off x="753" y="24"/>
            <a:ext cx="99"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1</xdr:col>
          <xdr:colOff>1123950</xdr:colOff>
          <xdr:row>75</xdr:row>
          <xdr:rowOff>19050</xdr:rowOff>
        </xdr:from>
        <xdr:to>
          <xdr:col>1</xdr:col>
          <xdr:colOff>2124075</xdr:colOff>
          <xdr:row>75</xdr:row>
          <xdr:rowOff>228600</xdr:rowOff>
        </xdr:to>
        <xdr:sp macro="" textlink="">
          <xdr:nvSpPr>
            <xdr:cNvPr id="24577" name="Option Button 1" hidden="1">
              <a:extLst>
                <a:ext uri="{63B3BB69-23CF-44E3-9099-C40C66FF867C}">
                  <a14:compatExt spid="_x0000_s24577"/>
                </a:ext>
                <a:ext uri="{FF2B5EF4-FFF2-40B4-BE49-F238E27FC236}">
                  <a16:creationId xmlns:a16="http://schemas.microsoft.com/office/drawing/2014/main" id="{00000000-0008-0000-15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Saving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75</xdr:row>
          <xdr:rowOff>19050</xdr:rowOff>
        </xdr:from>
        <xdr:to>
          <xdr:col>3</xdr:col>
          <xdr:colOff>923925</xdr:colOff>
          <xdr:row>75</xdr:row>
          <xdr:rowOff>228600</xdr:rowOff>
        </xdr:to>
        <xdr:sp macro="" textlink="">
          <xdr:nvSpPr>
            <xdr:cNvPr id="24578" name="Option Button 2" hidden="1">
              <a:extLst>
                <a:ext uri="{63B3BB69-23CF-44E3-9099-C40C66FF867C}">
                  <a14:compatExt spid="_x0000_s24578"/>
                </a:ext>
                <a:ext uri="{FF2B5EF4-FFF2-40B4-BE49-F238E27FC236}">
                  <a16:creationId xmlns:a16="http://schemas.microsoft.com/office/drawing/2014/main" id="{00000000-0008-0000-15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Current Account</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12</xdr:col>
      <xdr:colOff>161925</xdr:colOff>
      <xdr:row>2</xdr:row>
      <xdr:rowOff>28575</xdr:rowOff>
    </xdr:from>
    <xdr:to>
      <xdr:col>14</xdr:col>
      <xdr:colOff>47625</xdr:colOff>
      <xdr:row>4</xdr:row>
      <xdr:rowOff>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600-000002000000}"/>
            </a:ext>
          </a:extLst>
        </xdr:cNvPr>
        <xdr:cNvGrpSpPr>
          <a:grpSpLocks/>
        </xdr:cNvGrpSpPr>
      </xdr:nvGrpSpPr>
      <xdr:grpSpPr bwMode="auto">
        <a:xfrm>
          <a:off x="7134225" y="438150"/>
          <a:ext cx="1104900" cy="1304925"/>
          <a:chOff x="738" y="5"/>
          <a:chExt cx="116" cy="73"/>
        </a:xfrm>
      </xdr:grpSpPr>
      <xdr:sp macro="" textlink="">
        <xdr:nvSpPr>
          <xdr:cNvPr id="3" name="AutoShape 2">
            <a:extLst>
              <a:ext uri="{FF2B5EF4-FFF2-40B4-BE49-F238E27FC236}">
                <a16:creationId xmlns:a16="http://schemas.microsoft.com/office/drawing/2014/main" id="{00000000-0008-0000-16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6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533400</xdr:rowOff>
    </xdr:to>
    <xdr:grpSp>
      <xdr:nvGrpSpPr>
        <xdr:cNvPr id="87413" name="Group 1">
          <a:hlinkClick xmlns:r="http://schemas.openxmlformats.org/officeDocument/2006/relationships" r:id="rId1" tooltip="Click for Next Attachment"/>
          <a:extLst>
            <a:ext uri="{FF2B5EF4-FFF2-40B4-BE49-F238E27FC236}">
              <a16:creationId xmlns:a16="http://schemas.microsoft.com/office/drawing/2014/main" id="{00000000-0008-0000-1700-000075550100}"/>
            </a:ext>
          </a:extLst>
        </xdr:cNvPr>
        <xdr:cNvGrpSpPr>
          <a:grpSpLocks/>
        </xdr:cNvGrpSpPr>
      </xdr:nvGrpSpPr>
      <xdr:grpSpPr bwMode="auto">
        <a:xfrm>
          <a:off x="7553325" y="57150"/>
          <a:ext cx="1104900" cy="800100"/>
          <a:chOff x="738" y="5"/>
          <a:chExt cx="116" cy="73"/>
        </a:xfrm>
      </xdr:grpSpPr>
      <xdr:sp macro="" textlink="">
        <xdr:nvSpPr>
          <xdr:cNvPr id="87414" name="AutoShape 2">
            <a:extLst>
              <a:ext uri="{FF2B5EF4-FFF2-40B4-BE49-F238E27FC236}">
                <a16:creationId xmlns:a16="http://schemas.microsoft.com/office/drawing/2014/main" id="{00000000-0008-0000-1700-0000765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700-000004000000}"/>
              </a:ext>
            </a:extLst>
          </xdr:cNvPr>
          <xdr:cNvSpPr txBox="1">
            <a:spLocks noChangeArrowheads="1"/>
          </xdr:cNvSpPr>
        </xdr:nvSpPr>
        <xdr:spPr bwMode="auto">
          <a:xfrm>
            <a:off x="753" y="23"/>
            <a:ext cx="98" cy="4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8437" name="Group 1">
          <a:hlinkClick xmlns:r="http://schemas.openxmlformats.org/officeDocument/2006/relationships" r:id="rId1" tooltip="Click for Next Attachment"/>
          <a:extLst>
            <a:ext uri="{FF2B5EF4-FFF2-40B4-BE49-F238E27FC236}">
              <a16:creationId xmlns:a16="http://schemas.microsoft.com/office/drawing/2014/main" id="{00000000-0008-0000-1800-000075590100}"/>
            </a:ext>
          </a:extLst>
        </xdr:cNvPr>
        <xdr:cNvGrpSpPr>
          <a:grpSpLocks/>
        </xdr:cNvGrpSpPr>
      </xdr:nvGrpSpPr>
      <xdr:grpSpPr bwMode="auto">
        <a:xfrm>
          <a:off x="7002117" y="47625"/>
          <a:ext cx="1111526" cy="665508"/>
          <a:chOff x="738" y="5"/>
          <a:chExt cx="116" cy="73"/>
        </a:xfrm>
      </xdr:grpSpPr>
      <xdr:sp macro="" textlink="">
        <xdr:nvSpPr>
          <xdr:cNvPr id="88438" name="AutoShape 2">
            <a:extLst>
              <a:ext uri="{FF2B5EF4-FFF2-40B4-BE49-F238E27FC236}">
                <a16:creationId xmlns:a16="http://schemas.microsoft.com/office/drawing/2014/main" id="{00000000-0008-0000-1800-0000765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8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9</xdr:col>
      <xdr:colOff>0</xdr:colOff>
      <xdr:row>0</xdr:row>
      <xdr:rowOff>209550</xdr:rowOff>
    </xdr:from>
    <xdr:to>
      <xdr:col>9</xdr:col>
      <xdr:colOff>0</xdr:colOff>
      <xdr:row>2</xdr:row>
      <xdr:rowOff>161925</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900-000002000000}"/>
            </a:ext>
          </a:extLst>
        </xdr:cNvPr>
        <xdr:cNvGrpSpPr>
          <a:grpSpLocks/>
        </xdr:cNvGrpSpPr>
      </xdr:nvGrpSpPr>
      <xdr:grpSpPr bwMode="auto">
        <a:xfrm>
          <a:off x="7124700" y="209550"/>
          <a:ext cx="0" cy="695325"/>
          <a:chOff x="738" y="5"/>
          <a:chExt cx="116" cy="73"/>
        </a:xfrm>
      </xdr:grpSpPr>
      <xdr:sp macro="" textlink="">
        <xdr:nvSpPr>
          <xdr:cNvPr id="3" name="AutoShape 2">
            <a:extLst>
              <a:ext uri="{FF2B5EF4-FFF2-40B4-BE49-F238E27FC236}">
                <a16:creationId xmlns:a16="http://schemas.microsoft.com/office/drawing/2014/main" id="{00000000-0008-0000-19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9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2</xdr:row>
      <xdr:rowOff>333375</xdr:rowOff>
    </xdr:to>
    <xdr:grpSp>
      <xdr:nvGrpSpPr>
        <xdr:cNvPr id="90485" name="Group 1">
          <a:hlinkClick xmlns:r="http://schemas.openxmlformats.org/officeDocument/2006/relationships" r:id="rId1" tooltip="Click for Next Attachment"/>
          <a:extLst>
            <a:ext uri="{FF2B5EF4-FFF2-40B4-BE49-F238E27FC236}">
              <a16:creationId xmlns:a16="http://schemas.microsoft.com/office/drawing/2014/main" id="{00000000-0008-0000-1A00-000075610100}"/>
            </a:ext>
          </a:extLst>
        </xdr:cNvPr>
        <xdr:cNvGrpSpPr>
          <a:grpSpLocks/>
        </xdr:cNvGrpSpPr>
      </xdr:nvGrpSpPr>
      <xdr:grpSpPr bwMode="auto">
        <a:xfrm>
          <a:off x="7496175" y="57150"/>
          <a:ext cx="1104900" cy="685800"/>
          <a:chOff x="738" y="5"/>
          <a:chExt cx="116" cy="73"/>
        </a:xfrm>
      </xdr:grpSpPr>
      <xdr:sp macro="" textlink="">
        <xdr:nvSpPr>
          <xdr:cNvPr id="90486" name="AutoShape 2">
            <a:extLst>
              <a:ext uri="{FF2B5EF4-FFF2-40B4-BE49-F238E27FC236}">
                <a16:creationId xmlns:a16="http://schemas.microsoft.com/office/drawing/2014/main" id="{00000000-0008-0000-1A00-0000766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8435" name="Text Box 3">
            <a:hlinkClick xmlns:r="http://schemas.openxmlformats.org/officeDocument/2006/relationships" r:id="rId2"/>
            <a:extLst>
              <a:ext uri="{FF2B5EF4-FFF2-40B4-BE49-F238E27FC236}">
                <a16:creationId xmlns:a16="http://schemas.microsoft.com/office/drawing/2014/main" id="{00000000-0008-0000-1A00-0000034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B00-000002000000}"/>
            </a:ext>
          </a:extLst>
        </xdr:cNvPr>
        <xdr:cNvGrpSpPr>
          <a:grpSpLocks/>
        </xdr:cNvGrpSpPr>
      </xdr:nvGrpSpPr>
      <xdr:grpSpPr bwMode="auto">
        <a:xfrm>
          <a:off x="8181975" y="47625"/>
          <a:ext cx="1104900" cy="676275"/>
          <a:chOff x="738" y="5"/>
          <a:chExt cx="116" cy="73"/>
        </a:xfrm>
      </xdr:grpSpPr>
      <xdr:sp macro="" textlink="">
        <xdr:nvSpPr>
          <xdr:cNvPr id="3" name="AutoShape 2">
            <a:extLst>
              <a:ext uri="{FF2B5EF4-FFF2-40B4-BE49-F238E27FC236}">
                <a16:creationId xmlns:a16="http://schemas.microsoft.com/office/drawing/2014/main" id="{00000000-0008-0000-1B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B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C00-000002000000}"/>
            </a:ext>
          </a:extLst>
        </xdr:cNvPr>
        <xdr:cNvGrpSpPr>
          <a:grpSpLocks/>
        </xdr:cNvGrpSpPr>
      </xdr:nvGrpSpPr>
      <xdr:grpSpPr bwMode="auto">
        <a:xfrm>
          <a:off x="8181975" y="47625"/>
          <a:ext cx="1104900" cy="676275"/>
          <a:chOff x="738" y="5"/>
          <a:chExt cx="116" cy="73"/>
        </a:xfrm>
      </xdr:grpSpPr>
      <xdr:sp macro="" textlink="">
        <xdr:nvSpPr>
          <xdr:cNvPr id="3" name="AutoShape 2">
            <a:extLst>
              <a:ext uri="{FF2B5EF4-FFF2-40B4-BE49-F238E27FC236}">
                <a16:creationId xmlns:a16="http://schemas.microsoft.com/office/drawing/2014/main" id="{00000000-0008-0000-1C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C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D00-000002000000}"/>
            </a:ext>
          </a:extLst>
        </xdr:cNvPr>
        <xdr:cNvGrpSpPr>
          <a:grpSpLocks/>
        </xdr:cNvGrpSpPr>
      </xdr:nvGrpSpPr>
      <xdr:grpSpPr bwMode="auto">
        <a:xfrm>
          <a:off x="8181975" y="47625"/>
          <a:ext cx="1104900" cy="676275"/>
          <a:chOff x="738" y="5"/>
          <a:chExt cx="116" cy="73"/>
        </a:xfrm>
      </xdr:grpSpPr>
      <xdr:sp macro="" textlink="">
        <xdr:nvSpPr>
          <xdr:cNvPr id="3" name="AutoShape 2">
            <a:extLst>
              <a:ext uri="{FF2B5EF4-FFF2-40B4-BE49-F238E27FC236}">
                <a16:creationId xmlns:a16="http://schemas.microsoft.com/office/drawing/2014/main" id="{00000000-0008-0000-1D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D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E00-000002000000}"/>
            </a:ext>
          </a:extLst>
        </xdr:cNvPr>
        <xdr:cNvGrpSpPr>
          <a:grpSpLocks/>
        </xdr:cNvGrpSpPr>
      </xdr:nvGrpSpPr>
      <xdr:grpSpPr bwMode="auto">
        <a:xfrm>
          <a:off x="8181975" y="47625"/>
          <a:ext cx="1104900" cy="676275"/>
          <a:chOff x="738" y="5"/>
          <a:chExt cx="116" cy="73"/>
        </a:xfrm>
      </xdr:grpSpPr>
      <xdr:sp macro="" textlink="">
        <xdr:nvSpPr>
          <xdr:cNvPr id="3" name="AutoShape 2">
            <a:extLst>
              <a:ext uri="{FF2B5EF4-FFF2-40B4-BE49-F238E27FC236}">
                <a16:creationId xmlns:a16="http://schemas.microsoft.com/office/drawing/2014/main" id="{00000000-0008-0000-1E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E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180975</xdr:colOff>
      <xdr:row>0</xdr:row>
      <xdr:rowOff>47625</xdr:rowOff>
    </xdr:from>
    <xdr:to>
      <xdr:col>6</xdr:col>
      <xdr:colOff>428625</xdr:colOff>
      <xdr:row>2</xdr:row>
      <xdr:rowOff>333375</xdr:rowOff>
    </xdr:to>
    <xdr:grpSp>
      <xdr:nvGrpSpPr>
        <xdr:cNvPr id="3445" name="Group 3">
          <a:hlinkClick xmlns:r="http://schemas.openxmlformats.org/officeDocument/2006/relationships" r:id="rId1" tooltip="Click for Next Attachment"/>
          <a:extLst>
            <a:ext uri="{FF2B5EF4-FFF2-40B4-BE49-F238E27FC236}">
              <a16:creationId xmlns:a16="http://schemas.microsoft.com/office/drawing/2014/main" id="{00000000-0008-0000-0300-0000750D0000}"/>
            </a:ext>
          </a:extLst>
        </xdr:cNvPr>
        <xdr:cNvGrpSpPr>
          <a:grpSpLocks/>
        </xdr:cNvGrpSpPr>
      </xdr:nvGrpSpPr>
      <xdr:grpSpPr bwMode="auto">
        <a:xfrm>
          <a:off x="8134350" y="47625"/>
          <a:ext cx="676275" cy="762000"/>
          <a:chOff x="738" y="5"/>
          <a:chExt cx="116" cy="73"/>
        </a:xfrm>
      </xdr:grpSpPr>
      <xdr:sp macro="" textlink="">
        <xdr:nvSpPr>
          <xdr:cNvPr id="3446" name="AutoShape 1">
            <a:extLst>
              <a:ext uri="{FF2B5EF4-FFF2-40B4-BE49-F238E27FC236}">
                <a16:creationId xmlns:a16="http://schemas.microsoft.com/office/drawing/2014/main" id="{00000000-0008-0000-0300-0000760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098" name="Text Box 2">
            <a:extLst>
              <a:ext uri="{FF2B5EF4-FFF2-40B4-BE49-F238E27FC236}">
                <a16:creationId xmlns:a16="http://schemas.microsoft.com/office/drawing/2014/main" id="{00000000-0008-0000-0300-00000210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6</xdr:col>
      <xdr:colOff>228600</xdr:colOff>
      <xdr:row>0</xdr:row>
      <xdr:rowOff>57150</xdr:rowOff>
    </xdr:from>
    <xdr:to>
      <xdr:col>7</xdr:col>
      <xdr:colOff>581025</xdr:colOff>
      <xdr:row>3</xdr:row>
      <xdr:rowOff>85725</xdr:rowOff>
    </xdr:to>
    <xdr:grpSp>
      <xdr:nvGrpSpPr>
        <xdr:cNvPr id="92006" name="Group 14">
          <a:hlinkClick xmlns:r="http://schemas.openxmlformats.org/officeDocument/2006/relationships" r:id="rId1" tooltip="Back to Cover"/>
          <a:extLst>
            <a:ext uri="{FF2B5EF4-FFF2-40B4-BE49-F238E27FC236}">
              <a16:creationId xmlns:a16="http://schemas.microsoft.com/office/drawing/2014/main" id="{00000000-0008-0000-1F00-000066670100}"/>
            </a:ext>
          </a:extLst>
        </xdr:cNvPr>
        <xdr:cNvGrpSpPr>
          <a:grpSpLocks/>
        </xdr:cNvGrpSpPr>
      </xdr:nvGrpSpPr>
      <xdr:grpSpPr bwMode="auto">
        <a:xfrm>
          <a:off x="9039225" y="57150"/>
          <a:ext cx="1323975" cy="838200"/>
          <a:chOff x="711" y="6"/>
          <a:chExt cx="125" cy="73"/>
        </a:xfrm>
      </xdr:grpSpPr>
      <xdr:sp macro="" textlink="">
        <xdr:nvSpPr>
          <xdr:cNvPr id="92011" name="AutoShape 8">
            <a:extLst>
              <a:ext uri="{FF2B5EF4-FFF2-40B4-BE49-F238E27FC236}">
                <a16:creationId xmlns:a16="http://schemas.microsoft.com/office/drawing/2014/main" id="{00000000-0008-0000-1F00-00006B670100}"/>
              </a:ext>
            </a:extLst>
          </xdr:cNvPr>
          <xdr:cNvSpPr>
            <a:spLocks noChangeArrowheads="1"/>
          </xdr:cNvSpPr>
        </xdr:nvSpPr>
        <xdr:spPr bwMode="auto">
          <a:xfrm flipH="1">
            <a:off x="711" y="6"/>
            <a:ext cx="125"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56 w 21600"/>
              <a:gd name="T13" fmla="*/ 5326 h 21600"/>
              <a:gd name="T14" fmla="*/ 18835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9">
            <a:hlinkClick xmlns:r="http://schemas.openxmlformats.org/officeDocument/2006/relationships" r:id="rId1"/>
            <a:extLst>
              <a:ext uri="{FF2B5EF4-FFF2-40B4-BE49-F238E27FC236}">
                <a16:creationId xmlns:a16="http://schemas.microsoft.com/office/drawing/2014/main" id="{00000000-0008-0000-1F00-000004000000}"/>
              </a:ext>
            </a:extLst>
          </xdr:cNvPr>
          <xdr:cNvSpPr txBox="1">
            <a:spLocks noChangeArrowheads="1"/>
          </xdr:cNvSpPr>
        </xdr:nvSpPr>
        <xdr:spPr bwMode="auto">
          <a:xfrm>
            <a:off x="716" y="24"/>
            <a:ext cx="106"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Back to Cover</a:t>
            </a:r>
          </a:p>
        </xdr:txBody>
      </xdr:sp>
    </xdr:grpSp>
    <xdr:clientData/>
  </xdr:twoCellAnchor>
  <xdr:twoCellAnchor editAs="absolute">
    <xdr:from>
      <xdr:col>6</xdr:col>
      <xdr:colOff>165623</xdr:colOff>
      <xdr:row>25</xdr:row>
      <xdr:rowOff>168175</xdr:rowOff>
    </xdr:from>
    <xdr:to>
      <xdr:col>7</xdr:col>
      <xdr:colOff>154</xdr:colOff>
      <xdr:row>25</xdr:row>
      <xdr:rowOff>368200</xdr:rowOff>
    </xdr:to>
    <xdr:sp macro="" textlink="">
      <xdr:nvSpPr>
        <xdr:cNvPr id="5" name="TextBox 4">
          <a:extLst>
            <a:ext uri="{FF2B5EF4-FFF2-40B4-BE49-F238E27FC236}">
              <a16:creationId xmlns:a16="http://schemas.microsoft.com/office/drawing/2014/main" id="{00000000-0008-0000-1F00-000005000000}"/>
            </a:ext>
          </a:extLst>
        </xdr:cNvPr>
        <xdr:cNvSpPr txBox="1"/>
      </xdr:nvSpPr>
      <xdr:spPr>
        <a:xfrm>
          <a:off x="8978018" y="8229186"/>
          <a:ext cx="80815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twoCellAnchor editAs="absolute">
    <xdr:from>
      <xdr:col>6</xdr:col>
      <xdr:colOff>842411</xdr:colOff>
      <xdr:row>25</xdr:row>
      <xdr:rowOff>159892</xdr:rowOff>
    </xdr:from>
    <xdr:to>
      <xdr:col>7</xdr:col>
      <xdr:colOff>673756</xdr:colOff>
      <xdr:row>25</xdr:row>
      <xdr:rowOff>447596</xdr:rowOff>
    </xdr:to>
    <xdr:sp macro="" textlink="">
      <xdr:nvSpPr>
        <xdr:cNvPr id="6" name="TextBox 5">
          <a:extLst>
            <a:ext uri="{FF2B5EF4-FFF2-40B4-BE49-F238E27FC236}">
              <a16:creationId xmlns:a16="http://schemas.microsoft.com/office/drawing/2014/main" id="{00000000-0008-0000-1F00-000006000000}"/>
            </a:ext>
          </a:extLst>
        </xdr:cNvPr>
        <xdr:cNvSpPr txBox="1"/>
      </xdr:nvSpPr>
      <xdr:spPr>
        <a:xfrm>
          <a:off x="9659512" y="8220903"/>
          <a:ext cx="798527" cy="287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ts val="1100"/>
            </a:lnSpc>
          </a:pPr>
          <a:endParaRPr lang="en-IN" sz="1100" u="sng"/>
        </a:p>
      </xdr:txBody>
    </xdr:sp>
    <xdr:clientData/>
  </xdr:twoCellAnchor>
  <xdr:twoCellAnchor editAs="absolute">
    <xdr:from>
      <xdr:col>5</xdr:col>
      <xdr:colOff>290758</xdr:colOff>
      <xdr:row>25</xdr:row>
      <xdr:rowOff>133350</xdr:rowOff>
    </xdr:from>
    <xdr:to>
      <xdr:col>5</xdr:col>
      <xdr:colOff>1203764</xdr:colOff>
      <xdr:row>25</xdr:row>
      <xdr:rowOff>360059</xdr:rowOff>
    </xdr:to>
    <xdr:sp macro="" textlink="">
      <xdr:nvSpPr>
        <xdr:cNvPr id="7" name="TextBox 6">
          <a:extLst>
            <a:ext uri="{FF2B5EF4-FFF2-40B4-BE49-F238E27FC236}">
              <a16:creationId xmlns:a16="http://schemas.microsoft.com/office/drawing/2014/main" id="{00000000-0008-0000-1F00-000007000000}"/>
            </a:ext>
          </a:extLst>
        </xdr:cNvPr>
        <xdr:cNvSpPr txBox="1"/>
      </xdr:nvSpPr>
      <xdr:spPr>
        <a:xfrm>
          <a:off x="7446066" y="8203759"/>
          <a:ext cx="903218" cy="2173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twoCellAnchor editAs="absolute">
    <xdr:from>
      <xdr:col>5</xdr:col>
      <xdr:colOff>1126663</xdr:colOff>
      <xdr:row>25</xdr:row>
      <xdr:rowOff>133350</xdr:rowOff>
    </xdr:from>
    <xdr:to>
      <xdr:col>6</xdr:col>
      <xdr:colOff>203037</xdr:colOff>
      <xdr:row>25</xdr:row>
      <xdr:rowOff>342182</xdr:rowOff>
    </xdr:to>
    <xdr:sp macro="" textlink="">
      <xdr:nvSpPr>
        <xdr:cNvPr id="8" name="TextBox 7">
          <a:extLst>
            <a:ext uri="{FF2B5EF4-FFF2-40B4-BE49-F238E27FC236}">
              <a16:creationId xmlns:a16="http://schemas.microsoft.com/office/drawing/2014/main" id="{00000000-0008-0000-1F00-000008000000}"/>
            </a:ext>
          </a:extLst>
        </xdr:cNvPr>
        <xdr:cNvSpPr txBox="1"/>
      </xdr:nvSpPr>
      <xdr:spPr>
        <a:xfrm>
          <a:off x="8275570" y="8195475"/>
          <a:ext cx="744192" cy="207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95489" name="Group 1">
          <a:hlinkClick xmlns:r="http://schemas.openxmlformats.org/officeDocument/2006/relationships" r:id="rId1" tooltip="Click for Next Attachment"/>
          <a:extLst>
            <a:ext uri="{FF2B5EF4-FFF2-40B4-BE49-F238E27FC236}">
              <a16:creationId xmlns:a16="http://schemas.microsoft.com/office/drawing/2014/main" id="{00000000-0008-0000-0400-000001750100}"/>
            </a:ext>
          </a:extLst>
        </xdr:cNvPr>
        <xdr:cNvGrpSpPr>
          <a:grpSpLocks/>
        </xdr:cNvGrpSpPr>
      </xdr:nvGrpSpPr>
      <xdr:grpSpPr bwMode="auto">
        <a:xfrm>
          <a:off x="11092962" y="200025"/>
          <a:ext cx="0" cy="877033"/>
          <a:chOff x="738" y="5"/>
          <a:chExt cx="116" cy="73"/>
        </a:xfrm>
      </xdr:grpSpPr>
      <xdr:sp macro="" textlink="">
        <xdr:nvSpPr>
          <xdr:cNvPr id="95494" name="AutoShape 2">
            <a:extLst>
              <a:ext uri="{FF2B5EF4-FFF2-40B4-BE49-F238E27FC236}">
                <a16:creationId xmlns:a16="http://schemas.microsoft.com/office/drawing/2014/main" id="{00000000-0008-0000-0400-0000067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400-000004000000}"/>
              </a:ext>
            </a:extLst>
          </xdr:cNvPr>
          <xdr:cNvSpPr txBox="1">
            <a:spLocks noChangeArrowheads="1"/>
          </xdr:cNvSpPr>
        </xdr:nvSpPr>
        <xdr:spPr bwMode="auto">
          <a:xfrm>
            <a:off x="10944225"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49091</xdr:colOff>
          <xdr:row>88</xdr:row>
          <xdr:rowOff>111370</xdr:rowOff>
        </xdr:from>
        <xdr:to>
          <xdr:col>6</xdr:col>
          <xdr:colOff>892164</xdr:colOff>
          <xdr:row>162</xdr:row>
          <xdr:rowOff>357555</xdr:rowOff>
        </xdr:to>
        <xdr:grpSp>
          <xdr:nvGrpSpPr>
            <xdr:cNvPr id="95490" name="Group 225">
              <a:extLst>
                <a:ext uri="{FF2B5EF4-FFF2-40B4-BE49-F238E27FC236}">
                  <a16:creationId xmlns:a16="http://schemas.microsoft.com/office/drawing/2014/main" id="{00000000-0008-0000-0400-000002750100}"/>
                </a:ext>
              </a:extLst>
            </xdr:cNvPr>
            <xdr:cNvGrpSpPr>
              <a:grpSpLocks/>
            </xdr:cNvGrpSpPr>
          </xdr:nvGrpSpPr>
          <xdr:grpSpPr bwMode="auto">
            <a:xfrm>
              <a:off x="5507649" y="32818755"/>
              <a:ext cx="2777380" cy="32763069"/>
              <a:chOff x="409" y="0"/>
              <a:chExt cx="8287874" cy="32707385"/>
            </a:xfrm>
          </xdr:grpSpPr>
          <xdr:sp macro="" textlink="">
            <xdr:nvSpPr>
              <xdr:cNvPr id="95253" name="Check Box 21" hidden="1">
                <a:extLst>
                  <a:ext uri="{63B3BB69-23CF-44E3-9099-C40C66FF867C}">
                    <a14:compatExt spid="_x0000_s95253"/>
                  </a:ext>
                  <a:ext uri="{FF2B5EF4-FFF2-40B4-BE49-F238E27FC236}">
                    <a16:creationId xmlns:a16="http://schemas.microsoft.com/office/drawing/2014/main" id="{00000000-0008-0000-0400-000015740100}"/>
                  </a:ext>
                </a:extLst>
              </xdr:cNvPr>
              <xdr:cNvSpPr/>
            </xdr:nvSpPr>
            <xdr:spPr bwMode="auto">
              <a:xfrm>
                <a:off x="8288149" y="32707385"/>
                <a:ext cx="6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254" name="Check Box 22" hidden="1">
                <a:extLst>
                  <a:ext uri="{63B3BB69-23CF-44E3-9099-C40C66FF867C}">
                    <a14:compatExt spid="_x0000_s95254"/>
                  </a:ext>
                  <a:ext uri="{FF2B5EF4-FFF2-40B4-BE49-F238E27FC236}">
                    <a16:creationId xmlns:a16="http://schemas.microsoft.com/office/drawing/2014/main" id="{00000000-0008-0000-0400-000016740100}"/>
                  </a:ext>
                </a:extLst>
              </xdr:cNvPr>
              <xdr:cNvSpPr/>
            </xdr:nvSpPr>
            <xdr:spPr bwMode="auto">
              <a:xfrm>
                <a:off x="8288137" y="32707385"/>
                <a:ext cx="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255" name="Check Box 23" hidden="1">
                <a:extLst>
                  <a:ext uri="{63B3BB69-23CF-44E3-9099-C40C66FF867C}">
                    <a14:compatExt spid="_x0000_s95255"/>
                  </a:ext>
                  <a:ext uri="{FF2B5EF4-FFF2-40B4-BE49-F238E27FC236}">
                    <a16:creationId xmlns:a16="http://schemas.microsoft.com/office/drawing/2014/main" id="{00000000-0008-0000-0400-000017740100}"/>
                  </a:ext>
                </a:extLst>
              </xdr:cNvPr>
              <xdr:cNvSpPr/>
            </xdr:nvSpPr>
            <xdr:spPr bwMode="auto">
              <a:xfrm>
                <a:off x="8288143" y="32707385"/>
                <a:ext cx="8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256" name="Check Box 24" hidden="1">
                <a:extLst>
                  <a:ext uri="{63B3BB69-23CF-44E3-9099-C40C66FF867C}">
                    <a14:compatExt spid="_x0000_s95256"/>
                  </a:ext>
                  <a:ext uri="{FF2B5EF4-FFF2-40B4-BE49-F238E27FC236}">
                    <a16:creationId xmlns:a16="http://schemas.microsoft.com/office/drawing/2014/main" id="{00000000-0008-0000-0400-000018740100}"/>
                  </a:ext>
                </a:extLst>
              </xdr:cNvPr>
              <xdr:cNvSpPr/>
            </xdr:nvSpPr>
            <xdr:spPr bwMode="auto">
              <a:xfrm>
                <a:off x="8288134" y="32707385"/>
                <a:ext cx="10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95257" name="Check Box 25" hidden="1">
                <a:extLst>
                  <a:ext uri="{63B3BB69-23CF-44E3-9099-C40C66FF867C}">
                    <a14:compatExt spid="_x0000_s95257"/>
                  </a:ext>
                  <a:ext uri="{FF2B5EF4-FFF2-40B4-BE49-F238E27FC236}">
                    <a16:creationId xmlns:a16="http://schemas.microsoft.com/office/drawing/2014/main" id="{00000000-0008-0000-0400-000019740100}"/>
                  </a:ext>
                </a:extLst>
              </xdr:cNvPr>
              <xdr:cNvSpPr/>
            </xdr:nvSpPr>
            <xdr:spPr bwMode="auto">
              <a:xfrm>
                <a:off x="8288086" y="32707385"/>
                <a:ext cx="1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95258" name="Check Box 26" hidden="1">
                <a:extLst>
                  <a:ext uri="{63B3BB69-23CF-44E3-9099-C40C66FF867C}">
                    <a14:compatExt spid="_x0000_s95258"/>
                  </a:ext>
                  <a:ext uri="{FF2B5EF4-FFF2-40B4-BE49-F238E27FC236}">
                    <a16:creationId xmlns:a16="http://schemas.microsoft.com/office/drawing/2014/main" id="{00000000-0008-0000-0400-00001A740100}"/>
                  </a:ext>
                </a:extLst>
              </xdr:cNvPr>
              <xdr:cNvSpPr/>
            </xdr:nvSpPr>
            <xdr:spPr bwMode="auto">
              <a:xfrm>
                <a:off x="409" y="0"/>
                <a:ext cx="16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57883</xdr:colOff>
          <xdr:row>88</xdr:row>
          <xdr:rowOff>111370</xdr:rowOff>
        </xdr:from>
        <xdr:to>
          <xdr:col>9</xdr:col>
          <xdr:colOff>8858</xdr:colOff>
          <xdr:row>162</xdr:row>
          <xdr:rowOff>357555</xdr:rowOff>
        </xdr:to>
        <xdr:grpSp>
          <xdr:nvGrpSpPr>
            <xdr:cNvPr id="95491" name="Group 232">
              <a:extLst>
                <a:ext uri="{FF2B5EF4-FFF2-40B4-BE49-F238E27FC236}">
                  <a16:creationId xmlns:a16="http://schemas.microsoft.com/office/drawing/2014/main" id="{00000000-0008-0000-0400-000003750100}"/>
                </a:ext>
              </a:extLst>
            </xdr:cNvPr>
            <xdr:cNvGrpSpPr>
              <a:grpSpLocks/>
            </xdr:cNvGrpSpPr>
          </xdr:nvGrpSpPr>
          <xdr:grpSpPr bwMode="auto">
            <a:xfrm>
              <a:off x="8549787" y="32818755"/>
              <a:ext cx="2543175" cy="32763069"/>
              <a:chOff x="430" y="0"/>
              <a:chExt cx="11092609" cy="32707385"/>
            </a:xfrm>
          </xdr:grpSpPr>
          <xdr:sp macro="" textlink="">
            <xdr:nvSpPr>
              <xdr:cNvPr id="95259" name="Check Box 27" hidden="1">
                <a:extLst>
                  <a:ext uri="{63B3BB69-23CF-44E3-9099-C40C66FF867C}">
                    <a14:compatExt spid="_x0000_s95259"/>
                  </a:ext>
                  <a:ext uri="{FF2B5EF4-FFF2-40B4-BE49-F238E27FC236}">
                    <a16:creationId xmlns:a16="http://schemas.microsoft.com/office/drawing/2014/main" id="{00000000-0008-0000-0400-00001B740100}"/>
                  </a:ext>
                </a:extLst>
              </xdr:cNvPr>
              <xdr:cNvSpPr/>
            </xdr:nvSpPr>
            <xdr:spPr bwMode="auto">
              <a:xfrm>
                <a:off x="11092908" y="32707385"/>
                <a:ext cx="7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260" name="Check Box 28" hidden="1">
                <a:extLst>
                  <a:ext uri="{63B3BB69-23CF-44E3-9099-C40C66FF867C}">
                    <a14:compatExt spid="_x0000_s95260"/>
                  </a:ext>
                  <a:ext uri="{FF2B5EF4-FFF2-40B4-BE49-F238E27FC236}">
                    <a16:creationId xmlns:a16="http://schemas.microsoft.com/office/drawing/2014/main" id="{00000000-0008-0000-0400-00001C740100}"/>
                  </a:ext>
                </a:extLst>
              </xdr:cNvPr>
              <xdr:cNvSpPr/>
            </xdr:nvSpPr>
            <xdr:spPr bwMode="auto">
              <a:xfrm>
                <a:off x="11092895" y="32707385"/>
                <a:ext cx="9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261" name="Check Box 29" hidden="1">
                <a:extLst>
                  <a:ext uri="{63B3BB69-23CF-44E3-9099-C40C66FF867C}">
                    <a14:compatExt spid="_x0000_s95261"/>
                  </a:ext>
                  <a:ext uri="{FF2B5EF4-FFF2-40B4-BE49-F238E27FC236}">
                    <a16:creationId xmlns:a16="http://schemas.microsoft.com/office/drawing/2014/main" id="{00000000-0008-0000-0400-00001D740100}"/>
                  </a:ext>
                </a:extLst>
              </xdr:cNvPr>
              <xdr:cNvSpPr/>
            </xdr:nvSpPr>
            <xdr:spPr bwMode="auto">
              <a:xfrm>
                <a:off x="11092895" y="32707385"/>
                <a:ext cx="8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262" name="Check Box 30" hidden="1">
                <a:extLst>
                  <a:ext uri="{63B3BB69-23CF-44E3-9099-C40C66FF867C}">
                    <a14:compatExt spid="_x0000_s95262"/>
                  </a:ext>
                  <a:ext uri="{FF2B5EF4-FFF2-40B4-BE49-F238E27FC236}">
                    <a16:creationId xmlns:a16="http://schemas.microsoft.com/office/drawing/2014/main" id="{00000000-0008-0000-0400-00001E740100}"/>
                  </a:ext>
                </a:extLst>
              </xdr:cNvPr>
              <xdr:cNvSpPr/>
            </xdr:nvSpPr>
            <xdr:spPr bwMode="auto">
              <a:xfrm>
                <a:off x="11092891" y="32707385"/>
                <a:ext cx="1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95263" name="Check Box 31" hidden="1">
                <a:extLst>
                  <a:ext uri="{63B3BB69-23CF-44E3-9099-C40C66FF867C}">
                    <a14:compatExt spid="_x0000_s95263"/>
                  </a:ext>
                  <a:ext uri="{FF2B5EF4-FFF2-40B4-BE49-F238E27FC236}">
                    <a16:creationId xmlns:a16="http://schemas.microsoft.com/office/drawing/2014/main" id="{00000000-0008-0000-0400-00001F740100}"/>
                  </a:ext>
                </a:extLst>
              </xdr:cNvPr>
              <xdr:cNvSpPr/>
            </xdr:nvSpPr>
            <xdr:spPr bwMode="auto">
              <a:xfrm>
                <a:off x="11092838" y="32707385"/>
                <a:ext cx="20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95264" name="Check Box 32" hidden="1">
                <a:extLst>
                  <a:ext uri="{63B3BB69-23CF-44E3-9099-C40C66FF867C}">
                    <a14:compatExt spid="_x0000_s95264"/>
                  </a:ext>
                  <a:ext uri="{FF2B5EF4-FFF2-40B4-BE49-F238E27FC236}">
                    <a16:creationId xmlns:a16="http://schemas.microsoft.com/office/drawing/2014/main" id="{00000000-0008-0000-0400-000020740100}"/>
                  </a:ext>
                </a:extLst>
              </xdr:cNvPr>
              <xdr:cNvSpPr/>
            </xdr:nvSpPr>
            <xdr:spPr bwMode="auto">
              <a:xfrm>
                <a:off x="430" y="0"/>
                <a:ext cx="16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62080</xdr:colOff>
          <xdr:row>94</xdr:row>
          <xdr:rowOff>140169</xdr:rowOff>
        </xdr:from>
        <xdr:to>
          <xdr:col>5</xdr:col>
          <xdr:colOff>1681330</xdr:colOff>
          <xdr:row>96</xdr:row>
          <xdr:rowOff>68169</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5520638" y="35587823"/>
              <a:ext cx="1619250" cy="697327"/>
              <a:chOff x="5519172" y="35863168"/>
              <a:chExt cx="1619250" cy="694494"/>
            </a:xfrm>
          </xdr:grpSpPr>
          <xdr:sp macro="" textlink="">
            <xdr:nvSpPr>
              <xdr:cNvPr id="95407" name="Check Box 175" hidden="1">
                <a:extLst>
                  <a:ext uri="{63B3BB69-23CF-44E3-9099-C40C66FF867C}">
                    <a14:compatExt spid="_x0000_s95407"/>
                  </a:ext>
                  <a:ext uri="{FF2B5EF4-FFF2-40B4-BE49-F238E27FC236}">
                    <a16:creationId xmlns:a16="http://schemas.microsoft.com/office/drawing/2014/main" id="{00000000-0008-0000-0400-0000AF740100}"/>
                  </a:ext>
                </a:extLst>
              </xdr:cNvPr>
              <xdr:cNvSpPr/>
            </xdr:nvSpPr>
            <xdr:spPr bwMode="auto">
              <a:xfrm>
                <a:off x="5527462" y="35863168"/>
                <a:ext cx="452418" cy="3341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08" name="Check Box 176" hidden="1">
                <a:extLst>
                  <a:ext uri="{63B3BB69-23CF-44E3-9099-C40C66FF867C}">
                    <a14:compatExt spid="_x0000_s95408"/>
                  </a:ext>
                  <a:ext uri="{FF2B5EF4-FFF2-40B4-BE49-F238E27FC236}">
                    <a16:creationId xmlns:a16="http://schemas.microsoft.com/office/drawing/2014/main" id="{00000000-0008-0000-0400-0000B0740100}"/>
                  </a:ext>
                </a:extLst>
              </xdr:cNvPr>
              <xdr:cNvSpPr/>
            </xdr:nvSpPr>
            <xdr:spPr bwMode="auto">
              <a:xfrm>
                <a:off x="6147104" y="35863313"/>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09" name="Check Box 177" hidden="1">
                <a:extLst>
                  <a:ext uri="{63B3BB69-23CF-44E3-9099-C40C66FF867C}">
                    <a14:compatExt spid="_x0000_s95409"/>
                  </a:ext>
                  <a:ext uri="{FF2B5EF4-FFF2-40B4-BE49-F238E27FC236}">
                    <a16:creationId xmlns:a16="http://schemas.microsoft.com/office/drawing/2014/main" id="{00000000-0008-0000-0400-0000B1740100}"/>
                  </a:ext>
                </a:extLst>
              </xdr:cNvPr>
              <xdr:cNvSpPr/>
            </xdr:nvSpPr>
            <xdr:spPr bwMode="auto">
              <a:xfrm>
                <a:off x="5519172" y="36213201"/>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11" name="Check Box 179" hidden="1">
                <a:extLst>
                  <a:ext uri="{63B3BB69-23CF-44E3-9099-C40C66FF867C}">
                    <a14:compatExt spid="_x0000_s95411"/>
                  </a:ext>
                  <a:ext uri="{FF2B5EF4-FFF2-40B4-BE49-F238E27FC236}">
                    <a16:creationId xmlns:a16="http://schemas.microsoft.com/office/drawing/2014/main" id="{00000000-0008-0000-0400-0000B3740100}"/>
                  </a:ext>
                </a:extLst>
              </xdr:cNvPr>
              <xdr:cNvSpPr/>
            </xdr:nvSpPr>
            <xdr:spPr bwMode="auto">
              <a:xfrm>
                <a:off x="6154750" y="36218999"/>
                <a:ext cx="983672" cy="33866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124158</xdr:colOff>
          <xdr:row>94</xdr:row>
          <xdr:rowOff>122809</xdr:rowOff>
        </xdr:from>
        <xdr:to>
          <xdr:col>7</xdr:col>
          <xdr:colOff>555783</xdr:colOff>
          <xdr:row>96</xdr:row>
          <xdr:rowOff>64223</xdr:rowOff>
        </xdr:to>
        <xdr:grpSp>
          <xdr:nvGrpSpPr>
            <xdr:cNvPr id="3" name="Group 2">
              <a:extLst>
                <a:ext uri="{FF2B5EF4-FFF2-40B4-BE49-F238E27FC236}">
                  <a16:creationId xmlns:a16="http://schemas.microsoft.com/office/drawing/2014/main" id="{00000000-0008-0000-0400-000003000000}"/>
                </a:ext>
              </a:extLst>
            </xdr:cNvPr>
            <xdr:cNvGrpSpPr/>
          </xdr:nvGrpSpPr>
          <xdr:grpSpPr>
            <a:xfrm>
              <a:off x="7517023" y="35570463"/>
              <a:ext cx="1530664" cy="710741"/>
              <a:chOff x="7272317" y="35845870"/>
              <a:chExt cx="1523237" cy="707926"/>
            </a:xfrm>
          </xdr:grpSpPr>
          <xdr:sp macro="" textlink="">
            <xdr:nvSpPr>
              <xdr:cNvPr id="95412" name="Check Box 180" hidden="1">
                <a:extLst>
                  <a:ext uri="{63B3BB69-23CF-44E3-9099-C40C66FF867C}">
                    <a14:compatExt spid="_x0000_s95412"/>
                  </a:ext>
                  <a:ext uri="{FF2B5EF4-FFF2-40B4-BE49-F238E27FC236}">
                    <a16:creationId xmlns:a16="http://schemas.microsoft.com/office/drawing/2014/main" id="{00000000-0008-0000-0400-0000B4740100}"/>
                  </a:ext>
                </a:extLst>
              </xdr:cNvPr>
              <xdr:cNvSpPr/>
            </xdr:nvSpPr>
            <xdr:spPr bwMode="auto">
              <a:xfrm>
                <a:off x="7280107" y="35845870"/>
                <a:ext cx="425619" cy="34054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13" name="Check Box 181" hidden="1">
                <a:extLst>
                  <a:ext uri="{63B3BB69-23CF-44E3-9099-C40C66FF867C}">
                    <a14:compatExt spid="_x0000_s95413"/>
                  </a:ext>
                  <a:ext uri="{FF2B5EF4-FFF2-40B4-BE49-F238E27FC236}">
                    <a16:creationId xmlns:a16="http://schemas.microsoft.com/office/drawing/2014/main" id="{00000000-0008-0000-0400-0000B5740100}"/>
                  </a:ext>
                </a:extLst>
              </xdr:cNvPr>
              <xdr:cNvSpPr/>
            </xdr:nvSpPr>
            <xdr:spPr bwMode="auto">
              <a:xfrm>
                <a:off x="7863044" y="35845973"/>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14" name="Check Box 182" hidden="1">
                <a:extLst>
                  <a:ext uri="{63B3BB69-23CF-44E3-9099-C40C66FF867C}">
                    <a14:compatExt spid="_x0000_s95414"/>
                  </a:ext>
                  <a:ext uri="{FF2B5EF4-FFF2-40B4-BE49-F238E27FC236}">
                    <a16:creationId xmlns:a16="http://schemas.microsoft.com/office/drawing/2014/main" id="{00000000-0008-0000-0400-0000B6740100}"/>
                  </a:ext>
                </a:extLst>
              </xdr:cNvPr>
              <xdr:cNvSpPr/>
            </xdr:nvSpPr>
            <xdr:spPr bwMode="auto">
              <a:xfrm>
                <a:off x="7272317" y="36202651"/>
                <a:ext cx="535247"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16" name="Check Box 184" hidden="1">
                <a:extLst>
                  <a:ext uri="{63B3BB69-23CF-44E3-9099-C40C66FF867C}">
                    <a14:compatExt spid="_x0000_s95416"/>
                  </a:ext>
                  <a:ext uri="{FF2B5EF4-FFF2-40B4-BE49-F238E27FC236}">
                    <a16:creationId xmlns:a16="http://schemas.microsoft.com/office/drawing/2014/main" id="{00000000-0008-0000-0400-0000B8740100}"/>
                  </a:ext>
                </a:extLst>
              </xdr:cNvPr>
              <xdr:cNvSpPr/>
            </xdr:nvSpPr>
            <xdr:spPr bwMode="auto">
              <a:xfrm>
                <a:off x="7870153" y="36208587"/>
                <a:ext cx="925401" cy="34520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72337</xdr:colOff>
          <xdr:row>94</xdr:row>
          <xdr:rowOff>114149</xdr:rowOff>
        </xdr:from>
        <xdr:to>
          <xdr:col>8</xdr:col>
          <xdr:colOff>1596339</xdr:colOff>
          <xdr:row>96</xdr:row>
          <xdr:rowOff>55563</xdr:rowOff>
        </xdr:to>
        <xdr:grpSp>
          <xdr:nvGrpSpPr>
            <xdr:cNvPr id="5" name="Group 4">
              <a:extLst>
                <a:ext uri="{FF2B5EF4-FFF2-40B4-BE49-F238E27FC236}">
                  <a16:creationId xmlns:a16="http://schemas.microsoft.com/office/drawing/2014/main" id="{00000000-0008-0000-0400-000005000000}"/>
                </a:ext>
              </a:extLst>
            </xdr:cNvPr>
            <xdr:cNvGrpSpPr/>
          </xdr:nvGrpSpPr>
          <xdr:grpSpPr>
            <a:xfrm>
              <a:off x="9450799" y="35561803"/>
              <a:ext cx="1524002" cy="710741"/>
              <a:chOff x="9197286" y="35837210"/>
              <a:chExt cx="1524002" cy="707926"/>
            </a:xfrm>
          </xdr:grpSpPr>
          <xdr:sp macro="" textlink="">
            <xdr:nvSpPr>
              <xdr:cNvPr id="95417" name="Check Box 185" hidden="1">
                <a:extLst>
                  <a:ext uri="{63B3BB69-23CF-44E3-9099-C40C66FF867C}">
                    <a14:compatExt spid="_x0000_s95417"/>
                  </a:ext>
                  <a:ext uri="{FF2B5EF4-FFF2-40B4-BE49-F238E27FC236}">
                    <a16:creationId xmlns:a16="http://schemas.microsoft.com/office/drawing/2014/main" id="{00000000-0008-0000-0400-0000B9740100}"/>
                  </a:ext>
                </a:extLst>
              </xdr:cNvPr>
              <xdr:cNvSpPr/>
            </xdr:nvSpPr>
            <xdr:spPr bwMode="auto">
              <a:xfrm>
                <a:off x="9205092" y="35837210"/>
                <a:ext cx="425805" cy="34054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18" name="Check Box 186" hidden="1">
                <a:extLst>
                  <a:ext uri="{63B3BB69-23CF-44E3-9099-C40C66FF867C}">
                    <a14:compatExt spid="_x0000_s95418"/>
                  </a:ext>
                  <a:ext uri="{FF2B5EF4-FFF2-40B4-BE49-F238E27FC236}">
                    <a16:creationId xmlns:a16="http://schemas.microsoft.com/office/drawing/2014/main" id="{00000000-0008-0000-0400-0000BA740100}"/>
                  </a:ext>
                </a:extLst>
              </xdr:cNvPr>
              <xdr:cNvSpPr/>
            </xdr:nvSpPr>
            <xdr:spPr bwMode="auto">
              <a:xfrm>
                <a:off x="9788284" y="35837313"/>
                <a:ext cx="59354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19" name="Check Box 187" hidden="1">
                <a:extLst>
                  <a:ext uri="{63B3BB69-23CF-44E3-9099-C40C66FF867C}">
                    <a14:compatExt spid="_x0000_s95419"/>
                  </a:ext>
                  <a:ext uri="{FF2B5EF4-FFF2-40B4-BE49-F238E27FC236}">
                    <a16:creationId xmlns:a16="http://schemas.microsoft.com/office/drawing/2014/main" id="{00000000-0008-0000-0400-0000BB740100}"/>
                  </a:ext>
                </a:extLst>
              </xdr:cNvPr>
              <xdr:cNvSpPr/>
            </xdr:nvSpPr>
            <xdr:spPr bwMode="auto">
              <a:xfrm>
                <a:off x="9197286" y="36193991"/>
                <a:ext cx="535482"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21" name="Check Box 189" hidden="1">
                <a:extLst>
                  <a:ext uri="{63B3BB69-23CF-44E3-9099-C40C66FF867C}">
                    <a14:compatExt spid="_x0000_s95421"/>
                  </a:ext>
                  <a:ext uri="{FF2B5EF4-FFF2-40B4-BE49-F238E27FC236}">
                    <a16:creationId xmlns:a16="http://schemas.microsoft.com/office/drawing/2014/main" id="{00000000-0008-0000-0400-0000BD740100}"/>
                  </a:ext>
                </a:extLst>
              </xdr:cNvPr>
              <xdr:cNvSpPr/>
            </xdr:nvSpPr>
            <xdr:spPr bwMode="auto">
              <a:xfrm>
                <a:off x="9795480" y="36199927"/>
                <a:ext cx="925808" cy="34520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133350</xdr:colOff>
          <xdr:row>120</xdr:row>
          <xdr:rowOff>266676</xdr:rowOff>
        </xdr:from>
        <xdr:to>
          <xdr:col>5</xdr:col>
          <xdr:colOff>1752600</xdr:colOff>
          <xdr:row>122</xdr:row>
          <xdr:rowOff>156692</xdr:rowOff>
        </xdr:to>
        <xdr:grpSp>
          <xdr:nvGrpSpPr>
            <xdr:cNvPr id="58" name="Group 57">
              <a:extLst>
                <a:ext uri="{FF2B5EF4-FFF2-40B4-BE49-F238E27FC236}">
                  <a16:creationId xmlns:a16="http://schemas.microsoft.com/office/drawing/2014/main" id="{00000000-0008-0000-0400-00003A000000}"/>
                </a:ext>
              </a:extLst>
            </xdr:cNvPr>
            <xdr:cNvGrpSpPr/>
          </xdr:nvGrpSpPr>
          <xdr:grpSpPr>
            <a:xfrm>
              <a:off x="5591908" y="46975811"/>
              <a:ext cx="1619250" cy="571419"/>
              <a:chOff x="5519172" y="35863486"/>
              <a:chExt cx="1619250" cy="694322"/>
            </a:xfrm>
          </xdr:grpSpPr>
          <xdr:sp macro="" textlink="">
            <xdr:nvSpPr>
              <xdr:cNvPr id="95424" name="Check Box 192" hidden="1">
                <a:extLst>
                  <a:ext uri="{63B3BB69-23CF-44E3-9099-C40C66FF867C}">
                    <a14:compatExt spid="_x0000_s95424"/>
                  </a:ext>
                  <a:ext uri="{FF2B5EF4-FFF2-40B4-BE49-F238E27FC236}">
                    <a16:creationId xmlns:a16="http://schemas.microsoft.com/office/drawing/2014/main" id="{00000000-0008-0000-0400-0000C0740100}"/>
                  </a:ext>
                </a:extLst>
              </xdr:cNvPr>
              <xdr:cNvSpPr/>
            </xdr:nvSpPr>
            <xdr:spPr bwMode="auto">
              <a:xfrm>
                <a:off x="5527462" y="35863486"/>
                <a:ext cx="452418"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25" name="Check Box 193" hidden="1">
                <a:extLst>
                  <a:ext uri="{63B3BB69-23CF-44E3-9099-C40C66FF867C}">
                    <a14:compatExt spid="_x0000_s95425"/>
                  </a:ext>
                  <a:ext uri="{FF2B5EF4-FFF2-40B4-BE49-F238E27FC236}">
                    <a16:creationId xmlns:a16="http://schemas.microsoft.com/office/drawing/2014/main" id="{00000000-0008-0000-0400-0000C1740100}"/>
                  </a:ext>
                </a:extLst>
              </xdr:cNvPr>
              <xdr:cNvSpPr/>
            </xdr:nvSpPr>
            <xdr:spPr bwMode="auto">
              <a:xfrm>
                <a:off x="6147104" y="35863665"/>
                <a:ext cx="630643"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26" name="Check Box 194" hidden="1">
                <a:extLst>
                  <a:ext uri="{63B3BB69-23CF-44E3-9099-C40C66FF867C}">
                    <a14:compatExt spid="_x0000_s95426"/>
                  </a:ext>
                  <a:ext uri="{FF2B5EF4-FFF2-40B4-BE49-F238E27FC236}">
                    <a16:creationId xmlns:a16="http://schemas.microsoft.com/office/drawing/2014/main" id="{00000000-0008-0000-0400-0000C2740100}"/>
                  </a:ext>
                </a:extLst>
              </xdr:cNvPr>
              <xdr:cNvSpPr/>
            </xdr:nvSpPr>
            <xdr:spPr bwMode="auto">
              <a:xfrm>
                <a:off x="5519172" y="36213200"/>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27" name="Check Box 195" hidden="1">
                <a:extLst>
                  <a:ext uri="{63B3BB69-23CF-44E3-9099-C40C66FF867C}">
                    <a14:compatExt spid="_x0000_s95427"/>
                  </a:ext>
                  <a:ext uri="{FF2B5EF4-FFF2-40B4-BE49-F238E27FC236}">
                    <a16:creationId xmlns:a16="http://schemas.microsoft.com/office/drawing/2014/main" id="{00000000-0008-0000-0400-0000C3740100}"/>
                  </a:ext>
                </a:extLst>
              </xdr:cNvPr>
              <xdr:cNvSpPr/>
            </xdr:nvSpPr>
            <xdr:spPr bwMode="auto">
              <a:xfrm>
                <a:off x="6154750" y="36219147"/>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193431</xdr:colOff>
          <xdr:row>120</xdr:row>
          <xdr:rowOff>317955</xdr:rowOff>
        </xdr:from>
        <xdr:to>
          <xdr:col>7</xdr:col>
          <xdr:colOff>720970</xdr:colOff>
          <xdr:row>122</xdr:row>
          <xdr:rowOff>160346</xdr:rowOff>
        </xdr:to>
        <xdr:grpSp>
          <xdr:nvGrpSpPr>
            <xdr:cNvPr id="63" name="Group 62">
              <a:extLst>
                <a:ext uri="{FF2B5EF4-FFF2-40B4-BE49-F238E27FC236}">
                  <a16:creationId xmlns:a16="http://schemas.microsoft.com/office/drawing/2014/main" id="{00000000-0008-0000-0400-00003F000000}"/>
                </a:ext>
              </a:extLst>
            </xdr:cNvPr>
            <xdr:cNvGrpSpPr/>
          </xdr:nvGrpSpPr>
          <xdr:grpSpPr>
            <a:xfrm>
              <a:off x="7586296" y="47027090"/>
              <a:ext cx="1626578" cy="523794"/>
              <a:chOff x="5519191" y="35863504"/>
              <a:chExt cx="1619228" cy="694050"/>
            </a:xfrm>
          </xdr:grpSpPr>
          <xdr:sp macro="" textlink="">
            <xdr:nvSpPr>
              <xdr:cNvPr id="95428" name="Check Box 196" hidden="1">
                <a:extLst>
                  <a:ext uri="{63B3BB69-23CF-44E3-9099-C40C66FF867C}">
                    <a14:compatExt spid="_x0000_s95428"/>
                  </a:ext>
                  <a:ext uri="{FF2B5EF4-FFF2-40B4-BE49-F238E27FC236}">
                    <a16:creationId xmlns:a16="http://schemas.microsoft.com/office/drawing/2014/main" id="{00000000-0008-0000-0400-0000C4740100}"/>
                  </a:ext>
                </a:extLst>
              </xdr:cNvPr>
              <xdr:cNvSpPr/>
            </xdr:nvSpPr>
            <xdr:spPr bwMode="auto">
              <a:xfrm>
                <a:off x="5527462" y="35863504"/>
                <a:ext cx="452418"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29" name="Check Box 197" hidden="1">
                <a:extLst>
                  <a:ext uri="{63B3BB69-23CF-44E3-9099-C40C66FF867C}">
                    <a14:compatExt spid="_x0000_s95429"/>
                  </a:ext>
                  <a:ext uri="{FF2B5EF4-FFF2-40B4-BE49-F238E27FC236}">
                    <a16:creationId xmlns:a16="http://schemas.microsoft.com/office/drawing/2014/main" id="{00000000-0008-0000-0400-0000C5740100}"/>
                  </a:ext>
                </a:extLst>
              </xdr:cNvPr>
              <xdr:cNvSpPr/>
            </xdr:nvSpPr>
            <xdr:spPr bwMode="auto">
              <a:xfrm>
                <a:off x="6147104" y="35863652"/>
                <a:ext cx="630643"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30" name="Check Box 198" hidden="1">
                <a:extLst>
                  <a:ext uri="{63B3BB69-23CF-44E3-9099-C40C66FF867C}">
                    <a14:compatExt spid="_x0000_s95430"/>
                  </a:ext>
                  <a:ext uri="{FF2B5EF4-FFF2-40B4-BE49-F238E27FC236}">
                    <a16:creationId xmlns:a16="http://schemas.microsoft.com/office/drawing/2014/main" id="{00000000-0008-0000-0400-0000C6740100}"/>
                  </a:ext>
                </a:extLst>
              </xdr:cNvPr>
              <xdr:cNvSpPr/>
            </xdr:nvSpPr>
            <xdr:spPr bwMode="auto">
              <a:xfrm>
                <a:off x="5519191" y="36213196"/>
                <a:ext cx="568951"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31" name="Check Box 199" hidden="1">
                <a:extLst>
                  <a:ext uri="{63B3BB69-23CF-44E3-9099-C40C66FF867C}">
                    <a14:compatExt spid="_x0000_s95431"/>
                  </a:ext>
                  <a:ext uri="{FF2B5EF4-FFF2-40B4-BE49-F238E27FC236}">
                    <a16:creationId xmlns:a16="http://schemas.microsoft.com/office/drawing/2014/main" id="{00000000-0008-0000-0400-0000C7740100}"/>
                  </a:ext>
                </a:extLst>
              </xdr:cNvPr>
              <xdr:cNvSpPr/>
            </xdr:nvSpPr>
            <xdr:spPr bwMode="auto">
              <a:xfrm>
                <a:off x="6154752" y="36218897"/>
                <a:ext cx="983667" cy="33865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99648</xdr:colOff>
          <xdr:row>120</xdr:row>
          <xdr:rowOff>332689</xdr:rowOff>
        </xdr:from>
        <xdr:to>
          <xdr:col>9</xdr:col>
          <xdr:colOff>4398</xdr:colOff>
          <xdr:row>122</xdr:row>
          <xdr:rowOff>155973</xdr:rowOff>
        </xdr:to>
        <xdr:grpSp>
          <xdr:nvGrpSpPr>
            <xdr:cNvPr id="68" name="Group 67">
              <a:extLst>
                <a:ext uri="{FF2B5EF4-FFF2-40B4-BE49-F238E27FC236}">
                  <a16:creationId xmlns:a16="http://schemas.microsoft.com/office/drawing/2014/main" id="{00000000-0008-0000-0400-000044000000}"/>
                </a:ext>
              </a:extLst>
            </xdr:cNvPr>
            <xdr:cNvGrpSpPr/>
          </xdr:nvGrpSpPr>
          <xdr:grpSpPr>
            <a:xfrm>
              <a:off x="9478110" y="47041824"/>
              <a:ext cx="1614852" cy="504687"/>
              <a:chOff x="5519153" y="35863294"/>
              <a:chExt cx="1619259" cy="694924"/>
            </a:xfrm>
          </xdr:grpSpPr>
          <xdr:sp macro="" textlink="">
            <xdr:nvSpPr>
              <xdr:cNvPr id="95432" name="Check Box 200" hidden="1">
                <a:extLst>
                  <a:ext uri="{63B3BB69-23CF-44E3-9099-C40C66FF867C}">
                    <a14:compatExt spid="_x0000_s95432"/>
                  </a:ext>
                  <a:ext uri="{FF2B5EF4-FFF2-40B4-BE49-F238E27FC236}">
                    <a16:creationId xmlns:a16="http://schemas.microsoft.com/office/drawing/2014/main" id="{00000000-0008-0000-0400-0000C8740100}"/>
                  </a:ext>
                </a:extLst>
              </xdr:cNvPr>
              <xdr:cNvSpPr/>
            </xdr:nvSpPr>
            <xdr:spPr bwMode="auto">
              <a:xfrm>
                <a:off x="5527462" y="35863294"/>
                <a:ext cx="452417"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33" name="Check Box 201" hidden="1">
                <a:extLst>
                  <a:ext uri="{63B3BB69-23CF-44E3-9099-C40C66FF867C}">
                    <a14:compatExt spid="_x0000_s95433"/>
                  </a:ext>
                  <a:ext uri="{FF2B5EF4-FFF2-40B4-BE49-F238E27FC236}">
                    <a16:creationId xmlns:a16="http://schemas.microsoft.com/office/drawing/2014/main" id="{00000000-0008-0000-0400-0000C9740100}"/>
                  </a:ext>
                </a:extLst>
              </xdr:cNvPr>
              <xdr:cNvSpPr/>
            </xdr:nvSpPr>
            <xdr:spPr bwMode="auto">
              <a:xfrm>
                <a:off x="6147104" y="35863302"/>
                <a:ext cx="630643"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34" name="Check Box 202" hidden="1">
                <a:extLst>
                  <a:ext uri="{63B3BB69-23CF-44E3-9099-C40C66FF867C}">
                    <a14:compatExt spid="_x0000_s95434"/>
                  </a:ext>
                  <a:ext uri="{FF2B5EF4-FFF2-40B4-BE49-F238E27FC236}">
                    <a16:creationId xmlns:a16="http://schemas.microsoft.com/office/drawing/2014/main" id="{00000000-0008-0000-0400-0000CA740100}"/>
                  </a:ext>
                </a:extLst>
              </xdr:cNvPr>
              <xdr:cNvSpPr/>
            </xdr:nvSpPr>
            <xdr:spPr bwMode="auto">
              <a:xfrm>
                <a:off x="5519153" y="36213205"/>
                <a:ext cx="568953"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35" name="Check Box 203" hidden="1">
                <a:extLst>
                  <a:ext uri="{63B3BB69-23CF-44E3-9099-C40C66FF867C}">
                    <a14:compatExt spid="_x0000_s95435"/>
                  </a:ext>
                  <a:ext uri="{FF2B5EF4-FFF2-40B4-BE49-F238E27FC236}">
                    <a16:creationId xmlns:a16="http://schemas.microsoft.com/office/drawing/2014/main" id="{00000000-0008-0000-0400-0000CB740100}"/>
                  </a:ext>
                </a:extLst>
              </xdr:cNvPr>
              <xdr:cNvSpPr/>
            </xdr:nvSpPr>
            <xdr:spPr bwMode="auto">
              <a:xfrm>
                <a:off x="6154738" y="36219549"/>
                <a:ext cx="983674" cy="33866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206620</xdr:colOff>
          <xdr:row>132</xdr:row>
          <xdr:rowOff>246156</xdr:rowOff>
        </xdr:from>
        <xdr:to>
          <xdr:col>5</xdr:col>
          <xdr:colOff>1825870</xdr:colOff>
          <xdr:row>134</xdr:row>
          <xdr:rowOff>61420</xdr:rowOff>
        </xdr:to>
        <xdr:grpSp>
          <xdr:nvGrpSpPr>
            <xdr:cNvPr id="82" name="Group 81">
              <a:extLst>
                <a:ext uri="{FF2B5EF4-FFF2-40B4-BE49-F238E27FC236}">
                  <a16:creationId xmlns:a16="http://schemas.microsoft.com/office/drawing/2014/main" id="{00000000-0008-0000-0400-000052000000}"/>
                </a:ext>
              </a:extLst>
            </xdr:cNvPr>
            <xdr:cNvGrpSpPr/>
          </xdr:nvGrpSpPr>
          <xdr:grpSpPr>
            <a:xfrm>
              <a:off x="5665178" y="51666502"/>
              <a:ext cx="1619250" cy="635880"/>
              <a:chOff x="5519172" y="35863181"/>
              <a:chExt cx="1619250" cy="694705"/>
            </a:xfrm>
          </xdr:grpSpPr>
          <xdr:sp macro="" textlink="">
            <xdr:nvSpPr>
              <xdr:cNvPr id="95445" name="Check Box 213" hidden="1">
                <a:extLst>
                  <a:ext uri="{63B3BB69-23CF-44E3-9099-C40C66FF867C}">
                    <a14:compatExt spid="_x0000_s95445"/>
                  </a:ext>
                  <a:ext uri="{FF2B5EF4-FFF2-40B4-BE49-F238E27FC236}">
                    <a16:creationId xmlns:a16="http://schemas.microsoft.com/office/drawing/2014/main" id="{00000000-0008-0000-0400-0000D5740100}"/>
                  </a:ext>
                </a:extLst>
              </xdr:cNvPr>
              <xdr:cNvSpPr/>
            </xdr:nvSpPr>
            <xdr:spPr bwMode="auto">
              <a:xfrm>
                <a:off x="5527462" y="35863311"/>
                <a:ext cx="452418" cy="33410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46" name="Check Box 214" hidden="1">
                <a:extLst>
                  <a:ext uri="{63B3BB69-23CF-44E3-9099-C40C66FF867C}">
                    <a14:compatExt spid="_x0000_s95446"/>
                  </a:ext>
                  <a:ext uri="{FF2B5EF4-FFF2-40B4-BE49-F238E27FC236}">
                    <a16:creationId xmlns:a16="http://schemas.microsoft.com/office/drawing/2014/main" id="{00000000-0008-0000-0400-0000D6740100}"/>
                  </a:ext>
                </a:extLst>
              </xdr:cNvPr>
              <xdr:cNvSpPr/>
            </xdr:nvSpPr>
            <xdr:spPr bwMode="auto">
              <a:xfrm>
                <a:off x="6147104" y="35863181"/>
                <a:ext cx="630643" cy="33409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47" name="Check Box 215" hidden="1">
                <a:extLst>
                  <a:ext uri="{63B3BB69-23CF-44E3-9099-C40C66FF867C}">
                    <a14:compatExt spid="_x0000_s95447"/>
                  </a:ext>
                  <a:ext uri="{FF2B5EF4-FFF2-40B4-BE49-F238E27FC236}">
                    <a16:creationId xmlns:a16="http://schemas.microsoft.com/office/drawing/2014/main" id="{00000000-0008-0000-0400-0000D7740100}"/>
                  </a:ext>
                </a:extLst>
              </xdr:cNvPr>
              <xdr:cNvSpPr/>
            </xdr:nvSpPr>
            <xdr:spPr bwMode="auto">
              <a:xfrm>
                <a:off x="5519172" y="36213200"/>
                <a:ext cx="568950"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48" name="Check Box 216" hidden="1">
                <a:extLst>
                  <a:ext uri="{63B3BB69-23CF-44E3-9099-C40C66FF867C}">
                    <a14:compatExt spid="_x0000_s95448"/>
                  </a:ext>
                  <a:ext uri="{FF2B5EF4-FFF2-40B4-BE49-F238E27FC236}">
                    <a16:creationId xmlns:a16="http://schemas.microsoft.com/office/drawing/2014/main" id="{00000000-0008-0000-0400-0000D8740100}"/>
                  </a:ext>
                </a:extLst>
              </xdr:cNvPr>
              <xdr:cNvSpPr/>
            </xdr:nvSpPr>
            <xdr:spPr bwMode="auto">
              <a:xfrm>
                <a:off x="6154750" y="36219230"/>
                <a:ext cx="983672" cy="33865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208079</xdr:colOff>
          <xdr:row>132</xdr:row>
          <xdr:rowOff>246156</xdr:rowOff>
        </xdr:from>
        <xdr:to>
          <xdr:col>7</xdr:col>
          <xdr:colOff>816212</xdr:colOff>
          <xdr:row>134</xdr:row>
          <xdr:rowOff>61420</xdr:rowOff>
        </xdr:to>
        <xdr:grpSp>
          <xdr:nvGrpSpPr>
            <xdr:cNvPr id="87" name="Group 86">
              <a:extLst>
                <a:ext uri="{FF2B5EF4-FFF2-40B4-BE49-F238E27FC236}">
                  <a16:creationId xmlns:a16="http://schemas.microsoft.com/office/drawing/2014/main" id="{00000000-0008-0000-0400-000057000000}"/>
                </a:ext>
              </a:extLst>
            </xdr:cNvPr>
            <xdr:cNvGrpSpPr/>
          </xdr:nvGrpSpPr>
          <xdr:grpSpPr>
            <a:xfrm>
              <a:off x="7600944" y="51666502"/>
              <a:ext cx="1707172" cy="635880"/>
              <a:chOff x="5519164" y="35863181"/>
              <a:chExt cx="1619269" cy="694705"/>
            </a:xfrm>
          </xdr:grpSpPr>
          <xdr:sp macro="" textlink="">
            <xdr:nvSpPr>
              <xdr:cNvPr id="95449" name="Check Box 217" hidden="1">
                <a:extLst>
                  <a:ext uri="{63B3BB69-23CF-44E3-9099-C40C66FF867C}">
                    <a14:compatExt spid="_x0000_s95449"/>
                  </a:ext>
                  <a:ext uri="{FF2B5EF4-FFF2-40B4-BE49-F238E27FC236}">
                    <a16:creationId xmlns:a16="http://schemas.microsoft.com/office/drawing/2014/main" id="{00000000-0008-0000-0400-0000D9740100}"/>
                  </a:ext>
                </a:extLst>
              </xdr:cNvPr>
              <xdr:cNvSpPr/>
            </xdr:nvSpPr>
            <xdr:spPr bwMode="auto">
              <a:xfrm>
                <a:off x="5527462" y="35863311"/>
                <a:ext cx="452418" cy="33410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50" name="Check Box 218" hidden="1">
                <a:extLst>
                  <a:ext uri="{63B3BB69-23CF-44E3-9099-C40C66FF867C}">
                    <a14:compatExt spid="_x0000_s95450"/>
                  </a:ext>
                  <a:ext uri="{FF2B5EF4-FFF2-40B4-BE49-F238E27FC236}">
                    <a16:creationId xmlns:a16="http://schemas.microsoft.com/office/drawing/2014/main" id="{00000000-0008-0000-0400-0000DA740100}"/>
                  </a:ext>
                </a:extLst>
              </xdr:cNvPr>
              <xdr:cNvSpPr/>
            </xdr:nvSpPr>
            <xdr:spPr bwMode="auto">
              <a:xfrm>
                <a:off x="6147104" y="35863181"/>
                <a:ext cx="630643" cy="33409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51" name="Check Box 219" hidden="1">
                <a:extLst>
                  <a:ext uri="{63B3BB69-23CF-44E3-9099-C40C66FF867C}">
                    <a14:compatExt spid="_x0000_s95451"/>
                  </a:ext>
                  <a:ext uri="{FF2B5EF4-FFF2-40B4-BE49-F238E27FC236}">
                    <a16:creationId xmlns:a16="http://schemas.microsoft.com/office/drawing/2014/main" id="{00000000-0008-0000-0400-0000DB740100}"/>
                  </a:ext>
                </a:extLst>
              </xdr:cNvPr>
              <xdr:cNvSpPr/>
            </xdr:nvSpPr>
            <xdr:spPr bwMode="auto">
              <a:xfrm>
                <a:off x="5519164" y="36213200"/>
                <a:ext cx="568938"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52" name="Check Box 220" hidden="1">
                <a:extLst>
                  <a:ext uri="{63B3BB69-23CF-44E3-9099-C40C66FF867C}">
                    <a14:compatExt spid="_x0000_s95452"/>
                  </a:ext>
                  <a:ext uri="{FF2B5EF4-FFF2-40B4-BE49-F238E27FC236}">
                    <a16:creationId xmlns:a16="http://schemas.microsoft.com/office/drawing/2014/main" id="{00000000-0008-0000-0400-0000DC740100}"/>
                  </a:ext>
                </a:extLst>
              </xdr:cNvPr>
              <xdr:cNvSpPr/>
            </xdr:nvSpPr>
            <xdr:spPr bwMode="auto">
              <a:xfrm>
                <a:off x="6154765" y="36219230"/>
                <a:ext cx="983668" cy="33865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216878</xdr:colOff>
          <xdr:row>132</xdr:row>
          <xdr:rowOff>246156</xdr:rowOff>
        </xdr:from>
        <xdr:to>
          <xdr:col>9</xdr:col>
          <xdr:colOff>5862</xdr:colOff>
          <xdr:row>134</xdr:row>
          <xdr:rowOff>61420</xdr:rowOff>
        </xdr:to>
        <xdr:grpSp>
          <xdr:nvGrpSpPr>
            <xdr:cNvPr id="92" name="Group 91">
              <a:extLst>
                <a:ext uri="{FF2B5EF4-FFF2-40B4-BE49-F238E27FC236}">
                  <a16:creationId xmlns:a16="http://schemas.microsoft.com/office/drawing/2014/main" id="{00000000-0008-0000-0400-00005C000000}"/>
                </a:ext>
              </a:extLst>
            </xdr:cNvPr>
            <xdr:cNvGrpSpPr/>
          </xdr:nvGrpSpPr>
          <xdr:grpSpPr>
            <a:xfrm>
              <a:off x="9595340" y="51666502"/>
              <a:ext cx="1497622" cy="635880"/>
              <a:chOff x="5519169" y="35863181"/>
              <a:chExt cx="1619252" cy="694705"/>
            </a:xfrm>
          </xdr:grpSpPr>
          <xdr:sp macro="" textlink="">
            <xdr:nvSpPr>
              <xdr:cNvPr id="95453" name="Check Box 221" hidden="1">
                <a:extLst>
                  <a:ext uri="{63B3BB69-23CF-44E3-9099-C40C66FF867C}">
                    <a14:compatExt spid="_x0000_s95453"/>
                  </a:ext>
                  <a:ext uri="{FF2B5EF4-FFF2-40B4-BE49-F238E27FC236}">
                    <a16:creationId xmlns:a16="http://schemas.microsoft.com/office/drawing/2014/main" id="{00000000-0008-0000-0400-0000DD740100}"/>
                  </a:ext>
                </a:extLst>
              </xdr:cNvPr>
              <xdr:cNvSpPr/>
            </xdr:nvSpPr>
            <xdr:spPr bwMode="auto">
              <a:xfrm>
                <a:off x="5527462" y="35863311"/>
                <a:ext cx="452418" cy="33410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54" name="Check Box 222" hidden="1">
                <a:extLst>
                  <a:ext uri="{63B3BB69-23CF-44E3-9099-C40C66FF867C}">
                    <a14:compatExt spid="_x0000_s95454"/>
                  </a:ext>
                  <a:ext uri="{FF2B5EF4-FFF2-40B4-BE49-F238E27FC236}">
                    <a16:creationId xmlns:a16="http://schemas.microsoft.com/office/drawing/2014/main" id="{00000000-0008-0000-0400-0000DE740100}"/>
                  </a:ext>
                </a:extLst>
              </xdr:cNvPr>
              <xdr:cNvSpPr/>
            </xdr:nvSpPr>
            <xdr:spPr bwMode="auto">
              <a:xfrm>
                <a:off x="6147104" y="35863181"/>
                <a:ext cx="630643" cy="33409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55" name="Check Box 223" hidden="1">
                <a:extLst>
                  <a:ext uri="{63B3BB69-23CF-44E3-9099-C40C66FF867C}">
                    <a14:compatExt spid="_x0000_s95455"/>
                  </a:ext>
                  <a:ext uri="{FF2B5EF4-FFF2-40B4-BE49-F238E27FC236}">
                    <a16:creationId xmlns:a16="http://schemas.microsoft.com/office/drawing/2014/main" id="{00000000-0008-0000-0400-0000DF740100}"/>
                  </a:ext>
                </a:extLst>
              </xdr:cNvPr>
              <xdr:cNvSpPr/>
            </xdr:nvSpPr>
            <xdr:spPr bwMode="auto">
              <a:xfrm>
                <a:off x="5519169" y="36213200"/>
                <a:ext cx="568947"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56" name="Check Box 224" hidden="1">
                <a:extLst>
                  <a:ext uri="{63B3BB69-23CF-44E3-9099-C40C66FF867C}">
                    <a14:compatExt spid="_x0000_s95456"/>
                  </a:ext>
                  <a:ext uri="{FF2B5EF4-FFF2-40B4-BE49-F238E27FC236}">
                    <a16:creationId xmlns:a16="http://schemas.microsoft.com/office/drawing/2014/main" id="{00000000-0008-0000-0400-0000E0740100}"/>
                  </a:ext>
                </a:extLst>
              </xdr:cNvPr>
              <xdr:cNvSpPr/>
            </xdr:nvSpPr>
            <xdr:spPr bwMode="auto">
              <a:xfrm>
                <a:off x="6154752" y="36219230"/>
                <a:ext cx="983669" cy="33865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206620</xdr:colOff>
          <xdr:row>177</xdr:row>
          <xdr:rowOff>304806</xdr:rowOff>
        </xdr:from>
        <xdr:to>
          <xdr:col>5</xdr:col>
          <xdr:colOff>1825870</xdr:colOff>
          <xdr:row>179</xdr:row>
          <xdr:rowOff>59962</xdr:rowOff>
        </xdr:to>
        <xdr:grpSp>
          <xdr:nvGrpSpPr>
            <xdr:cNvPr id="135" name="Group 134">
              <a:extLst>
                <a:ext uri="{FF2B5EF4-FFF2-40B4-BE49-F238E27FC236}">
                  <a16:creationId xmlns:a16="http://schemas.microsoft.com/office/drawing/2014/main" id="{00000000-0008-0000-0400-000087000000}"/>
                </a:ext>
              </a:extLst>
            </xdr:cNvPr>
            <xdr:cNvGrpSpPr/>
          </xdr:nvGrpSpPr>
          <xdr:grpSpPr>
            <a:xfrm>
              <a:off x="5665178" y="72137960"/>
              <a:ext cx="1619250" cy="671021"/>
              <a:chOff x="5519172" y="35863684"/>
              <a:chExt cx="1619250" cy="694162"/>
            </a:xfrm>
          </xdr:grpSpPr>
          <xdr:sp macro="" textlink="">
            <xdr:nvSpPr>
              <xdr:cNvPr id="95492" name="Check Box 260" hidden="1">
                <a:extLst>
                  <a:ext uri="{63B3BB69-23CF-44E3-9099-C40C66FF867C}">
                    <a14:compatExt spid="_x0000_s95492"/>
                  </a:ext>
                  <a:ext uri="{FF2B5EF4-FFF2-40B4-BE49-F238E27FC236}">
                    <a16:creationId xmlns:a16="http://schemas.microsoft.com/office/drawing/2014/main" id="{00000000-0008-0000-0400-000004750100}"/>
                  </a:ext>
                </a:extLst>
              </xdr:cNvPr>
              <xdr:cNvSpPr/>
            </xdr:nvSpPr>
            <xdr:spPr bwMode="auto">
              <a:xfrm>
                <a:off x="5527462" y="35863684"/>
                <a:ext cx="452418" cy="33411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93" name="Check Box 261" hidden="1">
                <a:extLst>
                  <a:ext uri="{63B3BB69-23CF-44E3-9099-C40C66FF867C}">
                    <a14:compatExt spid="_x0000_s95493"/>
                  </a:ext>
                  <a:ext uri="{FF2B5EF4-FFF2-40B4-BE49-F238E27FC236}">
                    <a16:creationId xmlns:a16="http://schemas.microsoft.com/office/drawing/2014/main" id="{00000000-0008-0000-0400-000005750100}"/>
                  </a:ext>
                </a:extLst>
              </xdr:cNvPr>
              <xdr:cNvSpPr/>
            </xdr:nvSpPr>
            <xdr:spPr bwMode="auto">
              <a:xfrm>
                <a:off x="6147104" y="35863685"/>
                <a:ext cx="630643"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6" name="Check Box 262" hidden="1">
                <a:extLst>
                  <a:ext uri="{63B3BB69-23CF-44E3-9099-C40C66FF867C}">
                    <a14:compatExt spid="_x0000_s95494"/>
                  </a:ext>
                  <a:ext uri="{FF2B5EF4-FFF2-40B4-BE49-F238E27FC236}">
                    <a16:creationId xmlns:a16="http://schemas.microsoft.com/office/drawing/2014/main" id="{00000000-0008-0000-0400-000006000000}"/>
                  </a:ext>
                </a:extLst>
              </xdr:cNvPr>
              <xdr:cNvSpPr/>
            </xdr:nvSpPr>
            <xdr:spPr bwMode="auto">
              <a:xfrm>
                <a:off x="5519172" y="36213202"/>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95" name="Check Box 263" hidden="1">
                <a:extLst>
                  <a:ext uri="{63B3BB69-23CF-44E3-9099-C40C66FF867C}">
                    <a14:compatExt spid="_x0000_s95495"/>
                  </a:ext>
                  <a:ext uri="{FF2B5EF4-FFF2-40B4-BE49-F238E27FC236}">
                    <a16:creationId xmlns:a16="http://schemas.microsoft.com/office/drawing/2014/main" id="{00000000-0008-0000-0400-000007750100}"/>
                  </a:ext>
                </a:extLst>
              </xdr:cNvPr>
              <xdr:cNvSpPr/>
            </xdr:nvSpPr>
            <xdr:spPr bwMode="auto">
              <a:xfrm>
                <a:off x="6154750" y="36219187"/>
                <a:ext cx="983672" cy="33865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208082</xdr:colOff>
          <xdr:row>177</xdr:row>
          <xdr:rowOff>304806</xdr:rowOff>
        </xdr:from>
        <xdr:to>
          <xdr:col>7</xdr:col>
          <xdr:colOff>794239</xdr:colOff>
          <xdr:row>179</xdr:row>
          <xdr:rowOff>59962</xdr:rowOff>
        </xdr:to>
        <xdr:grpSp>
          <xdr:nvGrpSpPr>
            <xdr:cNvPr id="141" name="Group 140">
              <a:extLst>
                <a:ext uri="{FF2B5EF4-FFF2-40B4-BE49-F238E27FC236}">
                  <a16:creationId xmlns:a16="http://schemas.microsoft.com/office/drawing/2014/main" id="{00000000-0008-0000-0400-00008D000000}"/>
                </a:ext>
              </a:extLst>
            </xdr:cNvPr>
            <xdr:cNvGrpSpPr/>
          </xdr:nvGrpSpPr>
          <xdr:grpSpPr>
            <a:xfrm>
              <a:off x="7600947" y="72137960"/>
              <a:ext cx="1685196" cy="671021"/>
              <a:chOff x="5519174" y="35863684"/>
              <a:chExt cx="1619260" cy="694162"/>
            </a:xfrm>
          </xdr:grpSpPr>
          <xdr:sp macro="" textlink="">
            <xdr:nvSpPr>
              <xdr:cNvPr id="95496" name="Check Box 264" hidden="1">
                <a:extLst>
                  <a:ext uri="{63B3BB69-23CF-44E3-9099-C40C66FF867C}">
                    <a14:compatExt spid="_x0000_s95496"/>
                  </a:ext>
                  <a:ext uri="{FF2B5EF4-FFF2-40B4-BE49-F238E27FC236}">
                    <a16:creationId xmlns:a16="http://schemas.microsoft.com/office/drawing/2014/main" id="{00000000-0008-0000-0400-000008750100}"/>
                  </a:ext>
                </a:extLst>
              </xdr:cNvPr>
              <xdr:cNvSpPr/>
            </xdr:nvSpPr>
            <xdr:spPr bwMode="auto">
              <a:xfrm>
                <a:off x="5527462" y="35863684"/>
                <a:ext cx="452418" cy="33411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97" name="Check Box 265" hidden="1">
                <a:extLst>
                  <a:ext uri="{63B3BB69-23CF-44E3-9099-C40C66FF867C}">
                    <a14:compatExt spid="_x0000_s95497"/>
                  </a:ext>
                  <a:ext uri="{FF2B5EF4-FFF2-40B4-BE49-F238E27FC236}">
                    <a16:creationId xmlns:a16="http://schemas.microsoft.com/office/drawing/2014/main" id="{00000000-0008-0000-0400-000009750100}"/>
                  </a:ext>
                </a:extLst>
              </xdr:cNvPr>
              <xdr:cNvSpPr/>
            </xdr:nvSpPr>
            <xdr:spPr bwMode="auto">
              <a:xfrm>
                <a:off x="6147104" y="35863685"/>
                <a:ext cx="630643"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98" name="Check Box 266" hidden="1">
                <a:extLst>
                  <a:ext uri="{63B3BB69-23CF-44E3-9099-C40C66FF867C}">
                    <a14:compatExt spid="_x0000_s95498"/>
                  </a:ext>
                  <a:ext uri="{FF2B5EF4-FFF2-40B4-BE49-F238E27FC236}">
                    <a16:creationId xmlns:a16="http://schemas.microsoft.com/office/drawing/2014/main" id="{00000000-0008-0000-0400-00000A750100}"/>
                  </a:ext>
                </a:extLst>
              </xdr:cNvPr>
              <xdr:cNvSpPr/>
            </xdr:nvSpPr>
            <xdr:spPr bwMode="auto">
              <a:xfrm>
                <a:off x="5519174" y="36213202"/>
                <a:ext cx="568952"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99" name="Check Box 267" hidden="1">
                <a:extLst>
                  <a:ext uri="{63B3BB69-23CF-44E3-9099-C40C66FF867C}">
                    <a14:compatExt spid="_x0000_s95499"/>
                  </a:ext>
                  <a:ext uri="{FF2B5EF4-FFF2-40B4-BE49-F238E27FC236}">
                    <a16:creationId xmlns:a16="http://schemas.microsoft.com/office/drawing/2014/main" id="{00000000-0008-0000-0400-00000B750100}"/>
                  </a:ext>
                </a:extLst>
              </xdr:cNvPr>
              <xdr:cNvSpPr/>
            </xdr:nvSpPr>
            <xdr:spPr bwMode="auto">
              <a:xfrm>
                <a:off x="6154760" y="36219187"/>
                <a:ext cx="983674" cy="33865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216878</xdr:colOff>
          <xdr:row>177</xdr:row>
          <xdr:rowOff>304806</xdr:rowOff>
        </xdr:from>
        <xdr:to>
          <xdr:col>9</xdr:col>
          <xdr:colOff>5862</xdr:colOff>
          <xdr:row>179</xdr:row>
          <xdr:rowOff>59962</xdr:rowOff>
        </xdr:to>
        <xdr:grpSp>
          <xdr:nvGrpSpPr>
            <xdr:cNvPr id="145" name="Group 144">
              <a:extLst>
                <a:ext uri="{FF2B5EF4-FFF2-40B4-BE49-F238E27FC236}">
                  <a16:creationId xmlns:a16="http://schemas.microsoft.com/office/drawing/2014/main" id="{00000000-0008-0000-0400-000091000000}"/>
                </a:ext>
              </a:extLst>
            </xdr:cNvPr>
            <xdr:cNvGrpSpPr/>
          </xdr:nvGrpSpPr>
          <xdr:grpSpPr>
            <a:xfrm>
              <a:off x="9595340" y="72137960"/>
              <a:ext cx="1497622" cy="671021"/>
              <a:chOff x="5519169" y="35863684"/>
              <a:chExt cx="1619252" cy="694162"/>
            </a:xfrm>
          </xdr:grpSpPr>
          <xdr:sp macro="" textlink="">
            <xdr:nvSpPr>
              <xdr:cNvPr id="95500" name="Check Box 268" hidden="1">
                <a:extLst>
                  <a:ext uri="{63B3BB69-23CF-44E3-9099-C40C66FF867C}">
                    <a14:compatExt spid="_x0000_s95500"/>
                  </a:ext>
                  <a:ext uri="{FF2B5EF4-FFF2-40B4-BE49-F238E27FC236}">
                    <a16:creationId xmlns:a16="http://schemas.microsoft.com/office/drawing/2014/main" id="{00000000-0008-0000-0400-00000C750100}"/>
                  </a:ext>
                </a:extLst>
              </xdr:cNvPr>
              <xdr:cNvSpPr/>
            </xdr:nvSpPr>
            <xdr:spPr bwMode="auto">
              <a:xfrm>
                <a:off x="5527462" y="35863684"/>
                <a:ext cx="452418" cy="33411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01" name="Check Box 269" hidden="1">
                <a:extLst>
                  <a:ext uri="{63B3BB69-23CF-44E3-9099-C40C66FF867C}">
                    <a14:compatExt spid="_x0000_s95501"/>
                  </a:ext>
                  <a:ext uri="{FF2B5EF4-FFF2-40B4-BE49-F238E27FC236}">
                    <a16:creationId xmlns:a16="http://schemas.microsoft.com/office/drawing/2014/main" id="{00000000-0008-0000-0400-00000D750100}"/>
                  </a:ext>
                </a:extLst>
              </xdr:cNvPr>
              <xdr:cNvSpPr/>
            </xdr:nvSpPr>
            <xdr:spPr bwMode="auto">
              <a:xfrm>
                <a:off x="6147104" y="35863685"/>
                <a:ext cx="630643"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02" name="Check Box 270" hidden="1">
                <a:extLst>
                  <a:ext uri="{63B3BB69-23CF-44E3-9099-C40C66FF867C}">
                    <a14:compatExt spid="_x0000_s95502"/>
                  </a:ext>
                  <a:ext uri="{FF2B5EF4-FFF2-40B4-BE49-F238E27FC236}">
                    <a16:creationId xmlns:a16="http://schemas.microsoft.com/office/drawing/2014/main" id="{00000000-0008-0000-0400-00000E750100}"/>
                  </a:ext>
                </a:extLst>
              </xdr:cNvPr>
              <xdr:cNvSpPr/>
            </xdr:nvSpPr>
            <xdr:spPr bwMode="auto">
              <a:xfrm>
                <a:off x="5519169" y="36213202"/>
                <a:ext cx="568947"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03" name="Check Box 271" hidden="1">
                <a:extLst>
                  <a:ext uri="{63B3BB69-23CF-44E3-9099-C40C66FF867C}">
                    <a14:compatExt spid="_x0000_s95503"/>
                  </a:ext>
                  <a:ext uri="{FF2B5EF4-FFF2-40B4-BE49-F238E27FC236}">
                    <a16:creationId xmlns:a16="http://schemas.microsoft.com/office/drawing/2014/main" id="{00000000-0008-0000-0400-00000F750100}"/>
                  </a:ext>
                </a:extLst>
              </xdr:cNvPr>
              <xdr:cNvSpPr/>
            </xdr:nvSpPr>
            <xdr:spPr bwMode="auto">
              <a:xfrm>
                <a:off x="6154752" y="36219187"/>
                <a:ext cx="983669" cy="33865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140677</xdr:colOff>
          <xdr:row>166</xdr:row>
          <xdr:rowOff>317987</xdr:rowOff>
        </xdr:from>
        <xdr:to>
          <xdr:col>5</xdr:col>
          <xdr:colOff>1759927</xdr:colOff>
          <xdr:row>168</xdr:row>
          <xdr:rowOff>5758</xdr:rowOff>
        </xdr:to>
        <xdr:grpSp>
          <xdr:nvGrpSpPr>
            <xdr:cNvPr id="150" name="Group 149">
              <a:extLst>
                <a:ext uri="{FF2B5EF4-FFF2-40B4-BE49-F238E27FC236}">
                  <a16:creationId xmlns:a16="http://schemas.microsoft.com/office/drawing/2014/main" id="{00000000-0008-0000-0400-000096000000}"/>
                </a:ext>
              </a:extLst>
            </xdr:cNvPr>
            <xdr:cNvGrpSpPr/>
          </xdr:nvGrpSpPr>
          <xdr:grpSpPr>
            <a:xfrm>
              <a:off x="5599235" y="67498545"/>
              <a:ext cx="1619250" cy="574328"/>
              <a:chOff x="5519172" y="35863258"/>
              <a:chExt cx="1619250" cy="694675"/>
            </a:xfrm>
          </xdr:grpSpPr>
          <xdr:sp macro="" textlink="">
            <xdr:nvSpPr>
              <xdr:cNvPr id="95504" name="Check Box 272" hidden="1">
                <a:extLst>
                  <a:ext uri="{63B3BB69-23CF-44E3-9099-C40C66FF867C}">
                    <a14:compatExt spid="_x0000_s95504"/>
                  </a:ext>
                  <a:ext uri="{FF2B5EF4-FFF2-40B4-BE49-F238E27FC236}">
                    <a16:creationId xmlns:a16="http://schemas.microsoft.com/office/drawing/2014/main" id="{00000000-0008-0000-0400-000010750100}"/>
                  </a:ext>
                </a:extLst>
              </xdr:cNvPr>
              <xdr:cNvSpPr/>
            </xdr:nvSpPr>
            <xdr:spPr bwMode="auto">
              <a:xfrm>
                <a:off x="5527462" y="35863295"/>
                <a:ext cx="452418" cy="33409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05" name="Check Box 273" hidden="1">
                <a:extLst>
                  <a:ext uri="{63B3BB69-23CF-44E3-9099-C40C66FF867C}">
                    <a14:compatExt spid="_x0000_s95505"/>
                  </a:ext>
                  <a:ext uri="{FF2B5EF4-FFF2-40B4-BE49-F238E27FC236}">
                    <a16:creationId xmlns:a16="http://schemas.microsoft.com/office/drawing/2014/main" id="{00000000-0008-0000-0400-000011750100}"/>
                  </a:ext>
                </a:extLst>
              </xdr:cNvPr>
              <xdr:cNvSpPr/>
            </xdr:nvSpPr>
            <xdr:spPr bwMode="auto">
              <a:xfrm>
                <a:off x="6147104" y="35863258"/>
                <a:ext cx="630643"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06" name="Check Box 274" hidden="1">
                <a:extLst>
                  <a:ext uri="{63B3BB69-23CF-44E3-9099-C40C66FF867C}">
                    <a14:compatExt spid="_x0000_s95506"/>
                  </a:ext>
                  <a:ext uri="{FF2B5EF4-FFF2-40B4-BE49-F238E27FC236}">
                    <a16:creationId xmlns:a16="http://schemas.microsoft.com/office/drawing/2014/main" id="{00000000-0008-0000-0400-000012750100}"/>
                  </a:ext>
                </a:extLst>
              </xdr:cNvPr>
              <xdr:cNvSpPr/>
            </xdr:nvSpPr>
            <xdr:spPr bwMode="auto">
              <a:xfrm>
                <a:off x="5519172" y="36213198"/>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07" name="Check Box 275" hidden="1">
                <a:extLst>
                  <a:ext uri="{63B3BB69-23CF-44E3-9099-C40C66FF867C}">
                    <a14:compatExt spid="_x0000_s95507"/>
                  </a:ext>
                  <a:ext uri="{FF2B5EF4-FFF2-40B4-BE49-F238E27FC236}">
                    <a16:creationId xmlns:a16="http://schemas.microsoft.com/office/drawing/2014/main" id="{00000000-0008-0000-0400-000013750100}"/>
                  </a:ext>
                </a:extLst>
              </xdr:cNvPr>
              <xdr:cNvSpPr/>
            </xdr:nvSpPr>
            <xdr:spPr bwMode="auto">
              <a:xfrm>
                <a:off x="6154750" y="36219272"/>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200758</xdr:colOff>
          <xdr:row>166</xdr:row>
          <xdr:rowOff>354620</xdr:rowOff>
        </xdr:from>
        <xdr:to>
          <xdr:col>7</xdr:col>
          <xdr:colOff>728297</xdr:colOff>
          <xdr:row>168</xdr:row>
          <xdr:rowOff>42391</xdr:rowOff>
        </xdr:to>
        <xdr:grpSp>
          <xdr:nvGrpSpPr>
            <xdr:cNvPr id="155" name="Group 154">
              <a:extLst>
                <a:ext uri="{FF2B5EF4-FFF2-40B4-BE49-F238E27FC236}">
                  <a16:creationId xmlns:a16="http://schemas.microsoft.com/office/drawing/2014/main" id="{00000000-0008-0000-0400-00009B000000}"/>
                </a:ext>
              </a:extLst>
            </xdr:cNvPr>
            <xdr:cNvGrpSpPr/>
          </xdr:nvGrpSpPr>
          <xdr:grpSpPr>
            <a:xfrm>
              <a:off x="7593623" y="67535178"/>
              <a:ext cx="1626578" cy="574328"/>
              <a:chOff x="5519191" y="35863258"/>
              <a:chExt cx="1619228" cy="694675"/>
            </a:xfrm>
          </xdr:grpSpPr>
          <xdr:sp macro="" textlink="">
            <xdr:nvSpPr>
              <xdr:cNvPr id="95508" name="Check Box 276" hidden="1">
                <a:extLst>
                  <a:ext uri="{63B3BB69-23CF-44E3-9099-C40C66FF867C}">
                    <a14:compatExt spid="_x0000_s95508"/>
                  </a:ext>
                  <a:ext uri="{FF2B5EF4-FFF2-40B4-BE49-F238E27FC236}">
                    <a16:creationId xmlns:a16="http://schemas.microsoft.com/office/drawing/2014/main" id="{00000000-0008-0000-0400-000014750100}"/>
                  </a:ext>
                </a:extLst>
              </xdr:cNvPr>
              <xdr:cNvSpPr/>
            </xdr:nvSpPr>
            <xdr:spPr bwMode="auto">
              <a:xfrm>
                <a:off x="5527462" y="35863295"/>
                <a:ext cx="452418" cy="33409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09" name="Check Box 277" hidden="1">
                <a:extLst>
                  <a:ext uri="{63B3BB69-23CF-44E3-9099-C40C66FF867C}">
                    <a14:compatExt spid="_x0000_s95509"/>
                  </a:ext>
                  <a:ext uri="{FF2B5EF4-FFF2-40B4-BE49-F238E27FC236}">
                    <a16:creationId xmlns:a16="http://schemas.microsoft.com/office/drawing/2014/main" id="{00000000-0008-0000-0400-000015750100}"/>
                  </a:ext>
                </a:extLst>
              </xdr:cNvPr>
              <xdr:cNvSpPr/>
            </xdr:nvSpPr>
            <xdr:spPr bwMode="auto">
              <a:xfrm>
                <a:off x="6147104" y="35863258"/>
                <a:ext cx="630643"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10" name="Check Box 278" hidden="1">
                <a:extLst>
                  <a:ext uri="{63B3BB69-23CF-44E3-9099-C40C66FF867C}">
                    <a14:compatExt spid="_x0000_s95510"/>
                  </a:ext>
                  <a:ext uri="{FF2B5EF4-FFF2-40B4-BE49-F238E27FC236}">
                    <a16:creationId xmlns:a16="http://schemas.microsoft.com/office/drawing/2014/main" id="{00000000-0008-0000-0400-000016750100}"/>
                  </a:ext>
                </a:extLst>
              </xdr:cNvPr>
              <xdr:cNvSpPr/>
            </xdr:nvSpPr>
            <xdr:spPr bwMode="auto">
              <a:xfrm>
                <a:off x="5519191" y="36213198"/>
                <a:ext cx="568951"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11" name="Check Box 279" hidden="1">
                <a:extLst>
                  <a:ext uri="{63B3BB69-23CF-44E3-9099-C40C66FF867C}">
                    <a14:compatExt spid="_x0000_s95511"/>
                  </a:ext>
                  <a:ext uri="{FF2B5EF4-FFF2-40B4-BE49-F238E27FC236}">
                    <a16:creationId xmlns:a16="http://schemas.microsoft.com/office/drawing/2014/main" id="{00000000-0008-0000-0400-000017750100}"/>
                  </a:ext>
                </a:extLst>
              </xdr:cNvPr>
              <xdr:cNvSpPr/>
            </xdr:nvSpPr>
            <xdr:spPr bwMode="auto">
              <a:xfrm>
                <a:off x="6154752" y="36219272"/>
                <a:ext cx="983667"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63014</xdr:colOff>
          <xdr:row>166</xdr:row>
          <xdr:rowOff>361947</xdr:rowOff>
        </xdr:from>
        <xdr:to>
          <xdr:col>8</xdr:col>
          <xdr:colOff>1682264</xdr:colOff>
          <xdr:row>168</xdr:row>
          <xdr:rowOff>49718</xdr:rowOff>
        </xdr:to>
        <xdr:grpSp>
          <xdr:nvGrpSpPr>
            <xdr:cNvPr id="160" name="Group 159">
              <a:extLst>
                <a:ext uri="{FF2B5EF4-FFF2-40B4-BE49-F238E27FC236}">
                  <a16:creationId xmlns:a16="http://schemas.microsoft.com/office/drawing/2014/main" id="{00000000-0008-0000-0400-0000A0000000}"/>
                </a:ext>
              </a:extLst>
            </xdr:cNvPr>
            <xdr:cNvGrpSpPr/>
          </xdr:nvGrpSpPr>
          <xdr:grpSpPr>
            <a:xfrm>
              <a:off x="9441476" y="67542505"/>
              <a:ext cx="1619250" cy="574328"/>
              <a:chOff x="5519216" y="35863258"/>
              <a:chExt cx="1619276" cy="694675"/>
            </a:xfrm>
          </xdr:grpSpPr>
          <xdr:sp macro="" textlink="">
            <xdr:nvSpPr>
              <xdr:cNvPr id="95512" name="Check Box 280" hidden="1">
                <a:extLst>
                  <a:ext uri="{63B3BB69-23CF-44E3-9099-C40C66FF867C}">
                    <a14:compatExt spid="_x0000_s95512"/>
                  </a:ext>
                  <a:ext uri="{FF2B5EF4-FFF2-40B4-BE49-F238E27FC236}">
                    <a16:creationId xmlns:a16="http://schemas.microsoft.com/office/drawing/2014/main" id="{00000000-0008-0000-0400-000018750100}"/>
                  </a:ext>
                </a:extLst>
              </xdr:cNvPr>
              <xdr:cNvSpPr/>
            </xdr:nvSpPr>
            <xdr:spPr bwMode="auto">
              <a:xfrm>
                <a:off x="5527462" y="35863295"/>
                <a:ext cx="452418" cy="33409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13" name="Check Box 281" hidden="1">
                <a:extLst>
                  <a:ext uri="{63B3BB69-23CF-44E3-9099-C40C66FF867C}">
                    <a14:compatExt spid="_x0000_s95513"/>
                  </a:ext>
                  <a:ext uri="{FF2B5EF4-FFF2-40B4-BE49-F238E27FC236}">
                    <a16:creationId xmlns:a16="http://schemas.microsoft.com/office/drawing/2014/main" id="{00000000-0008-0000-0400-000019750100}"/>
                  </a:ext>
                </a:extLst>
              </xdr:cNvPr>
              <xdr:cNvSpPr/>
            </xdr:nvSpPr>
            <xdr:spPr bwMode="auto">
              <a:xfrm>
                <a:off x="6147103" y="35863258"/>
                <a:ext cx="630643"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14" name="Check Box 282" hidden="1">
                <a:extLst>
                  <a:ext uri="{63B3BB69-23CF-44E3-9099-C40C66FF867C}">
                    <a14:compatExt spid="_x0000_s95514"/>
                  </a:ext>
                  <a:ext uri="{FF2B5EF4-FFF2-40B4-BE49-F238E27FC236}">
                    <a16:creationId xmlns:a16="http://schemas.microsoft.com/office/drawing/2014/main" id="{00000000-0008-0000-0400-00001A750100}"/>
                  </a:ext>
                </a:extLst>
              </xdr:cNvPr>
              <xdr:cNvSpPr/>
            </xdr:nvSpPr>
            <xdr:spPr bwMode="auto">
              <a:xfrm>
                <a:off x="5519216" y="36213198"/>
                <a:ext cx="568956"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15" name="Check Box 283" hidden="1">
                <a:extLst>
                  <a:ext uri="{63B3BB69-23CF-44E3-9099-C40C66FF867C}">
                    <a14:compatExt spid="_x0000_s95515"/>
                  </a:ext>
                  <a:ext uri="{FF2B5EF4-FFF2-40B4-BE49-F238E27FC236}">
                    <a16:creationId xmlns:a16="http://schemas.microsoft.com/office/drawing/2014/main" id="{00000000-0008-0000-0400-00001B750100}"/>
                  </a:ext>
                </a:extLst>
              </xdr:cNvPr>
              <xdr:cNvSpPr/>
            </xdr:nvSpPr>
            <xdr:spPr bwMode="auto">
              <a:xfrm>
                <a:off x="6154807" y="36219272"/>
                <a:ext cx="983685"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xdr:col>
      <xdr:colOff>123825</xdr:colOff>
      <xdr:row>0</xdr:row>
      <xdr:rowOff>28575</xdr:rowOff>
    </xdr:from>
    <xdr:to>
      <xdr:col>7</xdr:col>
      <xdr:colOff>9525</xdr:colOff>
      <xdr:row>2</xdr:row>
      <xdr:rowOff>304800</xdr:rowOff>
    </xdr:to>
    <xdr:grpSp>
      <xdr:nvGrpSpPr>
        <xdr:cNvPr id="4469" name="Group 1">
          <a:hlinkClick xmlns:r="http://schemas.openxmlformats.org/officeDocument/2006/relationships" r:id="rId1" tooltip="Click for Next Attachment"/>
          <a:extLst>
            <a:ext uri="{FF2B5EF4-FFF2-40B4-BE49-F238E27FC236}">
              <a16:creationId xmlns:a16="http://schemas.microsoft.com/office/drawing/2014/main" id="{00000000-0008-0000-0500-000075110000}"/>
            </a:ext>
          </a:extLst>
        </xdr:cNvPr>
        <xdr:cNvGrpSpPr>
          <a:grpSpLocks/>
        </xdr:cNvGrpSpPr>
      </xdr:nvGrpSpPr>
      <xdr:grpSpPr bwMode="auto">
        <a:xfrm>
          <a:off x="7042439" y="28575"/>
          <a:ext cx="1097972" cy="743816"/>
          <a:chOff x="738" y="5"/>
          <a:chExt cx="116" cy="73"/>
        </a:xfrm>
      </xdr:grpSpPr>
      <xdr:sp macro="" textlink="">
        <xdr:nvSpPr>
          <xdr:cNvPr id="4470" name="AutoShape 2">
            <a:extLst>
              <a:ext uri="{FF2B5EF4-FFF2-40B4-BE49-F238E27FC236}">
                <a16:creationId xmlns:a16="http://schemas.microsoft.com/office/drawing/2014/main" id="{00000000-0008-0000-0500-0000761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123" name="Text Box 3">
            <a:extLst>
              <a:ext uri="{FF2B5EF4-FFF2-40B4-BE49-F238E27FC236}">
                <a16:creationId xmlns:a16="http://schemas.microsoft.com/office/drawing/2014/main" id="{00000000-0008-0000-0500-0000031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600-000002000000}"/>
            </a:ext>
          </a:extLst>
        </xdr:cNvPr>
        <xdr:cNvGrpSpPr>
          <a:grpSpLocks/>
        </xdr:cNvGrpSpPr>
      </xdr:nvGrpSpPr>
      <xdr:grpSpPr bwMode="auto">
        <a:xfrm>
          <a:off x="10914529" y="200025"/>
          <a:ext cx="0" cy="875740"/>
          <a:chOff x="738" y="5"/>
          <a:chExt cx="116" cy="73"/>
        </a:xfrm>
      </xdr:grpSpPr>
      <xdr:sp macro="" textlink="">
        <xdr:nvSpPr>
          <xdr:cNvPr id="3" name="AutoShape 2">
            <a:extLst>
              <a:ext uri="{FF2B5EF4-FFF2-40B4-BE49-F238E27FC236}">
                <a16:creationId xmlns:a16="http://schemas.microsoft.com/office/drawing/2014/main" id="{00000000-0008-0000-06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600-000004000000}"/>
              </a:ext>
            </a:extLst>
          </xdr:cNvPr>
          <xdr:cNvSpPr txBox="1">
            <a:spLocks noChangeArrowheads="1"/>
          </xdr:cNvSpPr>
        </xdr:nvSpPr>
        <xdr:spPr bwMode="auto">
          <a:xfrm>
            <a:off x="10915650"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47065</xdr:colOff>
          <xdr:row>87</xdr:row>
          <xdr:rowOff>24653</xdr:rowOff>
        </xdr:from>
        <xdr:to>
          <xdr:col>6</xdr:col>
          <xdr:colOff>890143</xdr:colOff>
          <xdr:row>166</xdr:row>
          <xdr:rowOff>443753</xdr:rowOff>
        </xdr:to>
        <xdr:grpSp>
          <xdr:nvGrpSpPr>
            <xdr:cNvPr id="40" name="Group 225">
              <a:extLst>
                <a:ext uri="{FF2B5EF4-FFF2-40B4-BE49-F238E27FC236}">
                  <a16:creationId xmlns:a16="http://schemas.microsoft.com/office/drawing/2014/main" id="{00000000-0008-0000-0600-000028000000}"/>
                </a:ext>
              </a:extLst>
            </xdr:cNvPr>
            <xdr:cNvGrpSpPr>
              <a:grpSpLocks/>
            </xdr:cNvGrpSpPr>
          </xdr:nvGrpSpPr>
          <xdr:grpSpPr bwMode="auto">
            <a:xfrm>
              <a:off x="5504330" y="35939506"/>
              <a:ext cx="2243813" cy="33487659"/>
              <a:chOff x="423" y="0"/>
              <a:chExt cx="7752997" cy="33508950"/>
            </a:xfrm>
          </xdr:grpSpPr>
          <xdr:sp macro="" textlink="">
            <xdr:nvSpPr>
              <xdr:cNvPr id="141345" name="Check Box 33" hidden="1">
                <a:extLst>
                  <a:ext uri="{63B3BB69-23CF-44E3-9099-C40C66FF867C}">
                    <a14:compatExt spid="_x0000_s141345"/>
                  </a:ext>
                  <a:ext uri="{FF2B5EF4-FFF2-40B4-BE49-F238E27FC236}">
                    <a16:creationId xmlns:a16="http://schemas.microsoft.com/office/drawing/2014/main" id="{00000000-0008-0000-0600-000021280200}"/>
                  </a:ext>
                </a:extLst>
              </xdr:cNvPr>
              <xdr:cNvSpPr/>
            </xdr:nvSpPr>
            <xdr:spPr bwMode="auto">
              <a:xfrm>
                <a:off x="7753289" y="33508950"/>
                <a:ext cx="6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41346" name="Check Box 34" hidden="1">
                <a:extLst>
                  <a:ext uri="{63B3BB69-23CF-44E3-9099-C40C66FF867C}">
                    <a14:compatExt spid="_x0000_s141346"/>
                  </a:ext>
                  <a:ext uri="{FF2B5EF4-FFF2-40B4-BE49-F238E27FC236}">
                    <a16:creationId xmlns:a16="http://schemas.microsoft.com/office/drawing/2014/main" id="{00000000-0008-0000-0600-000022280200}"/>
                  </a:ext>
                </a:extLst>
              </xdr:cNvPr>
              <xdr:cNvSpPr/>
            </xdr:nvSpPr>
            <xdr:spPr bwMode="auto">
              <a:xfrm>
                <a:off x="7753275" y="33508950"/>
                <a:ext cx="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47" name="Check Box 35" hidden="1">
                <a:extLst>
                  <a:ext uri="{63B3BB69-23CF-44E3-9099-C40C66FF867C}">
                    <a14:compatExt spid="_x0000_s141347"/>
                  </a:ext>
                  <a:ext uri="{FF2B5EF4-FFF2-40B4-BE49-F238E27FC236}">
                    <a16:creationId xmlns:a16="http://schemas.microsoft.com/office/drawing/2014/main" id="{00000000-0008-0000-0600-000023280200}"/>
                  </a:ext>
                </a:extLst>
              </xdr:cNvPr>
              <xdr:cNvSpPr/>
            </xdr:nvSpPr>
            <xdr:spPr bwMode="auto">
              <a:xfrm>
                <a:off x="7753278" y="33508950"/>
                <a:ext cx="8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41348" name="Check Box 36" hidden="1">
                <a:extLst>
                  <a:ext uri="{63B3BB69-23CF-44E3-9099-C40C66FF867C}">
                    <a14:compatExt spid="_x0000_s141348"/>
                  </a:ext>
                  <a:ext uri="{FF2B5EF4-FFF2-40B4-BE49-F238E27FC236}">
                    <a16:creationId xmlns:a16="http://schemas.microsoft.com/office/drawing/2014/main" id="{00000000-0008-0000-0600-000024280200}"/>
                  </a:ext>
                </a:extLst>
              </xdr:cNvPr>
              <xdr:cNvSpPr/>
            </xdr:nvSpPr>
            <xdr:spPr bwMode="auto">
              <a:xfrm>
                <a:off x="7753275" y="33508950"/>
                <a:ext cx="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141349" name="Check Box 37" hidden="1">
                <a:extLst>
                  <a:ext uri="{63B3BB69-23CF-44E3-9099-C40C66FF867C}">
                    <a14:compatExt spid="_x0000_s141349"/>
                  </a:ext>
                  <a:ext uri="{FF2B5EF4-FFF2-40B4-BE49-F238E27FC236}">
                    <a16:creationId xmlns:a16="http://schemas.microsoft.com/office/drawing/2014/main" id="{00000000-0008-0000-0600-000025280200}"/>
                  </a:ext>
                </a:extLst>
              </xdr:cNvPr>
              <xdr:cNvSpPr/>
            </xdr:nvSpPr>
            <xdr:spPr bwMode="auto">
              <a:xfrm>
                <a:off x="7753223" y="33508950"/>
                <a:ext cx="1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141350" name="Check Box 38" hidden="1">
                <a:extLst>
                  <a:ext uri="{63B3BB69-23CF-44E3-9099-C40C66FF867C}">
                    <a14:compatExt spid="_x0000_s141350"/>
                  </a:ext>
                  <a:ext uri="{FF2B5EF4-FFF2-40B4-BE49-F238E27FC236}">
                    <a16:creationId xmlns:a16="http://schemas.microsoft.com/office/drawing/2014/main" id="{00000000-0008-0000-0600-000026280200}"/>
                  </a:ext>
                </a:extLst>
              </xdr:cNvPr>
              <xdr:cNvSpPr/>
            </xdr:nvSpPr>
            <xdr:spPr bwMode="auto">
              <a:xfrm>
                <a:off x="423" y="0"/>
                <a:ext cx="15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44263</xdr:colOff>
          <xdr:row>87</xdr:row>
          <xdr:rowOff>24653</xdr:rowOff>
        </xdr:from>
        <xdr:to>
          <xdr:col>9</xdr:col>
          <xdr:colOff>1160</xdr:colOff>
          <xdr:row>166</xdr:row>
          <xdr:rowOff>443753</xdr:rowOff>
        </xdr:to>
        <xdr:grpSp>
          <xdr:nvGrpSpPr>
            <xdr:cNvPr id="47" name="Group 232">
              <a:extLst>
                <a:ext uri="{FF2B5EF4-FFF2-40B4-BE49-F238E27FC236}">
                  <a16:creationId xmlns:a16="http://schemas.microsoft.com/office/drawing/2014/main" id="{00000000-0008-0000-0600-00002F000000}"/>
                </a:ext>
              </a:extLst>
            </xdr:cNvPr>
            <xdr:cNvGrpSpPr>
              <a:grpSpLocks/>
            </xdr:cNvGrpSpPr>
          </xdr:nvGrpSpPr>
          <xdr:grpSpPr bwMode="auto">
            <a:xfrm>
              <a:off x="8213351" y="35939506"/>
              <a:ext cx="2701178" cy="33487659"/>
              <a:chOff x="426" y="0"/>
              <a:chExt cx="10915287" cy="33508950"/>
            </a:xfrm>
          </xdr:grpSpPr>
          <xdr:sp macro="" textlink="">
            <xdr:nvSpPr>
              <xdr:cNvPr id="141351" name="Check Box 39" hidden="1">
                <a:extLst>
                  <a:ext uri="{63B3BB69-23CF-44E3-9099-C40C66FF867C}">
                    <a14:compatExt spid="_x0000_s141351"/>
                  </a:ext>
                  <a:ext uri="{FF2B5EF4-FFF2-40B4-BE49-F238E27FC236}">
                    <a16:creationId xmlns:a16="http://schemas.microsoft.com/office/drawing/2014/main" id="{00000000-0008-0000-0600-000027280200}"/>
                  </a:ext>
                </a:extLst>
              </xdr:cNvPr>
              <xdr:cNvSpPr/>
            </xdr:nvSpPr>
            <xdr:spPr bwMode="auto">
              <a:xfrm>
                <a:off x="10915584" y="33508950"/>
                <a:ext cx="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41352" name="Check Box 40" hidden="1">
                <a:extLst>
                  <a:ext uri="{63B3BB69-23CF-44E3-9099-C40C66FF867C}">
                    <a14:compatExt spid="_x0000_s141352"/>
                  </a:ext>
                  <a:ext uri="{FF2B5EF4-FFF2-40B4-BE49-F238E27FC236}">
                    <a16:creationId xmlns:a16="http://schemas.microsoft.com/office/drawing/2014/main" id="{00000000-0008-0000-0600-000028280200}"/>
                  </a:ext>
                </a:extLst>
              </xdr:cNvPr>
              <xdr:cNvSpPr/>
            </xdr:nvSpPr>
            <xdr:spPr bwMode="auto">
              <a:xfrm>
                <a:off x="10915572" y="33508950"/>
                <a:ext cx="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53" name="Check Box 41" hidden="1">
                <a:extLst>
                  <a:ext uri="{63B3BB69-23CF-44E3-9099-C40C66FF867C}">
                    <a14:compatExt spid="_x0000_s141353"/>
                  </a:ext>
                  <a:ext uri="{FF2B5EF4-FFF2-40B4-BE49-F238E27FC236}">
                    <a16:creationId xmlns:a16="http://schemas.microsoft.com/office/drawing/2014/main" id="{00000000-0008-0000-0600-000029280200}"/>
                  </a:ext>
                </a:extLst>
              </xdr:cNvPr>
              <xdr:cNvSpPr/>
            </xdr:nvSpPr>
            <xdr:spPr bwMode="auto">
              <a:xfrm>
                <a:off x="10915576" y="33508950"/>
                <a:ext cx="8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41354" name="Check Box 42" hidden="1">
                <a:extLst>
                  <a:ext uri="{63B3BB69-23CF-44E3-9099-C40C66FF867C}">
                    <a14:compatExt spid="_x0000_s141354"/>
                  </a:ext>
                  <a:ext uri="{FF2B5EF4-FFF2-40B4-BE49-F238E27FC236}">
                    <a16:creationId xmlns:a16="http://schemas.microsoft.com/office/drawing/2014/main" id="{00000000-0008-0000-0600-00002A280200}"/>
                  </a:ext>
                </a:extLst>
              </xdr:cNvPr>
              <xdr:cNvSpPr/>
            </xdr:nvSpPr>
            <xdr:spPr bwMode="auto">
              <a:xfrm>
                <a:off x="10915568" y="33508950"/>
                <a:ext cx="10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141355" name="Check Box 43" hidden="1">
                <a:extLst>
                  <a:ext uri="{63B3BB69-23CF-44E3-9099-C40C66FF867C}">
                    <a14:compatExt spid="_x0000_s141355"/>
                  </a:ext>
                  <a:ext uri="{FF2B5EF4-FFF2-40B4-BE49-F238E27FC236}">
                    <a16:creationId xmlns:a16="http://schemas.microsoft.com/office/drawing/2014/main" id="{00000000-0008-0000-0600-00002B280200}"/>
                  </a:ext>
                </a:extLst>
              </xdr:cNvPr>
              <xdr:cNvSpPr/>
            </xdr:nvSpPr>
            <xdr:spPr bwMode="auto">
              <a:xfrm>
                <a:off x="10915515" y="33508950"/>
                <a:ext cx="19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141356" name="Check Box 44" hidden="1">
                <a:extLst>
                  <a:ext uri="{63B3BB69-23CF-44E3-9099-C40C66FF867C}">
                    <a14:compatExt spid="_x0000_s141356"/>
                  </a:ext>
                  <a:ext uri="{FF2B5EF4-FFF2-40B4-BE49-F238E27FC236}">
                    <a16:creationId xmlns:a16="http://schemas.microsoft.com/office/drawing/2014/main" id="{00000000-0008-0000-0600-00002C280200}"/>
                  </a:ext>
                </a:extLst>
              </xdr:cNvPr>
              <xdr:cNvSpPr/>
            </xdr:nvSpPr>
            <xdr:spPr bwMode="auto">
              <a:xfrm>
                <a:off x="426" y="0"/>
                <a:ext cx="16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60052</xdr:colOff>
          <xdr:row>93</xdr:row>
          <xdr:rowOff>57609</xdr:rowOff>
        </xdr:from>
        <xdr:to>
          <xdr:col>6</xdr:col>
          <xdr:colOff>3464</xdr:colOff>
          <xdr:row>94</xdr:row>
          <xdr:rowOff>218419</xdr:rowOff>
        </xdr:to>
        <xdr:grpSp>
          <xdr:nvGrpSpPr>
            <xdr:cNvPr id="54" name="Group 53">
              <a:extLst>
                <a:ext uri="{FF2B5EF4-FFF2-40B4-BE49-F238E27FC236}">
                  <a16:creationId xmlns:a16="http://schemas.microsoft.com/office/drawing/2014/main" id="{00000000-0008-0000-0600-000036000000}"/>
                </a:ext>
              </a:extLst>
            </xdr:cNvPr>
            <xdr:cNvGrpSpPr/>
          </xdr:nvGrpSpPr>
          <xdr:grpSpPr>
            <a:xfrm>
              <a:off x="5517317" y="38437756"/>
              <a:ext cx="1344147" cy="485781"/>
              <a:chOff x="5519169" y="35863346"/>
              <a:chExt cx="1619270" cy="694215"/>
            </a:xfrm>
          </xdr:grpSpPr>
          <xdr:sp macro="" textlink="">
            <xdr:nvSpPr>
              <xdr:cNvPr id="141357" name="Check Box 45" hidden="1">
                <a:extLst>
                  <a:ext uri="{63B3BB69-23CF-44E3-9099-C40C66FF867C}">
                    <a14:compatExt spid="_x0000_s141357"/>
                  </a:ext>
                  <a:ext uri="{FF2B5EF4-FFF2-40B4-BE49-F238E27FC236}">
                    <a16:creationId xmlns:a16="http://schemas.microsoft.com/office/drawing/2014/main" id="{00000000-0008-0000-0600-00002D280200}"/>
                  </a:ext>
                </a:extLst>
              </xdr:cNvPr>
              <xdr:cNvSpPr/>
            </xdr:nvSpPr>
            <xdr:spPr bwMode="auto">
              <a:xfrm>
                <a:off x="5527462" y="35863346"/>
                <a:ext cx="452418"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41358" name="Check Box 46" hidden="1">
                <a:extLst>
                  <a:ext uri="{63B3BB69-23CF-44E3-9099-C40C66FF867C}">
                    <a14:compatExt spid="_x0000_s141358"/>
                  </a:ext>
                  <a:ext uri="{FF2B5EF4-FFF2-40B4-BE49-F238E27FC236}">
                    <a16:creationId xmlns:a16="http://schemas.microsoft.com/office/drawing/2014/main" id="{00000000-0008-0000-0600-00002E280200}"/>
                  </a:ext>
                </a:extLst>
              </xdr:cNvPr>
              <xdr:cNvSpPr/>
            </xdr:nvSpPr>
            <xdr:spPr bwMode="auto">
              <a:xfrm>
                <a:off x="6147104" y="35863346"/>
                <a:ext cx="630640" cy="33409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59" name="Check Box 47" hidden="1">
                <a:extLst>
                  <a:ext uri="{63B3BB69-23CF-44E3-9099-C40C66FF867C}">
                    <a14:compatExt spid="_x0000_s141359"/>
                  </a:ext>
                  <a:ext uri="{FF2B5EF4-FFF2-40B4-BE49-F238E27FC236}">
                    <a16:creationId xmlns:a16="http://schemas.microsoft.com/office/drawing/2014/main" id="{00000000-0008-0000-0600-00002F280200}"/>
                  </a:ext>
                </a:extLst>
              </xdr:cNvPr>
              <xdr:cNvSpPr/>
            </xdr:nvSpPr>
            <xdr:spPr bwMode="auto">
              <a:xfrm>
                <a:off x="5519169" y="36213202"/>
                <a:ext cx="568947" cy="33409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41360" name="Check Box 48" hidden="1">
                <a:extLst>
                  <a:ext uri="{63B3BB69-23CF-44E3-9099-C40C66FF867C}">
                    <a14:compatExt spid="_x0000_s141360"/>
                  </a:ext>
                  <a:ext uri="{FF2B5EF4-FFF2-40B4-BE49-F238E27FC236}">
                    <a16:creationId xmlns:a16="http://schemas.microsoft.com/office/drawing/2014/main" id="{00000000-0008-0000-0600-000030280200}"/>
                  </a:ext>
                </a:extLst>
              </xdr:cNvPr>
              <xdr:cNvSpPr/>
            </xdr:nvSpPr>
            <xdr:spPr bwMode="auto">
              <a:xfrm>
                <a:off x="6154764" y="36218894"/>
                <a:ext cx="983675" cy="33866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121230</xdr:colOff>
          <xdr:row>93</xdr:row>
          <xdr:rowOff>120970</xdr:rowOff>
        </xdr:from>
        <xdr:to>
          <xdr:col>7</xdr:col>
          <xdr:colOff>542168</xdr:colOff>
          <xdr:row>94</xdr:row>
          <xdr:rowOff>731634</xdr:rowOff>
        </xdr:to>
        <xdr:grpSp>
          <xdr:nvGrpSpPr>
            <xdr:cNvPr id="59" name="Group 58">
              <a:extLst>
                <a:ext uri="{FF2B5EF4-FFF2-40B4-BE49-F238E27FC236}">
                  <a16:creationId xmlns:a16="http://schemas.microsoft.com/office/drawing/2014/main" id="{00000000-0008-0000-0600-00003B000000}"/>
                </a:ext>
              </a:extLst>
            </xdr:cNvPr>
            <xdr:cNvGrpSpPr/>
          </xdr:nvGrpSpPr>
          <xdr:grpSpPr>
            <a:xfrm>
              <a:off x="6979230" y="38501117"/>
              <a:ext cx="1732026" cy="935635"/>
              <a:chOff x="7272261" y="35845895"/>
              <a:chExt cx="1523390" cy="707933"/>
            </a:xfrm>
          </xdr:grpSpPr>
          <xdr:sp macro="" textlink="">
            <xdr:nvSpPr>
              <xdr:cNvPr id="141361" name="Check Box 49" hidden="1">
                <a:extLst>
                  <a:ext uri="{63B3BB69-23CF-44E3-9099-C40C66FF867C}">
                    <a14:compatExt spid="_x0000_s141361"/>
                  </a:ext>
                  <a:ext uri="{FF2B5EF4-FFF2-40B4-BE49-F238E27FC236}">
                    <a16:creationId xmlns:a16="http://schemas.microsoft.com/office/drawing/2014/main" id="{00000000-0008-0000-0600-000031280200}"/>
                  </a:ext>
                </a:extLst>
              </xdr:cNvPr>
              <xdr:cNvSpPr/>
            </xdr:nvSpPr>
            <xdr:spPr bwMode="auto">
              <a:xfrm>
                <a:off x="7280107" y="35845992"/>
                <a:ext cx="42561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41362" name="Check Box 50" hidden="1">
                <a:extLst>
                  <a:ext uri="{63B3BB69-23CF-44E3-9099-C40C66FF867C}">
                    <a14:compatExt spid="_x0000_s141362"/>
                  </a:ext>
                  <a:ext uri="{FF2B5EF4-FFF2-40B4-BE49-F238E27FC236}">
                    <a16:creationId xmlns:a16="http://schemas.microsoft.com/office/drawing/2014/main" id="{00000000-0008-0000-0600-000032280200}"/>
                  </a:ext>
                </a:extLst>
              </xdr:cNvPr>
              <xdr:cNvSpPr/>
            </xdr:nvSpPr>
            <xdr:spPr bwMode="auto">
              <a:xfrm>
                <a:off x="7863043" y="35845895"/>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63" name="Check Box 51" hidden="1">
                <a:extLst>
                  <a:ext uri="{63B3BB69-23CF-44E3-9099-C40C66FF867C}">
                    <a14:compatExt spid="_x0000_s141363"/>
                  </a:ext>
                  <a:ext uri="{FF2B5EF4-FFF2-40B4-BE49-F238E27FC236}">
                    <a16:creationId xmlns:a16="http://schemas.microsoft.com/office/drawing/2014/main" id="{00000000-0008-0000-0600-000033280200}"/>
                  </a:ext>
                </a:extLst>
              </xdr:cNvPr>
              <xdr:cNvSpPr/>
            </xdr:nvSpPr>
            <xdr:spPr bwMode="auto">
              <a:xfrm>
                <a:off x="7272261" y="36202651"/>
                <a:ext cx="535250"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41364" name="Check Box 52" hidden="1">
                <a:extLst>
                  <a:ext uri="{63B3BB69-23CF-44E3-9099-C40C66FF867C}">
                    <a14:compatExt spid="_x0000_s141364"/>
                  </a:ext>
                  <a:ext uri="{FF2B5EF4-FFF2-40B4-BE49-F238E27FC236}">
                    <a16:creationId xmlns:a16="http://schemas.microsoft.com/office/drawing/2014/main" id="{00000000-0008-0000-0600-000034280200}"/>
                  </a:ext>
                </a:extLst>
              </xdr:cNvPr>
              <xdr:cNvSpPr/>
            </xdr:nvSpPr>
            <xdr:spPr bwMode="auto">
              <a:xfrm>
                <a:off x="7870244" y="36208618"/>
                <a:ext cx="925407"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8969</xdr:colOff>
          <xdr:row>168</xdr:row>
          <xdr:rowOff>83723</xdr:rowOff>
        </xdr:from>
        <xdr:to>
          <xdr:col>6</xdr:col>
          <xdr:colOff>1</xdr:colOff>
          <xdr:row>169</xdr:row>
          <xdr:rowOff>12046</xdr:rowOff>
        </xdr:to>
        <xdr:grpSp>
          <xdr:nvGrpSpPr>
            <xdr:cNvPr id="69" name="Group 68">
              <a:extLst>
                <a:ext uri="{FF2B5EF4-FFF2-40B4-BE49-F238E27FC236}">
                  <a16:creationId xmlns:a16="http://schemas.microsoft.com/office/drawing/2014/main" id="{00000000-0008-0000-0600-000045000000}"/>
                </a:ext>
              </a:extLst>
            </xdr:cNvPr>
            <xdr:cNvGrpSpPr/>
          </xdr:nvGrpSpPr>
          <xdr:grpSpPr>
            <a:xfrm>
              <a:off x="5466234" y="69963605"/>
              <a:ext cx="1391767" cy="791176"/>
              <a:chOff x="5846851" y="47389603"/>
              <a:chExt cx="1611197" cy="692712"/>
            </a:xfrm>
          </xdr:grpSpPr>
          <xdr:sp macro="" textlink="">
            <xdr:nvSpPr>
              <xdr:cNvPr id="141369" name="Check Box 57" hidden="1">
                <a:extLst>
                  <a:ext uri="{63B3BB69-23CF-44E3-9099-C40C66FF867C}">
                    <a14:compatExt spid="_x0000_s141369"/>
                  </a:ext>
                  <a:ext uri="{FF2B5EF4-FFF2-40B4-BE49-F238E27FC236}">
                    <a16:creationId xmlns:a16="http://schemas.microsoft.com/office/drawing/2014/main" id="{00000000-0008-0000-0600-000039280200}"/>
                  </a:ext>
                </a:extLst>
              </xdr:cNvPr>
              <xdr:cNvSpPr/>
            </xdr:nvSpPr>
            <xdr:spPr bwMode="auto">
              <a:xfrm>
                <a:off x="5852579" y="47389603"/>
                <a:ext cx="608382" cy="39263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70" name="Check Box 58" hidden="1">
                <a:extLst>
                  <a:ext uri="{63B3BB69-23CF-44E3-9099-C40C66FF867C}">
                    <a14:compatExt spid="_x0000_s141370"/>
                  </a:ext>
                  <a:ext uri="{FF2B5EF4-FFF2-40B4-BE49-F238E27FC236}">
                    <a16:creationId xmlns:a16="http://schemas.microsoft.com/office/drawing/2014/main" id="{00000000-0008-0000-0600-00003A280200}"/>
                  </a:ext>
                </a:extLst>
              </xdr:cNvPr>
              <xdr:cNvSpPr/>
            </xdr:nvSpPr>
            <xdr:spPr bwMode="auto">
              <a:xfrm>
                <a:off x="5846851" y="47677222"/>
                <a:ext cx="887285"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371" name="Check Box 59" hidden="1">
                <a:extLst>
                  <a:ext uri="{63B3BB69-23CF-44E3-9099-C40C66FF867C}">
                    <a14:compatExt spid="_x0000_s141371"/>
                  </a:ext>
                  <a:ext uri="{FF2B5EF4-FFF2-40B4-BE49-F238E27FC236}">
                    <a16:creationId xmlns:a16="http://schemas.microsoft.com/office/drawing/2014/main" id="{00000000-0008-0000-0600-00003B280200}"/>
                  </a:ext>
                </a:extLst>
              </xdr:cNvPr>
              <xdr:cNvSpPr/>
            </xdr:nvSpPr>
            <xdr:spPr bwMode="auto">
              <a:xfrm>
                <a:off x="6793383" y="47684324"/>
                <a:ext cx="664665" cy="39799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76205</xdr:colOff>
          <xdr:row>168</xdr:row>
          <xdr:rowOff>175934</xdr:rowOff>
        </xdr:from>
        <xdr:to>
          <xdr:col>7</xdr:col>
          <xdr:colOff>588659</xdr:colOff>
          <xdr:row>169</xdr:row>
          <xdr:rowOff>10870</xdr:rowOff>
        </xdr:to>
        <xdr:grpSp>
          <xdr:nvGrpSpPr>
            <xdr:cNvPr id="73" name="Group 72">
              <a:extLst>
                <a:ext uri="{FF2B5EF4-FFF2-40B4-BE49-F238E27FC236}">
                  <a16:creationId xmlns:a16="http://schemas.microsoft.com/office/drawing/2014/main" id="{00000000-0008-0000-0600-000049000000}"/>
                </a:ext>
              </a:extLst>
            </xdr:cNvPr>
            <xdr:cNvGrpSpPr/>
          </xdr:nvGrpSpPr>
          <xdr:grpSpPr>
            <a:xfrm>
              <a:off x="6934205" y="70055816"/>
              <a:ext cx="1823542" cy="697789"/>
              <a:chOff x="5846917" y="47389690"/>
              <a:chExt cx="1611148" cy="692048"/>
            </a:xfrm>
          </xdr:grpSpPr>
          <xdr:sp macro="" textlink="">
            <xdr:nvSpPr>
              <xdr:cNvPr id="141372" name="Check Box 60" hidden="1">
                <a:extLst>
                  <a:ext uri="{63B3BB69-23CF-44E3-9099-C40C66FF867C}">
                    <a14:compatExt spid="_x0000_s141372"/>
                  </a:ext>
                  <a:ext uri="{FF2B5EF4-FFF2-40B4-BE49-F238E27FC236}">
                    <a16:creationId xmlns:a16="http://schemas.microsoft.com/office/drawing/2014/main" id="{00000000-0008-0000-0600-00003C280200}"/>
                  </a:ext>
                </a:extLst>
              </xdr:cNvPr>
              <xdr:cNvSpPr/>
            </xdr:nvSpPr>
            <xdr:spPr bwMode="auto">
              <a:xfrm>
                <a:off x="5852580" y="47389690"/>
                <a:ext cx="608385" cy="39263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73" name="Check Box 61" hidden="1">
                <a:extLst>
                  <a:ext uri="{63B3BB69-23CF-44E3-9099-C40C66FF867C}">
                    <a14:compatExt spid="_x0000_s141373"/>
                  </a:ext>
                  <a:ext uri="{FF2B5EF4-FFF2-40B4-BE49-F238E27FC236}">
                    <a16:creationId xmlns:a16="http://schemas.microsoft.com/office/drawing/2014/main" id="{00000000-0008-0000-0600-00003D280200}"/>
                  </a:ext>
                </a:extLst>
              </xdr:cNvPr>
              <xdr:cNvSpPr/>
            </xdr:nvSpPr>
            <xdr:spPr bwMode="auto">
              <a:xfrm>
                <a:off x="5846917" y="47677222"/>
                <a:ext cx="887294"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374" name="Check Box 62" hidden="1">
                <a:extLst>
                  <a:ext uri="{63B3BB69-23CF-44E3-9099-C40C66FF867C}">
                    <a14:compatExt spid="_x0000_s141374"/>
                  </a:ext>
                  <a:ext uri="{FF2B5EF4-FFF2-40B4-BE49-F238E27FC236}">
                    <a16:creationId xmlns:a16="http://schemas.microsoft.com/office/drawing/2014/main" id="{00000000-0008-0000-0600-00003E280200}"/>
                  </a:ext>
                </a:extLst>
              </xdr:cNvPr>
              <xdr:cNvSpPr/>
            </xdr:nvSpPr>
            <xdr:spPr bwMode="auto">
              <a:xfrm>
                <a:off x="6793397" y="47683753"/>
                <a:ext cx="664668" cy="39798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90771</xdr:colOff>
          <xdr:row>168</xdr:row>
          <xdr:rowOff>156885</xdr:rowOff>
        </xdr:from>
        <xdr:to>
          <xdr:col>8</xdr:col>
          <xdr:colOff>1541929</xdr:colOff>
          <xdr:row>168</xdr:row>
          <xdr:rowOff>201510</xdr:rowOff>
        </xdr:to>
        <xdr:grpSp>
          <xdr:nvGrpSpPr>
            <xdr:cNvPr id="77" name="Group 76">
              <a:extLst>
                <a:ext uri="{FF2B5EF4-FFF2-40B4-BE49-F238E27FC236}">
                  <a16:creationId xmlns:a16="http://schemas.microsoft.com/office/drawing/2014/main" id="{00000000-0008-0000-0600-00004D000000}"/>
                </a:ext>
              </a:extLst>
            </xdr:cNvPr>
            <xdr:cNvGrpSpPr/>
          </xdr:nvGrpSpPr>
          <xdr:grpSpPr>
            <a:xfrm>
              <a:off x="9458889" y="70036767"/>
              <a:ext cx="1451158" cy="44625"/>
              <a:chOff x="5846881" y="47393246"/>
              <a:chExt cx="1611167" cy="688969"/>
            </a:xfrm>
          </xdr:grpSpPr>
          <xdr:sp macro="" textlink="">
            <xdr:nvSpPr>
              <xdr:cNvPr id="141375" name="Check Box 63" hidden="1">
                <a:extLst>
                  <a:ext uri="{63B3BB69-23CF-44E3-9099-C40C66FF867C}">
                    <a14:compatExt spid="_x0000_s141375"/>
                  </a:ext>
                  <a:ext uri="{FF2B5EF4-FFF2-40B4-BE49-F238E27FC236}">
                    <a16:creationId xmlns:a16="http://schemas.microsoft.com/office/drawing/2014/main" id="{00000000-0008-0000-0600-00003F280200}"/>
                  </a:ext>
                </a:extLst>
              </xdr:cNvPr>
              <xdr:cNvSpPr/>
            </xdr:nvSpPr>
            <xdr:spPr bwMode="auto">
              <a:xfrm>
                <a:off x="5852579" y="47393246"/>
                <a:ext cx="608388" cy="3926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76" name="Check Box 64" hidden="1">
                <a:extLst>
                  <a:ext uri="{63B3BB69-23CF-44E3-9099-C40C66FF867C}">
                    <a14:compatExt spid="_x0000_s141376"/>
                  </a:ext>
                  <a:ext uri="{FF2B5EF4-FFF2-40B4-BE49-F238E27FC236}">
                    <a16:creationId xmlns:a16="http://schemas.microsoft.com/office/drawing/2014/main" id="{00000000-0008-0000-0600-000040280200}"/>
                  </a:ext>
                </a:extLst>
              </xdr:cNvPr>
              <xdr:cNvSpPr/>
            </xdr:nvSpPr>
            <xdr:spPr bwMode="auto">
              <a:xfrm>
                <a:off x="5846881" y="47677222"/>
                <a:ext cx="887290" cy="39254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377" name="Check Box 65" hidden="1">
                <a:extLst>
                  <a:ext uri="{63B3BB69-23CF-44E3-9099-C40C66FF867C}">
                    <a14:compatExt spid="_x0000_s141377"/>
                  </a:ext>
                  <a:ext uri="{FF2B5EF4-FFF2-40B4-BE49-F238E27FC236}">
                    <a16:creationId xmlns:a16="http://schemas.microsoft.com/office/drawing/2014/main" id="{00000000-0008-0000-0600-000041280200}"/>
                  </a:ext>
                </a:extLst>
              </xdr:cNvPr>
              <xdr:cNvSpPr/>
            </xdr:nvSpPr>
            <xdr:spPr bwMode="auto">
              <a:xfrm>
                <a:off x="6793380" y="47684132"/>
                <a:ext cx="664668" cy="39808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931212</xdr:colOff>
          <xdr:row>178</xdr:row>
          <xdr:rowOff>74526</xdr:rowOff>
        </xdr:from>
        <xdr:to>
          <xdr:col>6</xdr:col>
          <xdr:colOff>1</xdr:colOff>
          <xdr:row>179</xdr:row>
          <xdr:rowOff>308748</xdr:rowOff>
        </xdr:to>
        <xdr:grpSp>
          <xdr:nvGrpSpPr>
            <xdr:cNvPr id="81" name="Group 80">
              <a:extLst>
                <a:ext uri="{FF2B5EF4-FFF2-40B4-BE49-F238E27FC236}">
                  <a16:creationId xmlns:a16="http://schemas.microsoft.com/office/drawing/2014/main" id="{00000000-0008-0000-0600-000051000000}"/>
                </a:ext>
              </a:extLst>
            </xdr:cNvPr>
            <xdr:cNvGrpSpPr/>
          </xdr:nvGrpSpPr>
          <xdr:grpSpPr>
            <a:xfrm>
              <a:off x="5424771" y="74358320"/>
              <a:ext cx="1433230" cy="906575"/>
              <a:chOff x="5846876" y="47389690"/>
              <a:chExt cx="1611195" cy="692422"/>
            </a:xfrm>
          </xdr:grpSpPr>
          <xdr:sp macro="" textlink="">
            <xdr:nvSpPr>
              <xdr:cNvPr id="141378" name="Check Box 66" hidden="1">
                <a:extLst>
                  <a:ext uri="{63B3BB69-23CF-44E3-9099-C40C66FF867C}">
                    <a14:compatExt spid="_x0000_s141378"/>
                  </a:ext>
                  <a:ext uri="{FF2B5EF4-FFF2-40B4-BE49-F238E27FC236}">
                    <a16:creationId xmlns:a16="http://schemas.microsoft.com/office/drawing/2014/main" id="{00000000-0008-0000-0600-000042280200}"/>
                  </a:ext>
                </a:extLst>
              </xdr:cNvPr>
              <xdr:cNvSpPr/>
            </xdr:nvSpPr>
            <xdr:spPr bwMode="auto">
              <a:xfrm>
                <a:off x="5852579" y="47389690"/>
                <a:ext cx="1006788" cy="39264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79" name="Check Box 67" hidden="1">
                <a:extLst>
                  <a:ext uri="{63B3BB69-23CF-44E3-9099-C40C66FF867C}">
                    <a14:compatExt spid="_x0000_s141379"/>
                  </a:ext>
                  <a:ext uri="{FF2B5EF4-FFF2-40B4-BE49-F238E27FC236}">
                    <a16:creationId xmlns:a16="http://schemas.microsoft.com/office/drawing/2014/main" id="{00000000-0008-0000-0600-000043280200}"/>
                  </a:ext>
                </a:extLst>
              </xdr:cNvPr>
              <xdr:cNvSpPr/>
            </xdr:nvSpPr>
            <xdr:spPr bwMode="auto">
              <a:xfrm>
                <a:off x="5846876" y="47677222"/>
                <a:ext cx="887297"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380" name="Check Box 68" hidden="1">
                <a:extLst>
                  <a:ext uri="{63B3BB69-23CF-44E3-9099-C40C66FF867C}">
                    <a14:compatExt spid="_x0000_s141380"/>
                  </a:ext>
                  <a:ext uri="{FF2B5EF4-FFF2-40B4-BE49-F238E27FC236}">
                    <a16:creationId xmlns:a16="http://schemas.microsoft.com/office/drawing/2014/main" id="{00000000-0008-0000-0600-000044280200}"/>
                  </a:ext>
                </a:extLst>
              </xdr:cNvPr>
              <xdr:cNvSpPr/>
            </xdr:nvSpPr>
            <xdr:spPr bwMode="auto">
              <a:xfrm>
                <a:off x="6793403" y="47684117"/>
                <a:ext cx="664668" cy="39799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123824</xdr:colOff>
          <xdr:row>178</xdr:row>
          <xdr:rowOff>36408</xdr:rowOff>
        </xdr:from>
        <xdr:to>
          <xdr:col>7</xdr:col>
          <xdr:colOff>653859</xdr:colOff>
          <xdr:row>179</xdr:row>
          <xdr:rowOff>6502</xdr:rowOff>
        </xdr:to>
        <xdr:grpSp>
          <xdr:nvGrpSpPr>
            <xdr:cNvPr id="85" name="Group 84">
              <a:extLst>
                <a:ext uri="{FF2B5EF4-FFF2-40B4-BE49-F238E27FC236}">
                  <a16:creationId xmlns:a16="http://schemas.microsoft.com/office/drawing/2014/main" id="{00000000-0008-0000-0600-000055000000}"/>
                </a:ext>
              </a:extLst>
            </xdr:cNvPr>
            <xdr:cNvGrpSpPr/>
          </xdr:nvGrpSpPr>
          <xdr:grpSpPr>
            <a:xfrm>
              <a:off x="6981824" y="74320202"/>
              <a:ext cx="1841123" cy="642447"/>
              <a:chOff x="5846907" y="47390103"/>
              <a:chExt cx="1611192" cy="691567"/>
            </a:xfrm>
          </xdr:grpSpPr>
          <xdr:sp macro="" textlink="">
            <xdr:nvSpPr>
              <xdr:cNvPr id="141381" name="Check Box 69" hidden="1">
                <a:extLst>
                  <a:ext uri="{63B3BB69-23CF-44E3-9099-C40C66FF867C}">
                    <a14:compatExt spid="_x0000_s141381"/>
                  </a:ext>
                  <a:ext uri="{FF2B5EF4-FFF2-40B4-BE49-F238E27FC236}">
                    <a16:creationId xmlns:a16="http://schemas.microsoft.com/office/drawing/2014/main" id="{00000000-0008-0000-0600-000045280200}"/>
                  </a:ext>
                </a:extLst>
              </xdr:cNvPr>
              <xdr:cNvSpPr/>
            </xdr:nvSpPr>
            <xdr:spPr bwMode="auto">
              <a:xfrm>
                <a:off x="5852580" y="47390103"/>
                <a:ext cx="608385" cy="39263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82" name="Check Box 70" hidden="1">
                <a:extLst>
                  <a:ext uri="{63B3BB69-23CF-44E3-9099-C40C66FF867C}">
                    <a14:compatExt spid="_x0000_s141382"/>
                  </a:ext>
                  <a:ext uri="{FF2B5EF4-FFF2-40B4-BE49-F238E27FC236}">
                    <a16:creationId xmlns:a16="http://schemas.microsoft.com/office/drawing/2014/main" id="{00000000-0008-0000-0600-000046280200}"/>
                  </a:ext>
                </a:extLst>
              </xdr:cNvPr>
              <xdr:cNvSpPr/>
            </xdr:nvSpPr>
            <xdr:spPr bwMode="auto">
              <a:xfrm>
                <a:off x="5846907" y="47677222"/>
                <a:ext cx="887293" cy="39263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383" name="Check Box 71" hidden="1">
                <a:extLst>
                  <a:ext uri="{63B3BB69-23CF-44E3-9099-C40C66FF867C}">
                    <a14:compatExt spid="_x0000_s141383"/>
                  </a:ext>
                  <a:ext uri="{FF2B5EF4-FFF2-40B4-BE49-F238E27FC236}">
                    <a16:creationId xmlns:a16="http://schemas.microsoft.com/office/drawing/2014/main" id="{00000000-0008-0000-0600-000047280200}"/>
                  </a:ext>
                </a:extLst>
              </xdr:cNvPr>
              <xdr:cNvSpPr/>
            </xdr:nvSpPr>
            <xdr:spPr bwMode="auto">
              <a:xfrm>
                <a:off x="6793429" y="47683683"/>
                <a:ext cx="664670" cy="39798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109818</xdr:colOff>
          <xdr:row>178</xdr:row>
          <xdr:rowOff>36408</xdr:rowOff>
        </xdr:from>
        <xdr:to>
          <xdr:col>8</xdr:col>
          <xdr:colOff>1258261</xdr:colOff>
          <xdr:row>179</xdr:row>
          <xdr:rowOff>6502</xdr:rowOff>
        </xdr:to>
        <xdr:grpSp>
          <xdr:nvGrpSpPr>
            <xdr:cNvPr id="89" name="Group 88">
              <a:extLst>
                <a:ext uri="{FF2B5EF4-FFF2-40B4-BE49-F238E27FC236}">
                  <a16:creationId xmlns:a16="http://schemas.microsoft.com/office/drawing/2014/main" id="{00000000-0008-0000-0600-000059000000}"/>
                </a:ext>
              </a:extLst>
            </xdr:cNvPr>
            <xdr:cNvGrpSpPr/>
          </xdr:nvGrpSpPr>
          <xdr:grpSpPr>
            <a:xfrm>
              <a:off x="9477936" y="74320202"/>
              <a:ext cx="1148443" cy="642447"/>
              <a:chOff x="5846848" y="47390103"/>
              <a:chExt cx="1611208" cy="691567"/>
            </a:xfrm>
          </xdr:grpSpPr>
          <xdr:sp macro="" textlink="">
            <xdr:nvSpPr>
              <xdr:cNvPr id="141384" name="Check Box 72" hidden="1">
                <a:extLst>
                  <a:ext uri="{63B3BB69-23CF-44E3-9099-C40C66FF867C}">
                    <a14:compatExt spid="_x0000_s141384"/>
                  </a:ext>
                  <a:ext uri="{FF2B5EF4-FFF2-40B4-BE49-F238E27FC236}">
                    <a16:creationId xmlns:a16="http://schemas.microsoft.com/office/drawing/2014/main" id="{00000000-0008-0000-0600-000048280200}"/>
                  </a:ext>
                </a:extLst>
              </xdr:cNvPr>
              <xdr:cNvSpPr/>
            </xdr:nvSpPr>
            <xdr:spPr bwMode="auto">
              <a:xfrm>
                <a:off x="5852579" y="47390103"/>
                <a:ext cx="1315305" cy="39263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85" name="Check Box 73" hidden="1">
                <a:extLst>
                  <a:ext uri="{63B3BB69-23CF-44E3-9099-C40C66FF867C}">
                    <a14:compatExt spid="_x0000_s141385"/>
                  </a:ext>
                  <a:ext uri="{FF2B5EF4-FFF2-40B4-BE49-F238E27FC236}">
                    <a16:creationId xmlns:a16="http://schemas.microsoft.com/office/drawing/2014/main" id="{00000000-0008-0000-0600-000049280200}"/>
                  </a:ext>
                </a:extLst>
              </xdr:cNvPr>
              <xdr:cNvSpPr/>
            </xdr:nvSpPr>
            <xdr:spPr bwMode="auto">
              <a:xfrm>
                <a:off x="5846848" y="47677222"/>
                <a:ext cx="887287" cy="39263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386" name="Check Box 74" hidden="1">
                <a:extLst>
                  <a:ext uri="{63B3BB69-23CF-44E3-9099-C40C66FF867C}">
                    <a14:compatExt spid="_x0000_s141386"/>
                  </a:ext>
                  <a:ext uri="{FF2B5EF4-FFF2-40B4-BE49-F238E27FC236}">
                    <a16:creationId xmlns:a16="http://schemas.microsoft.com/office/drawing/2014/main" id="{00000000-0008-0000-0600-00004A280200}"/>
                  </a:ext>
                </a:extLst>
              </xdr:cNvPr>
              <xdr:cNvSpPr/>
            </xdr:nvSpPr>
            <xdr:spPr bwMode="auto">
              <a:xfrm>
                <a:off x="6793389" y="47683683"/>
                <a:ext cx="664667" cy="39798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961463</xdr:colOff>
          <xdr:row>210</xdr:row>
          <xdr:rowOff>171512</xdr:rowOff>
        </xdr:from>
        <xdr:to>
          <xdr:col>6</xdr:col>
          <xdr:colOff>0</xdr:colOff>
          <xdr:row>211</xdr:row>
          <xdr:rowOff>148299</xdr:rowOff>
        </xdr:to>
        <xdr:grpSp>
          <xdr:nvGrpSpPr>
            <xdr:cNvPr id="93" name="Group 92">
              <a:extLst>
                <a:ext uri="{FF2B5EF4-FFF2-40B4-BE49-F238E27FC236}">
                  <a16:creationId xmlns:a16="http://schemas.microsoft.com/office/drawing/2014/main" id="{00000000-0008-0000-0600-00005D000000}"/>
                </a:ext>
              </a:extLst>
            </xdr:cNvPr>
            <xdr:cNvGrpSpPr/>
          </xdr:nvGrpSpPr>
          <xdr:grpSpPr>
            <a:xfrm>
              <a:off x="5455022" y="89897012"/>
              <a:ext cx="1402978" cy="604316"/>
              <a:chOff x="5846840" y="47389164"/>
              <a:chExt cx="1611212" cy="692962"/>
            </a:xfrm>
          </xdr:grpSpPr>
          <xdr:sp macro="" textlink="">
            <xdr:nvSpPr>
              <xdr:cNvPr id="141387" name="Check Box 75" hidden="1">
                <a:extLst>
                  <a:ext uri="{63B3BB69-23CF-44E3-9099-C40C66FF867C}">
                    <a14:compatExt spid="_x0000_s141387"/>
                  </a:ext>
                  <a:ext uri="{FF2B5EF4-FFF2-40B4-BE49-F238E27FC236}">
                    <a16:creationId xmlns:a16="http://schemas.microsoft.com/office/drawing/2014/main" id="{00000000-0008-0000-0600-00004B280200}"/>
                  </a:ext>
                </a:extLst>
              </xdr:cNvPr>
              <xdr:cNvSpPr/>
            </xdr:nvSpPr>
            <xdr:spPr bwMode="auto">
              <a:xfrm>
                <a:off x="5852581" y="47389164"/>
                <a:ext cx="608383" cy="39263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88" name="Check Box 76" hidden="1">
                <a:extLst>
                  <a:ext uri="{63B3BB69-23CF-44E3-9099-C40C66FF867C}">
                    <a14:compatExt spid="_x0000_s141388"/>
                  </a:ext>
                  <a:ext uri="{FF2B5EF4-FFF2-40B4-BE49-F238E27FC236}">
                    <a16:creationId xmlns:a16="http://schemas.microsoft.com/office/drawing/2014/main" id="{00000000-0008-0000-0600-00004C280200}"/>
                  </a:ext>
                </a:extLst>
              </xdr:cNvPr>
              <xdr:cNvSpPr/>
            </xdr:nvSpPr>
            <xdr:spPr bwMode="auto">
              <a:xfrm>
                <a:off x="5846840" y="47677222"/>
                <a:ext cx="887283" cy="39263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389" name="Check Box 77" hidden="1">
                <a:extLst>
                  <a:ext uri="{63B3BB69-23CF-44E3-9099-C40C66FF867C}">
                    <a14:compatExt spid="_x0000_s141389"/>
                  </a:ext>
                  <a:ext uri="{FF2B5EF4-FFF2-40B4-BE49-F238E27FC236}">
                    <a16:creationId xmlns:a16="http://schemas.microsoft.com/office/drawing/2014/main" id="{00000000-0008-0000-0600-00004D280200}"/>
                  </a:ext>
                </a:extLst>
              </xdr:cNvPr>
              <xdr:cNvSpPr/>
            </xdr:nvSpPr>
            <xdr:spPr bwMode="auto">
              <a:xfrm>
                <a:off x="6793386" y="47684132"/>
                <a:ext cx="664666" cy="39799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95249</xdr:colOff>
          <xdr:row>210</xdr:row>
          <xdr:rowOff>123887</xdr:rowOff>
        </xdr:from>
        <xdr:to>
          <xdr:col>7</xdr:col>
          <xdr:colOff>625284</xdr:colOff>
          <xdr:row>211</xdr:row>
          <xdr:rowOff>100674</xdr:rowOff>
        </xdr:to>
        <xdr:grpSp>
          <xdr:nvGrpSpPr>
            <xdr:cNvPr id="97" name="Group 96">
              <a:extLst>
                <a:ext uri="{FF2B5EF4-FFF2-40B4-BE49-F238E27FC236}">
                  <a16:creationId xmlns:a16="http://schemas.microsoft.com/office/drawing/2014/main" id="{00000000-0008-0000-0600-000061000000}"/>
                </a:ext>
              </a:extLst>
            </xdr:cNvPr>
            <xdr:cNvGrpSpPr/>
          </xdr:nvGrpSpPr>
          <xdr:grpSpPr>
            <a:xfrm>
              <a:off x="6953249" y="89849387"/>
              <a:ext cx="1841123" cy="604316"/>
              <a:chOff x="5846907" y="47389164"/>
              <a:chExt cx="1611192" cy="692962"/>
            </a:xfrm>
          </xdr:grpSpPr>
          <xdr:sp macro="" textlink="">
            <xdr:nvSpPr>
              <xdr:cNvPr id="141390" name="Check Box 78" hidden="1">
                <a:extLst>
                  <a:ext uri="{63B3BB69-23CF-44E3-9099-C40C66FF867C}">
                    <a14:compatExt spid="_x0000_s141390"/>
                  </a:ext>
                  <a:ext uri="{FF2B5EF4-FFF2-40B4-BE49-F238E27FC236}">
                    <a16:creationId xmlns:a16="http://schemas.microsoft.com/office/drawing/2014/main" id="{00000000-0008-0000-0600-00004E280200}"/>
                  </a:ext>
                </a:extLst>
              </xdr:cNvPr>
              <xdr:cNvSpPr/>
            </xdr:nvSpPr>
            <xdr:spPr bwMode="auto">
              <a:xfrm>
                <a:off x="5852580" y="47389164"/>
                <a:ext cx="608385" cy="39263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91" name="Check Box 79" hidden="1">
                <a:extLst>
                  <a:ext uri="{63B3BB69-23CF-44E3-9099-C40C66FF867C}">
                    <a14:compatExt spid="_x0000_s141391"/>
                  </a:ext>
                  <a:ext uri="{FF2B5EF4-FFF2-40B4-BE49-F238E27FC236}">
                    <a16:creationId xmlns:a16="http://schemas.microsoft.com/office/drawing/2014/main" id="{00000000-0008-0000-0600-00004F280200}"/>
                  </a:ext>
                </a:extLst>
              </xdr:cNvPr>
              <xdr:cNvSpPr/>
            </xdr:nvSpPr>
            <xdr:spPr bwMode="auto">
              <a:xfrm>
                <a:off x="5846907" y="47677222"/>
                <a:ext cx="887293" cy="39263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392" name="Check Box 80" hidden="1">
                <a:extLst>
                  <a:ext uri="{63B3BB69-23CF-44E3-9099-C40C66FF867C}">
                    <a14:compatExt spid="_x0000_s141392"/>
                  </a:ext>
                  <a:ext uri="{FF2B5EF4-FFF2-40B4-BE49-F238E27FC236}">
                    <a16:creationId xmlns:a16="http://schemas.microsoft.com/office/drawing/2014/main" id="{00000000-0008-0000-0600-000050280200}"/>
                  </a:ext>
                </a:extLst>
              </xdr:cNvPr>
              <xdr:cNvSpPr/>
            </xdr:nvSpPr>
            <xdr:spPr bwMode="auto">
              <a:xfrm>
                <a:off x="6793429" y="47684132"/>
                <a:ext cx="664670" cy="39799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109816</xdr:colOff>
          <xdr:row>210</xdr:row>
          <xdr:rowOff>171512</xdr:rowOff>
        </xdr:from>
        <xdr:to>
          <xdr:col>8</xdr:col>
          <xdr:colOff>1541929</xdr:colOff>
          <xdr:row>211</xdr:row>
          <xdr:rowOff>148299</xdr:rowOff>
        </xdr:to>
        <xdr:grpSp>
          <xdr:nvGrpSpPr>
            <xdr:cNvPr id="101" name="Group 100">
              <a:extLst>
                <a:ext uri="{FF2B5EF4-FFF2-40B4-BE49-F238E27FC236}">
                  <a16:creationId xmlns:a16="http://schemas.microsoft.com/office/drawing/2014/main" id="{00000000-0008-0000-0600-000065000000}"/>
                </a:ext>
              </a:extLst>
            </xdr:cNvPr>
            <xdr:cNvGrpSpPr/>
          </xdr:nvGrpSpPr>
          <xdr:grpSpPr>
            <a:xfrm>
              <a:off x="9477934" y="89897012"/>
              <a:ext cx="1432113" cy="604316"/>
              <a:chOff x="5846840" y="47389164"/>
              <a:chExt cx="1611203" cy="692962"/>
            </a:xfrm>
          </xdr:grpSpPr>
          <xdr:sp macro="" textlink="">
            <xdr:nvSpPr>
              <xdr:cNvPr id="141393" name="Check Box 81" hidden="1">
                <a:extLst>
                  <a:ext uri="{63B3BB69-23CF-44E3-9099-C40C66FF867C}">
                    <a14:compatExt spid="_x0000_s141393"/>
                  </a:ext>
                  <a:ext uri="{FF2B5EF4-FFF2-40B4-BE49-F238E27FC236}">
                    <a16:creationId xmlns:a16="http://schemas.microsoft.com/office/drawing/2014/main" id="{00000000-0008-0000-0600-000051280200}"/>
                  </a:ext>
                </a:extLst>
              </xdr:cNvPr>
              <xdr:cNvSpPr/>
            </xdr:nvSpPr>
            <xdr:spPr bwMode="auto">
              <a:xfrm>
                <a:off x="5852580" y="47389164"/>
                <a:ext cx="608386" cy="39263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94" name="Check Box 82" hidden="1">
                <a:extLst>
                  <a:ext uri="{63B3BB69-23CF-44E3-9099-C40C66FF867C}">
                    <a14:compatExt spid="_x0000_s141394"/>
                  </a:ext>
                  <a:ext uri="{FF2B5EF4-FFF2-40B4-BE49-F238E27FC236}">
                    <a16:creationId xmlns:a16="http://schemas.microsoft.com/office/drawing/2014/main" id="{00000000-0008-0000-0600-000052280200}"/>
                  </a:ext>
                </a:extLst>
              </xdr:cNvPr>
              <xdr:cNvSpPr/>
            </xdr:nvSpPr>
            <xdr:spPr bwMode="auto">
              <a:xfrm>
                <a:off x="5846840" y="47677222"/>
                <a:ext cx="887285" cy="39263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395" name="Check Box 83" hidden="1">
                <a:extLst>
                  <a:ext uri="{63B3BB69-23CF-44E3-9099-C40C66FF867C}">
                    <a14:compatExt spid="_x0000_s141395"/>
                  </a:ext>
                  <a:ext uri="{FF2B5EF4-FFF2-40B4-BE49-F238E27FC236}">
                    <a16:creationId xmlns:a16="http://schemas.microsoft.com/office/drawing/2014/main" id="{00000000-0008-0000-0600-000053280200}"/>
                  </a:ext>
                </a:extLst>
              </xdr:cNvPr>
              <xdr:cNvSpPr/>
            </xdr:nvSpPr>
            <xdr:spPr bwMode="auto">
              <a:xfrm>
                <a:off x="6793376" y="47684132"/>
                <a:ext cx="664667" cy="39799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940735</xdr:colOff>
          <xdr:row>219</xdr:row>
          <xdr:rowOff>179249</xdr:rowOff>
        </xdr:from>
        <xdr:to>
          <xdr:col>6</xdr:col>
          <xdr:colOff>1905</xdr:colOff>
          <xdr:row>220</xdr:row>
          <xdr:rowOff>171838</xdr:rowOff>
        </xdr:to>
        <xdr:grpSp>
          <xdr:nvGrpSpPr>
            <xdr:cNvPr id="105" name="Group 104">
              <a:extLst>
                <a:ext uri="{FF2B5EF4-FFF2-40B4-BE49-F238E27FC236}">
                  <a16:creationId xmlns:a16="http://schemas.microsoft.com/office/drawing/2014/main" id="{00000000-0008-0000-0600-000069000000}"/>
                </a:ext>
              </a:extLst>
            </xdr:cNvPr>
            <xdr:cNvGrpSpPr/>
          </xdr:nvGrpSpPr>
          <xdr:grpSpPr>
            <a:xfrm>
              <a:off x="5434294" y="93894043"/>
              <a:ext cx="1425611" cy="597707"/>
              <a:chOff x="5846875" y="47389782"/>
              <a:chExt cx="1611211" cy="692474"/>
            </a:xfrm>
          </xdr:grpSpPr>
          <xdr:sp macro="" textlink="">
            <xdr:nvSpPr>
              <xdr:cNvPr id="141396" name="Check Box 84" hidden="1">
                <a:extLst>
                  <a:ext uri="{63B3BB69-23CF-44E3-9099-C40C66FF867C}">
                    <a14:compatExt spid="_x0000_s141396"/>
                  </a:ext>
                  <a:ext uri="{FF2B5EF4-FFF2-40B4-BE49-F238E27FC236}">
                    <a16:creationId xmlns:a16="http://schemas.microsoft.com/office/drawing/2014/main" id="{00000000-0008-0000-0600-000054280200}"/>
                  </a:ext>
                </a:extLst>
              </xdr:cNvPr>
              <xdr:cNvSpPr/>
            </xdr:nvSpPr>
            <xdr:spPr bwMode="auto">
              <a:xfrm>
                <a:off x="5852579" y="47389782"/>
                <a:ext cx="881029" cy="39263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97" name="Check Box 85" hidden="1">
                <a:extLst>
                  <a:ext uri="{63B3BB69-23CF-44E3-9099-C40C66FF867C}">
                    <a14:compatExt spid="_x0000_s141397"/>
                  </a:ext>
                  <a:ext uri="{FF2B5EF4-FFF2-40B4-BE49-F238E27FC236}">
                    <a16:creationId xmlns:a16="http://schemas.microsoft.com/office/drawing/2014/main" id="{00000000-0008-0000-0600-000055280200}"/>
                  </a:ext>
                </a:extLst>
              </xdr:cNvPr>
              <xdr:cNvSpPr/>
            </xdr:nvSpPr>
            <xdr:spPr bwMode="auto">
              <a:xfrm>
                <a:off x="5846875" y="47677222"/>
                <a:ext cx="887295" cy="39264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398" name="Check Box 86" hidden="1">
                <a:extLst>
                  <a:ext uri="{63B3BB69-23CF-44E3-9099-C40C66FF867C}">
                    <a14:compatExt spid="_x0000_s141398"/>
                  </a:ext>
                  <a:ext uri="{FF2B5EF4-FFF2-40B4-BE49-F238E27FC236}">
                    <a16:creationId xmlns:a16="http://schemas.microsoft.com/office/drawing/2014/main" id="{00000000-0008-0000-0600-000056280200}"/>
                  </a:ext>
                </a:extLst>
              </xdr:cNvPr>
              <xdr:cNvSpPr/>
            </xdr:nvSpPr>
            <xdr:spPr bwMode="auto">
              <a:xfrm>
                <a:off x="6793417" y="47684267"/>
                <a:ext cx="664669" cy="39798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171449</xdr:colOff>
          <xdr:row>219</xdr:row>
          <xdr:rowOff>207824</xdr:rowOff>
        </xdr:from>
        <xdr:to>
          <xdr:col>7</xdr:col>
          <xdr:colOff>701484</xdr:colOff>
          <xdr:row>220</xdr:row>
          <xdr:rowOff>200413</xdr:rowOff>
        </xdr:to>
        <xdr:grpSp>
          <xdr:nvGrpSpPr>
            <xdr:cNvPr id="109" name="Group 108">
              <a:extLst>
                <a:ext uri="{FF2B5EF4-FFF2-40B4-BE49-F238E27FC236}">
                  <a16:creationId xmlns:a16="http://schemas.microsoft.com/office/drawing/2014/main" id="{00000000-0008-0000-0600-00006D000000}"/>
                </a:ext>
              </a:extLst>
            </xdr:cNvPr>
            <xdr:cNvGrpSpPr/>
          </xdr:nvGrpSpPr>
          <xdr:grpSpPr>
            <a:xfrm>
              <a:off x="7029449" y="93922618"/>
              <a:ext cx="1841123" cy="597707"/>
              <a:chOff x="5846907" y="47389782"/>
              <a:chExt cx="1611192" cy="692474"/>
            </a:xfrm>
          </xdr:grpSpPr>
          <xdr:sp macro="" textlink="">
            <xdr:nvSpPr>
              <xdr:cNvPr id="141399" name="Check Box 87" hidden="1">
                <a:extLst>
                  <a:ext uri="{63B3BB69-23CF-44E3-9099-C40C66FF867C}">
                    <a14:compatExt spid="_x0000_s141399"/>
                  </a:ext>
                  <a:ext uri="{FF2B5EF4-FFF2-40B4-BE49-F238E27FC236}">
                    <a16:creationId xmlns:a16="http://schemas.microsoft.com/office/drawing/2014/main" id="{00000000-0008-0000-0600-000057280200}"/>
                  </a:ext>
                </a:extLst>
              </xdr:cNvPr>
              <xdr:cNvSpPr/>
            </xdr:nvSpPr>
            <xdr:spPr bwMode="auto">
              <a:xfrm>
                <a:off x="5852580" y="47389782"/>
                <a:ext cx="608385" cy="39263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400" name="Check Box 88" hidden="1">
                <a:extLst>
                  <a:ext uri="{63B3BB69-23CF-44E3-9099-C40C66FF867C}">
                    <a14:compatExt spid="_x0000_s141400"/>
                  </a:ext>
                  <a:ext uri="{FF2B5EF4-FFF2-40B4-BE49-F238E27FC236}">
                    <a16:creationId xmlns:a16="http://schemas.microsoft.com/office/drawing/2014/main" id="{00000000-0008-0000-0600-000058280200}"/>
                  </a:ext>
                </a:extLst>
              </xdr:cNvPr>
              <xdr:cNvSpPr/>
            </xdr:nvSpPr>
            <xdr:spPr bwMode="auto">
              <a:xfrm>
                <a:off x="5846907" y="47677222"/>
                <a:ext cx="887293" cy="39264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401" name="Check Box 89" hidden="1">
                <a:extLst>
                  <a:ext uri="{63B3BB69-23CF-44E3-9099-C40C66FF867C}">
                    <a14:compatExt spid="_x0000_s141401"/>
                  </a:ext>
                  <a:ext uri="{FF2B5EF4-FFF2-40B4-BE49-F238E27FC236}">
                    <a16:creationId xmlns:a16="http://schemas.microsoft.com/office/drawing/2014/main" id="{00000000-0008-0000-0600-000059280200}"/>
                  </a:ext>
                </a:extLst>
              </xdr:cNvPr>
              <xdr:cNvSpPr/>
            </xdr:nvSpPr>
            <xdr:spPr bwMode="auto">
              <a:xfrm>
                <a:off x="6793429" y="47684267"/>
                <a:ext cx="664670" cy="39798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147922</xdr:colOff>
          <xdr:row>219</xdr:row>
          <xdr:rowOff>188774</xdr:rowOff>
        </xdr:from>
        <xdr:to>
          <xdr:col>8</xdr:col>
          <xdr:colOff>1538566</xdr:colOff>
          <xdr:row>220</xdr:row>
          <xdr:rowOff>181363</xdr:rowOff>
        </xdr:to>
        <xdr:grpSp>
          <xdr:nvGrpSpPr>
            <xdr:cNvPr id="113" name="Group 112">
              <a:extLst>
                <a:ext uri="{FF2B5EF4-FFF2-40B4-BE49-F238E27FC236}">
                  <a16:creationId xmlns:a16="http://schemas.microsoft.com/office/drawing/2014/main" id="{00000000-0008-0000-0600-000071000000}"/>
                </a:ext>
              </a:extLst>
            </xdr:cNvPr>
            <xdr:cNvGrpSpPr/>
          </xdr:nvGrpSpPr>
          <xdr:grpSpPr>
            <a:xfrm>
              <a:off x="9516040" y="93903568"/>
              <a:ext cx="1390644" cy="597707"/>
              <a:chOff x="5846844" y="47389782"/>
              <a:chExt cx="1611196" cy="692474"/>
            </a:xfrm>
          </xdr:grpSpPr>
          <xdr:sp macro="" textlink="">
            <xdr:nvSpPr>
              <xdr:cNvPr id="141402" name="Check Box 90" hidden="1">
                <a:extLst>
                  <a:ext uri="{63B3BB69-23CF-44E3-9099-C40C66FF867C}">
                    <a14:compatExt spid="_x0000_s141402"/>
                  </a:ext>
                  <a:ext uri="{FF2B5EF4-FFF2-40B4-BE49-F238E27FC236}">
                    <a16:creationId xmlns:a16="http://schemas.microsoft.com/office/drawing/2014/main" id="{00000000-0008-0000-0600-00005A280200}"/>
                  </a:ext>
                </a:extLst>
              </xdr:cNvPr>
              <xdr:cNvSpPr/>
            </xdr:nvSpPr>
            <xdr:spPr bwMode="auto">
              <a:xfrm>
                <a:off x="5852579" y="47389782"/>
                <a:ext cx="967225" cy="39263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403" name="Check Box 91" hidden="1">
                <a:extLst>
                  <a:ext uri="{63B3BB69-23CF-44E3-9099-C40C66FF867C}">
                    <a14:compatExt spid="_x0000_s141403"/>
                  </a:ext>
                  <a:ext uri="{FF2B5EF4-FFF2-40B4-BE49-F238E27FC236}">
                    <a16:creationId xmlns:a16="http://schemas.microsoft.com/office/drawing/2014/main" id="{00000000-0008-0000-0600-00005B280200}"/>
                  </a:ext>
                </a:extLst>
              </xdr:cNvPr>
              <xdr:cNvSpPr/>
            </xdr:nvSpPr>
            <xdr:spPr bwMode="auto">
              <a:xfrm>
                <a:off x="5846844" y="47677222"/>
                <a:ext cx="887288" cy="39264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404" name="Check Box 92" hidden="1">
                <a:extLst>
                  <a:ext uri="{63B3BB69-23CF-44E3-9099-C40C66FF867C}">
                    <a14:compatExt spid="_x0000_s141404"/>
                  </a:ext>
                  <a:ext uri="{FF2B5EF4-FFF2-40B4-BE49-F238E27FC236}">
                    <a16:creationId xmlns:a16="http://schemas.microsoft.com/office/drawing/2014/main" id="{00000000-0008-0000-0600-00005C280200}"/>
                  </a:ext>
                </a:extLst>
              </xdr:cNvPr>
              <xdr:cNvSpPr/>
            </xdr:nvSpPr>
            <xdr:spPr bwMode="auto">
              <a:xfrm>
                <a:off x="6793373" y="47684267"/>
                <a:ext cx="664667" cy="39798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56127</xdr:colOff>
          <xdr:row>93</xdr:row>
          <xdr:rowOff>31658</xdr:rowOff>
        </xdr:from>
        <xdr:to>
          <xdr:col>24</xdr:col>
          <xdr:colOff>244301</xdr:colOff>
          <xdr:row>94</xdr:row>
          <xdr:rowOff>642322</xdr:rowOff>
        </xdr:to>
        <xdr:grpSp>
          <xdr:nvGrpSpPr>
            <xdr:cNvPr id="117" name="Group 116">
              <a:extLst>
                <a:ext uri="{FF2B5EF4-FFF2-40B4-BE49-F238E27FC236}">
                  <a16:creationId xmlns:a16="http://schemas.microsoft.com/office/drawing/2014/main" id="{00000000-0008-0000-0600-000075000000}"/>
                </a:ext>
              </a:extLst>
            </xdr:cNvPr>
            <xdr:cNvGrpSpPr/>
          </xdr:nvGrpSpPr>
          <xdr:grpSpPr>
            <a:xfrm>
              <a:off x="9424245" y="38411805"/>
              <a:ext cx="1734585" cy="935635"/>
              <a:chOff x="7272261" y="35845895"/>
              <a:chExt cx="1523394" cy="707933"/>
            </a:xfrm>
          </xdr:grpSpPr>
          <xdr:sp macro="" textlink="">
            <xdr:nvSpPr>
              <xdr:cNvPr id="141405" name="Check Box 93" hidden="1">
                <a:extLst>
                  <a:ext uri="{63B3BB69-23CF-44E3-9099-C40C66FF867C}">
                    <a14:compatExt spid="_x0000_s141405"/>
                  </a:ext>
                  <a:ext uri="{FF2B5EF4-FFF2-40B4-BE49-F238E27FC236}">
                    <a16:creationId xmlns:a16="http://schemas.microsoft.com/office/drawing/2014/main" id="{00000000-0008-0000-0600-00005D280200}"/>
                  </a:ext>
                </a:extLst>
              </xdr:cNvPr>
              <xdr:cNvSpPr/>
            </xdr:nvSpPr>
            <xdr:spPr bwMode="auto">
              <a:xfrm>
                <a:off x="7280107" y="35845992"/>
                <a:ext cx="42561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41406" name="Check Box 94" hidden="1">
                <a:extLst>
                  <a:ext uri="{63B3BB69-23CF-44E3-9099-C40C66FF867C}">
                    <a14:compatExt spid="_x0000_s141406"/>
                  </a:ext>
                  <a:ext uri="{FF2B5EF4-FFF2-40B4-BE49-F238E27FC236}">
                    <a16:creationId xmlns:a16="http://schemas.microsoft.com/office/drawing/2014/main" id="{00000000-0008-0000-0600-00005E280200}"/>
                  </a:ext>
                </a:extLst>
              </xdr:cNvPr>
              <xdr:cNvSpPr/>
            </xdr:nvSpPr>
            <xdr:spPr bwMode="auto">
              <a:xfrm>
                <a:off x="7863043" y="35845895"/>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407" name="Check Box 95" hidden="1">
                <a:extLst>
                  <a:ext uri="{63B3BB69-23CF-44E3-9099-C40C66FF867C}">
                    <a14:compatExt spid="_x0000_s141407"/>
                  </a:ext>
                  <a:ext uri="{FF2B5EF4-FFF2-40B4-BE49-F238E27FC236}">
                    <a16:creationId xmlns:a16="http://schemas.microsoft.com/office/drawing/2014/main" id="{00000000-0008-0000-0600-00005F280200}"/>
                  </a:ext>
                </a:extLst>
              </xdr:cNvPr>
              <xdr:cNvSpPr/>
            </xdr:nvSpPr>
            <xdr:spPr bwMode="auto">
              <a:xfrm>
                <a:off x="7272261" y="36202651"/>
                <a:ext cx="535247"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41408" name="Check Box 96" hidden="1">
                <a:extLst>
                  <a:ext uri="{63B3BB69-23CF-44E3-9099-C40C66FF867C}">
                    <a14:compatExt spid="_x0000_s141408"/>
                  </a:ext>
                  <a:ext uri="{FF2B5EF4-FFF2-40B4-BE49-F238E27FC236}">
                    <a16:creationId xmlns:a16="http://schemas.microsoft.com/office/drawing/2014/main" id="{00000000-0008-0000-0600-000060280200}"/>
                  </a:ext>
                </a:extLst>
              </xdr:cNvPr>
              <xdr:cNvSpPr/>
            </xdr:nvSpPr>
            <xdr:spPr bwMode="auto">
              <a:xfrm>
                <a:off x="7870246" y="36208618"/>
                <a:ext cx="925409"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60052</xdr:colOff>
          <xdr:row>120</xdr:row>
          <xdr:rowOff>52566</xdr:rowOff>
        </xdr:from>
        <xdr:to>
          <xdr:col>6</xdr:col>
          <xdr:colOff>3464</xdr:colOff>
          <xdr:row>121</xdr:row>
          <xdr:rowOff>213376</xdr:rowOff>
        </xdr:to>
        <xdr:grpSp>
          <xdr:nvGrpSpPr>
            <xdr:cNvPr id="5" name="Group 4">
              <a:extLst>
                <a:ext uri="{FF2B5EF4-FFF2-40B4-BE49-F238E27FC236}">
                  <a16:creationId xmlns:a16="http://schemas.microsoft.com/office/drawing/2014/main" id="{00000000-0008-0000-0600-000005000000}"/>
                </a:ext>
              </a:extLst>
            </xdr:cNvPr>
            <xdr:cNvGrpSpPr/>
          </xdr:nvGrpSpPr>
          <xdr:grpSpPr>
            <a:xfrm>
              <a:off x="5517317" y="48876595"/>
              <a:ext cx="1344147" cy="485781"/>
              <a:chOff x="5519169" y="35863346"/>
              <a:chExt cx="1619270" cy="694158"/>
            </a:xfrm>
          </xdr:grpSpPr>
          <xdr:sp macro="" textlink="">
            <xdr:nvSpPr>
              <xdr:cNvPr id="141409" name="Check Box 97" hidden="1">
                <a:extLst>
                  <a:ext uri="{63B3BB69-23CF-44E3-9099-C40C66FF867C}">
                    <a14:compatExt spid="_x0000_s141409"/>
                  </a:ext>
                  <a:ext uri="{FF2B5EF4-FFF2-40B4-BE49-F238E27FC236}">
                    <a16:creationId xmlns:a16="http://schemas.microsoft.com/office/drawing/2014/main" id="{00000000-0008-0000-0600-000061280200}"/>
                  </a:ext>
                </a:extLst>
              </xdr:cNvPr>
              <xdr:cNvSpPr/>
            </xdr:nvSpPr>
            <xdr:spPr bwMode="auto">
              <a:xfrm>
                <a:off x="5527462" y="35863346"/>
                <a:ext cx="452418"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41410" name="Check Box 98" hidden="1">
                <a:extLst>
                  <a:ext uri="{63B3BB69-23CF-44E3-9099-C40C66FF867C}">
                    <a14:compatExt spid="_x0000_s141410"/>
                  </a:ext>
                  <a:ext uri="{FF2B5EF4-FFF2-40B4-BE49-F238E27FC236}">
                    <a16:creationId xmlns:a16="http://schemas.microsoft.com/office/drawing/2014/main" id="{00000000-0008-0000-0600-000062280200}"/>
                  </a:ext>
                </a:extLst>
              </xdr:cNvPr>
              <xdr:cNvSpPr/>
            </xdr:nvSpPr>
            <xdr:spPr bwMode="auto">
              <a:xfrm>
                <a:off x="6147104" y="35863346"/>
                <a:ext cx="630640" cy="33409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411" name="Check Box 99" hidden="1">
                <a:extLst>
                  <a:ext uri="{63B3BB69-23CF-44E3-9099-C40C66FF867C}">
                    <a14:compatExt spid="_x0000_s141411"/>
                  </a:ext>
                  <a:ext uri="{FF2B5EF4-FFF2-40B4-BE49-F238E27FC236}">
                    <a16:creationId xmlns:a16="http://schemas.microsoft.com/office/drawing/2014/main" id="{00000000-0008-0000-0600-000063280200}"/>
                  </a:ext>
                </a:extLst>
              </xdr:cNvPr>
              <xdr:cNvSpPr/>
            </xdr:nvSpPr>
            <xdr:spPr bwMode="auto">
              <a:xfrm>
                <a:off x="5519169" y="36213202"/>
                <a:ext cx="568947" cy="33409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41412" name="Check Box 100" hidden="1">
                <a:extLst>
                  <a:ext uri="{63B3BB69-23CF-44E3-9099-C40C66FF867C}">
                    <a14:compatExt spid="_x0000_s141412"/>
                  </a:ext>
                  <a:ext uri="{FF2B5EF4-FFF2-40B4-BE49-F238E27FC236}">
                    <a16:creationId xmlns:a16="http://schemas.microsoft.com/office/drawing/2014/main" id="{00000000-0008-0000-0600-000064280200}"/>
                  </a:ext>
                </a:extLst>
              </xdr:cNvPr>
              <xdr:cNvSpPr/>
            </xdr:nvSpPr>
            <xdr:spPr bwMode="auto">
              <a:xfrm>
                <a:off x="6154764" y="36218840"/>
                <a:ext cx="983675" cy="33866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121230</xdr:colOff>
          <xdr:row>120</xdr:row>
          <xdr:rowOff>115934</xdr:rowOff>
        </xdr:from>
        <xdr:to>
          <xdr:col>7</xdr:col>
          <xdr:colOff>542168</xdr:colOff>
          <xdr:row>122</xdr:row>
          <xdr:rowOff>17853</xdr:rowOff>
        </xdr:to>
        <xdr:grpSp>
          <xdr:nvGrpSpPr>
            <xdr:cNvPr id="6" name="Group 5">
              <a:extLst>
                <a:ext uri="{FF2B5EF4-FFF2-40B4-BE49-F238E27FC236}">
                  <a16:creationId xmlns:a16="http://schemas.microsoft.com/office/drawing/2014/main" id="{00000000-0008-0000-0600-000006000000}"/>
                </a:ext>
              </a:extLst>
            </xdr:cNvPr>
            <xdr:cNvGrpSpPr/>
          </xdr:nvGrpSpPr>
          <xdr:grpSpPr>
            <a:xfrm>
              <a:off x="6979230" y="48939963"/>
              <a:ext cx="1732026" cy="1280243"/>
              <a:chOff x="7272261" y="35845900"/>
              <a:chExt cx="1523390" cy="707927"/>
            </a:xfrm>
          </xdr:grpSpPr>
          <xdr:sp macro="" textlink="">
            <xdr:nvSpPr>
              <xdr:cNvPr id="141413" name="Check Box 101" hidden="1">
                <a:extLst>
                  <a:ext uri="{63B3BB69-23CF-44E3-9099-C40C66FF867C}">
                    <a14:compatExt spid="_x0000_s141413"/>
                  </a:ext>
                  <a:ext uri="{FF2B5EF4-FFF2-40B4-BE49-F238E27FC236}">
                    <a16:creationId xmlns:a16="http://schemas.microsoft.com/office/drawing/2014/main" id="{00000000-0008-0000-0600-000065280200}"/>
                  </a:ext>
                </a:extLst>
              </xdr:cNvPr>
              <xdr:cNvSpPr/>
            </xdr:nvSpPr>
            <xdr:spPr bwMode="auto">
              <a:xfrm>
                <a:off x="7280107" y="35845992"/>
                <a:ext cx="42561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41414" name="Check Box 102" hidden="1">
                <a:extLst>
                  <a:ext uri="{63B3BB69-23CF-44E3-9099-C40C66FF867C}">
                    <a14:compatExt spid="_x0000_s141414"/>
                  </a:ext>
                  <a:ext uri="{FF2B5EF4-FFF2-40B4-BE49-F238E27FC236}">
                    <a16:creationId xmlns:a16="http://schemas.microsoft.com/office/drawing/2014/main" id="{00000000-0008-0000-0600-000066280200}"/>
                  </a:ext>
                </a:extLst>
              </xdr:cNvPr>
              <xdr:cNvSpPr/>
            </xdr:nvSpPr>
            <xdr:spPr bwMode="auto">
              <a:xfrm>
                <a:off x="7863043" y="35845900"/>
                <a:ext cx="593286" cy="34056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415" name="Check Box 103" hidden="1">
                <a:extLst>
                  <a:ext uri="{63B3BB69-23CF-44E3-9099-C40C66FF867C}">
                    <a14:compatExt spid="_x0000_s141415"/>
                  </a:ext>
                  <a:ext uri="{FF2B5EF4-FFF2-40B4-BE49-F238E27FC236}">
                    <a16:creationId xmlns:a16="http://schemas.microsoft.com/office/drawing/2014/main" id="{00000000-0008-0000-0600-000067280200}"/>
                  </a:ext>
                </a:extLst>
              </xdr:cNvPr>
              <xdr:cNvSpPr/>
            </xdr:nvSpPr>
            <xdr:spPr bwMode="auto">
              <a:xfrm>
                <a:off x="7272261" y="36202651"/>
                <a:ext cx="535250"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41416" name="Check Box 104" hidden="1">
                <a:extLst>
                  <a:ext uri="{63B3BB69-23CF-44E3-9099-C40C66FF867C}">
                    <a14:compatExt spid="_x0000_s141416"/>
                  </a:ext>
                  <a:ext uri="{FF2B5EF4-FFF2-40B4-BE49-F238E27FC236}">
                    <a16:creationId xmlns:a16="http://schemas.microsoft.com/office/drawing/2014/main" id="{00000000-0008-0000-0600-000068280200}"/>
                  </a:ext>
                </a:extLst>
              </xdr:cNvPr>
              <xdr:cNvSpPr/>
            </xdr:nvSpPr>
            <xdr:spPr bwMode="auto">
              <a:xfrm>
                <a:off x="7870244" y="36208617"/>
                <a:ext cx="925407"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56127</xdr:colOff>
          <xdr:row>120</xdr:row>
          <xdr:rowOff>26597</xdr:rowOff>
        </xdr:from>
        <xdr:to>
          <xdr:col>24</xdr:col>
          <xdr:colOff>244301</xdr:colOff>
          <xdr:row>121</xdr:row>
          <xdr:rowOff>256289</xdr:rowOff>
        </xdr:to>
        <xdr:grpSp>
          <xdr:nvGrpSpPr>
            <xdr:cNvPr id="7" name="Group 6">
              <a:extLst>
                <a:ext uri="{FF2B5EF4-FFF2-40B4-BE49-F238E27FC236}">
                  <a16:creationId xmlns:a16="http://schemas.microsoft.com/office/drawing/2014/main" id="{00000000-0008-0000-0600-000007000000}"/>
                </a:ext>
              </a:extLst>
            </xdr:cNvPr>
            <xdr:cNvGrpSpPr/>
          </xdr:nvGrpSpPr>
          <xdr:grpSpPr>
            <a:xfrm>
              <a:off x="9424245" y="48850626"/>
              <a:ext cx="1734585" cy="554663"/>
              <a:chOff x="7272261" y="35845766"/>
              <a:chExt cx="1523394" cy="708092"/>
            </a:xfrm>
          </xdr:grpSpPr>
          <xdr:sp macro="" textlink="">
            <xdr:nvSpPr>
              <xdr:cNvPr id="141417" name="Check Box 105" hidden="1">
                <a:extLst>
                  <a:ext uri="{63B3BB69-23CF-44E3-9099-C40C66FF867C}">
                    <a14:compatExt spid="_x0000_s141417"/>
                  </a:ext>
                  <a:ext uri="{FF2B5EF4-FFF2-40B4-BE49-F238E27FC236}">
                    <a16:creationId xmlns:a16="http://schemas.microsoft.com/office/drawing/2014/main" id="{00000000-0008-0000-0600-000069280200}"/>
                  </a:ext>
                </a:extLst>
              </xdr:cNvPr>
              <xdr:cNvSpPr/>
            </xdr:nvSpPr>
            <xdr:spPr bwMode="auto">
              <a:xfrm>
                <a:off x="7280107" y="35845993"/>
                <a:ext cx="425619" cy="3405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41418" name="Check Box 106" hidden="1">
                <a:extLst>
                  <a:ext uri="{63B3BB69-23CF-44E3-9099-C40C66FF867C}">
                    <a14:compatExt spid="_x0000_s141418"/>
                  </a:ext>
                  <a:ext uri="{FF2B5EF4-FFF2-40B4-BE49-F238E27FC236}">
                    <a16:creationId xmlns:a16="http://schemas.microsoft.com/office/drawing/2014/main" id="{00000000-0008-0000-0600-00006A280200}"/>
                  </a:ext>
                </a:extLst>
              </xdr:cNvPr>
              <xdr:cNvSpPr/>
            </xdr:nvSpPr>
            <xdr:spPr bwMode="auto">
              <a:xfrm>
                <a:off x="7863043" y="35845766"/>
                <a:ext cx="593286" cy="34056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419" name="Check Box 107" hidden="1">
                <a:extLst>
                  <a:ext uri="{63B3BB69-23CF-44E3-9099-C40C66FF867C}">
                    <a14:compatExt spid="_x0000_s141419"/>
                  </a:ext>
                  <a:ext uri="{FF2B5EF4-FFF2-40B4-BE49-F238E27FC236}">
                    <a16:creationId xmlns:a16="http://schemas.microsoft.com/office/drawing/2014/main" id="{00000000-0008-0000-0600-00006B280200}"/>
                  </a:ext>
                </a:extLst>
              </xdr:cNvPr>
              <xdr:cNvSpPr/>
            </xdr:nvSpPr>
            <xdr:spPr bwMode="auto">
              <a:xfrm>
                <a:off x="7272261" y="36202655"/>
                <a:ext cx="535247" cy="34056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41420" name="Check Box 108" hidden="1">
                <a:extLst>
                  <a:ext uri="{63B3BB69-23CF-44E3-9099-C40C66FF867C}">
                    <a14:compatExt spid="_x0000_s141420"/>
                  </a:ext>
                  <a:ext uri="{FF2B5EF4-FFF2-40B4-BE49-F238E27FC236}">
                    <a16:creationId xmlns:a16="http://schemas.microsoft.com/office/drawing/2014/main" id="{00000000-0008-0000-0600-00006C280200}"/>
                  </a:ext>
                </a:extLst>
              </xdr:cNvPr>
              <xdr:cNvSpPr/>
            </xdr:nvSpPr>
            <xdr:spPr bwMode="auto">
              <a:xfrm>
                <a:off x="7870246" y="36208647"/>
                <a:ext cx="925409" cy="34521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60052</xdr:colOff>
          <xdr:row>142</xdr:row>
          <xdr:rowOff>48644</xdr:rowOff>
        </xdr:from>
        <xdr:to>
          <xdr:col>6</xdr:col>
          <xdr:colOff>3464</xdr:colOff>
          <xdr:row>143</xdr:row>
          <xdr:rowOff>209454</xdr:rowOff>
        </xdr:to>
        <xdr:grpSp>
          <xdr:nvGrpSpPr>
            <xdr:cNvPr id="8" name="Group 7">
              <a:extLst>
                <a:ext uri="{FF2B5EF4-FFF2-40B4-BE49-F238E27FC236}">
                  <a16:creationId xmlns:a16="http://schemas.microsoft.com/office/drawing/2014/main" id="{00000000-0008-0000-0600-000008000000}"/>
                </a:ext>
              </a:extLst>
            </xdr:cNvPr>
            <xdr:cNvGrpSpPr/>
          </xdr:nvGrpSpPr>
          <xdr:grpSpPr>
            <a:xfrm>
              <a:off x="5517317" y="57736526"/>
              <a:ext cx="1344147" cy="485781"/>
              <a:chOff x="5519169" y="35863346"/>
              <a:chExt cx="1619270" cy="694215"/>
            </a:xfrm>
          </xdr:grpSpPr>
          <xdr:sp macro="" textlink="">
            <xdr:nvSpPr>
              <xdr:cNvPr id="141421" name="Check Box 109" hidden="1">
                <a:extLst>
                  <a:ext uri="{63B3BB69-23CF-44E3-9099-C40C66FF867C}">
                    <a14:compatExt spid="_x0000_s141421"/>
                  </a:ext>
                  <a:ext uri="{FF2B5EF4-FFF2-40B4-BE49-F238E27FC236}">
                    <a16:creationId xmlns:a16="http://schemas.microsoft.com/office/drawing/2014/main" id="{00000000-0008-0000-0600-00006D280200}"/>
                  </a:ext>
                </a:extLst>
              </xdr:cNvPr>
              <xdr:cNvSpPr/>
            </xdr:nvSpPr>
            <xdr:spPr bwMode="auto">
              <a:xfrm>
                <a:off x="5527462" y="35863346"/>
                <a:ext cx="452418"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41422" name="Check Box 110" hidden="1">
                <a:extLst>
                  <a:ext uri="{63B3BB69-23CF-44E3-9099-C40C66FF867C}">
                    <a14:compatExt spid="_x0000_s141422"/>
                  </a:ext>
                  <a:ext uri="{FF2B5EF4-FFF2-40B4-BE49-F238E27FC236}">
                    <a16:creationId xmlns:a16="http://schemas.microsoft.com/office/drawing/2014/main" id="{00000000-0008-0000-0600-00006E280200}"/>
                  </a:ext>
                </a:extLst>
              </xdr:cNvPr>
              <xdr:cNvSpPr/>
            </xdr:nvSpPr>
            <xdr:spPr bwMode="auto">
              <a:xfrm>
                <a:off x="6147104" y="35863346"/>
                <a:ext cx="630640" cy="33409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423" name="Check Box 111" hidden="1">
                <a:extLst>
                  <a:ext uri="{63B3BB69-23CF-44E3-9099-C40C66FF867C}">
                    <a14:compatExt spid="_x0000_s141423"/>
                  </a:ext>
                  <a:ext uri="{FF2B5EF4-FFF2-40B4-BE49-F238E27FC236}">
                    <a16:creationId xmlns:a16="http://schemas.microsoft.com/office/drawing/2014/main" id="{00000000-0008-0000-0600-00006F280200}"/>
                  </a:ext>
                </a:extLst>
              </xdr:cNvPr>
              <xdr:cNvSpPr/>
            </xdr:nvSpPr>
            <xdr:spPr bwMode="auto">
              <a:xfrm>
                <a:off x="5519169" y="36213202"/>
                <a:ext cx="568947" cy="33409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41424" name="Check Box 112" hidden="1">
                <a:extLst>
                  <a:ext uri="{63B3BB69-23CF-44E3-9099-C40C66FF867C}">
                    <a14:compatExt spid="_x0000_s141424"/>
                  </a:ext>
                  <a:ext uri="{FF2B5EF4-FFF2-40B4-BE49-F238E27FC236}">
                    <a16:creationId xmlns:a16="http://schemas.microsoft.com/office/drawing/2014/main" id="{00000000-0008-0000-0600-000070280200}"/>
                  </a:ext>
                </a:extLst>
              </xdr:cNvPr>
              <xdr:cNvSpPr/>
            </xdr:nvSpPr>
            <xdr:spPr bwMode="auto">
              <a:xfrm>
                <a:off x="6154764" y="36218894"/>
                <a:ext cx="983675" cy="33866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121230</xdr:colOff>
          <xdr:row>142</xdr:row>
          <xdr:rowOff>112012</xdr:rowOff>
        </xdr:from>
        <xdr:to>
          <xdr:col>7</xdr:col>
          <xdr:colOff>542168</xdr:colOff>
          <xdr:row>144</xdr:row>
          <xdr:rowOff>13931</xdr:rowOff>
        </xdr:to>
        <xdr:grpSp>
          <xdr:nvGrpSpPr>
            <xdr:cNvPr id="9" name="Group 8">
              <a:extLst>
                <a:ext uri="{FF2B5EF4-FFF2-40B4-BE49-F238E27FC236}">
                  <a16:creationId xmlns:a16="http://schemas.microsoft.com/office/drawing/2014/main" id="{00000000-0008-0000-0600-000009000000}"/>
                </a:ext>
              </a:extLst>
            </xdr:cNvPr>
            <xdr:cNvGrpSpPr/>
          </xdr:nvGrpSpPr>
          <xdr:grpSpPr>
            <a:xfrm>
              <a:off x="6979230" y="57799894"/>
              <a:ext cx="1732026" cy="1280243"/>
              <a:chOff x="7272261" y="35845900"/>
              <a:chExt cx="1523390" cy="707927"/>
            </a:xfrm>
          </xdr:grpSpPr>
          <xdr:sp macro="" textlink="">
            <xdr:nvSpPr>
              <xdr:cNvPr id="141425" name="Check Box 113" hidden="1">
                <a:extLst>
                  <a:ext uri="{63B3BB69-23CF-44E3-9099-C40C66FF867C}">
                    <a14:compatExt spid="_x0000_s141425"/>
                  </a:ext>
                  <a:ext uri="{FF2B5EF4-FFF2-40B4-BE49-F238E27FC236}">
                    <a16:creationId xmlns:a16="http://schemas.microsoft.com/office/drawing/2014/main" id="{00000000-0008-0000-0600-000071280200}"/>
                  </a:ext>
                </a:extLst>
              </xdr:cNvPr>
              <xdr:cNvSpPr/>
            </xdr:nvSpPr>
            <xdr:spPr bwMode="auto">
              <a:xfrm>
                <a:off x="7280107" y="35845992"/>
                <a:ext cx="42561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41426" name="Check Box 114" hidden="1">
                <a:extLst>
                  <a:ext uri="{63B3BB69-23CF-44E3-9099-C40C66FF867C}">
                    <a14:compatExt spid="_x0000_s141426"/>
                  </a:ext>
                  <a:ext uri="{FF2B5EF4-FFF2-40B4-BE49-F238E27FC236}">
                    <a16:creationId xmlns:a16="http://schemas.microsoft.com/office/drawing/2014/main" id="{00000000-0008-0000-0600-000072280200}"/>
                  </a:ext>
                </a:extLst>
              </xdr:cNvPr>
              <xdr:cNvSpPr/>
            </xdr:nvSpPr>
            <xdr:spPr bwMode="auto">
              <a:xfrm>
                <a:off x="7863043" y="35845900"/>
                <a:ext cx="593286" cy="34056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427" name="Check Box 115" hidden="1">
                <a:extLst>
                  <a:ext uri="{63B3BB69-23CF-44E3-9099-C40C66FF867C}">
                    <a14:compatExt spid="_x0000_s141427"/>
                  </a:ext>
                  <a:ext uri="{FF2B5EF4-FFF2-40B4-BE49-F238E27FC236}">
                    <a16:creationId xmlns:a16="http://schemas.microsoft.com/office/drawing/2014/main" id="{00000000-0008-0000-0600-000073280200}"/>
                  </a:ext>
                </a:extLst>
              </xdr:cNvPr>
              <xdr:cNvSpPr/>
            </xdr:nvSpPr>
            <xdr:spPr bwMode="auto">
              <a:xfrm>
                <a:off x="7272261" y="36202651"/>
                <a:ext cx="535250"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41428" name="Check Box 116" hidden="1">
                <a:extLst>
                  <a:ext uri="{63B3BB69-23CF-44E3-9099-C40C66FF867C}">
                    <a14:compatExt spid="_x0000_s141428"/>
                  </a:ext>
                  <a:ext uri="{FF2B5EF4-FFF2-40B4-BE49-F238E27FC236}">
                    <a16:creationId xmlns:a16="http://schemas.microsoft.com/office/drawing/2014/main" id="{00000000-0008-0000-0600-000074280200}"/>
                  </a:ext>
                </a:extLst>
              </xdr:cNvPr>
              <xdr:cNvSpPr/>
            </xdr:nvSpPr>
            <xdr:spPr bwMode="auto">
              <a:xfrm>
                <a:off x="7870244" y="36208617"/>
                <a:ext cx="925407"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56127</xdr:colOff>
          <xdr:row>142</xdr:row>
          <xdr:rowOff>22675</xdr:rowOff>
        </xdr:from>
        <xdr:to>
          <xdr:col>24</xdr:col>
          <xdr:colOff>244301</xdr:colOff>
          <xdr:row>143</xdr:row>
          <xdr:rowOff>252367</xdr:rowOff>
        </xdr:to>
        <xdr:grpSp>
          <xdr:nvGrpSpPr>
            <xdr:cNvPr id="10" name="Group 9">
              <a:extLst>
                <a:ext uri="{FF2B5EF4-FFF2-40B4-BE49-F238E27FC236}">
                  <a16:creationId xmlns:a16="http://schemas.microsoft.com/office/drawing/2014/main" id="{00000000-0008-0000-0600-00000A000000}"/>
                </a:ext>
              </a:extLst>
            </xdr:cNvPr>
            <xdr:cNvGrpSpPr/>
          </xdr:nvGrpSpPr>
          <xdr:grpSpPr>
            <a:xfrm>
              <a:off x="9424245" y="57710557"/>
              <a:ext cx="1734585" cy="554663"/>
              <a:chOff x="7272261" y="35845774"/>
              <a:chExt cx="1523394" cy="708011"/>
            </a:xfrm>
          </xdr:grpSpPr>
          <xdr:sp macro="" textlink="">
            <xdr:nvSpPr>
              <xdr:cNvPr id="141429" name="Check Box 117" hidden="1">
                <a:extLst>
                  <a:ext uri="{63B3BB69-23CF-44E3-9099-C40C66FF867C}">
                    <a14:compatExt spid="_x0000_s141429"/>
                  </a:ext>
                  <a:ext uri="{FF2B5EF4-FFF2-40B4-BE49-F238E27FC236}">
                    <a16:creationId xmlns:a16="http://schemas.microsoft.com/office/drawing/2014/main" id="{00000000-0008-0000-0600-000075280200}"/>
                  </a:ext>
                </a:extLst>
              </xdr:cNvPr>
              <xdr:cNvSpPr/>
            </xdr:nvSpPr>
            <xdr:spPr bwMode="auto">
              <a:xfrm>
                <a:off x="7280107" y="35845992"/>
                <a:ext cx="425619" cy="3405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41430" name="Check Box 118" hidden="1">
                <a:extLst>
                  <a:ext uri="{63B3BB69-23CF-44E3-9099-C40C66FF867C}">
                    <a14:compatExt spid="_x0000_s141430"/>
                  </a:ext>
                  <a:ext uri="{FF2B5EF4-FFF2-40B4-BE49-F238E27FC236}">
                    <a16:creationId xmlns:a16="http://schemas.microsoft.com/office/drawing/2014/main" id="{00000000-0008-0000-0600-000076280200}"/>
                  </a:ext>
                </a:extLst>
              </xdr:cNvPr>
              <xdr:cNvSpPr/>
            </xdr:nvSpPr>
            <xdr:spPr bwMode="auto">
              <a:xfrm>
                <a:off x="7863043" y="35845774"/>
                <a:ext cx="593286" cy="34056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431" name="Check Box 119" hidden="1">
                <a:extLst>
                  <a:ext uri="{63B3BB69-23CF-44E3-9099-C40C66FF867C}">
                    <a14:compatExt spid="_x0000_s141431"/>
                  </a:ext>
                  <a:ext uri="{FF2B5EF4-FFF2-40B4-BE49-F238E27FC236}">
                    <a16:creationId xmlns:a16="http://schemas.microsoft.com/office/drawing/2014/main" id="{00000000-0008-0000-0600-000077280200}"/>
                  </a:ext>
                </a:extLst>
              </xdr:cNvPr>
              <xdr:cNvSpPr/>
            </xdr:nvSpPr>
            <xdr:spPr bwMode="auto">
              <a:xfrm>
                <a:off x="7272261" y="36202654"/>
                <a:ext cx="535247" cy="34056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41432" name="Check Box 120" hidden="1">
                <a:extLst>
                  <a:ext uri="{63B3BB69-23CF-44E3-9099-C40C66FF867C}">
                    <a14:compatExt spid="_x0000_s141432"/>
                  </a:ext>
                  <a:ext uri="{FF2B5EF4-FFF2-40B4-BE49-F238E27FC236}">
                    <a16:creationId xmlns:a16="http://schemas.microsoft.com/office/drawing/2014/main" id="{00000000-0008-0000-0600-000078280200}"/>
                  </a:ext>
                </a:extLst>
              </xdr:cNvPr>
              <xdr:cNvSpPr/>
            </xdr:nvSpPr>
            <xdr:spPr bwMode="auto">
              <a:xfrm>
                <a:off x="7870246" y="36208573"/>
                <a:ext cx="925409" cy="34521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8965</xdr:colOff>
          <xdr:row>168</xdr:row>
          <xdr:rowOff>83609</xdr:rowOff>
        </xdr:from>
        <xdr:to>
          <xdr:col>6</xdr:col>
          <xdr:colOff>0</xdr:colOff>
          <xdr:row>169</xdr:row>
          <xdr:rowOff>12032</xdr:rowOff>
        </xdr:to>
        <xdr:grpSp>
          <xdr:nvGrpSpPr>
            <xdr:cNvPr id="11" name="Group 10">
              <a:extLst>
                <a:ext uri="{FF2B5EF4-FFF2-40B4-BE49-F238E27FC236}">
                  <a16:creationId xmlns:a16="http://schemas.microsoft.com/office/drawing/2014/main" id="{00000000-0008-0000-0600-00000B000000}"/>
                </a:ext>
              </a:extLst>
            </xdr:cNvPr>
            <xdr:cNvGrpSpPr/>
          </xdr:nvGrpSpPr>
          <xdr:grpSpPr>
            <a:xfrm>
              <a:off x="5466230" y="69963491"/>
              <a:ext cx="1391770" cy="791276"/>
              <a:chOff x="5846845" y="47389662"/>
              <a:chExt cx="1611182" cy="692641"/>
            </a:xfrm>
          </xdr:grpSpPr>
          <xdr:sp macro="" textlink="">
            <xdr:nvSpPr>
              <xdr:cNvPr id="141433" name="Check Box 121" hidden="1">
                <a:extLst>
                  <a:ext uri="{63B3BB69-23CF-44E3-9099-C40C66FF867C}">
                    <a14:compatExt spid="_x0000_s141433"/>
                  </a:ext>
                  <a:ext uri="{FF2B5EF4-FFF2-40B4-BE49-F238E27FC236}">
                    <a16:creationId xmlns:a16="http://schemas.microsoft.com/office/drawing/2014/main" id="{00000000-0008-0000-0600-000079280200}"/>
                  </a:ext>
                </a:extLst>
              </xdr:cNvPr>
              <xdr:cNvSpPr/>
            </xdr:nvSpPr>
            <xdr:spPr bwMode="auto">
              <a:xfrm>
                <a:off x="5852580" y="47389662"/>
                <a:ext cx="1321954"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434" name="Check Box 122" hidden="1">
                <a:extLst>
                  <a:ext uri="{63B3BB69-23CF-44E3-9099-C40C66FF867C}">
                    <a14:compatExt spid="_x0000_s141434"/>
                  </a:ext>
                  <a:ext uri="{FF2B5EF4-FFF2-40B4-BE49-F238E27FC236}">
                    <a16:creationId xmlns:a16="http://schemas.microsoft.com/office/drawing/2014/main" id="{00000000-0008-0000-0600-00007A280200}"/>
                  </a:ext>
                </a:extLst>
              </xdr:cNvPr>
              <xdr:cNvSpPr/>
            </xdr:nvSpPr>
            <xdr:spPr bwMode="auto">
              <a:xfrm>
                <a:off x="5846845" y="47677222"/>
                <a:ext cx="887287"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435" name="Check Box 123" hidden="1">
                <a:extLst>
                  <a:ext uri="{63B3BB69-23CF-44E3-9099-C40C66FF867C}">
                    <a14:compatExt spid="_x0000_s141435"/>
                  </a:ext>
                  <a:ext uri="{FF2B5EF4-FFF2-40B4-BE49-F238E27FC236}">
                    <a16:creationId xmlns:a16="http://schemas.microsoft.com/office/drawing/2014/main" id="{00000000-0008-0000-0600-00007B280200}"/>
                  </a:ext>
                </a:extLst>
              </xdr:cNvPr>
              <xdr:cNvSpPr/>
            </xdr:nvSpPr>
            <xdr:spPr bwMode="auto">
              <a:xfrm>
                <a:off x="6793362" y="47684311"/>
                <a:ext cx="664665" cy="39799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76197</xdr:colOff>
          <xdr:row>168</xdr:row>
          <xdr:rowOff>175925</xdr:rowOff>
        </xdr:from>
        <xdr:to>
          <xdr:col>7</xdr:col>
          <xdr:colOff>588653</xdr:colOff>
          <xdr:row>169</xdr:row>
          <xdr:rowOff>10939</xdr:rowOff>
        </xdr:to>
        <xdr:grpSp>
          <xdr:nvGrpSpPr>
            <xdr:cNvPr id="12" name="Group 11">
              <a:extLst>
                <a:ext uri="{FF2B5EF4-FFF2-40B4-BE49-F238E27FC236}">
                  <a16:creationId xmlns:a16="http://schemas.microsoft.com/office/drawing/2014/main" id="{00000000-0008-0000-0600-00000C000000}"/>
                </a:ext>
              </a:extLst>
            </xdr:cNvPr>
            <xdr:cNvGrpSpPr/>
          </xdr:nvGrpSpPr>
          <xdr:grpSpPr>
            <a:xfrm>
              <a:off x="6934197" y="70055807"/>
              <a:ext cx="1823544" cy="697867"/>
              <a:chOff x="5846916" y="47389528"/>
              <a:chExt cx="1611180" cy="692402"/>
            </a:xfrm>
          </xdr:grpSpPr>
          <xdr:sp macro="" textlink="">
            <xdr:nvSpPr>
              <xdr:cNvPr id="141436" name="Check Box 124" hidden="1">
                <a:extLst>
                  <a:ext uri="{63B3BB69-23CF-44E3-9099-C40C66FF867C}">
                    <a14:compatExt spid="_x0000_s141436"/>
                  </a:ext>
                  <a:ext uri="{FF2B5EF4-FFF2-40B4-BE49-F238E27FC236}">
                    <a16:creationId xmlns:a16="http://schemas.microsoft.com/office/drawing/2014/main" id="{00000000-0008-0000-0600-00007C280200}"/>
                  </a:ext>
                </a:extLst>
              </xdr:cNvPr>
              <xdr:cNvSpPr/>
            </xdr:nvSpPr>
            <xdr:spPr bwMode="auto">
              <a:xfrm>
                <a:off x="5852580" y="47389528"/>
                <a:ext cx="608385" cy="39263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437" name="Check Box 125" hidden="1">
                <a:extLst>
                  <a:ext uri="{63B3BB69-23CF-44E3-9099-C40C66FF867C}">
                    <a14:compatExt spid="_x0000_s141437"/>
                  </a:ext>
                  <a:ext uri="{FF2B5EF4-FFF2-40B4-BE49-F238E27FC236}">
                    <a16:creationId xmlns:a16="http://schemas.microsoft.com/office/drawing/2014/main" id="{00000000-0008-0000-0600-00007D280200}"/>
                  </a:ext>
                </a:extLst>
              </xdr:cNvPr>
              <xdr:cNvSpPr/>
            </xdr:nvSpPr>
            <xdr:spPr bwMode="auto">
              <a:xfrm>
                <a:off x="5846916" y="47677222"/>
                <a:ext cx="887296"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438" name="Check Box 126" hidden="1">
                <a:extLst>
                  <a:ext uri="{63B3BB69-23CF-44E3-9099-C40C66FF867C}">
                    <a14:compatExt spid="_x0000_s141438"/>
                  </a:ext>
                  <a:ext uri="{FF2B5EF4-FFF2-40B4-BE49-F238E27FC236}">
                    <a16:creationId xmlns:a16="http://schemas.microsoft.com/office/drawing/2014/main" id="{00000000-0008-0000-0600-00007E280200}"/>
                  </a:ext>
                </a:extLst>
              </xdr:cNvPr>
              <xdr:cNvSpPr/>
            </xdr:nvSpPr>
            <xdr:spPr bwMode="auto">
              <a:xfrm>
                <a:off x="6793423" y="47683943"/>
                <a:ext cx="664673" cy="39798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90771</xdr:colOff>
          <xdr:row>168</xdr:row>
          <xdr:rowOff>156883</xdr:rowOff>
        </xdr:from>
        <xdr:to>
          <xdr:col>8</xdr:col>
          <xdr:colOff>1541931</xdr:colOff>
          <xdr:row>168</xdr:row>
          <xdr:rowOff>780127</xdr:rowOff>
        </xdr:to>
        <xdr:grpSp>
          <xdr:nvGrpSpPr>
            <xdr:cNvPr id="13" name="Group 12">
              <a:extLst>
                <a:ext uri="{FF2B5EF4-FFF2-40B4-BE49-F238E27FC236}">
                  <a16:creationId xmlns:a16="http://schemas.microsoft.com/office/drawing/2014/main" id="{00000000-0008-0000-0600-00000D000000}"/>
                </a:ext>
              </a:extLst>
            </xdr:cNvPr>
            <xdr:cNvGrpSpPr/>
          </xdr:nvGrpSpPr>
          <xdr:grpSpPr>
            <a:xfrm>
              <a:off x="9458889" y="70036765"/>
              <a:ext cx="1451160" cy="623244"/>
              <a:chOff x="5846882" y="47391008"/>
              <a:chExt cx="1611183" cy="691418"/>
            </a:xfrm>
          </xdr:grpSpPr>
          <xdr:sp macro="" textlink="">
            <xdr:nvSpPr>
              <xdr:cNvPr id="141439" name="Check Box 127" hidden="1">
                <a:extLst>
                  <a:ext uri="{63B3BB69-23CF-44E3-9099-C40C66FF867C}">
                    <a14:compatExt spid="_x0000_s141439"/>
                  </a:ext>
                  <a:ext uri="{FF2B5EF4-FFF2-40B4-BE49-F238E27FC236}">
                    <a16:creationId xmlns:a16="http://schemas.microsoft.com/office/drawing/2014/main" id="{00000000-0008-0000-0600-00007F280200}"/>
                  </a:ext>
                </a:extLst>
              </xdr:cNvPr>
              <xdr:cNvSpPr/>
            </xdr:nvSpPr>
            <xdr:spPr bwMode="auto">
              <a:xfrm>
                <a:off x="5852581" y="47391008"/>
                <a:ext cx="1347089" cy="39263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440" name="Check Box 128" hidden="1">
                <a:extLst>
                  <a:ext uri="{63B3BB69-23CF-44E3-9099-C40C66FF867C}">
                    <a14:compatExt spid="_x0000_s141440"/>
                  </a:ext>
                  <a:ext uri="{FF2B5EF4-FFF2-40B4-BE49-F238E27FC236}">
                    <a16:creationId xmlns:a16="http://schemas.microsoft.com/office/drawing/2014/main" id="{00000000-0008-0000-0600-000080280200}"/>
                  </a:ext>
                </a:extLst>
              </xdr:cNvPr>
              <xdr:cNvSpPr/>
            </xdr:nvSpPr>
            <xdr:spPr bwMode="auto">
              <a:xfrm>
                <a:off x="5846882" y="47677222"/>
                <a:ext cx="887290" cy="39263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441" name="Check Box 129" hidden="1">
                <a:extLst>
                  <a:ext uri="{63B3BB69-23CF-44E3-9099-C40C66FF867C}">
                    <a14:compatExt spid="_x0000_s141441"/>
                  </a:ext>
                  <a:ext uri="{FF2B5EF4-FFF2-40B4-BE49-F238E27FC236}">
                    <a16:creationId xmlns:a16="http://schemas.microsoft.com/office/drawing/2014/main" id="{00000000-0008-0000-0600-000081280200}"/>
                  </a:ext>
                </a:extLst>
              </xdr:cNvPr>
              <xdr:cNvSpPr/>
            </xdr:nvSpPr>
            <xdr:spPr bwMode="auto">
              <a:xfrm>
                <a:off x="6793393" y="47684426"/>
                <a:ext cx="664672" cy="3980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931206</xdr:colOff>
          <xdr:row>178</xdr:row>
          <xdr:rowOff>74479</xdr:rowOff>
        </xdr:from>
        <xdr:to>
          <xdr:col>5</xdr:col>
          <xdr:colOff>1400173</xdr:colOff>
          <xdr:row>179</xdr:row>
          <xdr:rowOff>308705</xdr:rowOff>
        </xdr:to>
        <xdr:grpSp>
          <xdr:nvGrpSpPr>
            <xdr:cNvPr id="14" name="Group 13">
              <a:extLst>
                <a:ext uri="{FF2B5EF4-FFF2-40B4-BE49-F238E27FC236}">
                  <a16:creationId xmlns:a16="http://schemas.microsoft.com/office/drawing/2014/main" id="{00000000-0008-0000-0600-00000E000000}"/>
                </a:ext>
              </a:extLst>
            </xdr:cNvPr>
            <xdr:cNvGrpSpPr/>
          </xdr:nvGrpSpPr>
          <xdr:grpSpPr>
            <a:xfrm>
              <a:off x="5424765" y="74358273"/>
              <a:ext cx="1432673" cy="906579"/>
              <a:chOff x="5846875" y="47389583"/>
              <a:chExt cx="1611181" cy="692706"/>
            </a:xfrm>
          </xdr:grpSpPr>
          <xdr:sp macro="" textlink="">
            <xdr:nvSpPr>
              <xdr:cNvPr id="141442" name="Check Box 130" hidden="1">
                <a:extLst>
                  <a:ext uri="{63B3BB69-23CF-44E3-9099-C40C66FF867C}">
                    <a14:compatExt spid="_x0000_s141442"/>
                  </a:ext>
                  <a:ext uri="{FF2B5EF4-FFF2-40B4-BE49-F238E27FC236}">
                    <a16:creationId xmlns:a16="http://schemas.microsoft.com/office/drawing/2014/main" id="{00000000-0008-0000-0600-000082280200}"/>
                  </a:ext>
                </a:extLst>
              </xdr:cNvPr>
              <xdr:cNvSpPr/>
            </xdr:nvSpPr>
            <xdr:spPr bwMode="auto">
              <a:xfrm>
                <a:off x="5852580" y="47389583"/>
                <a:ext cx="1006784" cy="39263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443" name="Check Box 131" hidden="1">
                <a:extLst>
                  <a:ext uri="{63B3BB69-23CF-44E3-9099-C40C66FF867C}">
                    <a14:compatExt spid="_x0000_s141443"/>
                  </a:ext>
                  <a:ext uri="{FF2B5EF4-FFF2-40B4-BE49-F238E27FC236}">
                    <a16:creationId xmlns:a16="http://schemas.microsoft.com/office/drawing/2014/main" id="{00000000-0008-0000-0600-000083280200}"/>
                  </a:ext>
                </a:extLst>
              </xdr:cNvPr>
              <xdr:cNvSpPr/>
            </xdr:nvSpPr>
            <xdr:spPr bwMode="auto">
              <a:xfrm>
                <a:off x="5846875" y="47677222"/>
                <a:ext cx="887294"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444" name="Check Box 132" hidden="1">
                <a:extLst>
                  <a:ext uri="{63B3BB69-23CF-44E3-9099-C40C66FF867C}">
                    <a14:compatExt spid="_x0000_s141444"/>
                  </a:ext>
                  <a:ext uri="{FF2B5EF4-FFF2-40B4-BE49-F238E27FC236}">
                    <a16:creationId xmlns:a16="http://schemas.microsoft.com/office/drawing/2014/main" id="{00000000-0008-0000-0600-000084280200}"/>
                  </a:ext>
                </a:extLst>
              </xdr:cNvPr>
              <xdr:cNvSpPr/>
            </xdr:nvSpPr>
            <xdr:spPr bwMode="auto">
              <a:xfrm>
                <a:off x="6793387" y="47684296"/>
                <a:ext cx="664669" cy="39799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109818</xdr:colOff>
          <xdr:row>178</xdr:row>
          <xdr:rowOff>36432</xdr:rowOff>
        </xdr:from>
        <xdr:to>
          <xdr:col>8</xdr:col>
          <xdr:colOff>1258261</xdr:colOff>
          <xdr:row>179</xdr:row>
          <xdr:rowOff>6683</xdr:rowOff>
        </xdr:to>
        <xdr:grpSp>
          <xdr:nvGrpSpPr>
            <xdr:cNvPr id="15" name="Group 14">
              <a:extLst>
                <a:ext uri="{FF2B5EF4-FFF2-40B4-BE49-F238E27FC236}">
                  <a16:creationId xmlns:a16="http://schemas.microsoft.com/office/drawing/2014/main" id="{00000000-0008-0000-0600-00000F000000}"/>
                </a:ext>
              </a:extLst>
            </xdr:cNvPr>
            <xdr:cNvGrpSpPr/>
          </xdr:nvGrpSpPr>
          <xdr:grpSpPr>
            <a:xfrm>
              <a:off x="9477936" y="74320226"/>
              <a:ext cx="1148443" cy="642604"/>
              <a:chOff x="5846848" y="47389548"/>
              <a:chExt cx="1611208" cy="692386"/>
            </a:xfrm>
          </xdr:grpSpPr>
          <xdr:sp macro="" textlink="">
            <xdr:nvSpPr>
              <xdr:cNvPr id="141445" name="Check Box 133" hidden="1">
                <a:extLst>
                  <a:ext uri="{63B3BB69-23CF-44E3-9099-C40C66FF867C}">
                    <a14:compatExt spid="_x0000_s141445"/>
                  </a:ext>
                  <a:ext uri="{FF2B5EF4-FFF2-40B4-BE49-F238E27FC236}">
                    <a16:creationId xmlns:a16="http://schemas.microsoft.com/office/drawing/2014/main" id="{00000000-0008-0000-0600-000085280200}"/>
                  </a:ext>
                </a:extLst>
              </xdr:cNvPr>
              <xdr:cNvSpPr/>
            </xdr:nvSpPr>
            <xdr:spPr bwMode="auto">
              <a:xfrm>
                <a:off x="5852579" y="47389548"/>
                <a:ext cx="1315305" cy="39262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446" name="Check Box 134" hidden="1">
                <a:extLst>
                  <a:ext uri="{63B3BB69-23CF-44E3-9099-C40C66FF867C}">
                    <a14:compatExt spid="_x0000_s141446"/>
                  </a:ext>
                  <a:ext uri="{FF2B5EF4-FFF2-40B4-BE49-F238E27FC236}">
                    <a16:creationId xmlns:a16="http://schemas.microsoft.com/office/drawing/2014/main" id="{00000000-0008-0000-0600-000086280200}"/>
                  </a:ext>
                </a:extLst>
              </xdr:cNvPr>
              <xdr:cNvSpPr/>
            </xdr:nvSpPr>
            <xdr:spPr bwMode="auto">
              <a:xfrm>
                <a:off x="5846848" y="47677222"/>
                <a:ext cx="887286" cy="39263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447" name="Check Box 135" hidden="1">
                <a:extLst>
                  <a:ext uri="{63B3BB69-23CF-44E3-9099-C40C66FF867C}">
                    <a14:compatExt spid="_x0000_s141447"/>
                  </a:ext>
                  <a:ext uri="{FF2B5EF4-FFF2-40B4-BE49-F238E27FC236}">
                    <a16:creationId xmlns:a16="http://schemas.microsoft.com/office/drawing/2014/main" id="{00000000-0008-0000-0600-000087280200}"/>
                  </a:ext>
                </a:extLst>
              </xdr:cNvPr>
              <xdr:cNvSpPr/>
            </xdr:nvSpPr>
            <xdr:spPr bwMode="auto">
              <a:xfrm>
                <a:off x="6793389" y="47683947"/>
                <a:ext cx="664667" cy="39798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961462</xdr:colOff>
          <xdr:row>210</xdr:row>
          <xdr:rowOff>171418</xdr:rowOff>
        </xdr:from>
        <xdr:to>
          <xdr:col>5</xdr:col>
          <xdr:colOff>1400173</xdr:colOff>
          <xdr:row>211</xdr:row>
          <xdr:rowOff>148288</xdr:rowOff>
        </xdr:to>
        <xdr:grpSp>
          <xdr:nvGrpSpPr>
            <xdr:cNvPr id="16" name="Group 15">
              <a:extLst>
                <a:ext uri="{FF2B5EF4-FFF2-40B4-BE49-F238E27FC236}">
                  <a16:creationId xmlns:a16="http://schemas.microsoft.com/office/drawing/2014/main" id="{00000000-0008-0000-0600-000010000000}"/>
                </a:ext>
              </a:extLst>
            </xdr:cNvPr>
            <xdr:cNvGrpSpPr/>
          </xdr:nvGrpSpPr>
          <xdr:grpSpPr>
            <a:xfrm>
              <a:off x="5455021" y="89896918"/>
              <a:ext cx="1402417" cy="604399"/>
              <a:chOff x="5846840" y="47389542"/>
              <a:chExt cx="1611234" cy="692609"/>
            </a:xfrm>
          </xdr:grpSpPr>
          <xdr:sp macro="" textlink="">
            <xdr:nvSpPr>
              <xdr:cNvPr id="141448" name="Check Box 136" hidden="1">
                <a:extLst>
                  <a:ext uri="{63B3BB69-23CF-44E3-9099-C40C66FF867C}">
                    <a14:compatExt spid="_x0000_s141448"/>
                  </a:ext>
                  <a:ext uri="{FF2B5EF4-FFF2-40B4-BE49-F238E27FC236}">
                    <a16:creationId xmlns:a16="http://schemas.microsoft.com/office/drawing/2014/main" id="{00000000-0008-0000-0600-000088280200}"/>
                  </a:ext>
                </a:extLst>
              </xdr:cNvPr>
              <xdr:cNvSpPr/>
            </xdr:nvSpPr>
            <xdr:spPr bwMode="auto">
              <a:xfrm>
                <a:off x="5852581" y="47389542"/>
                <a:ext cx="1372175"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449" name="Check Box 137" hidden="1">
                <a:extLst>
                  <a:ext uri="{63B3BB69-23CF-44E3-9099-C40C66FF867C}">
                    <a14:compatExt spid="_x0000_s141449"/>
                  </a:ext>
                  <a:ext uri="{FF2B5EF4-FFF2-40B4-BE49-F238E27FC236}">
                    <a16:creationId xmlns:a16="http://schemas.microsoft.com/office/drawing/2014/main" id="{00000000-0008-0000-0600-000089280200}"/>
                  </a:ext>
                </a:extLst>
              </xdr:cNvPr>
              <xdr:cNvSpPr/>
            </xdr:nvSpPr>
            <xdr:spPr bwMode="auto">
              <a:xfrm>
                <a:off x="5846840" y="47677222"/>
                <a:ext cx="887284"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450" name="Check Box 138" hidden="1">
                <a:extLst>
                  <a:ext uri="{63B3BB69-23CF-44E3-9099-C40C66FF867C}">
                    <a14:compatExt spid="_x0000_s141450"/>
                  </a:ext>
                  <a:ext uri="{FF2B5EF4-FFF2-40B4-BE49-F238E27FC236}">
                    <a16:creationId xmlns:a16="http://schemas.microsoft.com/office/drawing/2014/main" id="{00000000-0008-0000-0600-00008A280200}"/>
                  </a:ext>
                </a:extLst>
              </xdr:cNvPr>
              <xdr:cNvSpPr/>
            </xdr:nvSpPr>
            <xdr:spPr bwMode="auto">
              <a:xfrm>
                <a:off x="6793404" y="47684158"/>
                <a:ext cx="664670" cy="39799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95251</xdr:colOff>
          <xdr:row>210</xdr:row>
          <xdr:rowOff>123793</xdr:rowOff>
        </xdr:from>
        <xdr:to>
          <xdr:col>7</xdr:col>
          <xdr:colOff>625294</xdr:colOff>
          <xdr:row>211</xdr:row>
          <xdr:rowOff>100663</xdr:rowOff>
        </xdr:to>
        <xdr:grpSp>
          <xdr:nvGrpSpPr>
            <xdr:cNvPr id="17" name="Group 16">
              <a:extLst>
                <a:ext uri="{FF2B5EF4-FFF2-40B4-BE49-F238E27FC236}">
                  <a16:creationId xmlns:a16="http://schemas.microsoft.com/office/drawing/2014/main" id="{00000000-0008-0000-0600-000011000000}"/>
                </a:ext>
              </a:extLst>
            </xdr:cNvPr>
            <xdr:cNvGrpSpPr/>
          </xdr:nvGrpSpPr>
          <xdr:grpSpPr>
            <a:xfrm>
              <a:off x="6953251" y="89849293"/>
              <a:ext cx="1841131" cy="604399"/>
              <a:chOff x="5846908" y="47389542"/>
              <a:chExt cx="1611180" cy="692609"/>
            </a:xfrm>
          </xdr:grpSpPr>
          <xdr:sp macro="" textlink="">
            <xdr:nvSpPr>
              <xdr:cNvPr id="141451" name="Check Box 139" hidden="1">
                <a:extLst>
                  <a:ext uri="{63B3BB69-23CF-44E3-9099-C40C66FF867C}">
                    <a14:compatExt spid="_x0000_s141451"/>
                  </a:ext>
                  <a:ext uri="{FF2B5EF4-FFF2-40B4-BE49-F238E27FC236}">
                    <a16:creationId xmlns:a16="http://schemas.microsoft.com/office/drawing/2014/main" id="{00000000-0008-0000-0600-00008B280200}"/>
                  </a:ext>
                </a:extLst>
              </xdr:cNvPr>
              <xdr:cNvSpPr/>
            </xdr:nvSpPr>
            <xdr:spPr bwMode="auto">
              <a:xfrm>
                <a:off x="5852580" y="47389542"/>
                <a:ext cx="608385"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452" name="Check Box 140" hidden="1">
                <a:extLst>
                  <a:ext uri="{63B3BB69-23CF-44E3-9099-C40C66FF867C}">
                    <a14:compatExt spid="_x0000_s141452"/>
                  </a:ext>
                  <a:ext uri="{FF2B5EF4-FFF2-40B4-BE49-F238E27FC236}">
                    <a16:creationId xmlns:a16="http://schemas.microsoft.com/office/drawing/2014/main" id="{00000000-0008-0000-0600-00008C280200}"/>
                  </a:ext>
                </a:extLst>
              </xdr:cNvPr>
              <xdr:cNvSpPr/>
            </xdr:nvSpPr>
            <xdr:spPr bwMode="auto">
              <a:xfrm>
                <a:off x="5846908" y="47677222"/>
                <a:ext cx="887293"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453" name="Check Box 141" hidden="1">
                <a:extLst>
                  <a:ext uri="{63B3BB69-23CF-44E3-9099-C40C66FF867C}">
                    <a14:compatExt spid="_x0000_s141453"/>
                  </a:ext>
                  <a:ext uri="{FF2B5EF4-FFF2-40B4-BE49-F238E27FC236}">
                    <a16:creationId xmlns:a16="http://schemas.microsoft.com/office/drawing/2014/main" id="{00000000-0008-0000-0600-00008D280200}"/>
                  </a:ext>
                </a:extLst>
              </xdr:cNvPr>
              <xdr:cNvSpPr/>
            </xdr:nvSpPr>
            <xdr:spPr bwMode="auto">
              <a:xfrm>
                <a:off x="6793417" y="47684158"/>
                <a:ext cx="664671" cy="39799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109821</xdr:colOff>
          <xdr:row>210</xdr:row>
          <xdr:rowOff>171418</xdr:rowOff>
        </xdr:from>
        <xdr:to>
          <xdr:col>8</xdr:col>
          <xdr:colOff>1541930</xdr:colOff>
          <xdr:row>211</xdr:row>
          <xdr:rowOff>148288</xdr:rowOff>
        </xdr:to>
        <xdr:grpSp>
          <xdr:nvGrpSpPr>
            <xdr:cNvPr id="18" name="Group 17">
              <a:extLst>
                <a:ext uri="{FF2B5EF4-FFF2-40B4-BE49-F238E27FC236}">
                  <a16:creationId xmlns:a16="http://schemas.microsoft.com/office/drawing/2014/main" id="{00000000-0008-0000-0600-000012000000}"/>
                </a:ext>
              </a:extLst>
            </xdr:cNvPr>
            <xdr:cNvGrpSpPr/>
          </xdr:nvGrpSpPr>
          <xdr:grpSpPr>
            <a:xfrm>
              <a:off x="9477939" y="89896918"/>
              <a:ext cx="1432109" cy="604399"/>
              <a:chOff x="5846856" y="47389542"/>
              <a:chExt cx="1611196" cy="692609"/>
            </a:xfrm>
          </xdr:grpSpPr>
          <xdr:sp macro="" textlink="">
            <xdr:nvSpPr>
              <xdr:cNvPr id="141454" name="Check Box 142" hidden="1">
                <a:extLst>
                  <a:ext uri="{63B3BB69-23CF-44E3-9099-C40C66FF867C}">
                    <a14:compatExt spid="_x0000_s141454"/>
                  </a:ext>
                  <a:ext uri="{FF2B5EF4-FFF2-40B4-BE49-F238E27FC236}">
                    <a16:creationId xmlns:a16="http://schemas.microsoft.com/office/drawing/2014/main" id="{00000000-0008-0000-0600-00008E280200}"/>
                  </a:ext>
                </a:extLst>
              </xdr:cNvPr>
              <xdr:cNvSpPr/>
            </xdr:nvSpPr>
            <xdr:spPr bwMode="auto">
              <a:xfrm>
                <a:off x="5852578" y="47389542"/>
                <a:ext cx="608385"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455" name="Check Box 143" hidden="1">
                <a:extLst>
                  <a:ext uri="{63B3BB69-23CF-44E3-9099-C40C66FF867C}">
                    <a14:compatExt spid="_x0000_s141455"/>
                  </a:ext>
                  <a:ext uri="{FF2B5EF4-FFF2-40B4-BE49-F238E27FC236}">
                    <a16:creationId xmlns:a16="http://schemas.microsoft.com/office/drawing/2014/main" id="{00000000-0008-0000-0600-00008F280200}"/>
                  </a:ext>
                </a:extLst>
              </xdr:cNvPr>
              <xdr:cNvSpPr/>
            </xdr:nvSpPr>
            <xdr:spPr bwMode="auto">
              <a:xfrm>
                <a:off x="5846856" y="47677222"/>
                <a:ext cx="887288"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456" name="Check Box 144" hidden="1">
                <a:extLst>
                  <a:ext uri="{63B3BB69-23CF-44E3-9099-C40C66FF867C}">
                    <a14:compatExt spid="_x0000_s141456"/>
                  </a:ext>
                  <a:ext uri="{FF2B5EF4-FFF2-40B4-BE49-F238E27FC236}">
                    <a16:creationId xmlns:a16="http://schemas.microsoft.com/office/drawing/2014/main" id="{00000000-0008-0000-0600-000090280200}"/>
                  </a:ext>
                </a:extLst>
              </xdr:cNvPr>
              <xdr:cNvSpPr/>
            </xdr:nvSpPr>
            <xdr:spPr bwMode="auto">
              <a:xfrm>
                <a:off x="6793387" y="47684158"/>
                <a:ext cx="664665" cy="39799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940735</xdr:colOff>
          <xdr:row>219</xdr:row>
          <xdr:rowOff>179306</xdr:rowOff>
        </xdr:from>
        <xdr:to>
          <xdr:col>6</xdr:col>
          <xdr:colOff>1907</xdr:colOff>
          <xdr:row>220</xdr:row>
          <xdr:rowOff>171835</xdr:rowOff>
        </xdr:to>
        <xdr:grpSp>
          <xdr:nvGrpSpPr>
            <xdr:cNvPr id="19" name="Group 18">
              <a:extLst>
                <a:ext uri="{FF2B5EF4-FFF2-40B4-BE49-F238E27FC236}">
                  <a16:creationId xmlns:a16="http://schemas.microsoft.com/office/drawing/2014/main" id="{00000000-0008-0000-0600-000013000000}"/>
                </a:ext>
              </a:extLst>
            </xdr:cNvPr>
            <xdr:cNvGrpSpPr/>
          </xdr:nvGrpSpPr>
          <xdr:grpSpPr>
            <a:xfrm>
              <a:off x="5434294" y="93894100"/>
              <a:ext cx="1425613" cy="597647"/>
              <a:chOff x="5846875" y="47389479"/>
              <a:chExt cx="1611219" cy="692734"/>
            </a:xfrm>
          </xdr:grpSpPr>
          <xdr:sp macro="" textlink="">
            <xdr:nvSpPr>
              <xdr:cNvPr id="141457" name="Check Box 145" hidden="1">
                <a:extLst>
                  <a:ext uri="{63B3BB69-23CF-44E3-9099-C40C66FF867C}">
                    <a14:compatExt spid="_x0000_s141457"/>
                  </a:ext>
                  <a:ext uri="{FF2B5EF4-FFF2-40B4-BE49-F238E27FC236}">
                    <a16:creationId xmlns:a16="http://schemas.microsoft.com/office/drawing/2014/main" id="{00000000-0008-0000-0600-000091280200}"/>
                  </a:ext>
                </a:extLst>
              </xdr:cNvPr>
              <xdr:cNvSpPr/>
            </xdr:nvSpPr>
            <xdr:spPr bwMode="auto">
              <a:xfrm>
                <a:off x="5852579" y="47389479"/>
                <a:ext cx="881031" cy="39262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458" name="Check Box 146" hidden="1">
                <a:extLst>
                  <a:ext uri="{63B3BB69-23CF-44E3-9099-C40C66FF867C}">
                    <a14:compatExt spid="_x0000_s141458"/>
                  </a:ext>
                  <a:ext uri="{FF2B5EF4-FFF2-40B4-BE49-F238E27FC236}">
                    <a16:creationId xmlns:a16="http://schemas.microsoft.com/office/drawing/2014/main" id="{00000000-0008-0000-0600-000092280200}"/>
                  </a:ext>
                </a:extLst>
              </xdr:cNvPr>
              <xdr:cNvSpPr/>
            </xdr:nvSpPr>
            <xdr:spPr bwMode="auto">
              <a:xfrm>
                <a:off x="5846875" y="47677222"/>
                <a:ext cx="887295" cy="39264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459" name="Check Box 147" hidden="1">
                <a:extLst>
                  <a:ext uri="{63B3BB69-23CF-44E3-9099-C40C66FF867C}">
                    <a14:compatExt spid="_x0000_s141459"/>
                  </a:ext>
                  <a:ext uri="{FF2B5EF4-FFF2-40B4-BE49-F238E27FC236}">
                    <a16:creationId xmlns:a16="http://schemas.microsoft.com/office/drawing/2014/main" id="{00000000-0008-0000-0600-000093280200}"/>
                  </a:ext>
                </a:extLst>
              </xdr:cNvPr>
              <xdr:cNvSpPr/>
            </xdr:nvSpPr>
            <xdr:spPr bwMode="auto">
              <a:xfrm>
                <a:off x="6793423" y="47684227"/>
                <a:ext cx="664671" cy="39798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171451</xdr:colOff>
          <xdr:row>219</xdr:row>
          <xdr:rowOff>207881</xdr:rowOff>
        </xdr:from>
        <xdr:to>
          <xdr:col>7</xdr:col>
          <xdr:colOff>701494</xdr:colOff>
          <xdr:row>220</xdr:row>
          <xdr:rowOff>200410</xdr:rowOff>
        </xdr:to>
        <xdr:grpSp>
          <xdr:nvGrpSpPr>
            <xdr:cNvPr id="20" name="Group 19">
              <a:extLst>
                <a:ext uri="{FF2B5EF4-FFF2-40B4-BE49-F238E27FC236}">
                  <a16:creationId xmlns:a16="http://schemas.microsoft.com/office/drawing/2014/main" id="{00000000-0008-0000-0600-000014000000}"/>
                </a:ext>
              </a:extLst>
            </xdr:cNvPr>
            <xdr:cNvGrpSpPr/>
          </xdr:nvGrpSpPr>
          <xdr:grpSpPr>
            <a:xfrm>
              <a:off x="7029451" y="93922675"/>
              <a:ext cx="1841131" cy="597647"/>
              <a:chOff x="5846908" y="47389479"/>
              <a:chExt cx="1611180" cy="692734"/>
            </a:xfrm>
          </xdr:grpSpPr>
          <xdr:sp macro="" textlink="">
            <xdr:nvSpPr>
              <xdr:cNvPr id="141460" name="Check Box 148" hidden="1">
                <a:extLst>
                  <a:ext uri="{63B3BB69-23CF-44E3-9099-C40C66FF867C}">
                    <a14:compatExt spid="_x0000_s141460"/>
                  </a:ext>
                  <a:ext uri="{FF2B5EF4-FFF2-40B4-BE49-F238E27FC236}">
                    <a16:creationId xmlns:a16="http://schemas.microsoft.com/office/drawing/2014/main" id="{00000000-0008-0000-0600-000094280200}"/>
                  </a:ext>
                </a:extLst>
              </xdr:cNvPr>
              <xdr:cNvSpPr/>
            </xdr:nvSpPr>
            <xdr:spPr bwMode="auto">
              <a:xfrm>
                <a:off x="5852580" y="47389479"/>
                <a:ext cx="608385" cy="39262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461" name="Check Box 149" hidden="1">
                <a:extLst>
                  <a:ext uri="{63B3BB69-23CF-44E3-9099-C40C66FF867C}">
                    <a14:compatExt spid="_x0000_s141461"/>
                  </a:ext>
                  <a:ext uri="{FF2B5EF4-FFF2-40B4-BE49-F238E27FC236}">
                    <a16:creationId xmlns:a16="http://schemas.microsoft.com/office/drawing/2014/main" id="{00000000-0008-0000-0600-000095280200}"/>
                  </a:ext>
                </a:extLst>
              </xdr:cNvPr>
              <xdr:cNvSpPr/>
            </xdr:nvSpPr>
            <xdr:spPr bwMode="auto">
              <a:xfrm>
                <a:off x="5846908" y="47677222"/>
                <a:ext cx="887293" cy="39264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462" name="Check Box 150" hidden="1">
                <a:extLst>
                  <a:ext uri="{63B3BB69-23CF-44E3-9099-C40C66FF867C}">
                    <a14:compatExt spid="_x0000_s141462"/>
                  </a:ext>
                  <a:ext uri="{FF2B5EF4-FFF2-40B4-BE49-F238E27FC236}">
                    <a16:creationId xmlns:a16="http://schemas.microsoft.com/office/drawing/2014/main" id="{00000000-0008-0000-0600-000096280200}"/>
                  </a:ext>
                </a:extLst>
              </xdr:cNvPr>
              <xdr:cNvSpPr/>
            </xdr:nvSpPr>
            <xdr:spPr bwMode="auto">
              <a:xfrm>
                <a:off x="6793417" y="47684227"/>
                <a:ext cx="664671" cy="39798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147918</xdr:colOff>
          <xdr:row>219</xdr:row>
          <xdr:rowOff>188831</xdr:rowOff>
        </xdr:from>
        <xdr:to>
          <xdr:col>8</xdr:col>
          <xdr:colOff>1541929</xdr:colOff>
          <xdr:row>220</xdr:row>
          <xdr:rowOff>181360</xdr:rowOff>
        </xdr:to>
        <xdr:grpSp>
          <xdr:nvGrpSpPr>
            <xdr:cNvPr id="21" name="Group 20">
              <a:extLst>
                <a:ext uri="{FF2B5EF4-FFF2-40B4-BE49-F238E27FC236}">
                  <a16:creationId xmlns:a16="http://schemas.microsoft.com/office/drawing/2014/main" id="{00000000-0008-0000-0600-000015000000}"/>
                </a:ext>
              </a:extLst>
            </xdr:cNvPr>
            <xdr:cNvGrpSpPr/>
          </xdr:nvGrpSpPr>
          <xdr:grpSpPr>
            <a:xfrm>
              <a:off x="9516036" y="93903625"/>
              <a:ext cx="1394011" cy="597647"/>
              <a:chOff x="5846845" y="47389479"/>
              <a:chExt cx="1611218" cy="692734"/>
            </a:xfrm>
          </xdr:grpSpPr>
          <xdr:sp macro="" textlink="">
            <xdr:nvSpPr>
              <xdr:cNvPr id="141463" name="Check Box 151" hidden="1">
                <a:extLst>
                  <a:ext uri="{63B3BB69-23CF-44E3-9099-C40C66FF867C}">
                    <a14:compatExt spid="_x0000_s141463"/>
                  </a:ext>
                  <a:ext uri="{FF2B5EF4-FFF2-40B4-BE49-F238E27FC236}">
                    <a16:creationId xmlns:a16="http://schemas.microsoft.com/office/drawing/2014/main" id="{00000000-0008-0000-0600-000097280200}"/>
                  </a:ext>
                </a:extLst>
              </xdr:cNvPr>
              <xdr:cNvSpPr/>
            </xdr:nvSpPr>
            <xdr:spPr bwMode="auto">
              <a:xfrm>
                <a:off x="5852579" y="47389479"/>
                <a:ext cx="967228" cy="39262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464" name="Check Box 152" hidden="1">
                <a:extLst>
                  <a:ext uri="{63B3BB69-23CF-44E3-9099-C40C66FF867C}">
                    <a14:compatExt spid="_x0000_s141464"/>
                  </a:ext>
                  <a:ext uri="{FF2B5EF4-FFF2-40B4-BE49-F238E27FC236}">
                    <a16:creationId xmlns:a16="http://schemas.microsoft.com/office/drawing/2014/main" id="{00000000-0008-0000-0600-000098280200}"/>
                  </a:ext>
                </a:extLst>
              </xdr:cNvPr>
              <xdr:cNvSpPr/>
            </xdr:nvSpPr>
            <xdr:spPr bwMode="auto">
              <a:xfrm>
                <a:off x="5846845" y="47677222"/>
                <a:ext cx="887286" cy="39264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465" name="Check Box 153" hidden="1">
                <a:extLst>
                  <a:ext uri="{63B3BB69-23CF-44E3-9099-C40C66FF867C}">
                    <a14:compatExt spid="_x0000_s141465"/>
                  </a:ext>
                  <a:ext uri="{FF2B5EF4-FFF2-40B4-BE49-F238E27FC236}">
                    <a16:creationId xmlns:a16="http://schemas.microsoft.com/office/drawing/2014/main" id="{00000000-0008-0000-0600-000099280200}"/>
                  </a:ext>
                </a:extLst>
              </xdr:cNvPr>
              <xdr:cNvSpPr/>
            </xdr:nvSpPr>
            <xdr:spPr bwMode="auto">
              <a:xfrm>
                <a:off x="6793393" y="47684227"/>
                <a:ext cx="664670" cy="39798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940735</xdr:colOff>
          <xdr:row>178</xdr:row>
          <xdr:rowOff>122077</xdr:rowOff>
        </xdr:from>
        <xdr:to>
          <xdr:col>6</xdr:col>
          <xdr:colOff>1907</xdr:colOff>
          <xdr:row>179</xdr:row>
          <xdr:rowOff>115186</xdr:rowOff>
        </xdr:to>
        <xdr:grpSp>
          <xdr:nvGrpSpPr>
            <xdr:cNvPr id="22" name="Group 21">
              <a:extLst>
                <a:ext uri="{FF2B5EF4-FFF2-40B4-BE49-F238E27FC236}">
                  <a16:creationId xmlns:a16="http://schemas.microsoft.com/office/drawing/2014/main" id="{00000000-0008-0000-0600-000016000000}"/>
                </a:ext>
              </a:extLst>
            </xdr:cNvPr>
            <xdr:cNvGrpSpPr/>
          </xdr:nvGrpSpPr>
          <xdr:grpSpPr>
            <a:xfrm>
              <a:off x="5434294" y="74405871"/>
              <a:ext cx="1425613" cy="665462"/>
              <a:chOff x="5846875" y="47389780"/>
              <a:chExt cx="1611219" cy="692544"/>
            </a:xfrm>
          </xdr:grpSpPr>
          <xdr:sp macro="" textlink="">
            <xdr:nvSpPr>
              <xdr:cNvPr id="141466" name="Check Box 154" hidden="1">
                <a:extLst>
                  <a:ext uri="{63B3BB69-23CF-44E3-9099-C40C66FF867C}">
                    <a14:compatExt spid="_x0000_s141466"/>
                  </a:ext>
                  <a:ext uri="{FF2B5EF4-FFF2-40B4-BE49-F238E27FC236}">
                    <a16:creationId xmlns:a16="http://schemas.microsoft.com/office/drawing/2014/main" id="{00000000-0008-0000-0600-00009A280200}"/>
                  </a:ext>
                </a:extLst>
              </xdr:cNvPr>
              <xdr:cNvSpPr/>
            </xdr:nvSpPr>
            <xdr:spPr bwMode="auto">
              <a:xfrm>
                <a:off x="5852579" y="47389780"/>
                <a:ext cx="881031" cy="39263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467" name="Check Box 155" hidden="1">
                <a:extLst>
                  <a:ext uri="{63B3BB69-23CF-44E3-9099-C40C66FF867C}">
                    <a14:compatExt spid="_x0000_s141467"/>
                  </a:ext>
                  <a:ext uri="{FF2B5EF4-FFF2-40B4-BE49-F238E27FC236}">
                    <a16:creationId xmlns:a16="http://schemas.microsoft.com/office/drawing/2014/main" id="{00000000-0008-0000-0600-00009B280200}"/>
                  </a:ext>
                </a:extLst>
              </xdr:cNvPr>
              <xdr:cNvSpPr/>
            </xdr:nvSpPr>
            <xdr:spPr bwMode="auto">
              <a:xfrm>
                <a:off x="5846875" y="47677222"/>
                <a:ext cx="887295" cy="39264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468" name="Check Box 156" hidden="1">
                <a:extLst>
                  <a:ext uri="{63B3BB69-23CF-44E3-9099-C40C66FF867C}">
                    <a14:compatExt spid="_x0000_s141468"/>
                  </a:ext>
                  <a:ext uri="{FF2B5EF4-FFF2-40B4-BE49-F238E27FC236}">
                    <a16:creationId xmlns:a16="http://schemas.microsoft.com/office/drawing/2014/main" id="{00000000-0008-0000-0600-00009C280200}"/>
                  </a:ext>
                </a:extLst>
              </xdr:cNvPr>
              <xdr:cNvSpPr/>
            </xdr:nvSpPr>
            <xdr:spPr bwMode="auto">
              <a:xfrm>
                <a:off x="6793423" y="47684338"/>
                <a:ext cx="664671" cy="39798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212268</xdr:colOff>
          <xdr:row>178</xdr:row>
          <xdr:rowOff>33658</xdr:rowOff>
        </xdr:from>
        <xdr:to>
          <xdr:col>7</xdr:col>
          <xdr:colOff>676991</xdr:colOff>
          <xdr:row>179</xdr:row>
          <xdr:rowOff>267884</xdr:rowOff>
        </xdr:to>
        <xdr:grpSp>
          <xdr:nvGrpSpPr>
            <xdr:cNvPr id="23" name="Group 22">
              <a:extLst>
                <a:ext uri="{FF2B5EF4-FFF2-40B4-BE49-F238E27FC236}">
                  <a16:creationId xmlns:a16="http://schemas.microsoft.com/office/drawing/2014/main" id="{00000000-0008-0000-0600-000017000000}"/>
                </a:ext>
              </a:extLst>
            </xdr:cNvPr>
            <xdr:cNvGrpSpPr/>
          </xdr:nvGrpSpPr>
          <xdr:grpSpPr>
            <a:xfrm>
              <a:off x="7070268" y="74317452"/>
              <a:ext cx="1775811" cy="906579"/>
              <a:chOff x="5846868" y="47389583"/>
              <a:chExt cx="1611208" cy="692706"/>
            </a:xfrm>
          </xdr:grpSpPr>
          <xdr:sp macro="" textlink="">
            <xdr:nvSpPr>
              <xdr:cNvPr id="141469" name="Check Box 157" hidden="1">
                <a:extLst>
                  <a:ext uri="{63B3BB69-23CF-44E3-9099-C40C66FF867C}">
                    <a14:compatExt spid="_x0000_s141469"/>
                  </a:ext>
                  <a:ext uri="{FF2B5EF4-FFF2-40B4-BE49-F238E27FC236}">
                    <a16:creationId xmlns:a16="http://schemas.microsoft.com/office/drawing/2014/main" id="{00000000-0008-0000-0600-00009D280200}"/>
                  </a:ext>
                </a:extLst>
              </xdr:cNvPr>
              <xdr:cNvSpPr/>
            </xdr:nvSpPr>
            <xdr:spPr bwMode="auto">
              <a:xfrm>
                <a:off x="5852580" y="47389583"/>
                <a:ext cx="1006786" cy="39263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470" name="Check Box 158" hidden="1">
                <a:extLst>
                  <a:ext uri="{63B3BB69-23CF-44E3-9099-C40C66FF867C}">
                    <a14:compatExt spid="_x0000_s141470"/>
                  </a:ext>
                  <a:ext uri="{FF2B5EF4-FFF2-40B4-BE49-F238E27FC236}">
                    <a16:creationId xmlns:a16="http://schemas.microsoft.com/office/drawing/2014/main" id="{00000000-0008-0000-0600-00009E280200}"/>
                  </a:ext>
                </a:extLst>
              </xdr:cNvPr>
              <xdr:cNvSpPr/>
            </xdr:nvSpPr>
            <xdr:spPr bwMode="auto">
              <a:xfrm>
                <a:off x="5846868" y="47677222"/>
                <a:ext cx="887296"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471" name="Check Box 159" hidden="1">
                <a:extLst>
                  <a:ext uri="{63B3BB69-23CF-44E3-9099-C40C66FF867C}">
                    <a14:compatExt spid="_x0000_s141471"/>
                  </a:ext>
                  <a:ext uri="{FF2B5EF4-FFF2-40B4-BE49-F238E27FC236}">
                    <a16:creationId xmlns:a16="http://schemas.microsoft.com/office/drawing/2014/main" id="{00000000-0008-0000-0600-00009F280200}"/>
                  </a:ext>
                </a:extLst>
              </xdr:cNvPr>
              <xdr:cNvSpPr/>
            </xdr:nvSpPr>
            <xdr:spPr bwMode="auto">
              <a:xfrm>
                <a:off x="6793405" y="47684296"/>
                <a:ext cx="664671" cy="39799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44497</xdr:colOff>
          <xdr:row>178</xdr:row>
          <xdr:rowOff>60913</xdr:rowOff>
        </xdr:from>
        <xdr:to>
          <xdr:col>8</xdr:col>
          <xdr:colOff>1465082</xdr:colOff>
          <xdr:row>179</xdr:row>
          <xdr:rowOff>278766</xdr:rowOff>
        </xdr:to>
        <xdr:grpSp>
          <xdr:nvGrpSpPr>
            <xdr:cNvPr id="24" name="Group 23">
              <a:extLst>
                <a:ext uri="{FF2B5EF4-FFF2-40B4-BE49-F238E27FC236}">
                  <a16:creationId xmlns:a16="http://schemas.microsoft.com/office/drawing/2014/main" id="{00000000-0008-0000-0600-000018000000}"/>
                </a:ext>
              </a:extLst>
            </xdr:cNvPr>
            <xdr:cNvGrpSpPr/>
          </xdr:nvGrpSpPr>
          <xdr:grpSpPr>
            <a:xfrm>
              <a:off x="9412615" y="74344707"/>
              <a:ext cx="1420585" cy="890206"/>
              <a:chOff x="5846874" y="47389925"/>
              <a:chExt cx="1270447" cy="679856"/>
            </a:xfrm>
          </xdr:grpSpPr>
          <xdr:sp macro="" textlink="">
            <xdr:nvSpPr>
              <xdr:cNvPr id="141472" name="Check Box 160" hidden="1">
                <a:extLst>
                  <a:ext uri="{63B3BB69-23CF-44E3-9099-C40C66FF867C}">
                    <a14:compatExt spid="_x0000_s141472"/>
                  </a:ext>
                  <a:ext uri="{FF2B5EF4-FFF2-40B4-BE49-F238E27FC236}">
                    <a16:creationId xmlns:a16="http://schemas.microsoft.com/office/drawing/2014/main" id="{00000000-0008-0000-0600-0000A0280200}"/>
                  </a:ext>
                </a:extLst>
              </xdr:cNvPr>
              <xdr:cNvSpPr/>
            </xdr:nvSpPr>
            <xdr:spPr bwMode="auto">
              <a:xfrm>
                <a:off x="5852580" y="47389925"/>
                <a:ext cx="1006786"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473" name="Check Box 161" hidden="1">
                <a:extLst>
                  <a:ext uri="{63B3BB69-23CF-44E3-9099-C40C66FF867C}">
                    <a14:compatExt spid="_x0000_s141473"/>
                  </a:ext>
                  <a:ext uri="{FF2B5EF4-FFF2-40B4-BE49-F238E27FC236}">
                    <a16:creationId xmlns:a16="http://schemas.microsoft.com/office/drawing/2014/main" id="{00000000-0008-0000-0600-0000A1280200}"/>
                  </a:ext>
                </a:extLst>
              </xdr:cNvPr>
              <xdr:cNvSpPr/>
            </xdr:nvSpPr>
            <xdr:spPr bwMode="auto">
              <a:xfrm>
                <a:off x="5846874" y="47677143"/>
                <a:ext cx="887296"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474" name="Check Box 162" hidden="1">
                <a:extLst>
                  <a:ext uri="{63B3BB69-23CF-44E3-9099-C40C66FF867C}">
                    <a14:compatExt spid="_x0000_s141474"/>
                  </a:ext>
                  <a:ext uri="{FF2B5EF4-FFF2-40B4-BE49-F238E27FC236}">
                    <a16:creationId xmlns:a16="http://schemas.microsoft.com/office/drawing/2014/main" id="{00000000-0008-0000-0600-0000A2280200}"/>
                  </a:ext>
                </a:extLst>
              </xdr:cNvPr>
              <xdr:cNvSpPr/>
            </xdr:nvSpPr>
            <xdr:spPr bwMode="auto">
              <a:xfrm>
                <a:off x="6623018" y="47653420"/>
                <a:ext cx="494303" cy="39799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15</xdr:col>
      <xdr:colOff>228600</xdr:colOff>
      <xdr:row>0</xdr:row>
      <xdr:rowOff>0</xdr:rowOff>
    </xdr:from>
    <xdr:to>
      <xdr:col>17</xdr:col>
      <xdr:colOff>114300</xdr:colOff>
      <xdr:row>2</xdr:row>
      <xdr:rowOff>285750</xdr:rowOff>
    </xdr:to>
    <xdr:grpSp>
      <xdr:nvGrpSpPr>
        <xdr:cNvPr id="5493" name="Group 1">
          <a:hlinkClick xmlns:r="http://schemas.openxmlformats.org/officeDocument/2006/relationships" r:id="rId1" tooltip="Click for Next Attachment"/>
          <a:extLst>
            <a:ext uri="{FF2B5EF4-FFF2-40B4-BE49-F238E27FC236}">
              <a16:creationId xmlns:a16="http://schemas.microsoft.com/office/drawing/2014/main" id="{00000000-0008-0000-0700-000075150000}"/>
            </a:ext>
          </a:extLst>
        </xdr:cNvPr>
        <xdr:cNvGrpSpPr>
          <a:grpSpLocks/>
        </xdr:cNvGrpSpPr>
      </xdr:nvGrpSpPr>
      <xdr:grpSpPr bwMode="auto">
        <a:xfrm>
          <a:off x="10194131" y="0"/>
          <a:ext cx="1100138" cy="785813"/>
          <a:chOff x="738" y="5"/>
          <a:chExt cx="116" cy="73"/>
        </a:xfrm>
      </xdr:grpSpPr>
      <xdr:sp macro="" textlink="">
        <xdr:nvSpPr>
          <xdr:cNvPr id="5494" name="AutoShape 2">
            <a:extLst>
              <a:ext uri="{FF2B5EF4-FFF2-40B4-BE49-F238E27FC236}">
                <a16:creationId xmlns:a16="http://schemas.microsoft.com/office/drawing/2014/main" id="{00000000-0008-0000-0700-00007615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6147" name="Text Box 3">
            <a:extLst>
              <a:ext uri="{FF2B5EF4-FFF2-40B4-BE49-F238E27FC236}">
                <a16:creationId xmlns:a16="http://schemas.microsoft.com/office/drawing/2014/main" id="{00000000-0008-0000-0700-000003180000}"/>
              </a:ext>
            </a:extLst>
          </xdr:cNvPr>
          <xdr:cNvSpPr txBox="1">
            <a:spLocks noChangeArrowheads="1"/>
          </xdr:cNvSpPr>
        </xdr:nvSpPr>
        <xdr:spPr bwMode="auto">
          <a:xfrm>
            <a:off x="753" y="23"/>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123825</xdr:colOff>
      <xdr:row>0</xdr:row>
      <xdr:rowOff>57150</xdr:rowOff>
    </xdr:from>
    <xdr:to>
      <xdr:col>7</xdr:col>
      <xdr:colOff>9525</xdr:colOff>
      <xdr:row>2</xdr:row>
      <xdr:rowOff>342900</xdr:rowOff>
    </xdr:to>
    <xdr:grpSp>
      <xdr:nvGrpSpPr>
        <xdr:cNvPr id="6517" name="Group 1">
          <a:hlinkClick xmlns:r="http://schemas.openxmlformats.org/officeDocument/2006/relationships" r:id="rId1" tooltip="Click for Next Attachment"/>
          <a:extLst>
            <a:ext uri="{FF2B5EF4-FFF2-40B4-BE49-F238E27FC236}">
              <a16:creationId xmlns:a16="http://schemas.microsoft.com/office/drawing/2014/main" id="{00000000-0008-0000-0800-000075190000}"/>
            </a:ext>
          </a:extLst>
        </xdr:cNvPr>
        <xdr:cNvGrpSpPr>
          <a:grpSpLocks/>
        </xdr:cNvGrpSpPr>
      </xdr:nvGrpSpPr>
      <xdr:grpSpPr bwMode="auto">
        <a:xfrm>
          <a:off x="6877050" y="57150"/>
          <a:ext cx="1104900" cy="676275"/>
          <a:chOff x="738" y="5"/>
          <a:chExt cx="116" cy="73"/>
        </a:xfrm>
      </xdr:grpSpPr>
      <xdr:sp macro="" textlink="">
        <xdr:nvSpPr>
          <xdr:cNvPr id="6518" name="AutoShape 2">
            <a:extLst>
              <a:ext uri="{FF2B5EF4-FFF2-40B4-BE49-F238E27FC236}">
                <a16:creationId xmlns:a16="http://schemas.microsoft.com/office/drawing/2014/main" id="{00000000-0008-0000-0800-00007619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171" name="Text Box 3">
            <a:extLst>
              <a:ext uri="{FF2B5EF4-FFF2-40B4-BE49-F238E27FC236}">
                <a16:creationId xmlns:a16="http://schemas.microsoft.com/office/drawing/2014/main" id="{00000000-0008-0000-0800-0000031C0000}"/>
              </a:ext>
            </a:extLst>
          </xdr:cNvPr>
          <xdr:cNvSpPr txBox="1">
            <a:spLocks noChangeArrowheads="1"/>
          </xdr:cNvSpPr>
        </xdr:nvSpPr>
        <xdr:spPr bwMode="auto">
          <a:xfrm>
            <a:off x="753" y="24"/>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95250</xdr:colOff>
      <xdr:row>0</xdr:row>
      <xdr:rowOff>47625</xdr:rowOff>
    </xdr:from>
    <xdr:to>
      <xdr:col>6</xdr:col>
      <xdr:colOff>590550</xdr:colOff>
      <xdr:row>2</xdr:row>
      <xdr:rowOff>323850</xdr:rowOff>
    </xdr:to>
    <xdr:grpSp>
      <xdr:nvGrpSpPr>
        <xdr:cNvPr id="7541" name="Group 1">
          <a:hlinkClick xmlns:r="http://schemas.openxmlformats.org/officeDocument/2006/relationships" r:id="rId1" tooltip="Click for Next Attachment"/>
          <a:extLst>
            <a:ext uri="{FF2B5EF4-FFF2-40B4-BE49-F238E27FC236}">
              <a16:creationId xmlns:a16="http://schemas.microsoft.com/office/drawing/2014/main" id="{00000000-0008-0000-0900-0000751D0000}"/>
            </a:ext>
          </a:extLst>
        </xdr:cNvPr>
        <xdr:cNvGrpSpPr>
          <a:grpSpLocks/>
        </xdr:cNvGrpSpPr>
      </xdr:nvGrpSpPr>
      <xdr:grpSpPr bwMode="auto">
        <a:xfrm>
          <a:off x="7439025" y="47625"/>
          <a:ext cx="1104900" cy="733425"/>
          <a:chOff x="738" y="5"/>
          <a:chExt cx="116" cy="73"/>
        </a:xfrm>
      </xdr:grpSpPr>
      <xdr:sp macro="" textlink="">
        <xdr:nvSpPr>
          <xdr:cNvPr id="7542" name="AutoShape 2">
            <a:extLst>
              <a:ext uri="{FF2B5EF4-FFF2-40B4-BE49-F238E27FC236}">
                <a16:creationId xmlns:a16="http://schemas.microsoft.com/office/drawing/2014/main" id="{00000000-0008-0000-0900-0000761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8195" name="Text Box 3">
            <a:extLst>
              <a:ext uri="{FF2B5EF4-FFF2-40B4-BE49-F238E27FC236}">
                <a16:creationId xmlns:a16="http://schemas.microsoft.com/office/drawing/2014/main" id="{00000000-0008-0000-0900-0000032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60003099\Desktop\1_First%20Envelope_Attachments%20OH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satendra\Ringanwada\Base\12-First%20Envelope_Vol-III%20(Re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SAMRAT%20JAIN\CURRENT%20PROJECTS\5.%20TR-33%20SEZ%20Raj%20Ph-II%20Part%20B1\Ref%20BD%20TR03-%20G5%20400kV%20TF\Volume-III\sd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SAMRAT%20JAIN\CURRENT%20PROJECTS\6.%20HVDC%20Vindhyanchal%20Spare%20Converter%20Transformer\PRE%20BID\BD\Ref.%20from%20G6\Volume-3-Pkg-A\01_First%20Envelope_Bid%20Form%20and%20Attachment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PRASHANTH\Group-G10\17%20Transformer-TR08,09&amp;10\2%20Bidding%20Document\TR09\3333333333333_First%20Envelope_Bid%20Form%20and%20Attachment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01_%20First%20Envelope%20(Bid%20Form%20and%20Attachments_HVDC_C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sd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01_1st%20Envelope-%20Attachments_TR0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C-1383\Full%20Report\SAMRAT%20JAIN\CURRENT%20PROJECTS\6.%20HVDC%20Vindhyanchal%20Spare%20Converter%20Transformer\PRE%20BID\BD\Ref.%20from%20G6\Volume-3-Pkg-A\01_First%20Envelope_Bid%20Form%20and%20Attachment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Users\60003099\Desktop\01_First%20Envelope%20(Bid%20Form%20and%20Attachments)%20-%20SS01.r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60003099\Desktop\1._First%20Envelope%20Bid%20form%20and%20Attacments%20Vol-III%20SS09_Rev_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60003099\Desktop\S1%20Attachment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Full%20Report\REZ\TR-12\2_Bidding%20Document\Volume-III\01_1st%20Envelope-%20Attachments_TR1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SAMRAT%20JAIN\CURRENT%20PROJECTS\5.%20TR-33%20SEZ%20Raj%20Ph-II%20Part%20B1\Bidding%20Documents\Volume-III\fb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nn\Srikakulam-Part%20C\Substation-2\resources\S1%20Attachmen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My%20Documents\Office%20work\Current\765kV%20CB\Pkg.%20III\Vol.%20III\13-First%20Envelope%20Vol-III.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My%20Documents\Office%20work\Current\NRSS%20XXVIII\Tower\Retender\Amendment%20No.%20I\vii)%20Attacments%20Vol-III-Rev.1.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pendrive%20CS1\ann\dhramjagrah\tri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pendrive%20CS1\ann\dhramjagrah\tria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satendra\Ringanwada\Base\12-First%20Envelope_Vol-III%20(Rev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Full%20Report\satendra\Ringanwada\Base\12-First%20Envelope_Vol-III%20(Rev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 3(QR)"/>
      <sheetName val="Attach-3 (QR)"/>
      <sheetName val="Attach 4"/>
      <sheetName val="Attach 5"/>
      <sheetName val="Attach 6"/>
      <sheetName val="Attach 9"/>
      <sheetName val="Attach 10"/>
      <sheetName val="Attach 11"/>
      <sheetName val="Attach 12"/>
      <sheetName val="Attach 13"/>
      <sheetName val="Attach 14"/>
      <sheetName val="Attach 14 IP"/>
      <sheetName val="Attach 15 (2)"/>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refreshError="1"/>
      <sheetData sheetId="1" refreshError="1">
        <row r="6">
          <cell r="F6">
            <v>2</v>
          </cell>
        </row>
        <row r="8">
          <cell r="F8" t="str">
            <v>2 or more</v>
          </cell>
        </row>
      </sheetData>
      <sheetData sheetId="2" refreshError="1">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9"/>
      <sheetName val="Bid Form 1st Env."/>
      <sheetName val="N-W (Cr.)"/>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old "/>
      <sheetName val="Attach 11"/>
      <sheetName val="Attach 12"/>
      <sheetName val="Attach 13"/>
      <sheetName val="Attach 14"/>
      <sheetName val="Attach 14 IP"/>
      <sheetName val="Attach 15"/>
      <sheetName val="Attach 16"/>
      <sheetName val="Attach 17"/>
      <sheetName val="Attach 19"/>
      <sheetName val="Attach "/>
      <sheetName val="N-W (Cr.)"/>
      <sheetName val="Sheet1"/>
      <sheetName val="Bid Form 1st En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
      <sheetName val="N to W"/>
      <sheetName val="Sheet1"/>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sheetData sheetId="1">
        <row r="6">
          <cell r="F6">
            <v>2</v>
          </cell>
        </row>
        <row r="8">
          <cell r="F8" t="str">
            <v>2 or more</v>
          </cell>
        </row>
      </sheetData>
      <sheetData sheetId="2">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3 (QR)"/>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6">
          <cell r="D6" t="str">
            <v>Sole Bidder</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 of Bidders"/>
      <sheetName val="Attach 3(JV)"/>
      <sheetName val="Attach 3(QR)"/>
      <sheetName val="Attach 4"/>
      <sheetName val="Attach 4 (A)"/>
      <sheetName val="Attach 4 (B)"/>
      <sheetName val="Attach 5"/>
      <sheetName val="Attach 5A"/>
      <sheetName val="Attach 6"/>
      <sheetName val="Attach 7"/>
      <sheetName val="Attach 8"/>
      <sheetName val="Attach 9"/>
      <sheetName val="Attach 10"/>
      <sheetName val="Attach 11"/>
      <sheetName val="Attach 12 (A)"/>
      <sheetName val="Attach 12"/>
      <sheetName val="Attach 13"/>
      <sheetName val="Attach 14"/>
      <sheetName val="Attach 14-IP"/>
      <sheetName val="Attach 15A"/>
      <sheetName val="Attach 15"/>
      <sheetName val="Attach 16"/>
      <sheetName val="Attach 17"/>
      <sheetName val="Attach 18"/>
      <sheetName val="Attach 19"/>
      <sheetName val="Bid Form 1st Envelope"/>
      <sheetName val="N to W"/>
    </sheetNames>
    <sheetDataSet>
      <sheetData sheetId="0" refreshError="1"/>
      <sheetData sheetId="1" refreshError="1"/>
      <sheetData sheetId="2"/>
      <sheetData sheetId="3">
        <row r="7">
          <cell r="E7" t="str">
            <v>To:</v>
          </cell>
        </row>
        <row r="8">
          <cell r="E8" t="str">
            <v>Contract Services</v>
          </cell>
        </row>
        <row r="9">
          <cell r="E9" t="str">
            <v>Power Grid Corporation of India Ltd.,</v>
          </cell>
        </row>
        <row r="10">
          <cell r="E10" t="str">
            <v>"Saudamini", Plot No. 2, Sector 29</v>
          </cell>
        </row>
      </sheetData>
      <sheetData sheetId="4">
        <row r="8">
          <cell r="A8" t="str">
            <v>Bidder's Name and Address:</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Instructions"/>
      <sheetName val="Names of Bidder"/>
      <sheetName val="Attach 3 (JV)"/>
      <sheetName val="Attach 3 (QR)"/>
      <sheetName val="Attach 4"/>
      <sheetName val="Attach 4A"/>
      <sheetName val="Attach 5"/>
      <sheetName val="Attach 5A"/>
      <sheetName val="Attach 6"/>
      <sheetName val="Attach 9"/>
      <sheetName val="Attach-10 sikkim"/>
      <sheetName val="Attach 11"/>
      <sheetName val="Attach 12"/>
      <sheetName val="Attach 13"/>
      <sheetName val="Attach 14 IP"/>
      <sheetName val="Attach 14"/>
      <sheetName val="Attach 15"/>
      <sheetName val="Attach 16"/>
      <sheetName val="Attach 17"/>
      <sheetName val="Attach 18"/>
      <sheetName val="Attach 19"/>
      <sheetName val="Bid Form 1st Env."/>
      <sheetName val="T &amp; D"/>
      <sheetName val="N-W (Cr.)"/>
      <sheetName val="Sheet1"/>
    </sheetNames>
    <sheetDataSet>
      <sheetData sheetId="0"/>
      <sheetData sheetId="1" refreshError="1"/>
      <sheetData sheetId="2" refreshError="1"/>
      <sheetData sheetId="3" refreshError="1"/>
      <sheetData sheetId="4">
        <row r="5">
          <cell r="A5" t="str">
            <v>Bidder’s Name and Address (Sole Bidder) :</v>
          </cell>
          <cell r="F5" t="str">
            <v>To:</v>
          </cell>
        </row>
        <row r="6">
          <cell r="F6" t="str">
            <v>Contract Services</v>
          </cell>
        </row>
        <row r="7">
          <cell r="F7" t="str">
            <v>Power Grid Corporation of India Ltd.,</v>
          </cell>
        </row>
        <row r="8">
          <cell r="F8" t="str">
            <v>"Saudamini", Plot No.-2</v>
          </cell>
        </row>
        <row r="9">
          <cell r="F9" t="str">
            <v xml:space="preserve">Sector-29, </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3 (QR)_old"/>
      <sheetName val="Attach 3(QR)"/>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Attach 24"/>
      <sheetName val="Bid Form 1st Envelope "/>
      <sheetName val="N to W"/>
      <sheetName val="Sheet1"/>
    </sheetNames>
    <sheetDataSet>
      <sheetData sheetId="0" refreshError="1"/>
      <sheetData sheetId="1" refreshError="1"/>
      <sheetData sheetId="2" refreshError="1">
        <row r="6">
          <cell r="I6" t="str">
            <v>Sole Bidder</v>
          </cell>
        </row>
      </sheetData>
      <sheetData sheetId="3" refreshError="1">
        <row r="2">
          <cell r="Z2">
            <v>0</v>
          </cell>
        </row>
        <row r="7">
          <cell r="E7" t="str">
            <v>To:</v>
          </cell>
        </row>
        <row r="8">
          <cell r="A8" t="str">
            <v/>
          </cell>
          <cell r="E8" t="str">
            <v>Contract Services</v>
          </cell>
        </row>
        <row r="9">
          <cell r="E9" t="str">
            <v>Power Grid Corporation of India Ltd.,</v>
          </cell>
        </row>
        <row r="10">
          <cell r="E10" t="str">
            <v>"Saudamini", Plot No. 2, Sector 29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6">
          <cell r="D6" t="str">
            <v>Sole Bidder</v>
          </cell>
        </row>
        <row r="7">
          <cell r="D7">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 3(QR)"/>
      <sheetName val="Attach QR"/>
      <sheetName val="Attach 4"/>
      <sheetName val="Attach 4 (A)"/>
      <sheetName val="Attach 4 (B)"/>
      <sheetName val="Attach 5"/>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Bid Form 1st Envelope "/>
      <sheetName val="N to W"/>
    </sheetNames>
    <sheetDataSet>
      <sheetData sheetId="0" refreshError="1"/>
      <sheetData sheetId="1" refreshError="1"/>
      <sheetData sheetId="2" refreshError="1"/>
      <sheetData sheetId="3">
        <row r="2">
          <cell r="Z2">
            <v>0</v>
          </cell>
        </row>
        <row r="7">
          <cell r="E7" t="str">
            <v>To:</v>
          </cell>
        </row>
        <row r="8">
          <cell r="E8" t="str">
            <v>Contract Services</v>
          </cell>
        </row>
        <row r="9">
          <cell r="E9" t="str">
            <v>Power Grid Corporation of India Ltd.,</v>
          </cell>
        </row>
        <row r="10">
          <cell r="E10" t="str">
            <v>"Saudamini", Plot No. 2, Sector 29</v>
          </cell>
        </row>
        <row r="15">
          <cell r="A15" t="str">
            <v>Name(s) and Addresse(s) of other partner(s)</v>
          </cell>
        </row>
        <row r="16">
          <cell r="B16" t="str">
            <v/>
          </cell>
          <cell r="E16" t="str">
            <v/>
          </cell>
        </row>
        <row r="17">
          <cell r="B17" t="str">
            <v xml:space="preserve">…… ……. …….. …… ……. …….. </v>
          </cell>
          <cell r="E17" t="str">
            <v/>
          </cell>
        </row>
        <row r="18">
          <cell r="B18" t="str">
            <v xml:space="preserve">…… ……. …….. …… ……. …….. </v>
          </cell>
          <cell r="E18" t="str">
            <v/>
          </cell>
        </row>
        <row r="19">
          <cell r="B19" t="str">
            <v xml:space="preserve">…… ……. …….. …… ……. …….. </v>
          </cell>
          <cell r="E19" t="str">
            <v/>
          </cell>
        </row>
        <row r="20">
          <cell r="B20" t="str">
            <v xml:space="preserve">…… ……. …….. …… ……. …….. </v>
          </cell>
          <cell r="E20" t="str">
            <v/>
          </cell>
        </row>
      </sheetData>
      <sheetData sheetId="4"/>
      <sheetData sheetId="5">
        <row r="350">
          <cell r="H350" t="str">
            <v>KRA.pdf</v>
          </cell>
        </row>
        <row r="419">
          <cell r="H419" t="str">
            <v>new.pdf</v>
          </cell>
        </row>
        <row r="505">
          <cell r="D505" t="str">
            <v>F:\HVDC-Champa-Kurukshetra\Rev Bidding Doc\TW04\KRA.pdf</v>
          </cell>
          <cell r="F505" t="str">
            <v>F:\HVDC-Champa-Kurukshetra\Rev Bidding Doc\TW04\Case_Studies.pdf</v>
          </cell>
          <cell r="I505" t="str">
            <v>F:\HVDC-Champa-Kurukshetra\Rev Bidding Doc\TW04\new.pdf</v>
          </cell>
        </row>
        <row r="560">
          <cell r="E560" t="str">
            <v>F:\HVDC-Champa-Kurukshetra\Rev Bidding Doc\TW04\new.pdf</v>
          </cell>
          <cell r="G560" t="str">
            <v>F:\HVDC-Champa-Kurukshetra\Rev Bidding Doc\TW04\Case_Studies.pdf</v>
          </cell>
          <cell r="I560" t="str">
            <v>F:\HVDC-Champa-Kurukshetra\Rev Bidding Doc\TW04\KRA.pdf</v>
          </cell>
        </row>
        <row r="651">
          <cell r="D651" t="str">
            <v>F:\HVDC-Champa-Kurukshetra\Rev Bidding Doc\TW04\KRA.pdf</v>
          </cell>
          <cell r="G651" t="str">
            <v>F:\HVDC-Champa-Kurukshetra\Rev Bidding Doc\TW04\new.pdf</v>
          </cell>
          <cell r="I651" t="str">
            <v>F:\HVDC-Champa-Kurukshetra\Rev Bidding Doc\TW04\Case_Studies.pdf</v>
          </cell>
        </row>
        <row r="782">
          <cell r="J782" t="str">
            <v>F:\Orissa C\Rev\Case_Studies.pdf</v>
          </cell>
          <cell r="K782" t="str">
            <v>F:\Orissa C\Rev\KRA.pdf</v>
          </cell>
          <cell r="L782" t="str">
            <v>F:\Orissa C\Rev\office order.pdf</v>
          </cell>
        </row>
        <row r="785">
          <cell r="J785" t="str">
            <v>F:\HVDC-Champa-Kurukshetra\Rev Bidding Doc\TW04\KRA.pdf</v>
          </cell>
          <cell r="K785" t="str">
            <v>F:\HVDC-Champa-Kurukshetra\Rev Bidding Doc\TW04\new.pdf</v>
          </cell>
          <cell r="L785" t="str">
            <v>F:\HVDC-Champa-Kurukshetra\Rev Bidding Doc\TW04\Case_Studies.pdf</v>
          </cell>
        </row>
        <row r="788">
          <cell r="J788" t="str">
            <v>F:\HVDC-Champa-Kurukshetra\Rev Bidding Doc\TW04\Case_Studies.pdf</v>
          </cell>
          <cell r="K788" t="str">
            <v>F:\HVDC-Champa-Kurukshetra\Rev Bidding Doc\TW04\KRA.pdf</v>
          </cell>
          <cell r="L788" t="str">
            <v>F:\Orissa C\Rev\Case_Studies.pdf</v>
          </cell>
        </row>
        <row r="791">
          <cell r="J791" t="str">
            <v>F:\HVDC-Champa-Kurukshetra\Rev Bidding Doc\TW04\Case_Studies.pdf</v>
          </cell>
          <cell r="K791" t="str">
            <v>F:\HVDC-Champa-Kurukshetra\Rev Bidding Doc\TW04\KRA.pdf</v>
          </cell>
          <cell r="L791" t="str">
            <v>F:\HVDC-Champa-Kurukshetra\Rev Bidding Doc\TW04\new.pdf</v>
          </cell>
        </row>
        <row r="794">
          <cell r="J794" t="str">
            <v>F:\HVDC-Champa-Kurukshetra\Rev Bidding Doc\TW04\Case_Studies.pdf</v>
          </cell>
          <cell r="K794" t="str">
            <v>F:\HVDC-Champa-Kurukshetra\Rev Bidding Doc\TW04\KRA.pdf</v>
          </cell>
          <cell r="L794" t="str">
            <v>F:\HVDC-Champa-Kurukshetra\Rev Bidding Doc\TW04\new.pdf</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9" Type="http://schemas.openxmlformats.org/officeDocument/2006/relationships/printerSettings" Target="../printerSettings/printerSettings39.bin"/><Relationship Id="rId21" Type="http://schemas.openxmlformats.org/officeDocument/2006/relationships/printerSettings" Target="../printerSettings/printerSettings21.bin"/><Relationship Id="rId34" Type="http://schemas.openxmlformats.org/officeDocument/2006/relationships/printerSettings" Target="../printerSettings/printerSettings34.bin"/><Relationship Id="rId42" Type="http://schemas.openxmlformats.org/officeDocument/2006/relationships/printerSettings" Target="../printerSettings/printerSettings42.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9" Type="http://schemas.openxmlformats.org/officeDocument/2006/relationships/printerSettings" Target="../printerSettings/printerSettings29.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32" Type="http://schemas.openxmlformats.org/officeDocument/2006/relationships/printerSettings" Target="../printerSettings/printerSettings32.bin"/><Relationship Id="rId37" Type="http://schemas.openxmlformats.org/officeDocument/2006/relationships/printerSettings" Target="../printerSettings/printerSettings37.bin"/><Relationship Id="rId40" Type="http://schemas.openxmlformats.org/officeDocument/2006/relationships/printerSettings" Target="../printerSettings/printerSettings40.bin"/><Relationship Id="rId45" Type="http://schemas.openxmlformats.org/officeDocument/2006/relationships/printerSettings" Target="../printerSettings/printerSettings45.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36" Type="http://schemas.openxmlformats.org/officeDocument/2006/relationships/printerSettings" Target="../printerSettings/printerSettings36.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4" Type="http://schemas.openxmlformats.org/officeDocument/2006/relationships/printerSettings" Target="../printerSettings/printerSettings44.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 Id="rId35" Type="http://schemas.openxmlformats.org/officeDocument/2006/relationships/printerSettings" Target="../printerSettings/printerSettings35.bin"/><Relationship Id="rId43" Type="http://schemas.openxmlformats.org/officeDocument/2006/relationships/printerSettings" Target="../printerSettings/printerSettings43.bin"/><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33" Type="http://schemas.openxmlformats.org/officeDocument/2006/relationships/printerSettings" Target="../printerSettings/printerSettings33.bin"/><Relationship Id="rId38" Type="http://schemas.openxmlformats.org/officeDocument/2006/relationships/printerSettings" Target="../printerSettings/printerSettings38.bin"/><Relationship Id="rId46" Type="http://schemas.openxmlformats.org/officeDocument/2006/relationships/printerSettings" Target="../printerSettings/printerSettings46.bin"/><Relationship Id="rId20" Type="http://schemas.openxmlformats.org/officeDocument/2006/relationships/printerSettings" Target="../printerSettings/printerSettings20.bin"/><Relationship Id="rId41" Type="http://schemas.openxmlformats.org/officeDocument/2006/relationships/printerSettings" Target="../printerSettings/printerSettings41.bin"/></Relationships>
</file>

<file path=xl/worksheets/_rels/sheet10.xml.rels><?xml version="1.0" encoding="UTF-8" standalone="yes"?>
<Relationships xmlns="http://schemas.openxmlformats.org/package/2006/relationships"><Relationship Id="rId13" Type="http://schemas.openxmlformats.org/officeDocument/2006/relationships/printerSettings" Target="../printerSettings/printerSettings360.bin"/><Relationship Id="rId18" Type="http://schemas.openxmlformats.org/officeDocument/2006/relationships/printerSettings" Target="../printerSettings/printerSettings365.bin"/><Relationship Id="rId26" Type="http://schemas.openxmlformats.org/officeDocument/2006/relationships/printerSettings" Target="../printerSettings/printerSettings373.bin"/><Relationship Id="rId39" Type="http://schemas.openxmlformats.org/officeDocument/2006/relationships/printerSettings" Target="../printerSettings/printerSettings386.bin"/><Relationship Id="rId21" Type="http://schemas.openxmlformats.org/officeDocument/2006/relationships/printerSettings" Target="../printerSettings/printerSettings368.bin"/><Relationship Id="rId34" Type="http://schemas.openxmlformats.org/officeDocument/2006/relationships/printerSettings" Target="../printerSettings/printerSettings381.bin"/><Relationship Id="rId42" Type="http://schemas.openxmlformats.org/officeDocument/2006/relationships/printerSettings" Target="../printerSettings/printerSettings389.bin"/><Relationship Id="rId47" Type="http://schemas.openxmlformats.org/officeDocument/2006/relationships/drawing" Target="../drawings/drawing9.xml"/><Relationship Id="rId7" Type="http://schemas.openxmlformats.org/officeDocument/2006/relationships/printerSettings" Target="../printerSettings/printerSettings354.bin"/><Relationship Id="rId2" Type="http://schemas.openxmlformats.org/officeDocument/2006/relationships/printerSettings" Target="../printerSettings/printerSettings349.bin"/><Relationship Id="rId16" Type="http://schemas.openxmlformats.org/officeDocument/2006/relationships/printerSettings" Target="../printerSettings/printerSettings363.bin"/><Relationship Id="rId29" Type="http://schemas.openxmlformats.org/officeDocument/2006/relationships/printerSettings" Target="../printerSettings/printerSettings376.bin"/><Relationship Id="rId1" Type="http://schemas.openxmlformats.org/officeDocument/2006/relationships/printerSettings" Target="../printerSettings/printerSettings348.bin"/><Relationship Id="rId6" Type="http://schemas.openxmlformats.org/officeDocument/2006/relationships/printerSettings" Target="../printerSettings/printerSettings353.bin"/><Relationship Id="rId11" Type="http://schemas.openxmlformats.org/officeDocument/2006/relationships/printerSettings" Target="../printerSettings/printerSettings358.bin"/><Relationship Id="rId24" Type="http://schemas.openxmlformats.org/officeDocument/2006/relationships/printerSettings" Target="../printerSettings/printerSettings371.bin"/><Relationship Id="rId32" Type="http://schemas.openxmlformats.org/officeDocument/2006/relationships/printerSettings" Target="../printerSettings/printerSettings379.bin"/><Relationship Id="rId37" Type="http://schemas.openxmlformats.org/officeDocument/2006/relationships/printerSettings" Target="../printerSettings/printerSettings384.bin"/><Relationship Id="rId40" Type="http://schemas.openxmlformats.org/officeDocument/2006/relationships/printerSettings" Target="../printerSettings/printerSettings387.bin"/><Relationship Id="rId45" Type="http://schemas.openxmlformats.org/officeDocument/2006/relationships/printerSettings" Target="../printerSettings/printerSettings392.bin"/><Relationship Id="rId5" Type="http://schemas.openxmlformats.org/officeDocument/2006/relationships/printerSettings" Target="../printerSettings/printerSettings352.bin"/><Relationship Id="rId15" Type="http://schemas.openxmlformats.org/officeDocument/2006/relationships/printerSettings" Target="../printerSettings/printerSettings362.bin"/><Relationship Id="rId23" Type="http://schemas.openxmlformats.org/officeDocument/2006/relationships/printerSettings" Target="../printerSettings/printerSettings370.bin"/><Relationship Id="rId28" Type="http://schemas.openxmlformats.org/officeDocument/2006/relationships/printerSettings" Target="../printerSettings/printerSettings375.bin"/><Relationship Id="rId36" Type="http://schemas.openxmlformats.org/officeDocument/2006/relationships/printerSettings" Target="../printerSettings/printerSettings383.bin"/><Relationship Id="rId10" Type="http://schemas.openxmlformats.org/officeDocument/2006/relationships/printerSettings" Target="../printerSettings/printerSettings357.bin"/><Relationship Id="rId19" Type="http://schemas.openxmlformats.org/officeDocument/2006/relationships/printerSettings" Target="../printerSettings/printerSettings366.bin"/><Relationship Id="rId31" Type="http://schemas.openxmlformats.org/officeDocument/2006/relationships/printerSettings" Target="../printerSettings/printerSettings378.bin"/><Relationship Id="rId44" Type="http://schemas.openxmlformats.org/officeDocument/2006/relationships/printerSettings" Target="../printerSettings/printerSettings391.bin"/><Relationship Id="rId4" Type="http://schemas.openxmlformats.org/officeDocument/2006/relationships/printerSettings" Target="../printerSettings/printerSettings351.bin"/><Relationship Id="rId9" Type="http://schemas.openxmlformats.org/officeDocument/2006/relationships/printerSettings" Target="../printerSettings/printerSettings356.bin"/><Relationship Id="rId14" Type="http://schemas.openxmlformats.org/officeDocument/2006/relationships/printerSettings" Target="../printerSettings/printerSettings361.bin"/><Relationship Id="rId22" Type="http://schemas.openxmlformats.org/officeDocument/2006/relationships/printerSettings" Target="../printerSettings/printerSettings369.bin"/><Relationship Id="rId27" Type="http://schemas.openxmlformats.org/officeDocument/2006/relationships/printerSettings" Target="../printerSettings/printerSettings374.bin"/><Relationship Id="rId30" Type="http://schemas.openxmlformats.org/officeDocument/2006/relationships/printerSettings" Target="../printerSettings/printerSettings377.bin"/><Relationship Id="rId35" Type="http://schemas.openxmlformats.org/officeDocument/2006/relationships/printerSettings" Target="../printerSettings/printerSettings382.bin"/><Relationship Id="rId43" Type="http://schemas.openxmlformats.org/officeDocument/2006/relationships/printerSettings" Target="../printerSettings/printerSettings390.bin"/><Relationship Id="rId8" Type="http://schemas.openxmlformats.org/officeDocument/2006/relationships/printerSettings" Target="../printerSettings/printerSettings355.bin"/><Relationship Id="rId3" Type="http://schemas.openxmlformats.org/officeDocument/2006/relationships/printerSettings" Target="../printerSettings/printerSettings350.bin"/><Relationship Id="rId12" Type="http://schemas.openxmlformats.org/officeDocument/2006/relationships/printerSettings" Target="../printerSettings/printerSettings359.bin"/><Relationship Id="rId17" Type="http://schemas.openxmlformats.org/officeDocument/2006/relationships/printerSettings" Target="../printerSettings/printerSettings364.bin"/><Relationship Id="rId25" Type="http://schemas.openxmlformats.org/officeDocument/2006/relationships/printerSettings" Target="../printerSettings/printerSettings372.bin"/><Relationship Id="rId33" Type="http://schemas.openxmlformats.org/officeDocument/2006/relationships/printerSettings" Target="../printerSettings/printerSettings380.bin"/><Relationship Id="rId38" Type="http://schemas.openxmlformats.org/officeDocument/2006/relationships/printerSettings" Target="../printerSettings/printerSettings385.bin"/><Relationship Id="rId46" Type="http://schemas.openxmlformats.org/officeDocument/2006/relationships/printerSettings" Target="../printerSettings/printerSettings393.bin"/><Relationship Id="rId20" Type="http://schemas.openxmlformats.org/officeDocument/2006/relationships/printerSettings" Target="../printerSettings/printerSettings367.bin"/><Relationship Id="rId41" Type="http://schemas.openxmlformats.org/officeDocument/2006/relationships/printerSettings" Target="../printerSettings/printerSettings388.bin"/></Relationships>
</file>

<file path=xl/worksheets/_rels/sheet11.xml.rels><?xml version="1.0" encoding="UTF-8" standalone="yes"?>
<Relationships xmlns="http://schemas.openxmlformats.org/package/2006/relationships"><Relationship Id="rId13" Type="http://schemas.openxmlformats.org/officeDocument/2006/relationships/printerSettings" Target="../printerSettings/printerSettings406.bin"/><Relationship Id="rId18" Type="http://schemas.openxmlformats.org/officeDocument/2006/relationships/printerSettings" Target="../printerSettings/printerSettings411.bin"/><Relationship Id="rId26" Type="http://schemas.openxmlformats.org/officeDocument/2006/relationships/printerSettings" Target="../printerSettings/printerSettings419.bin"/><Relationship Id="rId39" Type="http://schemas.openxmlformats.org/officeDocument/2006/relationships/printerSettings" Target="../printerSettings/printerSettings432.bin"/><Relationship Id="rId21" Type="http://schemas.openxmlformats.org/officeDocument/2006/relationships/printerSettings" Target="../printerSettings/printerSettings414.bin"/><Relationship Id="rId34" Type="http://schemas.openxmlformats.org/officeDocument/2006/relationships/printerSettings" Target="../printerSettings/printerSettings427.bin"/><Relationship Id="rId42" Type="http://schemas.openxmlformats.org/officeDocument/2006/relationships/printerSettings" Target="../printerSettings/printerSettings435.bin"/><Relationship Id="rId47" Type="http://schemas.openxmlformats.org/officeDocument/2006/relationships/drawing" Target="../drawings/drawing10.xml"/><Relationship Id="rId7" Type="http://schemas.openxmlformats.org/officeDocument/2006/relationships/printerSettings" Target="../printerSettings/printerSettings400.bin"/><Relationship Id="rId2" Type="http://schemas.openxmlformats.org/officeDocument/2006/relationships/printerSettings" Target="../printerSettings/printerSettings395.bin"/><Relationship Id="rId16" Type="http://schemas.openxmlformats.org/officeDocument/2006/relationships/printerSettings" Target="../printerSettings/printerSettings409.bin"/><Relationship Id="rId29" Type="http://schemas.openxmlformats.org/officeDocument/2006/relationships/printerSettings" Target="../printerSettings/printerSettings422.bin"/><Relationship Id="rId11" Type="http://schemas.openxmlformats.org/officeDocument/2006/relationships/printerSettings" Target="../printerSettings/printerSettings404.bin"/><Relationship Id="rId24" Type="http://schemas.openxmlformats.org/officeDocument/2006/relationships/printerSettings" Target="../printerSettings/printerSettings417.bin"/><Relationship Id="rId32" Type="http://schemas.openxmlformats.org/officeDocument/2006/relationships/printerSettings" Target="../printerSettings/printerSettings425.bin"/><Relationship Id="rId37" Type="http://schemas.openxmlformats.org/officeDocument/2006/relationships/printerSettings" Target="../printerSettings/printerSettings430.bin"/><Relationship Id="rId40" Type="http://schemas.openxmlformats.org/officeDocument/2006/relationships/printerSettings" Target="../printerSettings/printerSettings433.bin"/><Relationship Id="rId45" Type="http://schemas.openxmlformats.org/officeDocument/2006/relationships/printerSettings" Target="../printerSettings/printerSettings438.bin"/><Relationship Id="rId5" Type="http://schemas.openxmlformats.org/officeDocument/2006/relationships/printerSettings" Target="../printerSettings/printerSettings398.bin"/><Relationship Id="rId15" Type="http://schemas.openxmlformats.org/officeDocument/2006/relationships/printerSettings" Target="../printerSettings/printerSettings408.bin"/><Relationship Id="rId23" Type="http://schemas.openxmlformats.org/officeDocument/2006/relationships/printerSettings" Target="../printerSettings/printerSettings416.bin"/><Relationship Id="rId28" Type="http://schemas.openxmlformats.org/officeDocument/2006/relationships/printerSettings" Target="../printerSettings/printerSettings421.bin"/><Relationship Id="rId36" Type="http://schemas.openxmlformats.org/officeDocument/2006/relationships/printerSettings" Target="../printerSettings/printerSettings429.bin"/><Relationship Id="rId49" Type="http://schemas.openxmlformats.org/officeDocument/2006/relationships/ctrlProp" Target="../ctrlProps/ctrlProp199.xml"/><Relationship Id="rId10" Type="http://schemas.openxmlformats.org/officeDocument/2006/relationships/printerSettings" Target="../printerSettings/printerSettings403.bin"/><Relationship Id="rId19" Type="http://schemas.openxmlformats.org/officeDocument/2006/relationships/printerSettings" Target="../printerSettings/printerSettings412.bin"/><Relationship Id="rId31" Type="http://schemas.openxmlformats.org/officeDocument/2006/relationships/printerSettings" Target="../printerSettings/printerSettings424.bin"/><Relationship Id="rId44" Type="http://schemas.openxmlformats.org/officeDocument/2006/relationships/printerSettings" Target="../printerSettings/printerSettings437.bin"/><Relationship Id="rId4" Type="http://schemas.openxmlformats.org/officeDocument/2006/relationships/printerSettings" Target="../printerSettings/printerSettings397.bin"/><Relationship Id="rId9" Type="http://schemas.openxmlformats.org/officeDocument/2006/relationships/printerSettings" Target="../printerSettings/printerSettings402.bin"/><Relationship Id="rId14" Type="http://schemas.openxmlformats.org/officeDocument/2006/relationships/printerSettings" Target="../printerSettings/printerSettings407.bin"/><Relationship Id="rId22" Type="http://schemas.openxmlformats.org/officeDocument/2006/relationships/printerSettings" Target="../printerSettings/printerSettings415.bin"/><Relationship Id="rId27" Type="http://schemas.openxmlformats.org/officeDocument/2006/relationships/printerSettings" Target="../printerSettings/printerSettings420.bin"/><Relationship Id="rId30" Type="http://schemas.openxmlformats.org/officeDocument/2006/relationships/printerSettings" Target="../printerSettings/printerSettings423.bin"/><Relationship Id="rId35" Type="http://schemas.openxmlformats.org/officeDocument/2006/relationships/printerSettings" Target="../printerSettings/printerSettings428.bin"/><Relationship Id="rId43" Type="http://schemas.openxmlformats.org/officeDocument/2006/relationships/printerSettings" Target="../printerSettings/printerSettings436.bin"/><Relationship Id="rId48" Type="http://schemas.openxmlformats.org/officeDocument/2006/relationships/vmlDrawing" Target="../drawings/vmlDrawing3.vml"/><Relationship Id="rId8" Type="http://schemas.openxmlformats.org/officeDocument/2006/relationships/printerSettings" Target="../printerSettings/printerSettings401.bin"/><Relationship Id="rId3" Type="http://schemas.openxmlformats.org/officeDocument/2006/relationships/printerSettings" Target="../printerSettings/printerSettings396.bin"/><Relationship Id="rId12" Type="http://schemas.openxmlformats.org/officeDocument/2006/relationships/printerSettings" Target="../printerSettings/printerSettings405.bin"/><Relationship Id="rId17" Type="http://schemas.openxmlformats.org/officeDocument/2006/relationships/printerSettings" Target="../printerSettings/printerSettings410.bin"/><Relationship Id="rId25" Type="http://schemas.openxmlformats.org/officeDocument/2006/relationships/printerSettings" Target="../printerSettings/printerSettings418.bin"/><Relationship Id="rId33" Type="http://schemas.openxmlformats.org/officeDocument/2006/relationships/printerSettings" Target="../printerSettings/printerSettings426.bin"/><Relationship Id="rId38" Type="http://schemas.openxmlformats.org/officeDocument/2006/relationships/printerSettings" Target="../printerSettings/printerSettings431.bin"/><Relationship Id="rId46" Type="http://schemas.openxmlformats.org/officeDocument/2006/relationships/printerSettings" Target="../printerSettings/printerSettings439.bin"/><Relationship Id="rId20" Type="http://schemas.openxmlformats.org/officeDocument/2006/relationships/printerSettings" Target="../printerSettings/printerSettings413.bin"/><Relationship Id="rId41" Type="http://schemas.openxmlformats.org/officeDocument/2006/relationships/printerSettings" Target="../printerSettings/printerSettings434.bin"/><Relationship Id="rId1" Type="http://schemas.openxmlformats.org/officeDocument/2006/relationships/printerSettings" Target="../printerSettings/printerSettings394.bin"/><Relationship Id="rId6" Type="http://schemas.openxmlformats.org/officeDocument/2006/relationships/printerSettings" Target="../printerSettings/printerSettings399.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447.bin"/><Relationship Id="rId13" Type="http://schemas.openxmlformats.org/officeDocument/2006/relationships/printerSettings" Target="../printerSettings/printerSettings452.bin"/><Relationship Id="rId18" Type="http://schemas.openxmlformats.org/officeDocument/2006/relationships/printerSettings" Target="../printerSettings/printerSettings457.bin"/><Relationship Id="rId26" Type="http://schemas.openxmlformats.org/officeDocument/2006/relationships/drawing" Target="../drawings/drawing11.xml"/><Relationship Id="rId3" Type="http://schemas.openxmlformats.org/officeDocument/2006/relationships/printerSettings" Target="../printerSettings/printerSettings442.bin"/><Relationship Id="rId21" Type="http://schemas.openxmlformats.org/officeDocument/2006/relationships/printerSettings" Target="../printerSettings/printerSettings460.bin"/><Relationship Id="rId7" Type="http://schemas.openxmlformats.org/officeDocument/2006/relationships/printerSettings" Target="../printerSettings/printerSettings446.bin"/><Relationship Id="rId12" Type="http://schemas.openxmlformats.org/officeDocument/2006/relationships/printerSettings" Target="../printerSettings/printerSettings451.bin"/><Relationship Id="rId17" Type="http://schemas.openxmlformats.org/officeDocument/2006/relationships/printerSettings" Target="../printerSettings/printerSettings456.bin"/><Relationship Id="rId25" Type="http://schemas.openxmlformats.org/officeDocument/2006/relationships/printerSettings" Target="../printerSettings/printerSettings464.bin"/><Relationship Id="rId2" Type="http://schemas.openxmlformats.org/officeDocument/2006/relationships/printerSettings" Target="../printerSettings/printerSettings441.bin"/><Relationship Id="rId16" Type="http://schemas.openxmlformats.org/officeDocument/2006/relationships/printerSettings" Target="../printerSettings/printerSettings455.bin"/><Relationship Id="rId20" Type="http://schemas.openxmlformats.org/officeDocument/2006/relationships/printerSettings" Target="../printerSettings/printerSettings459.bin"/><Relationship Id="rId1" Type="http://schemas.openxmlformats.org/officeDocument/2006/relationships/printerSettings" Target="../printerSettings/printerSettings440.bin"/><Relationship Id="rId6" Type="http://schemas.openxmlformats.org/officeDocument/2006/relationships/printerSettings" Target="../printerSettings/printerSettings445.bin"/><Relationship Id="rId11" Type="http://schemas.openxmlformats.org/officeDocument/2006/relationships/printerSettings" Target="../printerSettings/printerSettings450.bin"/><Relationship Id="rId24" Type="http://schemas.openxmlformats.org/officeDocument/2006/relationships/printerSettings" Target="../printerSettings/printerSettings463.bin"/><Relationship Id="rId5" Type="http://schemas.openxmlformats.org/officeDocument/2006/relationships/printerSettings" Target="../printerSettings/printerSettings444.bin"/><Relationship Id="rId15" Type="http://schemas.openxmlformats.org/officeDocument/2006/relationships/printerSettings" Target="../printerSettings/printerSettings454.bin"/><Relationship Id="rId23" Type="http://schemas.openxmlformats.org/officeDocument/2006/relationships/printerSettings" Target="../printerSettings/printerSettings462.bin"/><Relationship Id="rId28" Type="http://schemas.openxmlformats.org/officeDocument/2006/relationships/ctrlProp" Target="../ctrlProps/ctrlProp200.xml"/><Relationship Id="rId10" Type="http://schemas.openxmlformats.org/officeDocument/2006/relationships/printerSettings" Target="../printerSettings/printerSettings449.bin"/><Relationship Id="rId19" Type="http://schemas.openxmlformats.org/officeDocument/2006/relationships/printerSettings" Target="../printerSettings/printerSettings458.bin"/><Relationship Id="rId4" Type="http://schemas.openxmlformats.org/officeDocument/2006/relationships/printerSettings" Target="../printerSettings/printerSettings443.bin"/><Relationship Id="rId9" Type="http://schemas.openxmlformats.org/officeDocument/2006/relationships/printerSettings" Target="../printerSettings/printerSettings448.bin"/><Relationship Id="rId14" Type="http://schemas.openxmlformats.org/officeDocument/2006/relationships/printerSettings" Target="../printerSettings/printerSettings453.bin"/><Relationship Id="rId22" Type="http://schemas.openxmlformats.org/officeDocument/2006/relationships/printerSettings" Target="../printerSettings/printerSettings461.bin"/><Relationship Id="rId27" Type="http://schemas.openxmlformats.org/officeDocument/2006/relationships/vmlDrawing" Target="../drawings/vmlDrawing4.vml"/></Relationships>
</file>

<file path=xl/worksheets/_rels/sheet13.xml.rels><?xml version="1.0" encoding="UTF-8" standalone="yes"?>
<Relationships xmlns="http://schemas.openxmlformats.org/package/2006/relationships"><Relationship Id="rId13" Type="http://schemas.openxmlformats.org/officeDocument/2006/relationships/printerSettings" Target="../printerSettings/printerSettings477.bin"/><Relationship Id="rId18" Type="http://schemas.openxmlformats.org/officeDocument/2006/relationships/printerSettings" Target="../printerSettings/printerSettings482.bin"/><Relationship Id="rId26" Type="http://schemas.openxmlformats.org/officeDocument/2006/relationships/printerSettings" Target="../printerSettings/printerSettings490.bin"/><Relationship Id="rId39" Type="http://schemas.openxmlformats.org/officeDocument/2006/relationships/printerSettings" Target="../printerSettings/printerSettings503.bin"/><Relationship Id="rId21" Type="http://schemas.openxmlformats.org/officeDocument/2006/relationships/printerSettings" Target="../printerSettings/printerSettings485.bin"/><Relationship Id="rId34" Type="http://schemas.openxmlformats.org/officeDocument/2006/relationships/printerSettings" Target="../printerSettings/printerSettings498.bin"/><Relationship Id="rId42" Type="http://schemas.openxmlformats.org/officeDocument/2006/relationships/printerSettings" Target="../printerSettings/printerSettings506.bin"/><Relationship Id="rId47" Type="http://schemas.openxmlformats.org/officeDocument/2006/relationships/drawing" Target="../drawings/drawing12.xml"/><Relationship Id="rId7" Type="http://schemas.openxmlformats.org/officeDocument/2006/relationships/printerSettings" Target="../printerSettings/printerSettings471.bin"/><Relationship Id="rId2" Type="http://schemas.openxmlformats.org/officeDocument/2006/relationships/printerSettings" Target="../printerSettings/printerSettings466.bin"/><Relationship Id="rId16" Type="http://schemas.openxmlformats.org/officeDocument/2006/relationships/printerSettings" Target="../printerSettings/printerSettings480.bin"/><Relationship Id="rId29" Type="http://schemas.openxmlformats.org/officeDocument/2006/relationships/printerSettings" Target="../printerSettings/printerSettings493.bin"/><Relationship Id="rId11" Type="http://schemas.openxmlformats.org/officeDocument/2006/relationships/printerSettings" Target="../printerSettings/printerSettings475.bin"/><Relationship Id="rId24" Type="http://schemas.openxmlformats.org/officeDocument/2006/relationships/printerSettings" Target="../printerSettings/printerSettings488.bin"/><Relationship Id="rId32" Type="http://schemas.openxmlformats.org/officeDocument/2006/relationships/printerSettings" Target="../printerSettings/printerSettings496.bin"/><Relationship Id="rId37" Type="http://schemas.openxmlformats.org/officeDocument/2006/relationships/printerSettings" Target="../printerSettings/printerSettings501.bin"/><Relationship Id="rId40" Type="http://schemas.openxmlformats.org/officeDocument/2006/relationships/printerSettings" Target="../printerSettings/printerSettings504.bin"/><Relationship Id="rId45" Type="http://schemas.openxmlformats.org/officeDocument/2006/relationships/printerSettings" Target="../printerSettings/printerSettings509.bin"/><Relationship Id="rId5" Type="http://schemas.openxmlformats.org/officeDocument/2006/relationships/printerSettings" Target="../printerSettings/printerSettings469.bin"/><Relationship Id="rId15" Type="http://schemas.openxmlformats.org/officeDocument/2006/relationships/printerSettings" Target="../printerSettings/printerSettings479.bin"/><Relationship Id="rId23" Type="http://schemas.openxmlformats.org/officeDocument/2006/relationships/printerSettings" Target="../printerSettings/printerSettings487.bin"/><Relationship Id="rId28" Type="http://schemas.openxmlformats.org/officeDocument/2006/relationships/printerSettings" Target="../printerSettings/printerSettings492.bin"/><Relationship Id="rId36" Type="http://schemas.openxmlformats.org/officeDocument/2006/relationships/printerSettings" Target="../printerSettings/printerSettings500.bin"/><Relationship Id="rId49" Type="http://schemas.openxmlformats.org/officeDocument/2006/relationships/ctrlProp" Target="../ctrlProps/ctrlProp201.xml"/><Relationship Id="rId10" Type="http://schemas.openxmlformats.org/officeDocument/2006/relationships/printerSettings" Target="../printerSettings/printerSettings474.bin"/><Relationship Id="rId19" Type="http://schemas.openxmlformats.org/officeDocument/2006/relationships/printerSettings" Target="../printerSettings/printerSettings483.bin"/><Relationship Id="rId31" Type="http://schemas.openxmlformats.org/officeDocument/2006/relationships/printerSettings" Target="../printerSettings/printerSettings495.bin"/><Relationship Id="rId44" Type="http://schemas.openxmlformats.org/officeDocument/2006/relationships/printerSettings" Target="../printerSettings/printerSettings508.bin"/><Relationship Id="rId4" Type="http://schemas.openxmlformats.org/officeDocument/2006/relationships/printerSettings" Target="../printerSettings/printerSettings468.bin"/><Relationship Id="rId9" Type="http://schemas.openxmlformats.org/officeDocument/2006/relationships/printerSettings" Target="../printerSettings/printerSettings473.bin"/><Relationship Id="rId14" Type="http://schemas.openxmlformats.org/officeDocument/2006/relationships/printerSettings" Target="../printerSettings/printerSettings478.bin"/><Relationship Id="rId22" Type="http://schemas.openxmlformats.org/officeDocument/2006/relationships/printerSettings" Target="../printerSettings/printerSettings486.bin"/><Relationship Id="rId27" Type="http://schemas.openxmlformats.org/officeDocument/2006/relationships/printerSettings" Target="../printerSettings/printerSettings491.bin"/><Relationship Id="rId30" Type="http://schemas.openxmlformats.org/officeDocument/2006/relationships/printerSettings" Target="../printerSettings/printerSettings494.bin"/><Relationship Id="rId35" Type="http://schemas.openxmlformats.org/officeDocument/2006/relationships/printerSettings" Target="../printerSettings/printerSettings499.bin"/><Relationship Id="rId43" Type="http://schemas.openxmlformats.org/officeDocument/2006/relationships/printerSettings" Target="../printerSettings/printerSettings507.bin"/><Relationship Id="rId48" Type="http://schemas.openxmlformats.org/officeDocument/2006/relationships/vmlDrawing" Target="../drawings/vmlDrawing5.vml"/><Relationship Id="rId8" Type="http://schemas.openxmlformats.org/officeDocument/2006/relationships/printerSettings" Target="../printerSettings/printerSettings472.bin"/><Relationship Id="rId3" Type="http://schemas.openxmlformats.org/officeDocument/2006/relationships/printerSettings" Target="../printerSettings/printerSettings467.bin"/><Relationship Id="rId12" Type="http://schemas.openxmlformats.org/officeDocument/2006/relationships/printerSettings" Target="../printerSettings/printerSettings476.bin"/><Relationship Id="rId17" Type="http://schemas.openxmlformats.org/officeDocument/2006/relationships/printerSettings" Target="../printerSettings/printerSettings481.bin"/><Relationship Id="rId25" Type="http://schemas.openxmlformats.org/officeDocument/2006/relationships/printerSettings" Target="../printerSettings/printerSettings489.bin"/><Relationship Id="rId33" Type="http://schemas.openxmlformats.org/officeDocument/2006/relationships/printerSettings" Target="../printerSettings/printerSettings497.bin"/><Relationship Id="rId38" Type="http://schemas.openxmlformats.org/officeDocument/2006/relationships/printerSettings" Target="../printerSettings/printerSettings502.bin"/><Relationship Id="rId46" Type="http://schemas.openxmlformats.org/officeDocument/2006/relationships/printerSettings" Target="../printerSettings/printerSettings510.bin"/><Relationship Id="rId20" Type="http://schemas.openxmlformats.org/officeDocument/2006/relationships/printerSettings" Target="../printerSettings/printerSettings484.bin"/><Relationship Id="rId41" Type="http://schemas.openxmlformats.org/officeDocument/2006/relationships/printerSettings" Target="../printerSettings/printerSettings505.bin"/><Relationship Id="rId1" Type="http://schemas.openxmlformats.org/officeDocument/2006/relationships/printerSettings" Target="../printerSettings/printerSettings465.bin"/><Relationship Id="rId6" Type="http://schemas.openxmlformats.org/officeDocument/2006/relationships/printerSettings" Target="../printerSettings/printerSettings470.bin"/></Relationships>
</file>

<file path=xl/worksheets/_rels/sheet14.xml.rels><?xml version="1.0" encoding="UTF-8" standalone="yes"?>
<Relationships xmlns="http://schemas.openxmlformats.org/package/2006/relationships"><Relationship Id="rId13" Type="http://schemas.openxmlformats.org/officeDocument/2006/relationships/printerSettings" Target="../printerSettings/printerSettings523.bin"/><Relationship Id="rId18" Type="http://schemas.openxmlformats.org/officeDocument/2006/relationships/printerSettings" Target="../printerSettings/printerSettings528.bin"/><Relationship Id="rId26" Type="http://schemas.openxmlformats.org/officeDocument/2006/relationships/printerSettings" Target="../printerSettings/printerSettings536.bin"/><Relationship Id="rId39" Type="http://schemas.openxmlformats.org/officeDocument/2006/relationships/printerSettings" Target="../printerSettings/printerSettings549.bin"/><Relationship Id="rId21" Type="http://schemas.openxmlformats.org/officeDocument/2006/relationships/printerSettings" Target="../printerSettings/printerSettings531.bin"/><Relationship Id="rId34" Type="http://schemas.openxmlformats.org/officeDocument/2006/relationships/printerSettings" Target="../printerSettings/printerSettings544.bin"/><Relationship Id="rId42" Type="http://schemas.openxmlformats.org/officeDocument/2006/relationships/printerSettings" Target="../printerSettings/printerSettings552.bin"/><Relationship Id="rId7" Type="http://schemas.openxmlformats.org/officeDocument/2006/relationships/printerSettings" Target="../printerSettings/printerSettings517.bin"/><Relationship Id="rId2" Type="http://schemas.openxmlformats.org/officeDocument/2006/relationships/printerSettings" Target="../printerSettings/printerSettings512.bin"/><Relationship Id="rId16" Type="http://schemas.openxmlformats.org/officeDocument/2006/relationships/printerSettings" Target="../printerSettings/printerSettings526.bin"/><Relationship Id="rId29" Type="http://schemas.openxmlformats.org/officeDocument/2006/relationships/printerSettings" Target="../printerSettings/printerSettings539.bin"/><Relationship Id="rId1" Type="http://schemas.openxmlformats.org/officeDocument/2006/relationships/printerSettings" Target="../printerSettings/printerSettings511.bin"/><Relationship Id="rId6" Type="http://schemas.openxmlformats.org/officeDocument/2006/relationships/printerSettings" Target="../printerSettings/printerSettings516.bin"/><Relationship Id="rId11" Type="http://schemas.openxmlformats.org/officeDocument/2006/relationships/printerSettings" Target="../printerSettings/printerSettings521.bin"/><Relationship Id="rId24" Type="http://schemas.openxmlformats.org/officeDocument/2006/relationships/printerSettings" Target="../printerSettings/printerSettings534.bin"/><Relationship Id="rId32" Type="http://schemas.openxmlformats.org/officeDocument/2006/relationships/printerSettings" Target="../printerSettings/printerSettings542.bin"/><Relationship Id="rId37" Type="http://schemas.openxmlformats.org/officeDocument/2006/relationships/printerSettings" Target="../printerSettings/printerSettings547.bin"/><Relationship Id="rId40" Type="http://schemas.openxmlformats.org/officeDocument/2006/relationships/printerSettings" Target="../printerSettings/printerSettings550.bin"/><Relationship Id="rId45" Type="http://schemas.openxmlformats.org/officeDocument/2006/relationships/printerSettings" Target="../printerSettings/printerSettings555.bin"/><Relationship Id="rId5" Type="http://schemas.openxmlformats.org/officeDocument/2006/relationships/printerSettings" Target="../printerSettings/printerSettings515.bin"/><Relationship Id="rId15" Type="http://schemas.openxmlformats.org/officeDocument/2006/relationships/printerSettings" Target="../printerSettings/printerSettings525.bin"/><Relationship Id="rId23" Type="http://schemas.openxmlformats.org/officeDocument/2006/relationships/printerSettings" Target="../printerSettings/printerSettings533.bin"/><Relationship Id="rId28" Type="http://schemas.openxmlformats.org/officeDocument/2006/relationships/printerSettings" Target="../printerSettings/printerSettings538.bin"/><Relationship Id="rId36" Type="http://schemas.openxmlformats.org/officeDocument/2006/relationships/printerSettings" Target="../printerSettings/printerSettings546.bin"/><Relationship Id="rId10" Type="http://schemas.openxmlformats.org/officeDocument/2006/relationships/printerSettings" Target="../printerSettings/printerSettings520.bin"/><Relationship Id="rId19" Type="http://schemas.openxmlformats.org/officeDocument/2006/relationships/printerSettings" Target="../printerSettings/printerSettings529.bin"/><Relationship Id="rId31" Type="http://schemas.openxmlformats.org/officeDocument/2006/relationships/printerSettings" Target="../printerSettings/printerSettings541.bin"/><Relationship Id="rId44" Type="http://schemas.openxmlformats.org/officeDocument/2006/relationships/printerSettings" Target="../printerSettings/printerSettings554.bin"/><Relationship Id="rId4" Type="http://schemas.openxmlformats.org/officeDocument/2006/relationships/printerSettings" Target="../printerSettings/printerSettings514.bin"/><Relationship Id="rId9" Type="http://schemas.openxmlformats.org/officeDocument/2006/relationships/printerSettings" Target="../printerSettings/printerSettings519.bin"/><Relationship Id="rId14" Type="http://schemas.openxmlformats.org/officeDocument/2006/relationships/printerSettings" Target="../printerSettings/printerSettings524.bin"/><Relationship Id="rId22" Type="http://schemas.openxmlformats.org/officeDocument/2006/relationships/printerSettings" Target="../printerSettings/printerSettings532.bin"/><Relationship Id="rId27" Type="http://schemas.openxmlformats.org/officeDocument/2006/relationships/printerSettings" Target="../printerSettings/printerSettings537.bin"/><Relationship Id="rId30" Type="http://schemas.openxmlformats.org/officeDocument/2006/relationships/printerSettings" Target="../printerSettings/printerSettings540.bin"/><Relationship Id="rId35" Type="http://schemas.openxmlformats.org/officeDocument/2006/relationships/printerSettings" Target="../printerSettings/printerSettings545.bin"/><Relationship Id="rId43" Type="http://schemas.openxmlformats.org/officeDocument/2006/relationships/printerSettings" Target="../printerSettings/printerSettings553.bin"/><Relationship Id="rId8" Type="http://schemas.openxmlformats.org/officeDocument/2006/relationships/printerSettings" Target="../printerSettings/printerSettings518.bin"/><Relationship Id="rId3" Type="http://schemas.openxmlformats.org/officeDocument/2006/relationships/printerSettings" Target="../printerSettings/printerSettings513.bin"/><Relationship Id="rId12" Type="http://schemas.openxmlformats.org/officeDocument/2006/relationships/printerSettings" Target="../printerSettings/printerSettings522.bin"/><Relationship Id="rId17" Type="http://schemas.openxmlformats.org/officeDocument/2006/relationships/printerSettings" Target="../printerSettings/printerSettings527.bin"/><Relationship Id="rId25" Type="http://schemas.openxmlformats.org/officeDocument/2006/relationships/printerSettings" Target="../printerSettings/printerSettings535.bin"/><Relationship Id="rId33" Type="http://schemas.openxmlformats.org/officeDocument/2006/relationships/printerSettings" Target="../printerSettings/printerSettings543.bin"/><Relationship Id="rId38" Type="http://schemas.openxmlformats.org/officeDocument/2006/relationships/printerSettings" Target="../printerSettings/printerSettings548.bin"/><Relationship Id="rId46" Type="http://schemas.openxmlformats.org/officeDocument/2006/relationships/drawing" Target="../drawings/drawing13.xml"/><Relationship Id="rId20" Type="http://schemas.openxmlformats.org/officeDocument/2006/relationships/printerSettings" Target="../printerSettings/printerSettings530.bin"/><Relationship Id="rId41" Type="http://schemas.openxmlformats.org/officeDocument/2006/relationships/printerSettings" Target="../printerSettings/printerSettings551.bin"/></Relationships>
</file>

<file path=xl/worksheets/_rels/sheet15.xml.rels><?xml version="1.0" encoding="UTF-8" standalone="yes"?>
<Relationships xmlns="http://schemas.openxmlformats.org/package/2006/relationships"><Relationship Id="rId13" Type="http://schemas.openxmlformats.org/officeDocument/2006/relationships/printerSettings" Target="../printerSettings/printerSettings568.bin"/><Relationship Id="rId18" Type="http://schemas.openxmlformats.org/officeDocument/2006/relationships/printerSettings" Target="../printerSettings/printerSettings573.bin"/><Relationship Id="rId26" Type="http://schemas.openxmlformats.org/officeDocument/2006/relationships/printerSettings" Target="../printerSettings/printerSettings581.bin"/><Relationship Id="rId39" Type="http://schemas.openxmlformats.org/officeDocument/2006/relationships/printerSettings" Target="../printerSettings/printerSettings594.bin"/><Relationship Id="rId21" Type="http://schemas.openxmlformats.org/officeDocument/2006/relationships/printerSettings" Target="../printerSettings/printerSettings576.bin"/><Relationship Id="rId34" Type="http://schemas.openxmlformats.org/officeDocument/2006/relationships/printerSettings" Target="../printerSettings/printerSettings589.bin"/><Relationship Id="rId42" Type="http://schemas.openxmlformats.org/officeDocument/2006/relationships/printerSettings" Target="../printerSettings/printerSettings597.bin"/><Relationship Id="rId7" Type="http://schemas.openxmlformats.org/officeDocument/2006/relationships/printerSettings" Target="../printerSettings/printerSettings562.bin"/><Relationship Id="rId2" Type="http://schemas.openxmlformats.org/officeDocument/2006/relationships/printerSettings" Target="../printerSettings/printerSettings557.bin"/><Relationship Id="rId16" Type="http://schemas.openxmlformats.org/officeDocument/2006/relationships/printerSettings" Target="../printerSettings/printerSettings571.bin"/><Relationship Id="rId29" Type="http://schemas.openxmlformats.org/officeDocument/2006/relationships/printerSettings" Target="../printerSettings/printerSettings584.bin"/><Relationship Id="rId1" Type="http://schemas.openxmlformats.org/officeDocument/2006/relationships/printerSettings" Target="../printerSettings/printerSettings556.bin"/><Relationship Id="rId6" Type="http://schemas.openxmlformats.org/officeDocument/2006/relationships/printerSettings" Target="../printerSettings/printerSettings561.bin"/><Relationship Id="rId11" Type="http://schemas.openxmlformats.org/officeDocument/2006/relationships/printerSettings" Target="../printerSettings/printerSettings566.bin"/><Relationship Id="rId24" Type="http://schemas.openxmlformats.org/officeDocument/2006/relationships/printerSettings" Target="../printerSettings/printerSettings579.bin"/><Relationship Id="rId32" Type="http://schemas.openxmlformats.org/officeDocument/2006/relationships/printerSettings" Target="../printerSettings/printerSettings587.bin"/><Relationship Id="rId37" Type="http://schemas.openxmlformats.org/officeDocument/2006/relationships/printerSettings" Target="../printerSettings/printerSettings592.bin"/><Relationship Id="rId40" Type="http://schemas.openxmlformats.org/officeDocument/2006/relationships/printerSettings" Target="../printerSettings/printerSettings595.bin"/><Relationship Id="rId45" Type="http://schemas.openxmlformats.org/officeDocument/2006/relationships/printerSettings" Target="../printerSettings/printerSettings600.bin"/><Relationship Id="rId5" Type="http://schemas.openxmlformats.org/officeDocument/2006/relationships/printerSettings" Target="../printerSettings/printerSettings560.bin"/><Relationship Id="rId15" Type="http://schemas.openxmlformats.org/officeDocument/2006/relationships/printerSettings" Target="../printerSettings/printerSettings570.bin"/><Relationship Id="rId23" Type="http://schemas.openxmlformats.org/officeDocument/2006/relationships/printerSettings" Target="../printerSettings/printerSettings578.bin"/><Relationship Id="rId28" Type="http://schemas.openxmlformats.org/officeDocument/2006/relationships/printerSettings" Target="../printerSettings/printerSettings583.bin"/><Relationship Id="rId36" Type="http://schemas.openxmlformats.org/officeDocument/2006/relationships/printerSettings" Target="../printerSettings/printerSettings591.bin"/><Relationship Id="rId10" Type="http://schemas.openxmlformats.org/officeDocument/2006/relationships/printerSettings" Target="../printerSettings/printerSettings565.bin"/><Relationship Id="rId19" Type="http://schemas.openxmlformats.org/officeDocument/2006/relationships/printerSettings" Target="../printerSettings/printerSettings574.bin"/><Relationship Id="rId31" Type="http://schemas.openxmlformats.org/officeDocument/2006/relationships/printerSettings" Target="../printerSettings/printerSettings586.bin"/><Relationship Id="rId44" Type="http://schemas.openxmlformats.org/officeDocument/2006/relationships/printerSettings" Target="../printerSettings/printerSettings599.bin"/><Relationship Id="rId4" Type="http://schemas.openxmlformats.org/officeDocument/2006/relationships/printerSettings" Target="../printerSettings/printerSettings559.bin"/><Relationship Id="rId9" Type="http://schemas.openxmlformats.org/officeDocument/2006/relationships/printerSettings" Target="../printerSettings/printerSettings564.bin"/><Relationship Id="rId14" Type="http://schemas.openxmlformats.org/officeDocument/2006/relationships/printerSettings" Target="../printerSettings/printerSettings569.bin"/><Relationship Id="rId22" Type="http://schemas.openxmlformats.org/officeDocument/2006/relationships/printerSettings" Target="../printerSettings/printerSettings577.bin"/><Relationship Id="rId27" Type="http://schemas.openxmlformats.org/officeDocument/2006/relationships/printerSettings" Target="../printerSettings/printerSettings582.bin"/><Relationship Id="rId30" Type="http://schemas.openxmlformats.org/officeDocument/2006/relationships/printerSettings" Target="../printerSettings/printerSettings585.bin"/><Relationship Id="rId35" Type="http://schemas.openxmlformats.org/officeDocument/2006/relationships/printerSettings" Target="../printerSettings/printerSettings590.bin"/><Relationship Id="rId43" Type="http://schemas.openxmlformats.org/officeDocument/2006/relationships/printerSettings" Target="../printerSettings/printerSettings598.bin"/><Relationship Id="rId8" Type="http://schemas.openxmlformats.org/officeDocument/2006/relationships/printerSettings" Target="../printerSettings/printerSettings563.bin"/><Relationship Id="rId3" Type="http://schemas.openxmlformats.org/officeDocument/2006/relationships/printerSettings" Target="../printerSettings/printerSettings558.bin"/><Relationship Id="rId12" Type="http://schemas.openxmlformats.org/officeDocument/2006/relationships/printerSettings" Target="../printerSettings/printerSettings567.bin"/><Relationship Id="rId17" Type="http://schemas.openxmlformats.org/officeDocument/2006/relationships/printerSettings" Target="../printerSettings/printerSettings572.bin"/><Relationship Id="rId25" Type="http://schemas.openxmlformats.org/officeDocument/2006/relationships/printerSettings" Target="../printerSettings/printerSettings580.bin"/><Relationship Id="rId33" Type="http://schemas.openxmlformats.org/officeDocument/2006/relationships/printerSettings" Target="../printerSettings/printerSettings588.bin"/><Relationship Id="rId38" Type="http://schemas.openxmlformats.org/officeDocument/2006/relationships/printerSettings" Target="../printerSettings/printerSettings593.bin"/><Relationship Id="rId46" Type="http://schemas.openxmlformats.org/officeDocument/2006/relationships/printerSettings" Target="../printerSettings/printerSettings601.bin"/><Relationship Id="rId20" Type="http://schemas.openxmlformats.org/officeDocument/2006/relationships/printerSettings" Target="../printerSettings/printerSettings575.bin"/><Relationship Id="rId41" Type="http://schemas.openxmlformats.org/officeDocument/2006/relationships/printerSettings" Target="../printerSettings/printerSettings596.bin"/></Relationships>
</file>

<file path=xl/worksheets/_rels/sheet16.xml.rels><?xml version="1.0" encoding="UTF-8" standalone="yes"?>
<Relationships xmlns="http://schemas.openxmlformats.org/package/2006/relationships"><Relationship Id="rId13" Type="http://schemas.openxmlformats.org/officeDocument/2006/relationships/printerSettings" Target="../printerSettings/printerSettings614.bin"/><Relationship Id="rId18" Type="http://schemas.openxmlformats.org/officeDocument/2006/relationships/printerSettings" Target="../printerSettings/printerSettings619.bin"/><Relationship Id="rId26" Type="http://schemas.openxmlformats.org/officeDocument/2006/relationships/printerSettings" Target="../printerSettings/printerSettings627.bin"/><Relationship Id="rId39" Type="http://schemas.openxmlformats.org/officeDocument/2006/relationships/printerSettings" Target="../printerSettings/printerSettings640.bin"/><Relationship Id="rId21" Type="http://schemas.openxmlformats.org/officeDocument/2006/relationships/printerSettings" Target="../printerSettings/printerSettings622.bin"/><Relationship Id="rId34" Type="http://schemas.openxmlformats.org/officeDocument/2006/relationships/printerSettings" Target="../printerSettings/printerSettings635.bin"/><Relationship Id="rId42" Type="http://schemas.openxmlformats.org/officeDocument/2006/relationships/printerSettings" Target="../printerSettings/printerSettings643.bin"/><Relationship Id="rId47" Type="http://schemas.openxmlformats.org/officeDocument/2006/relationships/drawing" Target="../drawings/drawing14.xml"/><Relationship Id="rId7" Type="http://schemas.openxmlformats.org/officeDocument/2006/relationships/printerSettings" Target="../printerSettings/printerSettings608.bin"/><Relationship Id="rId2" Type="http://schemas.openxmlformats.org/officeDocument/2006/relationships/printerSettings" Target="../printerSettings/printerSettings603.bin"/><Relationship Id="rId16" Type="http://schemas.openxmlformats.org/officeDocument/2006/relationships/printerSettings" Target="../printerSettings/printerSettings617.bin"/><Relationship Id="rId29" Type="http://schemas.openxmlformats.org/officeDocument/2006/relationships/printerSettings" Target="../printerSettings/printerSettings630.bin"/><Relationship Id="rId1" Type="http://schemas.openxmlformats.org/officeDocument/2006/relationships/printerSettings" Target="../printerSettings/printerSettings602.bin"/><Relationship Id="rId6" Type="http://schemas.openxmlformats.org/officeDocument/2006/relationships/printerSettings" Target="../printerSettings/printerSettings607.bin"/><Relationship Id="rId11" Type="http://schemas.openxmlformats.org/officeDocument/2006/relationships/printerSettings" Target="../printerSettings/printerSettings612.bin"/><Relationship Id="rId24" Type="http://schemas.openxmlformats.org/officeDocument/2006/relationships/printerSettings" Target="../printerSettings/printerSettings625.bin"/><Relationship Id="rId32" Type="http://schemas.openxmlformats.org/officeDocument/2006/relationships/printerSettings" Target="../printerSettings/printerSettings633.bin"/><Relationship Id="rId37" Type="http://schemas.openxmlformats.org/officeDocument/2006/relationships/printerSettings" Target="../printerSettings/printerSettings638.bin"/><Relationship Id="rId40" Type="http://schemas.openxmlformats.org/officeDocument/2006/relationships/printerSettings" Target="../printerSettings/printerSettings641.bin"/><Relationship Id="rId45" Type="http://schemas.openxmlformats.org/officeDocument/2006/relationships/printerSettings" Target="../printerSettings/printerSettings646.bin"/><Relationship Id="rId5" Type="http://schemas.openxmlformats.org/officeDocument/2006/relationships/printerSettings" Target="../printerSettings/printerSettings606.bin"/><Relationship Id="rId15" Type="http://schemas.openxmlformats.org/officeDocument/2006/relationships/printerSettings" Target="../printerSettings/printerSettings616.bin"/><Relationship Id="rId23" Type="http://schemas.openxmlformats.org/officeDocument/2006/relationships/printerSettings" Target="../printerSettings/printerSettings624.bin"/><Relationship Id="rId28" Type="http://schemas.openxmlformats.org/officeDocument/2006/relationships/printerSettings" Target="../printerSettings/printerSettings629.bin"/><Relationship Id="rId36" Type="http://schemas.openxmlformats.org/officeDocument/2006/relationships/printerSettings" Target="../printerSettings/printerSettings637.bin"/><Relationship Id="rId10" Type="http://schemas.openxmlformats.org/officeDocument/2006/relationships/printerSettings" Target="../printerSettings/printerSettings611.bin"/><Relationship Id="rId19" Type="http://schemas.openxmlformats.org/officeDocument/2006/relationships/printerSettings" Target="../printerSettings/printerSettings620.bin"/><Relationship Id="rId31" Type="http://schemas.openxmlformats.org/officeDocument/2006/relationships/printerSettings" Target="../printerSettings/printerSettings632.bin"/><Relationship Id="rId44" Type="http://schemas.openxmlformats.org/officeDocument/2006/relationships/printerSettings" Target="../printerSettings/printerSettings645.bin"/><Relationship Id="rId4" Type="http://schemas.openxmlformats.org/officeDocument/2006/relationships/printerSettings" Target="../printerSettings/printerSettings605.bin"/><Relationship Id="rId9" Type="http://schemas.openxmlformats.org/officeDocument/2006/relationships/printerSettings" Target="../printerSettings/printerSettings610.bin"/><Relationship Id="rId14" Type="http://schemas.openxmlformats.org/officeDocument/2006/relationships/printerSettings" Target="../printerSettings/printerSettings615.bin"/><Relationship Id="rId22" Type="http://schemas.openxmlformats.org/officeDocument/2006/relationships/printerSettings" Target="../printerSettings/printerSettings623.bin"/><Relationship Id="rId27" Type="http://schemas.openxmlformats.org/officeDocument/2006/relationships/printerSettings" Target="../printerSettings/printerSettings628.bin"/><Relationship Id="rId30" Type="http://schemas.openxmlformats.org/officeDocument/2006/relationships/printerSettings" Target="../printerSettings/printerSettings631.bin"/><Relationship Id="rId35" Type="http://schemas.openxmlformats.org/officeDocument/2006/relationships/printerSettings" Target="../printerSettings/printerSettings636.bin"/><Relationship Id="rId43" Type="http://schemas.openxmlformats.org/officeDocument/2006/relationships/printerSettings" Target="../printerSettings/printerSettings644.bin"/><Relationship Id="rId8" Type="http://schemas.openxmlformats.org/officeDocument/2006/relationships/printerSettings" Target="../printerSettings/printerSettings609.bin"/><Relationship Id="rId3" Type="http://schemas.openxmlformats.org/officeDocument/2006/relationships/printerSettings" Target="../printerSettings/printerSettings604.bin"/><Relationship Id="rId12" Type="http://schemas.openxmlformats.org/officeDocument/2006/relationships/printerSettings" Target="../printerSettings/printerSettings613.bin"/><Relationship Id="rId17" Type="http://schemas.openxmlformats.org/officeDocument/2006/relationships/printerSettings" Target="../printerSettings/printerSettings618.bin"/><Relationship Id="rId25" Type="http://schemas.openxmlformats.org/officeDocument/2006/relationships/printerSettings" Target="../printerSettings/printerSettings626.bin"/><Relationship Id="rId33" Type="http://schemas.openxmlformats.org/officeDocument/2006/relationships/printerSettings" Target="../printerSettings/printerSettings634.bin"/><Relationship Id="rId38" Type="http://schemas.openxmlformats.org/officeDocument/2006/relationships/printerSettings" Target="../printerSettings/printerSettings639.bin"/><Relationship Id="rId46" Type="http://schemas.openxmlformats.org/officeDocument/2006/relationships/printerSettings" Target="../printerSettings/printerSettings647.bin"/><Relationship Id="rId20" Type="http://schemas.openxmlformats.org/officeDocument/2006/relationships/printerSettings" Target="../printerSettings/printerSettings621.bin"/><Relationship Id="rId41" Type="http://schemas.openxmlformats.org/officeDocument/2006/relationships/printerSettings" Target="../printerSettings/printerSettings642.bin"/></Relationships>
</file>

<file path=xl/worksheets/_rels/sheet17.xml.rels><?xml version="1.0" encoding="UTF-8" standalone="yes"?>
<Relationships xmlns="http://schemas.openxmlformats.org/package/2006/relationships"><Relationship Id="rId13" Type="http://schemas.openxmlformats.org/officeDocument/2006/relationships/printerSettings" Target="../printerSettings/printerSettings660.bin"/><Relationship Id="rId18" Type="http://schemas.openxmlformats.org/officeDocument/2006/relationships/printerSettings" Target="../printerSettings/printerSettings665.bin"/><Relationship Id="rId26" Type="http://schemas.openxmlformats.org/officeDocument/2006/relationships/printerSettings" Target="../printerSettings/printerSettings673.bin"/><Relationship Id="rId39" Type="http://schemas.openxmlformats.org/officeDocument/2006/relationships/printerSettings" Target="../printerSettings/printerSettings686.bin"/><Relationship Id="rId21" Type="http://schemas.openxmlformats.org/officeDocument/2006/relationships/printerSettings" Target="../printerSettings/printerSettings668.bin"/><Relationship Id="rId34" Type="http://schemas.openxmlformats.org/officeDocument/2006/relationships/printerSettings" Target="../printerSettings/printerSettings681.bin"/><Relationship Id="rId42" Type="http://schemas.openxmlformats.org/officeDocument/2006/relationships/printerSettings" Target="../printerSettings/printerSettings689.bin"/><Relationship Id="rId47" Type="http://schemas.openxmlformats.org/officeDocument/2006/relationships/drawing" Target="../drawings/drawing15.xml"/><Relationship Id="rId7" Type="http://schemas.openxmlformats.org/officeDocument/2006/relationships/printerSettings" Target="../printerSettings/printerSettings654.bin"/><Relationship Id="rId2" Type="http://schemas.openxmlformats.org/officeDocument/2006/relationships/printerSettings" Target="../printerSettings/printerSettings649.bin"/><Relationship Id="rId16" Type="http://schemas.openxmlformats.org/officeDocument/2006/relationships/printerSettings" Target="../printerSettings/printerSettings663.bin"/><Relationship Id="rId29" Type="http://schemas.openxmlformats.org/officeDocument/2006/relationships/printerSettings" Target="../printerSettings/printerSettings676.bin"/><Relationship Id="rId1" Type="http://schemas.openxmlformats.org/officeDocument/2006/relationships/printerSettings" Target="../printerSettings/printerSettings648.bin"/><Relationship Id="rId6" Type="http://schemas.openxmlformats.org/officeDocument/2006/relationships/printerSettings" Target="../printerSettings/printerSettings653.bin"/><Relationship Id="rId11" Type="http://schemas.openxmlformats.org/officeDocument/2006/relationships/printerSettings" Target="../printerSettings/printerSettings658.bin"/><Relationship Id="rId24" Type="http://schemas.openxmlformats.org/officeDocument/2006/relationships/printerSettings" Target="../printerSettings/printerSettings671.bin"/><Relationship Id="rId32" Type="http://schemas.openxmlformats.org/officeDocument/2006/relationships/printerSettings" Target="../printerSettings/printerSettings679.bin"/><Relationship Id="rId37" Type="http://schemas.openxmlformats.org/officeDocument/2006/relationships/printerSettings" Target="../printerSettings/printerSettings684.bin"/><Relationship Id="rId40" Type="http://schemas.openxmlformats.org/officeDocument/2006/relationships/printerSettings" Target="../printerSettings/printerSettings687.bin"/><Relationship Id="rId45" Type="http://schemas.openxmlformats.org/officeDocument/2006/relationships/printerSettings" Target="../printerSettings/printerSettings692.bin"/><Relationship Id="rId5" Type="http://schemas.openxmlformats.org/officeDocument/2006/relationships/printerSettings" Target="../printerSettings/printerSettings652.bin"/><Relationship Id="rId15" Type="http://schemas.openxmlformats.org/officeDocument/2006/relationships/printerSettings" Target="../printerSettings/printerSettings662.bin"/><Relationship Id="rId23" Type="http://schemas.openxmlformats.org/officeDocument/2006/relationships/printerSettings" Target="../printerSettings/printerSettings670.bin"/><Relationship Id="rId28" Type="http://schemas.openxmlformats.org/officeDocument/2006/relationships/printerSettings" Target="../printerSettings/printerSettings675.bin"/><Relationship Id="rId36" Type="http://schemas.openxmlformats.org/officeDocument/2006/relationships/printerSettings" Target="../printerSettings/printerSettings683.bin"/><Relationship Id="rId10" Type="http://schemas.openxmlformats.org/officeDocument/2006/relationships/printerSettings" Target="../printerSettings/printerSettings657.bin"/><Relationship Id="rId19" Type="http://schemas.openxmlformats.org/officeDocument/2006/relationships/printerSettings" Target="../printerSettings/printerSettings666.bin"/><Relationship Id="rId31" Type="http://schemas.openxmlformats.org/officeDocument/2006/relationships/printerSettings" Target="../printerSettings/printerSettings678.bin"/><Relationship Id="rId44" Type="http://schemas.openxmlformats.org/officeDocument/2006/relationships/printerSettings" Target="../printerSettings/printerSettings691.bin"/><Relationship Id="rId4" Type="http://schemas.openxmlformats.org/officeDocument/2006/relationships/printerSettings" Target="../printerSettings/printerSettings651.bin"/><Relationship Id="rId9" Type="http://schemas.openxmlformats.org/officeDocument/2006/relationships/printerSettings" Target="../printerSettings/printerSettings656.bin"/><Relationship Id="rId14" Type="http://schemas.openxmlformats.org/officeDocument/2006/relationships/printerSettings" Target="../printerSettings/printerSettings661.bin"/><Relationship Id="rId22" Type="http://schemas.openxmlformats.org/officeDocument/2006/relationships/printerSettings" Target="../printerSettings/printerSettings669.bin"/><Relationship Id="rId27" Type="http://schemas.openxmlformats.org/officeDocument/2006/relationships/printerSettings" Target="../printerSettings/printerSettings674.bin"/><Relationship Id="rId30" Type="http://schemas.openxmlformats.org/officeDocument/2006/relationships/printerSettings" Target="../printerSettings/printerSettings677.bin"/><Relationship Id="rId35" Type="http://schemas.openxmlformats.org/officeDocument/2006/relationships/printerSettings" Target="../printerSettings/printerSettings682.bin"/><Relationship Id="rId43" Type="http://schemas.openxmlformats.org/officeDocument/2006/relationships/printerSettings" Target="../printerSettings/printerSettings690.bin"/><Relationship Id="rId8" Type="http://schemas.openxmlformats.org/officeDocument/2006/relationships/printerSettings" Target="../printerSettings/printerSettings655.bin"/><Relationship Id="rId3" Type="http://schemas.openxmlformats.org/officeDocument/2006/relationships/printerSettings" Target="../printerSettings/printerSettings650.bin"/><Relationship Id="rId12" Type="http://schemas.openxmlformats.org/officeDocument/2006/relationships/printerSettings" Target="../printerSettings/printerSettings659.bin"/><Relationship Id="rId17" Type="http://schemas.openxmlformats.org/officeDocument/2006/relationships/printerSettings" Target="../printerSettings/printerSettings664.bin"/><Relationship Id="rId25" Type="http://schemas.openxmlformats.org/officeDocument/2006/relationships/printerSettings" Target="../printerSettings/printerSettings672.bin"/><Relationship Id="rId33" Type="http://schemas.openxmlformats.org/officeDocument/2006/relationships/printerSettings" Target="../printerSettings/printerSettings680.bin"/><Relationship Id="rId38" Type="http://schemas.openxmlformats.org/officeDocument/2006/relationships/printerSettings" Target="../printerSettings/printerSettings685.bin"/><Relationship Id="rId46" Type="http://schemas.openxmlformats.org/officeDocument/2006/relationships/printerSettings" Target="../printerSettings/printerSettings693.bin"/><Relationship Id="rId20" Type="http://schemas.openxmlformats.org/officeDocument/2006/relationships/printerSettings" Target="../printerSettings/printerSettings667.bin"/><Relationship Id="rId41" Type="http://schemas.openxmlformats.org/officeDocument/2006/relationships/printerSettings" Target="../printerSettings/printerSettings688.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701.bin"/><Relationship Id="rId13" Type="http://schemas.openxmlformats.org/officeDocument/2006/relationships/printerSettings" Target="../printerSettings/printerSettings706.bin"/><Relationship Id="rId18" Type="http://schemas.openxmlformats.org/officeDocument/2006/relationships/printerSettings" Target="../printerSettings/printerSettings711.bin"/><Relationship Id="rId26" Type="http://schemas.openxmlformats.org/officeDocument/2006/relationships/drawing" Target="../drawings/drawing16.xml"/><Relationship Id="rId3" Type="http://schemas.openxmlformats.org/officeDocument/2006/relationships/printerSettings" Target="../printerSettings/printerSettings696.bin"/><Relationship Id="rId21" Type="http://schemas.openxmlformats.org/officeDocument/2006/relationships/printerSettings" Target="../printerSettings/printerSettings714.bin"/><Relationship Id="rId7" Type="http://schemas.openxmlformats.org/officeDocument/2006/relationships/printerSettings" Target="../printerSettings/printerSettings700.bin"/><Relationship Id="rId12" Type="http://schemas.openxmlformats.org/officeDocument/2006/relationships/printerSettings" Target="../printerSettings/printerSettings705.bin"/><Relationship Id="rId17" Type="http://schemas.openxmlformats.org/officeDocument/2006/relationships/printerSettings" Target="../printerSettings/printerSettings710.bin"/><Relationship Id="rId25" Type="http://schemas.openxmlformats.org/officeDocument/2006/relationships/printerSettings" Target="../printerSettings/printerSettings718.bin"/><Relationship Id="rId2" Type="http://schemas.openxmlformats.org/officeDocument/2006/relationships/printerSettings" Target="../printerSettings/printerSettings695.bin"/><Relationship Id="rId16" Type="http://schemas.openxmlformats.org/officeDocument/2006/relationships/printerSettings" Target="../printerSettings/printerSettings709.bin"/><Relationship Id="rId20" Type="http://schemas.openxmlformats.org/officeDocument/2006/relationships/printerSettings" Target="../printerSettings/printerSettings713.bin"/><Relationship Id="rId1" Type="http://schemas.openxmlformats.org/officeDocument/2006/relationships/printerSettings" Target="../printerSettings/printerSettings694.bin"/><Relationship Id="rId6" Type="http://schemas.openxmlformats.org/officeDocument/2006/relationships/printerSettings" Target="../printerSettings/printerSettings699.bin"/><Relationship Id="rId11" Type="http://schemas.openxmlformats.org/officeDocument/2006/relationships/printerSettings" Target="../printerSettings/printerSettings704.bin"/><Relationship Id="rId24" Type="http://schemas.openxmlformats.org/officeDocument/2006/relationships/printerSettings" Target="../printerSettings/printerSettings717.bin"/><Relationship Id="rId5" Type="http://schemas.openxmlformats.org/officeDocument/2006/relationships/printerSettings" Target="../printerSettings/printerSettings698.bin"/><Relationship Id="rId15" Type="http://schemas.openxmlformats.org/officeDocument/2006/relationships/printerSettings" Target="../printerSettings/printerSettings708.bin"/><Relationship Id="rId23" Type="http://schemas.openxmlformats.org/officeDocument/2006/relationships/printerSettings" Target="../printerSettings/printerSettings716.bin"/><Relationship Id="rId10" Type="http://schemas.openxmlformats.org/officeDocument/2006/relationships/printerSettings" Target="../printerSettings/printerSettings703.bin"/><Relationship Id="rId19" Type="http://schemas.openxmlformats.org/officeDocument/2006/relationships/printerSettings" Target="../printerSettings/printerSettings712.bin"/><Relationship Id="rId4" Type="http://schemas.openxmlformats.org/officeDocument/2006/relationships/printerSettings" Target="../printerSettings/printerSettings697.bin"/><Relationship Id="rId9" Type="http://schemas.openxmlformats.org/officeDocument/2006/relationships/printerSettings" Target="../printerSettings/printerSettings702.bin"/><Relationship Id="rId14" Type="http://schemas.openxmlformats.org/officeDocument/2006/relationships/printerSettings" Target="../printerSettings/printerSettings707.bin"/><Relationship Id="rId22" Type="http://schemas.openxmlformats.org/officeDocument/2006/relationships/printerSettings" Target="../printerSettings/printerSettings715.bin"/></Relationships>
</file>

<file path=xl/worksheets/_rels/sheet19.xml.rels><?xml version="1.0" encoding="UTF-8" standalone="yes"?>
<Relationships xmlns="http://schemas.openxmlformats.org/package/2006/relationships"><Relationship Id="rId13" Type="http://schemas.openxmlformats.org/officeDocument/2006/relationships/printerSettings" Target="../printerSettings/printerSettings731.bin"/><Relationship Id="rId18" Type="http://schemas.openxmlformats.org/officeDocument/2006/relationships/printerSettings" Target="../printerSettings/printerSettings736.bin"/><Relationship Id="rId26" Type="http://schemas.openxmlformats.org/officeDocument/2006/relationships/printerSettings" Target="../printerSettings/printerSettings744.bin"/><Relationship Id="rId39" Type="http://schemas.openxmlformats.org/officeDocument/2006/relationships/printerSettings" Target="../printerSettings/printerSettings757.bin"/><Relationship Id="rId21" Type="http://schemas.openxmlformats.org/officeDocument/2006/relationships/printerSettings" Target="../printerSettings/printerSettings739.bin"/><Relationship Id="rId34" Type="http://schemas.openxmlformats.org/officeDocument/2006/relationships/printerSettings" Target="../printerSettings/printerSettings752.bin"/><Relationship Id="rId42" Type="http://schemas.openxmlformats.org/officeDocument/2006/relationships/printerSettings" Target="../printerSettings/printerSettings760.bin"/><Relationship Id="rId47" Type="http://schemas.openxmlformats.org/officeDocument/2006/relationships/drawing" Target="../drawings/drawing17.xml"/><Relationship Id="rId7" Type="http://schemas.openxmlformats.org/officeDocument/2006/relationships/printerSettings" Target="../printerSettings/printerSettings725.bin"/><Relationship Id="rId2" Type="http://schemas.openxmlformats.org/officeDocument/2006/relationships/printerSettings" Target="../printerSettings/printerSettings720.bin"/><Relationship Id="rId16" Type="http://schemas.openxmlformats.org/officeDocument/2006/relationships/printerSettings" Target="../printerSettings/printerSettings734.bin"/><Relationship Id="rId29" Type="http://schemas.openxmlformats.org/officeDocument/2006/relationships/printerSettings" Target="../printerSettings/printerSettings747.bin"/><Relationship Id="rId1" Type="http://schemas.openxmlformats.org/officeDocument/2006/relationships/printerSettings" Target="../printerSettings/printerSettings719.bin"/><Relationship Id="rId6" Type="http://schemas.openxmlformats.org/officeDocument/2006/relationships/printerSettings" Target="../printerSettings/printerSettings724.bin"/><Relationship Id="rId11" Type="http://schemas.openxmlformats.org/officeDocument/2006/relationships/printerSettings" Target="../printerSettings/printerSettings729.bin"/><Relationship Id="rId24" Type="http://schemas.openxmlformats.org/officeDocument/2006/relationships/printerSettings" Target="../printerSettings/printerSettings742.bin"/><Relationship Id="rId32" Type="http://schemas.openxmlformats.org/officeDocument/2006/relationships/printerSettings" Target="../printerSettings/printerSettings750.bin"/><Relationship Id="rId37" Type="http://schemas.openxmlformats.org/officeDocument/2006/relationships/printerSettings" Target="../printerSettings/printerSettings755.bin"/><Relationship Id="rId40" Type="http://schemas.openxmlformats.org/officeDocument/2006/relationships/printerSettings" Target="../printerSettings/printerSettings758.bin"/><Relationship Id="rId45" Type="http://schemas.openxmlformats.org/officeDocument/2006/relationships/printerSettings" Target="../printerSettings/printerSettings763.bin"/><Relationship Id="rId5" Type="http://schemas.openxmlformats.org/officeDocument/2006/relationships/printerSettings" Target="../printerSettings/printerSettings723.bin"/><Relationship Id="rId15" Type="http://schemas.openxmlformats.org/officeDocument/2006/relationships/printerSettings" Target="../printerSettings/printerSettings733.bin"/><Relationship Id="rId23" Type="http://schemas.openxmlformats.org/officeDocument/2006/relationships/printerSettings" Target="../printerSettings/printerSettings741.bin"/><Relationship Id="rId28" Type="http://schemas.openxmlformats.org/officeDocument/2006/relationships/printerSettings" Target="../printerSettings/printerSettings746.bin"/><Relationship Id="rId36" Type="http://schemas.openxmlformats.org/officeDocument/2006/relationships/printerSettings" Target="../printerSettings/printerSettings754.bin"/><Relationship Id="rId10" Type="http://schemas.openxmlformats.org/officeDocument/2006/relationships/printerSettings" Target="../printerSettings/printerSettings728.bin"/><Relationship Id="rId19" Type="http://schemas.openxmlformats.org/officeDocument/2006/relationships/printerSettings" Target="../printerSettings/printerSettings737.bin"/><Relationship Id="rId31" Type="http://schemas.openxmlformats.org/officeDocument/2006/relationships/printerSettings" Target="../printerSettings/printerSettings749.bin"/><Relationship Id="rId44" Type="http://schemas.openxmlformats.org/officeDocument/2006/relationships/printerSettings" Target="../printerSettings/printerSettings762.bin"/><Relationship Id="rId4" Type="http://schemas.openxmlformats.org/officeDocument/2006/relationships/printerSettings" Target="../printerSettings/printerSettings722.bin"/><Relationship Id="rId9" Type="http://schemas.openxmlformats.org/officeDocument/2006/relationships/printerSettings" Target="../printerSettings/printerSettings727.bin"/><Relationship Id="rId14" Type="http://schemas.openxmlformats.org/officeDocument/2006/relationships/printerSettings" Target="../printerSettings/printerSettings732.bin"/><Relationship Id="rId22" Type="http://schemas.openxmlformats.org/officeDocument/2006/relationships/printerSettings" Target="../printerSettings/printerSettings740.bin"/><Relationship Id="rId27" Type="http://schemas.openxmlformats.org/officeDocument/2006/relationships/printerSettings" Target="../printerSettings/printerSettings745.bin"/><Relationship Id="rId30" Type="http://schemas.openxmlformats.org/officeDocument/2006/relationships/printerSettings" Target="../printerSettings/printerSettings748.bin"/><Relationship Id="rId35" Type="http://schemas.openxmlformats.org/officeDocument/2006/relationships/printerSettings" Target="../printerSettings/printerSettings753.bin"/><Relationship Id="rId43" Type="http://schemas.openxmlformats.org/officeDocument/2006/relationships/printerSettings" Target="../printerSettings/printerSettings761.bin"/><Relationship Id="rId8" Type="http://schemas.openxmlformats.org/officeDocument/2006/relationships/printerSettings" Target="../printerSettings/printerSettings726.bin"/><Relationship Id="rId3" Type="http://schemas.openxmlformats.org/officeDocument/2006/relationships/printerSettings" Target="../printerSettings/printerSettings721.bin"/><Relationship Id="rId12" Type="http://schemas.openxmlformats.org/officeDocument/2006/relationships/printerSettings" Target="../printerSettings/printerSettings730.bin"/><Relationship Id="rId17" Type="http://schemas.openxmlformats.org/officeDocument/2006/relationships/printerSettings" Target="../printerSettings/printerSettings735.bin"/><Relationship Id="rId25" Type="http://schemas.openxmlformats.org/officeDocument/2006/relationships/printerSettings" Target="../printerSettings/printerSettings743.bin"/><Relationship Id="rId33" Type="http://schemas.openxmlformats.org/officeDocument/2006/relationships/printerSettings" Target="../printerSettings/printerSettings751.bin"/><Relationship Id="rId38" Type="http://schemas.openxmlformats.org/officeDocument/2006/relationships/printerSettings" Target="../printerSettings/printerSettings756.bin"/><Relationship Id="rId46" Type="http://schemas.openxmlformats.org/officeDocument/2006/relationships/printerSettings" Target="../printerSettings/printerSettings764.bin"/><Relationship Id="rId20" Type="http://schemas.openxmlformats.org/officeDocument/2006/relationships/printerSettings" Target="../printerSettings/printerSettings738.bin"/><Relationship Id="rId41" Type="http://schemas.openxmlformats.org/officeDocument/2006/relationships/printerSettings" Target="../printerSettings/printerSettings759.bin"/></Relationships>
</file>

<file path=xl/worksheets/_rels/sheet2.xml.rels><?xml version="1.0" encoding="UTF-8" standalone="yes"?>
<Relationships xmlns="http://schemas.openxmlformats.org/package/2006/relationships"><Relationship Id="rId13" Type="http://schemas.openxmlformats.org/officeDocument/2006/relationships/printerSettings" Target="../printerSettings/printerSettings59.bin"/><Relationship Id="rId18" Type="http://schemas.openxmlformats.org/officeDocument/2006/relationships/printerSettings" Target="../printerSettings/printerSettings64.bin"/><Relationship Id="rId26" Type="http://schemas.openxmlformats.org/officeDocument/2006/relationships/printerSettings" Target="../printerSettings/printerSettings72.bin"/><Relationship Id="rId39" Type="http://schemas.openxmlformats.org/officeDocument/2006/relationships/printerSettings" Target="../printerSettings/printerSettings85.bin"/><Relationship Id="rId21" Type="http://schemas.openxmlformats.org/officeDocument/2006/relationships/printerSettings" Target="../printerSettings/printerSettings67.bin"/><Relationship Id="rId34" Type="http://schemas.openxmlformats.org/officeDocument/2006/relationships/printerSettings" Target="../printerSettings/printerSettings80.bin"/><Relationship Id="rId42" Type="http://schemas.openxmlformats.org/officeDocument/2006/relationships/printerSettings" Target="../printerSettings/printerSettings88.bin"/><Relationship Id="rId47" Type="http://schemas.openxmlformats.org/officeDocument/2006/relationships/drawing" Target="../drawings/drawing1.xml"/><Relationship Id="rId7" Type="http://schemas.openxmlformats.org/officeDocument/2006/relationships/printerSettings" Target="../printerSettings/printerSettings53.bin"/><Relationship Id="rId2" Type="http://schemas.openxmlformats.org/officeDocument/2006/relationships/printerSettings" Target="../printerSettings/printerSettings48.bin"/><Relationship Id="rId16" Type="http://schemas.openxmlformats.org/officeDocument/2006/relationships/printerSettings" Target="../printerSettings/printerSettings62.bin"/><Relationship Id="rId29" Type="http://schemas.openxmlformats.org/officeDocument/2006/relationships/printerSettings" Target="../printerSettings/printerSettings75.bin"/><Relationship Id="rId1" Type="http://schemas.openxmlformats.org/officeDocument/2006/relationships/printerSettings" Target="../printerSettings/printerSettings47.bin"/><Relationship Id="rId6" Type="http://schemas.openxmlformats.org/officeDocument/2006/relationships/printerSettings" Target="../printerSettings/printerSettings52.bin"/><Relationship Id="rId11" Type="http://schemas.openxmlformats.org/officeDocument/2006/relationships/printerSettings" Target="../printerSettings/printerSettings57.bin"/><Relationship Id="rId24" Type="http://schemas.openxmlformats.org/officeDocument/2006/relationships/printerSettings" Target="../printerSettings/printerSettings70.bin"/><Relationship Id="rId32" Type="http://schemas.openxmlformats.org/officeDocument/2006/relationships/printerSettings" Target="../printerSettings/printerSettings78.bin"/><Relationship Id="rId37" Type="http://schemas.openxmlformats.org/officeDocument/2006/relationships/printerSettings" Target="../printerSettings/printerSettings83.bin"/><Relationship Id="rId40" Type="http://schemas.openxmlformats.org/officeDocument/2006/relationships/printerSettings" Target="../printerSettings/printerSettings86.bin"/><Relationship Id="rId45" Type="http://schemas.openxmlformats.org/officeDocument/2006/relationships/printerSettings" Target="../printerSettings/printerSettings91.bin"/><Relationship Id="rId5" Type="http://schemas.openxmlformats.org/officeDocument/2006/relationships/printerSettings" Target="../printerSettings/printerSettings51.bin"/><Relationship Id="rId15" Type="http://schemas.openxmlformats.org/officeDocument/2006/relationships/printerSettings" Target="../printerSettings/printerSettings61.bin"/><Relationship Id="rId23" Type="http://schemas.openxmlformats.org/officeDocument/2006/relationships/printerSettings" Target="../printerSettings/printerSettings69.bin"/><Relationship Id="rId28" Type="http://schemas.openxmlformats.org/officeDocument/2006/relationships/printerSettings" Target="../printerSettings/printerSettings74.bin"/><Relationship Id="rId36" Type="http://schemas.openxmlformats.org/officeDocument/2006/relationships/printerSettings" Target="../printerSettings/printerSettings82.bin"/><Relationship Id="rId10" Type="http://schemas.openxmlformats.org/officeDocument/2006/relationships/printerSettings" Target="../printerSettings/printerSettings56.bin"/><Relationship Id="rId19" Type="http://schemas.openxmlformats.org/officeDocument/2006/relationships/printerSettings" Target="../printerSettings/printerSettings65.bin"/><Relationship Id="rId31" Type="http://schemas.openxmlformats.org/officeDocument/2006/relationships/printerSettings" Target="../printerSettings/printerSettings77.bin"/><Relationship Id="rId44" Type="http://schemas.openxmlformats.org/officeDocument/2006/relationships/printerSettings" Target="../printerSettings/printerSettings90.bin"/><Relationship Id="rId4" Type="http://schemas.openxmlformats.org/officeDocument/2006/relationships/printerSettings" Target="../printerSettings/printerSettings50.bin"/><Relationship Id="rId9" Type="http://schemas.openxmlformats.org/officeDocument/2006/relationships/printerSettings" Target="../printerSettings/printerSettings55.bin"/><Relationship Id="rId14" Type="http://schemas.openxmlformats.org/officeDocument/2006/relationships/printerSettings" Target="../printerSettings/printerSettings60.bin"/><Relationship Id="rId22" Type="http://schemas.openxmlformats.org/officeDocument/2006/relationships/printerSettings" Target="../printerSettings/printerSettings68.bin"/><Relationship Id="rId27" Type="http://schemas.openxmlformats.org/officeDocument/2006/relationships/printerSettings" Target="../printerSettings/printerSettings73.bin"/><Relationship Id="rId30" Type="http://schemas.openxmlformats.org/officeDocument/2006/relationships/printerSettings" Target="../printerSettings/printerSettings76.bin"/><Relationship Id="rId35" Type="http://schemas.openxmlformats.org/officeDocument/2006/relationships/printerSettings" Target="../printerSettings/printerSettings81.bin"/><Relationship Id="rId43" Type="http://schemas.openxmlformats.org/officeDocument/2006/relationships/printerSettings" Target="../printerSettings/printerSettings89.bin"/><Relationship Id="rId8" Type="http://schemas.openxmlformats.org/officeDocument/2006/relationships/printerSettings" Target="../printerSettings/printerSettings54.bin"/><Relationship Id="rId3" Type="http://schemas.openxmlformats.org/officeDocument/2006/relationships/printerSettings" Target="../printerSettings/printerSettings49.bin"/><Relationship Id="rId12" Type="http://schemas.openxmlformats.org/officeDocument/2006/relationships/printerSettings" Target="../printerSettings/printerSettings58.bin"/><Relationship Id="rId17" Type="http://schemas.openxmlformats.org/officeDocument/2006/relationships/printerSettings" Target="../printerSettings/printerSettings63.bin"/><Relationship Id="rId25" Type="http://schemas.openxmlformats.org/officeDocument/2006/relationships/printerSettings" Target="../printerSettings/printerSettings71.bin"/><Relationship Id="rId33" Type="http://schemas.openxmlformats.org/officeDocument/2006/relationships/printerSettings" Target="../printerSettings/printerSettings79.bin"/><Relationship Id="rId38" Type="http://schemas.openxmlformats.org/officeDocument/2006/relationships/printerSettings" Target="../printerSettings/printerSettings84.bin"/><Relationship Id="rId46" Type="http://schemas.openxmlformats.org/officeDocument/2006/relationships/printerSettings" Target="../printerSettings/printerSettings92.bin"/><Relationship Id="rId20" Type="http://schemas.openxmlformats.org/officeDocument/2006/relationships/printerSettings" Target="../printerSettings/printerSettings66.bin"/><Relationship Id="rId41" Type="http://schemas.openxmlformats.org/officeDocument/2006/relationships/printerSettings" Target="../printerSettings/printerSettings87.bin"/></Relationships>
</file>

<file path=xl/worksheets/_rels/sheet20.xml.rels><?xml version="1.0" encoding="UTF-8" standalone="yes"?>
<Relationships xmlns="http://schemas.openxmlformats.org/package/2006/relationships"><Relationship Id="rId13" Type="http://schemas.openxmlformats.org/officeDocument/2006/relationships/printerSettings" Target="../printerSettings/printerSettings777.bin"/><Relationship Id="rId18" Type="http://schemas.openxmlformats.org/officeDocument/2006/relationships/printerSettings" Target="../printerSettings/printerSettings782.bin"/><Relationship Id="rId26" Type="http://schemas.openxmlformats.org/officeDocument/2006/relationships/printerSettings" Target="../printerSettings/printerSettings790.bin"/><Relationship Id="rId39" Type="http://schemas.openxmlformats.org/officeDocument/2006/relationships/printerSettings" Target="../printerSettings/printerSettings803.bin"/><Relationship Id="rId21" Type="http://schemas.openxmlformats.org/officeDocument/2006/relationships/printerSettings" Target="../printerSettings/printerSettings785.bin"/><Relationship Id="rId34" Type="http://schemas.openxmlformats.org/officeDocument/2006/relationships/printerSettings" Target="../printerSettings/printerSettings798.bin"/><Relationship Id="rId42" Type="http://schemas.openxmlformats.org/officeDocument/2006/relationships/drawing" Target="../drawings/drawing18.xml"/><Relationship Id="rId7" Type="http://schemas.openxmlformats.org/officeDocument/2006/relationships/printerSettings" Target="../printerSettings/printerSettings771.bin"/><Relationship Id="rId2" Type="http://schemas.openxmlformats.org/officeDocument/2006/relationships/printerSettings" Target="../printerSettings/printerSettings766.bin"/><Relationship Id="rId16" Type="http://schemas.openxmlformats.org/officeDocument/2006/relationships/printerSettings" Target="../printerSettings/printerSettings780.bin"/><Relationship Id="rId20" Type="http://schemas.openxmlformats.org/officeDocument/2006/relationships/printerSettings" Target="../printerSettings/printerSettings784.bin"/><Relationship Id="rId29" Type="http://schemas.openxmlformats.org/officeDocument/2006/relationships/printerSettings" Target="../printerSettings/printerSettings793.bin"/><Relationship Id="rId41" Type="http://schemas.openxmlformats.org/officeDocument/2006/relationships/printerSettings" Target="../printerSettings/printerSettings805.bin"/><Relationship Id="rId1" Type="http://schemas.openxmlformats.org/officeDocument/2006/relationships/printerSettings" Target="../printerSettings/printerSettings765.bin"/><Relationship Id="rId6" Type="http://schemas.openxmlformats.org/officeDocument/2006/relationships/printerSettings" Target="../printerSettings/printerSettings770.bin"/><Relationship Id="rId11" Type="http://schemas.openxmlformats.org/officeDocument/2006/relationships/printerSettings" Target="../printerSettings/printerSettings775.bin"/><Relationship Id="rId24" Type="http://schemas.openxmlformats.org/officeDocument/2006/relationships/printerSettings" Target="../printerSettings/printerSettings788.bin"/><Relationship Id="rId32" Type="http://schemas.openxmlformats.org/officeDocument/2006/relationships/printerSettings" Target="../printerSettings/printerSettings796.bin"/><Relationship Id="rId37" Type="http://schemas.openxmlformats.org/officeDocument/2006/relationships/printerSettings" Target="../printerSettings/printerSettings801.bin"/><Relationship Id="rId40" Type="http://schemas.openxmlformats.org/officeDocument/2006/relationships/printerSettings" Target="../printerSettings/printerSettings804.bin"/><Relationship Id="rId5" Type="http://schemas.openxmlformats.org/officeDocument/2006/relationships/printerSettings" Target="../printerSettings/printerSettings769.bin"/><Relationship Id="rId15" Type="http://schemas.openxmlformats.org/officeDocument/2006/relationships/printerSettings" Target="../printerSettings/printerSettings779.bin"/><Relationship Id="rId23" Type="http://schemas.openxmlformats.org/officeDocument/2006/relationships/printerSettings" Target="../printerSettings/printerSettings787.bin"/><Relationship Id="rId28" Type="http://schemas.openxmlformats.org/officeDocument/2006/relationships/printerSettings" Target="../printerSettings/printerSettings792.bin"/><Relationship Id="rId36" Type="http://schemas.openxmlformats.org/officeDocument/2006/relationships/printerSettings" Target="../printerSettings/printerSettings800.bin"/><Relationship Id="rId10" Type="http://schemas.openxmlformats.org/officeDocument/2006/relationships/printerSettings" Target="../printerSettings/printerSettings774.bin"/><Relationship Id="rId19" Type="http://schemas.openxmlformats.org/officeDocument/2006/relationships/printerSettings" Target="../printerSettings/printerSettings783.bin"/><Relationship Id="rId31" Type="http://schemas.openxmlformats.org/officeDocument/2006/relationships/printerSettings" Target="../printerSettings/printerSettings795.bin"/><Relationship Id="rId4" Type="http://schemas.openxmlformats.org/officeDocument/2006/relationships/printerSettings" Target="../printerSettings/printerSettings768.bin"/><Relationship Id="rId9" Type="http://schemas.openxmlformats.org/officeDocument/2006/relationships/printerSettings" Target="../printerSettings/printerSettings773.bin"/><Relationship Id="rId14" Type="http://schemas.openxmlformats.org/officeDocument/2006/relationships/printerSettings" Target="../printerSettings/printerSettings778.bin"/><Relationship Id="rId22" Type="http://schemas.openxmlformats.org/officeDocument/2006/relationships/printerSettings" Target="../printerSettings/printerSettings786.bin"/><Relationship Id="rId27" Type="http://schemas.openxmlformats.org/officeDocument/2006/relationships/printerSettings" Target="../printerSettings/printerSettings791.bin"/><Relationship Id="rId30" Type="http://schemas.openxmlformats.org/officeDocument/2006/relationships/printerSettings" Target="../printerSettings/printerSettings794.bin"/><Relationship Id="rId35" Type="http://schemas.openxmlformats.org/officeDocument/2006/relationships/printerSettings" Target="../printerSettings/printerSettings799.bin"/><Relationship Id="rId8" Type="http://schemas.openxmlformats.org/officeDocument/2006/relationships/printerSettings" Target="../printerSettings/printerSettings772.bin"/><Relationship Id="rId3" Type="http://schemas.openxmlformats.org/officeDocument/2006/relationships/printerSettings" Target="../printerSettings/printerSettings767.bin"/><Relationship Id="rId12" Type="http://schemas.openxmlformats.org/officeDocument/2006/relationships/printerSettings" Target="../printerSettings/printerSettings776.bin"/><Relationship Id="rId17" Type="http://schemas.openxmlformats.org/officeDocument/2006/relationships/printerSettings" Target="../printerSettings/printerSettings781.bin"/><Relationship Id="rId25" Type="http://schemas.openxmlformats.org/officeDocument/2006/relationships/printerSettings" Target="../printerSettings/printerSettings789.bin"/><Relationship Id="rId33" Type="http://schemas.openxmlformats.org/officeDocument/2006/relationships/printerSettings" Target="../printerSettings/printerSettings797.bin"/><Relationship Id="rId38" Type="http://schemas.openxmlformats.org/officeDocument/2006/relationships/printerSettings" Target="../printerSettings/printerSettings802.bin"/></Relationships>
</file>

<file path=xl/worksheets/_rels/sheet21.xml.rels><?xml version="1.0" encoding="UTF-8" standalone="yes"?>
<Relationships xmlns="http://schemas.openxmlformats.org/package/2006/relationships"><Relationship Id="rId13" Type="http://schemas.openxmlformats.org/officeDocument/2006/relationships/printerSettings" Target="../printerSettings/printerSettings818.bin"/><Relationship Id="rId18" Type="http://schemas.openxmlformats.org/officeDocument/2006/relationships/printerSettings" Target="../printerSettings/printerSettings823.bin"/><Relationship Id="rId26" Type="http://schemas.openxmlformats.org/officeDocument/2006/relationships/printerSettings" Target="../printerSettings/printerSettings831.bin"/><Relationship Id="rId39" Type="http://schemas.openxmlformats.org/officeDocument/2006/relationships/printerSettings" Target="../printerSettings/printerSettings844.bin"/><Relationship Id="rId21" Type="http://schemas.openxmlformats.org/officeDocument/2006/relationships/printerSettings" Target="../printerSettings/printerSettings826.bin"/><Relationship Id="rId34" Type="http://schemas.openxmlformats.org/officeDocument/2006/relationships/printerSettings" Target="../printerSettings/printerSettings839.bin"/><Relationship Id="rId42" Type="http://schemas.openxmlformats.org/officeDocument/2006/relationships/drawing" Target="../drawings/drawing19.xml"/><Relationship Id="rId7" Type="http://schemas.openxmlformats.org/officeDocument/2006/relationships/printerSettings" Target="../printerSettings/printerSettings812.bin"/><Relationship Id="rId2" Type="http://schemas.openxmlformats.org/officeDocument/2006/relationships/printerSettings" Target="../printerSettings/printerSettings807.bin"/><Relationship Id="rId16" Type="http://schemas.openxmlformats.org/officeDocument/2006/relationships/printerSettings" Target="../printerSettings/printerSettings821.bin"/><Relationship Id="rId20" Type="http://schemas.openxmlformats.org/officeDocument/2006/relationships/printerSettings" Target="../printerSettings/printerSettings825.bin"/><Relationship Id="rId29" Type="http://schemas.openxmlformats.org/officeDocument/2006/relationships/printerSettings" Target="../printerSettings/printerSettings834.bin"/><Relationship Id="rId41" Type="http://schemas.openxmlformats.org/officeDocument/2006/relationships/printerSettings" Target="../printerSettings/printerSettings846.bin"/><Relationship Id="rId1" Type="http://schemas.openxmlformats.org/officeDocument/2006/relationships/printerSettings" Target="../printerSettings/printerSettings806.bin"/><Relationship Id="rId6" Type="http://schemas.openxmlformats.org/officeDocument/2006/relationships/printerSettings" Target="../printerSettings/printerSettings811.bin"/><Relationship Id="rId11" Type="http://schemas.openxmlformats.org/officeDocument/2006/relationships/printerSettings" Target="../printerSettings/printerSettings816.bin"/><Relationship Id="rId24" Type="http://schemas.openxmlformats.org/officeDocument/2006/relationships/printerSettings" Target="../printerSettings/printerSettings829.bin"/><Relationship Id="rId32" Type="http://schemas.openxmlformats.org/officeDocument/2006/relationships/printerSettings" Target="../printerSettings/printerSettings837.bin"/><Relationship Id="rId37" Type="http://schemas.openxmlformats.org/officeDocument/2006/relationships/printerSettings" Target="../printerSettings/printerSettings842.bin"/><Relationship Id="rId40" Type="http://schemas.openxmlformats.org/officeDocument/2006/relationships/printerSettings" Target="../printerSettings/printerSettings845.bin"/><Relationship Id="rId5" Type="http://schemas.openxmlformats.org/officeDocument/2006/relationships/printerSettings" Target="../printerSettings/printerSettings810.bin"/><Relationship Id="rId15" Type="http://schemas.openxmlformats.org/officeDocument/2006/relationships/printerSettings" Target="../printerSettings/printerSettings820.bin"/><Relationship Id="rId23" Type="http://schemas.openxmlformats.org/officeDocument/2006/relationships/printerSettings" Target="../printerSettings/printerSettings828.bin"/><Relationship Id="rId28" Type="http://schemas.openxmlformats.org/officeDocument/2006/relationships/printerSettings" Target="../printerSettings/printerSettings833.bin"/><Relationship Id="rId36" Type="http://schemas.openxmlformats.org/officeDocument/2006/relationships/printerSettings" Target="../printerSettings/printerSettings841.bin"/><Relationship Id="rId10" Type="http://schemas.openxmlformats.org/officeDocument/2006/relationships/printerSettings" Target="../printerSettings/printerSettings815.bin"/><Relationship Id="rId19" Type="http://schemas.openxmlformats.org/officeDocument/2006/relationships/printerSettings" Target="../printerSettings/printerSettings824.bin"/><Relationship Id="rId31" Type="http://schemas.openxmlformats.org/officeDocument/2006/relationships/printerSettings" Target="../printerSettings/printerSettings836.bin"/><Relationship Id="rId4" Type="http://schemas.openxmlformats.org/officeDocument/2006/relationships/printerSettings" Target="../printerSettings/printerSettings809.bin"/><Relationship Id="rId9" Type="http://schemas.openxmlformats.org/officeDocument/2006/relationships/printerSettings" Target="../printerSettings/printerSettings814.bin"/><Relationship Id="rId14" Type="http://schemas.openxmlformats.org/officeDocument/2006/relationships/printerSettings" Target="../printerSettings/printerSettings819.bin"/><Relationship Id="rId22" Type="http://schemas.openxmlformats.org/officeDocument/2006/relationships/printerSettings" Target="../printerSettings/printerSettings827.bin"/><Relationship Id="rId27" Type="http://schemas.openxmlformats.org/officeDocument/2006/relationships/printerSettings" Target="../printerSettings/printerSettings832.bin"/><Relationship Id="rId30" Type="http://schemas.openxmlformats.org/officeDocument/2006/relationships/printerSettings" Target="../printerSettings/printerSettings835.bin"/><Relationship Id="rId35" Type="http://schemas.openxmlformats.org/officeDocument/2006/relationships/printerSettings" Target="../printerSettings/printerSettings840.bin"/><Relationship Id="rId8" Type="http://schemas.openxmlformats.org/officeDocument/2006/relationships/printerSettings" Target="../printerSettings/printerSettings813.bin"/><Relationship Id="rId3" Type="http://schemas.openxmlformats.org/officeDocument/2006/relationships/printerSettings" Target="../printerSettings/printerSettings808.bin"/><Relationship Id="rId12" Type="http://schemas.openxmlformats.org/officeDocument/2006/relationships/printerSettings" Target="../printerSettings/printerSettings817.bin"/><Relationship Id="rId17" Type="http://schemas.openxmlformats.org/officeDocument/2006/relationships/printerSettings" Target="../printerSettings/printerSettings822.bin"/><Relationship Id="rId25" Type="http://schemas.openxmlformats.org/officeDocument/2006/relationships/printerSettings" Target="../printerSettings/printerSettings830.bin"/><Relationship Id="rId33" Type="http://schemas.openxmlformats.org/officeDocument/2006/relationships/printerSettings" Target="../printerSettings/printerSettings838.bin"/><Relationship Id="rId38" Type="http://schemas.openxmlformats.org/officeDocument/2006/relationships/printerSettings" Target="../printerSettings/printerSettings843.bin"/></Relationships>
</file>

<file path=xl/worksheets/_rels/sheet22.xml.rels><?xml version="1.0" encoding="UTF-8" standalone="yes"?>
<Relationships xmlns="http://schemas.openxmlformats.org/package/2006/relationships"><Relationship Id="rId13" Type="http://schemas.openxmlformats.org/officeDocument/2006/relationships/printerSettings" Target="../printerSettings/printerSettings859.bin"/><Relationship Id="rId18" Type="http://schemas.openxmlformats.org/officeDocument/2006/relationships/printerSettings" Target="../printerSettings/printerSettings864.bin"/><Relationship Id="rId26" Type="http://schemas.openxmlformats.org/officeDocument/2006/relationships/printerSettings" Target="../printerSettings/printerSettings872.bin"/><Relationship Id="rId39" Type="http://schemas.openxmlformats.org/officeDocument/2006/relationships/printerSettings" Target="../printerSettings/printerSettings885.bin"/><Relationship Id="rId21" Type="http://schemas.openxmlformats.org/officeDocument/2006/relationships/printerSettings" Target="../printerSettings/printerSettings867.bin"/><Relationship Id="rId34" Type="http://schemas.openxmlformats.org/officeDocument/2006/relationships/printerSettings" Target="../printerSettings/printerSettings880.bin"/><Relationship Id="rId42" Type="http://schemas.openxmlformats.org/officeDocument/2006/relationships/printerSettings" Target="../printerSettings/printerSettings888.bin"/><Relationship Id="rId47" Type="http://schemas.openxmlformats.org/officeDocument/2006/relationships/ctrlProp" Target="../ctrlProps/ctrlProp203.xml"/><Relationship Id="rId7" Type="http://schemas.openxmlformats.org/officeDocument/2006/relationships/printerSettings" Target="../printerSettings/printerSettings853.bin"/><Relationship Id="rId2" Type="http://schemas.openxmlformats.org/officeDocument/2006/relationships/printerSettings" Target="../printerSettings/printerSettings848.bin"/><Relationship Id="rId16" Type="http://schemas.openxmlformats.org/officeDocument/2006/relationships/printerSettings" Target="../printerSettings/printerSettings862.bin"/><Relationship Id="rId29" Type="http://schemas.openxmlformats.org/officeDocument/2006/relationships/printerSettings" Target="../printerSettings/printerSettings875.bin"/><Relationship Id="rId1" Type="http://schemas.openxmlformats.org/officeDocument/2006/relationships/printerSettings" Target="../printerSettings/printerSettings847.bin"/><Relationship Id="rId6" Type="http://schemas.openxmlformats.org/officeDocument/2006/relationships/printerSettings" Target="../printerSettings/printerSettings852.bin"/><Relationship Id="rId11" Type="http://schemas.openxmlformats.org/officeDocument/2006/relationships/printerSettings" Target="../printerSettings/printerSettings857.bin"/><Relationship Id="rId24" Type="http://schemas.openxmlformats.org/officeDocument/2006/relationships/printerSettings" Target="../printerSettings/printerSettings870.bin"/><Relationship Id="rId32" Type="http://schemas.openxmlformats.org/officeDocument/2006/relationships/printerSettings" Target="../printerSettings/printerSettings878.bin"/><Relationship Id="rId37" Type="http://schemas.openxmlformats.org/officeDocument/2006/relationships/printerSettings" Target="../printerSettings/printerSettings883.bin"/><Relationship Id="rId40" Type="http://schemas.openxmlformats.org/officeDocument/2006/relationships/printerSettings" Target="../printerSettings/printerSettings886.bin"/><Relationship Id="rId45" Type="http://schemas.openxmlformats.org/officeDocument/2006/relationships/vmlDrawing" Target="../drawings/vmlDrawing6.vml"/><Relationship Id="rId5" Type="http://schemas.openxmlformats.org/officeDocument/2006/relationships/printerSettings" Target="../printerSettings/printerSettings851.bin"/><Relationship Id="rId15" Type="http://schemas.openxmlformats.org/officeDocument/2006/relationships/printerSettings" Target="../printerSettings/printerSettings861.bin"/><Relationship Id="rId23" Type="http://schemas.openxmlformats.org/officeDocument/2006/relationships/printerSettings" Target="../printerSettings/printerSettings869.bin"/><Relationship Id="rId28" Type="http://schemas.openxmlformats.org/officeDocument/2006/relationships/printerSettings" Target="../printerSettings/printerSettings874.bin"/><Relationship Id="rId36" Type="http://schemas.openxmlformats.org/officeDocument/2006/relationships/printerSettings" Target="../printerSettings/printerSettings882.bin"/><Relationship Id="rId10" Type="http://schemas.openxmlformats.org/officeDocument/2006/relationships/printerSettings" Target="../printerSettings/printerSettings856.bin"/><Relationship Id="rId19" Type="http://schemas.openxmlformats.org/officeDocument/2006/relationships/printerSettings" Target="../printerSettings/printerSettings865.bin"/><Relationship Id="rId31" Type="http://schemas.openxmlformats.org/officeDocument/2006/relationships/printerSettings" Target="../printerSettings/printerSettings877.bin"/><Relationship Id="rId44" Type="http://schemas.openxmlformats.org/officeDocument/2006/relationships/drawing" Target="../drawings/drawing20.xml"/><Relationship Id="rId4" Type="http://schemas.openxmlformats.org/officeDocument/2006/relationships/printerSettings" Target="../printerSettings/printerSettings850.bin"/><Relationship Id="rId9" Type="http://schemas.openxmlformats.org/officeDocument/2006/relationships/printerSettings" Target="../printerSettings/printerSettings855.bin"/><Relationship Id="rId14" Type="http://schemas.openxmlformats.org/officeDocument/2006/relationships/printerSettings" Target="../printerSettings/printerSettings860.bin"/><Relationship Id="rId22" Type="http://schemas.openxmlformats.org/officeDocument/2006/relationships/printerSettings" Target="../printerSettings/printerSettings868.bin"/><Relationship Id="rId27" Type="http://schemas.openxmlformats.org/officeDocument/2006/relationships/printerSettings" Target="../printerSettings/printerSettings873.bin"/><Relationship Id="rId30" Type="http://schemas.openxmlformats.org/officeDocument/2006/relationships/printerSettings" Target="../printerSettings/printerSettings876.bin"/><Relationship Id="rId35" Type="http://schemas.openxmlformats.org/officeDocument/2006/relationships/printerSettings" Target="../printerSettings/printerSettings881.bin"/><Relationship Id="rId43" Type="http://schemas.openxmlformats.org/officeDocument/2006/relationships/printerSettings" Target="../printerSettings/printerSettings889.bin"/><Relationship Id="rId8" Type="http://schemas.openxmlformats.org/officeDocument/2006/relationships/printerSettings" Target="../printerSettings/printerSettings854.bin"/><Relationship Id="rId3" Type="http://schemas.openxmlformats.org/officeDocument/2006/relationships/printerSettings" Target="../printerSettings/printerSettings849.bin"/><Relationship Id="rId12" Type="http://schemas.openxmlformats.org/officeDocument/2006/relationships/printerSettings" Target="../printerSettings/printerSettings858.bin"/><Relationship Id="rId17" Type="http://schemas.openxmlformats.org/officeDocument/2006/relationships/printerSettings" Target="../printerSettings/printerSettings863.bin"/><Relationship Id="rId25" Type="http://schemas.openxmlformats.org/officeDocument/2006/relationships/printerSettings" Target="../printerSettings/printerSettings871.bin"/><Relationship Id="rId33" Type="http://schemas.openxmlformats.org/officeDocument/2006/relationships/printerSettings" Target="../printerSettings/printerSettings879.bin"/><Relationship Id="rId38" Type="http://schemas.openxmlformats.org/officeDocument/2006/relationships/printerSettings" Target="../printerSettings/printerSettings884.bin"/><Relationship Id="rId46" Type="http://schemas.openxmlformats.org/officeDocument/2006/relationships/ctrlProp" Target="../ctrlProps/ctrlProp202.xml"/><Relationship Id="rId20" Type="http://schemas.openxmlformats.org/officeDocument/2006/relationships/printerSettings" Target="../printerSettings/printerSettings866.bin"/><Relationship Id="rId41" Type="http://schemas.openxmlformats.org/officeDocument/2006/relationships/printerSettings" Target="../printerSettings/printerSettings887.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897.bin"/><Relationship Id="rId13" Type="http://schemas.openxmlformats.org/officeDocument/2006/relationships/printerSettings" Target="../printerSettings/printerSettings902.bin"/><Relationship Id="rId18" Type="http://schemas.openxmlformats.org/officeDocument/2006/relationships/printerSettings" Target="../printerSettings/printerSettings907.bin"/><Relationship Id="rId3" Type="http://schemas.openxmlformats.org/officeDocument/2006/relationships/printerSettings" Target="../printerSettings/printerSettings892.bin"/><Relationship Id="rId21" Type="http://schemas.openxmlformats.org/officeDocument/2006/relationships/printerSettings" Target="../printerSettings/printerSettings910.bin"/><Relationship Id="rId7" Type="http://schemas.openxmlformats.org/officeDocument/2006/relationships/printerSettings" Target="../printerSettings/printerSettings896.bin"/><Relationship Id="rId12" Type="http://schemas.openxmlformats.org/officeDocument/2006/relationships/printerSettings" Target="../printerSettings/printerSettings901.bin"/><Relationship Id="rId17" Type="http://schemas.openxmlformats.org/officeDocument/2006/relationships/printerSettings" Target="../printerSettings/printerSettings906.bin"/><Relationship Id="rId2" Type="http://schemas.openxmlformats.org/officeDocument/2006/relationships/printerSettings" Target="../printerSettings/printerSettings891.bin"/><Relationship Id="rId16" Type="http://schemas.openxmlformats.org/officeDocument/2006/relationships/printerSettings" Target="../printerSettings/printerSettings905.bin"/><Relationship Id="rId20" Type="http://schemas.openxmlformats.org/officeDocument/2006/relationships/printerSettings" Target="../printerSettings/printerSettings909.bin"/><Relationship Id="rId1" Type="http://schemas.openxmlformats.org/officeDocument/2006/relationships/printerSettings" Target="../printerSettings/printerSettings890.bin"/><Relationship Id="rId6" Type="http://schemas.openxmlformats.org/officeDocument/2006/relationships/printerSettings" Target="../printerSettings/printerSettings895.bin"/><Relationship Id="rId11" Type="http://schemas.openxmlformats.org/officeDocument/2006/relationships/printerSettings" Target="../printerSettings/printerSettings900.bin"/><Relationship Id="rId5" Type="http://schemas.openxmlformats.org/officeDocument/2006/relationships/printerSettings" Target="../printerSettings/printerSettings894.bin"/><Relationship Id="rId15" Type="http://schemas.openxmlformats.org/officeDocument/2006/relationships/printerSettings" Target="../printerSettings/printerSettings904.bin"/><Relationship Id="rId23" Type="http://schemas.openxmlformats.org/officeDocument/2006/relationships/drawing" Target="../drawings/drawing21.xml"/><Relationship Id="rId10" Type="http://schemas.openxmlformats.org/officeDocument/2006/relationships/printerSettings" Target="../printerSettings/printerSettings899.bin"/><Relationship Id="rId19" Type="http://schemas.openxmlformats.org/officeDocument/2006/relationships/printerSettings" Target="../printerSettings/printerSettings908.bin"/><Relationship Id="rId4" Type="http://schemas.openxmlformats.org/officeDocument/2006/relationships/printerSettings" Target="../printerSettings/printerSettings893.bin"/><Relationship Id="rId9" Type="http://schemas.openxmlformats.org/officeDocument/2006/relationships/printerSettings" Target="../printerSettings/printerSettings898.bin"/><Relationship Id="rId14" Type="http://schemas.openxmlformats.org/officeDocument/2006/relationships/printerSettings" Target="../printerSettings/printerSettings903.bin"/><Relationship Id="rId22" Type="http://schemas.openxmlformats.org/officeDocument/2006/relationships/printerSettings" Target="../printerSettings/printerSettings911.bin"/></Relationships>
</file>

<file path=xl/worksheets/_rels/sheet24.xml.rels><?xml version="1.0" encoding="UTF-8" standalone="yes"?>
<Relationships xmlns="http://schemas.openxmlformats.org/package/2006/relationships"><Relationship Id="rId13" Type="http://schemas.openxmlformats.org/officeDocument/2006/relationships/printerSettings" Target="../printerSettings/printerSettings924.bin"/><Relationship Id="rId18" Type="http://schemas.openxmlformats.org/officeDocument/2006/relationships/printerSettings" Target="../printerSettings/printerSettings929.bin"/><Relationship Id="rId26" Type="http://schemas.openxmlformats.org/officeDocument/2006/relationships/printerSettings" Target="../printerSettings/printerSettings937.bin"/><Relationship Id="rId39" Type="http://schemas.openxmlformats.org/officeDocument/2006/relationships/printerSettings" Target="../printerSettings/printerSettings950.bin"/><Relationship Id="rId21" Type="http://schemas.openxmlformats.org/officeDocument/2006/relationships/printerSettings" Target="../printerSettings/printerSettings932.bin"/><Relationship Id="rId34" Type="http://schemas.openxmlformats.org/officeDocument/2006/relationships/printerSettings" Target="../printerSettings/printerSettings945.bin"/><Relationship Id="rId7" Type="http://schemas.openxmlformats.org/officeDocument/2006/relationships/printerSettings" Target="../printerSettings/printerSettings918.bin"/><Relationship Id="rId2" Type="http://schemas.openxmlformats.org/officeDocument/2006/relationships/printerSettings" Target="../printerSettings/printerSettings913.bin"/><Relationship Id="rId16" Type="http://schemas.openxmlformats.org/officeDocument/2006/relationships/printerSettings" Target="../printerSettings/printerSettings927.bin"/><Relationship Id="rId20" Type="http://schemas.openxmlformats.org/officeDocument/2006/relationships/printerSettings" Target="../printerSettings/printerSettings931.bin"/><Relationship Id="rId29" Type="http://schemas.openxmlformats.org/officeDocument/2006/relationships/printerSettings" Target="../printerSettings/printerSettings940.bin"/><Relationship Id="rId41" Type="http://schemas.openxmlformats.org/officeDocument/2006/relationships/drawing" Target="../drawings/drawing22.xml"/><Relationship Id="rId1" Type="http://schemas.openxmlformats.org/officeDocument/2006/relationships/printerSettings" Target="../printerSettings/printerSettings912.bin"/><Relationship Id="rId6" Type="http://schemas.openxmlformats.org/officeDocument/2006/relationships/printerSettings" Target="../printerSettings/printerSettings917.bin"/><Relationship Id="rId11" Type="http://schemas.openxmlformats.org/officeDocument/2006/relationships/printerSettings" Target="../printerSettings/printerSettings922.bin"/><Relationship Id="rId24" Type="http://schemas.openxmlformats.org/officeDocument/2006/relationships/printerSettings" Target="../printerSettings/printerSettings935.bin"/><Relationship Id="rId32" Type="http://schemas.openxmlformats.org/officeDocument/2006/relationships/printerSettings" Target="../printerSettings/printerSettings943.bin"/><Relationship Id="rId37" Type="http://schemas.openxmlformats.org/officeDocument/2006/relationships/printerSettings" Target="../printerSettings/printerSettings948.bin"/><Relationship Id="rId40" Type="http://schemas.openxmlformats.org/officeDocument/2006/relationships/printerSettings" Target="../printerSettings/printerSettings951.bin"/><Relationship Id="rId5" Type="http://schemas.openxmlformats.org/officeDocument/2006/relationships/printerSettings" Target="../printerSettings/printerSettings916.bin"/><Relationship Id="rId15" Type="http://schemas.openxmlformats.org/officeDocument/2006/relationships/printerSettings" Target="../printerSettings/printerSettings926.bin"/><Relationship Id="rId23" Type="http://schemas.openxmlformats.org/officeDocument/2006/relationships/printerSettings" Target="../printerSettings/printerSettings934.bin"/><Relationship Id="rId28" Type="http://schemas.openxmlformats.org/officeDocument/2006/relationships/printerSettings" Target="../printerSettings/printerSettings939.bin"/><Relationship Id="rId36" Type="http://schemas.openxmlformats.org/officeDocument/2006/relationships/printerSettings" Target="../printerSettings/printerSettings947.bin"/><Relationship Id="rId10" Type="http://schemas.openxmlformats.org/officeDocument/2006/relationships/printerSettings" Target="../printerSettings/printerSettings921.bin"/><Relationship Id="rId19" Type="http://schemas.openxmlformats.org/officeDocument/2006/relationships/printerSettings" Target="../printerSettings/printerSettings930.bin"/><Relationship Id="rId31" Type="http://schemas.openxmlformats.org/officeDocument/2006/relationships/printerSettings" Target="../printerSettings/printerSettings942.bin"/><Relationship Id="rId4" Type="http://schemas.openxmlformats.org/officeDocument/2006/relationships/printerSettings" Target="../printerSettings/printerSettings915.bin"/><Relationship Id="rId9" Type="http://schemas.openxmlformats.org/officeDocument/2006/relationships/printerSettings" Target="../printerSettings/printerSettings920.bin"/><Relationship Id="rId14" Type="http://schemas.openxmlformats.org/officeDocument/2006/relationships/printerSettings" Target="../printerSettings/printerSettings925.bin"/><Relationship Id="rId22" Type="http://schemas.openxmlformats.org/officeDocument/2006/relationships/printerSettings" Target="../printerSettings/printerSettings933.bin"/><Relationship Id="rId27" Type="http://schemas.openxmlformats.org/officeDocument/2006/relationships/printerSettings" Target="../printerSettings/printerSettings938.bin"/><Relationship Id="rId30" Type="http://schemas.openxmlformats.org/officeDocument/2006/relationships/printerSettings" Target="../printerSettings/printerSettings941.bin"/><Relationship Id="rId35" Type="http://schemas.openxmlformats.org/officeDocument/2006/relationships/printerSettings" Target="../printerSettings/printerSettings946.bin"/><Relationship Id="rId8" Type="http://schemas.openxmlformats.org/officeDocument/2006/relationships/printerSettings" Target="../printerSettings/printerSettings919.bin"/><Relationship Id="rId3" Type="http://schemas.openxmlformats.org/officeDocument/2006/relationships/printerSettings" Target="../printerSettings/printerSettings914.bin"/><Relationship Id="rId12" Type="http://schemas.openxmlformats.org/officeDocument/2006/relationships/printerSettings" Target="../printerSettings/printerSettings923.bin"/><Relationship Id="rId17" Type="http://schemas.openxmlformats.org/officeDocument/2006/relationships/printerSettings" Target="../printerSettings/printerSettings928.bin"/><Relationship Id="rId25" Type="http://schemas.openxmlformats.org/officeDocument/2006/relationships/printerSettings" Target="../printerSettings/printerSettings936.bin"/><Relationship Id="rId33" Type="http://schemas.openxmlformats.org/officeDocument/2006/relationships/printerSettings" Target="../printerSettings/printerSettings944.bin"/><Relationship Id="rId38" Type="http://schemas.openxmlformats.org/officeDocument/2006/relationships/printerSettings" Target="../printerSettings/printerSettings949.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959.bin"/><Relationship Id="rId13" Type="http://schemas.openxmlformats.org/officeDocument/2006/relationships/printerSettings" Target="../printerSettings/printerSettings964.bin"/><Relationship Id="rId18" Type="http://schemas.openxmlformats.org/officeDocument/2006/relationships/printerSettings" Target="../printerSettings/printerSettings969.bin"/><Relationship Id="rId26" Type="http://schemas.openxmlformats.org/officeDocument/2006/relationships/printerSettings" Target="../printerSettings/printerSettings977.bin"/><Relationship Id="rId3" Type="http://schemas.openxmlformats.org/officeDocument/2006/relationships/printerSettings" Target="../printerSettings/printerSettings954.bin"/><Relationship Id="rId21" Type="http://schemas.openxmlformats.org/officeDocument/2006/relationships/printerSettings" Target="../printerSettings/printerSettings972.bin"/><Relationship Id="rId7" Type="http://schemas.openxmlformats.org/officeDocument/2006/relationships/printerSettings" Target="../printerSettings/printerSettings958.bin"/><Relationship Id="rId12" Type="http://schemas.openxmlformats.org/officeDocument/2006/relationships/printerSettings" Target="../printerSettings/printerSettings963.bin"/><Relationship Id="rId17" Type="http://schemas.openxmlformats.org/officeDocument/2006/relationships/printerSettings" Target="../printerSettings/printerSettings968.bin"/><Relationship Id="rId25" Type="http://schemas.openxmlformats.org/officeDocument/2006/relationships/printerSettings" Target="../printerSettings/printerSettings976.bin"/><Relationship Id="rId2" Type="http://schemas.openxmlformats.org/officeDocument/2006/relationships/printerSettings" Target="../printerSettings/printerSettings953.bin"/><Relationship Id="rId16" Type="http://schemas.openxmlformats.org/officeDocument/2006/relationships/printerSettings" Target="../printerSettings/printerSettings967.bin"/><Relationship Id="rId20" Type="http://schemas.openxmlformats.org/officeDocument/2006/relationships/printerSettings" Target="../printerSettings/printerSettings971.bin"/><Relationship Id="rId29" Type="http://schemas.openxmlformats.org/officeDocument/2006/relationships/printerSettings" Target="../printerSettings/printerSettings980.bin"/><Relationship Id="rId1" Type="http://schemas.openxmlformats.org/officeDocument/2006/relationships/printerSettings" Target="../printerSettings/printerSettings952.bin"/><Relationship Id="rId6" Type="http://schemas.openxmlformats.org/officeDocument/2006/relationships/printerSettings" Target="../printerSettings/printerSettings957.bin"/><Relationship Id="rId11" Type="http://schemas.openxmlformats.org/officeDocument/2006/relationships/printerSettings" Target="../printerSettings/printerSettings962.bin"/><Relationship Id="rId24" Type="http://schemas.openxmlformats.org/officeDocument/2006/relationships/printerSettings" Target="../printerSettings/printerSettings975.bin"/><Relationship Id="rId32" Type="http://schemas.openxmlformats.org/officeDocument/2006/relationships/drawing" Target="../drawings/drawing23.xml"/><Relationship Id="rId5" Type="http://schemas.openxmlformats.org/officeDocument/2006/relationships/printerSettings" Target="../printerSettings/printerSettings956.bin"/><Relationship Id="rId15" Type="http://schemas.openxmlformats.org/officeDocument/2006/relationships/printerSettings" Target="../printerSettings/printerSettings966.bin"/><Relationship Id="rId23" Type="http://schemas.openxmlformats.org/officeDocument/2006/relationships/printerSettings" Target="../printerSettings/printerSettings974.bin"/><Relationship Id="rId28" Type="http://schemas.openxmlformats.org/officeDocument/2006/relationships/printerSettings" Target="../printerSettings/printerSettings979.bin"/><Relationship Id="rId10" Type="http://schemas.openxmlformats.org/officeDocument/2006/relationships/printerSettings" Target="../printerSettings/printerSettings961.bin"/><Relationship Id="rId19" Type="http://schemas.openxmlformats.org/officeDocument/2006/relationships/printerSettings" Target="../printerSettings/printerSettings970.bin"/><Relationship Id="rId31" Type="http://schemas.openxmlformats.org/officeDocument/2006/relationships/printerSettings" Target="../printerSettings/printerSettings982.bin"/><Relationship Id="rId4" Type="http://schemas.openxmlformats.org/officeDocument/2006/relationships/printerSettings" Target="../printerSettings/printerSettings955.bin"/><Relationship Id="rId9" Type="http://schemas.openxmlformats.org/officeDocument/2006/relationships/printerSettings" Target="../printerSettings/printerSettings960.bin"/><Relationship Id="rId14" Type="http://schemas.openxmlformats.org/officeDocument/2006/relationships/printerSettings" Target="../printerSettings/printerSettings965.bin"/><Relationship Id="rId22" Type="http://schemas.openxmlformats.org/officeDocument/2006/relationships/printerSettings" Target="../printerSettings/printerSettings973.bin"/><Relationship Id="rId27" Type="http://schemas.openxmlformats.org/officeDocument/2006/relationships/printerSettings" Target="../printerSettings/printerSettings978.bin"/><Relationship Id="rId30" Type="http://schemas.openxmlformats.org/officeDocument/2006/relationships/printerSettings" Target="../printerSettings/printerSettings981.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990.bin"/><Relationship Id="rId13" Type="http://schemas.openxmlformats.org/officeDocument/2006/relationships/printerSettings" Target="../printerSettings/printerSettings995.bin"/><Relationship Id="rId3" Type="http://schemas.openxmlformats.org/officeDocument/2006/relationships/printerSettings" Target="../printerSettings/printerSettings985.bin"/><Relationship Id="rId7" Type="http://schemas.openxmlformats.org/officeDocument/2006/relationships/printerSettings" Target="../printerSettings/printerSettings989.bin"/><Relationship Id="rId12" Type="http://schemas.openxmlformats.org/officeDocument/2006/relationships/printerSettings" Target="../printerSettings/printerSettings994.bin"/><Relationship Id="rId2" Type="http://schemas.openxmlformats.org/officeDocument/2006/relationships/printerSettings" Target="../printerSettings/printerSettings984.bin"/><Relationship Id="rId1" Type="http://schemas.openxmlformats.org/officeDocument/2006/relationships/printerSettings" Target="../printerSettings/printerSettings983.bin"/><Relationship Id="rId6" Type="http://schemas.openxmlformats.org/officeDocument/2006/relationships/printerSettings" Target="../printerSettings/printerSettings988.bin"/><Relationship Id="rId11" Type="http://schemas.openxmlformats.org/officeDocument/2006/relationships/printerSettings" Target="../printerSettings/printerSettings993.bin"/><Relationship Id="rId5" Type="http://schemas.openxmlformats.org/officeDocument/2006/relationships/printerSettings" Target="../printerSettings/printerSettings987.bin"/><Relationship Id="rId15" Type="http://schemas.openxmlformats.org/officeDocument/2006/relationships/drawing" Target="../drawings/drawing24.xml"/><Relationship Id="rId10" Type="http://schemas.openxmlformats.org/officeDocument/2006/relationships/printerSettings" Target="../printerSettings/printerSettings992.bin"/><Relationship Id="rId4" Type="http://schemas.openxmlformats.org/officeDocument/2006/relationships/printerSettings" Target="../printerSettings/printerSettings986.bin"/><Relationship Id="rId9" Type="http://schemas.openxmlformats.org/officeDocument/2006/relationships/printerSettings" Target="../printerSettings/printerSettings991.bin"/><Relationship Id="rId14" Type="http://schemas.openxmlformats.org/officeDocument/2006/relationships/printerSettings" Target="../printerSettings/printerSettings996.bin"/></Relationships>
</file>

<file path=xl/worksheets/_rels/sheet27.xml.rels><?xml version="1.0" encoding="UTF-8" standalone="yes"?>
<Relationships xmlns="http://schemas.openxmlformats.org/package/2006/relationships"><Relationship Id="rId13" Type="http://schemas.openxmlformats.org/officeDocument/2006/relationships/printerSettings" Target="../printerSettings/printerSettings1009.bin"/><Relationship Id="rId18" Type="http://schemas.openxmlformats.org/officeDocument/2006/relationships/printerSettings" Target="../printerSettings/printerSettings1014.bin"/><Relationship Id="rId26" Type="http://schemas.openxmlformats.org/officeDocument/2006/relationships/printerSettings" Target="../printerSettings/printerSettings1022.bin"/><Relationship Id="rId39" Type="http://schemas.openxmlformats.org/officeDocument/2006/relationships/printerSettings" Target="../printerSettings/printerSettings1035.bin"/><Relationship Id="rId21" Type="http://schemas.openxmlformats.org/officeDocument/2006/relationships/printerSettings" Target="../printerSettings/printerSettings1017.bin"/><Relationship Id="rId34" Type="http://schemas.openxmlformats.org/officeDocument/2006/relationships/printerSettings" Target="../printerSettings/printerSettings1030.bin"/><Relationship Id="rId42" Type="http://schemas.openxmlformats.org/officeDocument/2006/relationships/printerSettings" Target="../printerSettings/printerSettings1038.bin"/><Relationship Id="rId47" Type="http://schemas.openxmlformats.org/officeDocument/2006/relationships/drawing" Target="../drawings/drawing25.xml"/><Relationship Id="rId7" Type="http://schemas.openxmlformats.org/officeDocument/2006/relationships/printerSettings" Target="../printerSettings/printerSettings1003.bin"/><Relationship Id="rId2" Type="http://schemas.openxmlformats.org/officeDocument/2006/relationships/printerSettings" Target="../printerSettings/printerSettings998.bin"/><Relationship Id="rId16" Type="http://schemas.openxmlformats.org/officeDocument/2006/relationships/printerSettings" Target="../printerSettings/printerSettings1012.bin"/><Relationship Id="rId29" Type="http://schemas.openxmlformats.org/officeDocument/2006/relationships/printerSettings" Target="../printerSettings/printerSettings1025.bin"/><Relationship Id="rId1" Type="http://schemas.openxmlformats.org/officeDocument/2006/relationships/printerSettings" Target="../printerSettings/printerSettings997.bin"/><Relationship Id="rId6" Type="http://schemas.openxmlformats.org/officeDocument/2006/relationships/printerSettings" Target="../printerSettings/printerSettings1002.bin"/><Relationship Id="rId11" Type="http://schemas.openxmlformats.org/officeDocument/2006/relationships/printerSettings" Target="../printerSettings/printerSettings1007.bin"/><Relationship Id="rId24" Type="http://schemas.openxmlformats.org/officeDocument/2006/relationships/printerSettings" Target="../printerSettings/printerSettings1020.bin"/><Relationship Id="rId32" Type="http://schemas.openxmlformats.org/officeDocument/2006/relationships/printerSettings" Target="../printerSettings/printerSettings1028.bin"/><Relationship Id="rId37" Type="http://schemas.openxmlformats.org/officeDocument/2006/relationships/printerSettings" Target="../printerSettings/printerSettings1033.bin"/><Relationship Id="rId40" Type="http://schemas.openxmlformats.org/officeDocument/2006/relationships/printerSettings" Target="../printerSettings/printerSettings1036.bin"/><Relationship Id="rId45" Type="http://schemas.openxmlformats.org/officeDocument/2006/relationships/printerSettings" Target="../printerSettings/printerSettings1041.bin"/><Relationship Id="rId5" Type="http://schemas.openxmlformats.org/officeDocument/2006/relationships/printerSettings" Target="../printerSettings/printerSettings1001.bin"/><Relationship Id="rId15" Type="http://schemas.openxmlformats.org/officeDocument/2006/relationships/printerSettings" Target="../printerSettings/printerSettings1011.bin"/><Relationship Id="rId23" Type="http://schemas.openxmlformats.org/officeDocument/2006/relationships/printerSettings" Target="../printerSettings/printerSettings1019.bin"/><Relationship Id="rId28" Type="http://schemas.openxmlformats.org/officeDocument/2006/relationships/printerSettings" Target="../printerSettings/printerSettings1024.bin"/><Relationship Id="rId36" Type="http://schemas.openxmlformats.org/officeDocument/2006/relationships/printerSettings" Target="../printerSettings/printerSettings1032.bin"/><Relationship Id="rId10" Type="http://schemas.openxmlformats.org/officeDocument/2006/relationships/printerSettings" Target="../printerSettings/printerSettings1006.bin"/><Relationship Id="rId19" Type="http://schemas.openxmlformats.org/officeDocument/2006/relationships/printerSettings" Target="../printerSettings/printerSettings1015.bin"/><Relationship Id="rId31" Type="http://schemas.openxmlformats.org/officeDocument/2006/relationships/printerSettings" Target="../printerSettings/printerSettings1027.bin"/><Relationship Id="rId44" Type="http://schemas.openxmlformats.org/officeDocument/2006/relationships/printerSettings" Target="../printerSettings/printerSettings1040.bin"/><Relationship Id="rId4" Type="http://schemas.openxmlformats.org/officeDocument/2006/relationships/printerSettings" Target="../printerSettings/printerSettings1000.bin"/><Relationship Id="rId9" Type="http://schemas.openxmlformats.org/officeDocument/2006/relationships/printerSettings" Target="../printerSettings/printerSettings1005.bin"/><Relationship Id="rId14" Type="http://schemas.openxmlformats.org/officeDocument/2006/relationships/printerSettings" Target="../printerSettings/printerSettings1010.bin"/><Relationship Id="rId22" Type="http://schemas.openxmlformats.org/officeDocument/2006/relationships/printerSettings" Target="../printerSettings/printerSettings1018.bin"/><Relationship Id="rId27" Type="http://schemas.openxmlformats.org/officeDocument/2006/relationships/printerSettings" Target="../printerSettings/printerSettings1023.bin"/><Relationship Id="rId30" Type="http://schemas.openxmlformats.org/officeDocument/2006/relationships/printerSettings" Target="../printerSettings/printerSettings1026.bin"/><Relationship Id="rId35" Type="http://schemas.openxmlformats.org/officeDocument/2006/relationships/printerSettings" Target="../printerSettings/printerSettings1031.bin"/><Relationship Id="rId43" Type="http://schemas.openxmlformats.org/officeDocument/2006/relationships/printerSettings" Target="../printerSettings/printerSettings1039.bin"/><Relationship Id="rId8" Type="http://schemas.openxmlformats.org/officeDocument/2006/relationships/printerSettings" Target="../printerSettings/printerSettings1004.bin"/><Relationship Id="rId3" Type="http://schemas.openxmlformats.org/officeDocument/2006/relationships/printerSettings" Target="../printerSettings/printerSettings999.bin"/><Relationship Id="rId12" Type="http://schemas.openxmlformats.org/officeDocument/2006/relationships/printerSettings" Target="../printerSettings/printerSettings1008.bin"/><Relationship Id="rId17" Type="http://schemas.openxmlformats.org/officeDocument/2006/relationships/printerSettings" Target="../printerSettings/printerSettings1013.bin"/><Relationship Id="rId25" Type="http://schemas.openxmlformats.org/officeDocument/2006/relationships/printerSettings" Target="../printerSettings/printerSettings1021.bin"/><Relationship Id="rId33" Type="http://schemas.openxmlformats.org/officeDocument/2006/relationships/printerSettings" Target="../printerSettings/printerSettings1029.bin"/><Relationship Id="rId38" Type="http://schemas.openxmlformats.org/officeDocument/2006/relationships/printerSettings" Target="../printerSettings/printerSettings1034.bin"/><Relationship Id="rId46" Type="http://schemas.openxmlformats.org/officeDocument/2006/relationships/printerSettings" Target="../printerSettings/printerSettings1042.bin"/><Relationship Id="rId20" Type="http://schemas.openxmlformats.org/officeDocument/2006/relationships/printerSettings" Target="../printerSettings/printerSettings1016.bin"/><Relationship Id="rId41" Type="http://schemas.openxmlformats.org/officeDocument/2006/relationships/printerSettings" Target="../printerSettings/printerSettings1037.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045.bin"/><Relationship Id="rId2" Type="http://schemas.openxmlformats.org/officeDocument/2006/relationships/printerSettings" Target="../printerSettings/printerSettings1044.bin"/><Relationship Id="rId1" Type="http://schemas.openxmlformats.org/officeDocument/2006/relationships/printerSettings" Target="../printerSettings/printerSettings1043.bin"/><Relationship Id="rId4"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048.bin"/><Relationship Id="rId2" Type="http://schemas.openxmlformats.org/officeDocument/2006/relationships/printerSettings" Target="../printerSettings/printerSettings1047.bin"/><Relationship Id="rId1" Type="http://schemas.openxmlformats.org/officeDocument/2006/relationships/printerSettings" Target="../printerSettings/printerSettings1046.bin"/><Relationship Id="rId4"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100.bin"/><Relationship Id="rId13" Type="http://schemas.openxmlformats.org/officeDocument/2006/relationships/printerSettings" Target="../printerSettings/printerSettings105.bin"/><Relationship Id="rId18" Type="http://schemas.openxmlformats.org/officeDocument/2006/relationships/printerSettings" Target="../printerSettings/printerSettings110.bin"/><Relationship Id="rId26" Type="http://schemas.openxmlformats.org/officeDocument/2006/relationships/drawing" Target="../drawings/drawing2.xml"/><Relationship Id="rId3" Type="http://schemas.openxmlformats.org/officeDocument/2006/relationships/printerSettings" Target="../printerSettings/printerSettings95.bin"/><Relationship Id="rId21" Type="http://schemas.openxmlformats.org/officeDocument/2006/relationships/printerSettings" Target="../printerSettings/printerSettings113.bin"/><Relationship Id="rId7" Type="http://schemas.openxmlformats.org/officeDocument/2006/relationships/printerSettings" Target="../printerSettings/printerSettings99.bin"/><Relationship Id="rId12" Type="http://schemas.openxmlformats.org/officeDocument/2006/relationships/printerSettings" Target="../printerSettings/printerSettings104.bin"/><Relationship Id="rId17" Type="http://schemas.openxmlformats.org/officeDocument/2006/relationships/printerSettings" Target="../printerSettings/printerSettings109.bin"/><Relationship Id="rId25" Type="http://schemas.openxmlformats.org/officeDocument/2006/relationships/printerSettings" Target="../printerSettings/printerSettings117.bin"/><Relationship Id="rId2" Type="http://schemas.openxmlformats.org/officeDocument/2006/relationships/printerSettings" Target="../printerSettings/printerSettings94.bin"/><Relationship Id="rId16" Type="http://schemas.openxmlformats.org/officeDocument/2006/relationships/printerSettings" Target="../printerSettings/printerSettings108.bin"/><Relationship Id="rId20" Type="http://schemas.openxmlformats.org/officeDocument/2006/relationships/printerSettings" Target="../printerSettings/printerSettings112.bin"/><Relationship Id="rId1" Type="http://schemas.openxmlformats.org/officeDocument/2006/relationships/printerSettings" Target="../printerSettings/printerSettings93.bin"/><Relationship Id="rId6" Type="http://schemas.openxmlformats.org/officeDocument/2006/relationships/printerSettings" Target="../printerSettings/printerSettings98.bin"/><Relationship Id="rId11" Type="http://schemas.openxmlformats.org/officeDocument/2006/relationships/printerSettings" Target="../printerSettings/printerSettings103.bin"/><Relationship Id="rId24" Type="http://schemas.openxmlformats.org/officeDocument/2006/relationships/printerSettings" Target="../printerSettings/printerSettings116.bin"/><Relationship Id="rId5" Type="http://schemas.openxmlformats.org/officeDocument/2006/relationships/printerSettings" Target="../printerSettings/printerSettings97.bin"/><Relationship Id="rId15" Type="http://schemas.openxmlformats.org/officeDocument/2006/relationships/printerSettings" Target="../printerSettings/printerSettings107.bin"/><Relationship Id="rId23" Type="http://schemas.openxmlformats.org/officeDocument/2006/relationships/printerSettings" Target="../printerSettings/printerSettings115.bin"/><Relationship Id="rId10" Type="http://schemas.openxmlformats.org/officeDocument/2006/relationships/printerSettings" Target="../printerSettings/printerSettings102.bin"/><Relationship Id="rId19" Type="http://schemas.openxmlformats.org/officeDocument/2006/relationships/printerSettings" Target="../printerSettings/printerSettings111.bin"/><Relationship Id="rId4" Type="http://schemas.openxmlformats.org/officeDocument/2006/relationships/printerSettings" Target="../printerSettings/printerSettings96.bin"/><Relationship Id="rId9" Type="http://schemas.openxmlformats.org/officeDocument/2006/relationships/printerSettings" Target="../printerSettings/printerSettings101.bin"/><Relationship Id="rId14" Type="http://schemas.openxmlformats.org/officeDocument/2006/relationships/printerSettings" Target="../printerSettings/printerSettings106.bin"/><Relationship Id="rId22" Type="http://schemas.openxmlformats.org/officeDocument/2006/relationships/printerSettings" Target="../printerSettings/printerSettings1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051.bin"/><Relationship Id="rId2" Type="http://schemas.openxmlformats.org/officeDocument/2006/relationships/printerSettings" Target="../printerSettings/printerSettings1050.bin"/><Relationship Id="rId1" Type="http://schemas.openxmlformats.org/officeDocument/2006/relationships/printerSettings" Target="../printerSettings/printerSettings1049.bin"/><Relationship Id="rId4" Type="http://schemas.openxmlformats.org/officeDocument/2006/relationships/drawing" Target="../drawings/drawing28.xm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054.bin"/><Relationship Id="rId2" Type="http://schemas.openxmlformats.org/officeDocument/2006/relationships/printerSettings" Target="../printerSettings/printerSettings1053.bin"/><Relationship Id="rId1" Type="http://schemas.openxmlformats.org/officeDocument/2006/relationships/printerSettings" Target="../printerSettings/printerSettings1052.bin"/><Relationship Id="rId4" Type="http://schemas.openxmlformats.org/officeDocument/2006/relationships/drawing" Target="../drawings/drawing29.xml"/></Relationships>
</file>

<file path=xl/worksheets/_rels/sheet32.xml.rels><?xml version="1.0" encoding="UTF-8" standalone="yes"?>
<Relationships xmlns="http://schemas.openxmlformats.org/package/2006/relationships"><Relationship Id="rId13" Type="http://schemas.openxmlformats.org/officeDocument/2006/relationships/printerSettings" Target="../printerSettings/printerSettings1067.bin"/><Relationship Id="rId18" Type="http://schemas.openxmlformats.org/officeDocument/2006/relationships/printerSettings" Target="../printerSettings/printerSettings1072.bin"/><Relationship Id="rId26" Type="http://schemas.openxmlformats.org/officeDocument/2006/relationships/printerSettings" Target="../printerSettings/printerSettings1080.bin"/><Relationship Id="rId39" Type="http://schemas.openxmlformats.org/officeDocument/2006/relationships/printerSettings" Target="../printerSettings/printerSettings1093.bin"/><Relationship Id="rId21" Type="http://schemas.openxmlformats.org/officeDocument/2006/relationships/printerSettings" Target="../printerSettings/printerSettings1075.bin"/><Relationship Id="rId34" Type="http://schemas.openxmlformats.org/officeDocument/2006/relationships/printerSettings" Target="../printerSettings/printerSettings1088.bin"/><Relationship Id="rId42" Type="http://schemas.openxmlformats.org/officeDocument/2006/relationships/printerSettings" Target="../printerSettings/printerSettings1096.bin"/><Relationship Id="rId7" Type="http://schemas.openxmlformats.org/officeDocument/2006/relationships/printerSettings" Target="../printerSettings/printerSettings1061.bin"/><Relationship Id="rId2" Type="http://schemas.openxmlformats.org/officeDocument/2006/relationships/printerSettings" Target="../printerSettings/printerSettings1056.bin"/><Relationship Id="rId16" Type="http://schemas.openxmlformats.org/officeDocument/2006/relationships/printerSettings" Target="../printerSettings/printerSettings1070.bin"/><Relationship Id="rId20" Type="http://schemas.openxmlformats.org/officeDocument/2006/relationships/printerSettings" Target="../printerSettings/printerSettings1074.bin"/><Relationship Id="rId29" Type="http://schemas.openxmlformats.org/officeDocument/2006/relationships/printerSettings" Target="../printerSettings/printerSettings1083.bin"/><Relationship Id="rId41" Type="http://schemas.openxmlformats.org/officeDocument/2006/relationships/printerSettings" Target="../printerSettings/printerSettings1095.bin"/><Relationship Id="rId1" Type="http://schemas.openxmlformats.org/officeDocument/2006/relationships/printerSettings" Target="../printerSettings/printerSettings1055.bin"/><Relationship Id="rId6" Type="http://schemas.openxmlformats.org/officeDocument/2006/relationships/printerSettings" Target="../printerSettings/printerSettings1060.bin"/><Relationship Id="rId11" Type="http://schemas.openxmlformats.org/officeDocument/2006/relationships/printerSettings" Target="../printerSettings/printerSettings1065.bin"/><Relationship Id="rId24" Type="http://schemas.openxmlformats.org/officeDocument/2006/relationships/printerSettings" Target="../printerSettings/printerSettings1078.bin"/><Relationship Id="rId32" Type="http://schemas.openxmlformats.org/officeDocument/2006/relationships/printerSettings" Target="../printerSettings/printerSettings1086.bin"/><Relationship Id="rId37" Type="http://schemas.openxmlformats.org/officeDocument/2006/relationships/printerSettings" Target="../printerSettings/printerSettings1091.bin"/><Relationship Id="rId40" Type="http://schemas.openxmlformats.org/officeDocument/2006/relationships/printerSettings" Target="../printerSettings/printerSettings1094.bin"/><Relationship Id="rId5" Type="http://schemas.openxmlformats.org/officeDocument/2006/relationships/printerSettings" Target="../printerSettings/printerSettings1059.bin"/><Relationship Id="rId15" Type="http://schemas.openxmlformats.org/officeDocument/2006/relationships/printerSettings" Target="../printerSettings/printerSettings1069.bin"/><Relationship Id="rId23" Type="http://schemas.openxmlformats.org/officeDocument/2006/relationships/printerSettings" Target="../printerSettings/printerSettings1077.bin"/><Relationship Id="rId28" Type="http://schemas.openxmlformats.org/officeDocument/2006/relationships/printerSettings" Target="../printerSettings/printerSettings1082.bin"/><Relationship Id="rId36" Type="http://schemas.openxmlformats.org/officeDocument/2006/relationships/printerSettings" Target="../printerSettings/printerSettings1090.bin"/><Relationship Id="rId10" Type="http://schemas.openxmlformats.org/officeDocument/2006/relationships/printerSettings" Target="../printerSettings/printerSettings1064.bin"/><Relationship Id="rId19" Type="http://schemas.openxmlformats.org/officeDocument/2006/relationships/printerSettings" Target="../printerSettings/printerSettings1073.bin"/><Relationship Id="rId31" Type="http://schemas.openxmlformats.org/officeDocument/2006/relationships/printerSettings" Target="../printerSettings/printerSettings1085.bin"/><Relationship Id="rId4" Type="http://schemas.openxmlformats.org/officeDocument/2006/relationships/printerSettings" Target="../printerSettings/printerSettings1058.bin"/><Relationship Id="rId9" Type="http://schemas.openxmlformats.org/officeDocument/2006/relationships/printerSettings" Target="../printerSettings/printerSettings1063.bin"/><Relationship Id="rId14" Type="http://schemas.openxmlformats.org/officeDocument/2006/relationships/printerSettings" Target="../printerSettings/printerSettings1068.bin"/><Relationship Id="rId22" Type="http://schemas.openxmlformats.org/officeDocument/2006/relationships/printerSettings" Target="../printerSettings/printerSettings1076.bin"/><Relationship Id="rId27" Type="http://schemas.openxmlformats.org/officeDocument/2006/relationships/printerSettings" Target="../printerSettings/printerSettings1081.bin"/><Relationship Id="rId30" Type="http://schemas.openxmlformats.org/officeDocument/2006/relationships/printerSettings" Target="../printerSettings/printerSettings1084.bin"/><Relationship Id="rId35" Type="http://schemas.openxmlformats.org/officeDocument/2006/relationships/printerSettings" Target="../printerSettings/printerSettings1089.bin"/><Relationship Id="rId43" Type="http://schemas.openxmlformats.org/officeDocument/2006/relationships/drawing" Target="../drawings/drawing30.xml"/><Relationship Id="rId8" Type="http://schemas.openxmlformats.org/officeDocument/2006/relationships/printerSettings" Target="../printerSettings/printerSettings1062.bin"/><Relationship Id="rId3" Type="http://schemas.openxmlformats.org/officeDocument/2006/relationships/printerSettings" Target="../printerSettings/printerSettings1057.bin"/><Relationship Id="rId12" Type="http://schemas.openxmlformats.org/officeDocument/2006/relationships/printerSettings" Target="../printerSettings/printerSettings1066.bin"/><Relationship Id="rId17" Type="http://schemas.openxmlformats.org/officeDocument/2006/relationships/printerSettings" Target="../printerSettings/printerSettings1071.bin"/><Relationship Id="rId25" Type="http://schemas.openxmlformats.org/officeDocument/2006/relationships/printerSettings" Target="../printerSettings/printerSettings1079.bin"/><Relationship Id="rId33" Type="http://schemas.openxmlformats.org/officeDocument/2006/relationships/printerSettings" Target="../printerSettings/printerSettings1087.bin"/><Relationship Id="rId38" Type="http://schemas.openxmlformats.org/officeDocument/2006/relationships/printerSettings" Target="../printerSettings/printerSettings1092.bin"/></Relationships>
</file>

<file path=xl/worksheets/_rels/sheet34.xml.rels><?xml version="1.0" encoding="UTF-8" standalone="yes"?>
<Relationships xmlns="http://schemas.openxmlformats.org/package/2006/relationships"><Relationship Id="rId13" Type="http://schemas.openxmlformats.org/officeDocument/2006/relationships/printerSettings" Target="../printerSettings/printerSettings1109.bin"/><Relationship Id="rId18" Type="http://schemas.openxmlformats.org/officeDocument/2006/relationships/printerSettings" Target="../printerSettings/printerSettings1114.bin"/><Relationship Id="rId26" Type="http://schemas.openxmlformats.org/officeDocument/2006/relationships/printerSettings" Target="../printerSettings/printerSettings1122.bin"/><Relationship Id="rId39" Type="http://schemas.openxmlformats.org/officeDocument/2006/relationships/printerSettings" Target="../printerSettings/printerSettings1135.bin"/><Relationship Id="rId21" Type="http://schemas.openxmlformats.org/officeDocument/2006/relationships/printerSettings" Target="../printerSettings/printerSettings1117.bin"/><Relationship Id="rId34" Type="http://schemas.openxmlformats.org/officeDocument/2006/relationships/printerSettings" Target="../printerSettings/printerSettings1130.bin"/><Relationship Id="rId42" Type="http://schemas.openxmlformats.org/officeDocument/2006/relationships/printerSettings" Target="../printerSettings/printerSettings1138.bin"/><Relationship Id="rId7" Type="http://schemas.openxmlformats.org/officeDocument/2006/relationships/printerSettings" Target="../printerSettings/printerSettings1103.bin"/><Relationship Id="rId2" Type="http://schemas.openxmlformats.org/officeDocument/2006/relationships/printerSettings" Target="../printerSettings/printerSettings1098.bin"/><Relationship Id="rId16" Type="http://schemas.openxmlformats.org/officeDocument/2006/relationships/printerSettings" Target="../printerSettings/printerSettings1112.bin"/><Relationship Id="rId20" Type="http://schemas.openxmlformats.org/officeDocument/2006/relationships/printerSettings" Target="../printerSettings/printerSettings1116.bin"/><Relationship Id="rId29" Type="http://schemas.openxmlformats.org/officeDocument/2006/relationships/printerSettings" Target="../printerSettings/printerSettings1125.bin"/><Relationship Id="rId41" Type="http://schemas.openxmlformats.org/officeDocument/2006/relationships/printerSettings" Target="../printerSettings/printerSettings1137.bin"/><Relationship Id="rId1" Type="http://schemas.openxmlformats.org/officeDocument/2006/relationships/printerSettings" Target="../printerSettings/printerSettings1097.bin"/><Relationship Id="rId6" Type="http://schemas.openxmlformats.org/officeDocument/2006/relationships/printerSettings" Target="../printerSettings/printerSettings1102.bin"/><Relationship Id="rId11" Type="http://schemas.openxmlformats.org/officeDocument/2006/relationships/printerSettings" Target="../printerSettings/printerSettings1107.bin"/><Relationship Id="rId24" Type="http://schemas.openxmlformats.org/officeDocument/2006/relationships/printerSettings" Target="../printerSettings/printerSettings1120.bin"/><Relationship Id="rId32" Type="http://schemas.openxmlformats.org/officeDocument/2006/relationships/printerSettings" Target="../printerSettings/printerSettings1128.bin"/><Relationship Id="rId37" Type="http://schemas.openxmlformats.org/officeDocument/2006/relationships/printerSettings" Target="../printerSettings/printerSettings1133.bin"/><Relationship Id="rId40" Type="http://schemas.openxmlformats.org/officeDocument/2006/relationships/printerSettings" Target="../printerSettings/printerSettings1136.bin"/><Relationship Id="rId5" Type="http://schemas.openxmlformats.org/officeDocument/2006/relationships/printerSettings" Target="../printerSettings/printerSettings1101.bin"/><Relationship Id="rId15" Type="http://schemas.openxmlformats.org/officeDocument/2006/relationships/printerSettings" Target="../printerSettings/printerSettings1111.bin"/><Relationship Id="rId23" Type="http://schemas.openxmlformats.org/officeDocument/2006/relationships/printerSettings" Target="../printerSettings/printerSettings1119.bin"/><Relationship Id="rId28" Type="http://schemas.openxmlformats.org/officeDocument/2006/relationships/printerSettings" Target="../printerSettings/printerSettings1124.bin"/><Relationship Id="rId36" Type="http://schemas.openxmlformats.org/officeDocument/2006/relationships/printerSettings" Target="../printerSettings/printerSettings1132.bin"/><Relationship Id="rId10" Type="http://schemas.openxmlformats.org/officeDocument/2006/relationships/printerSettings" Target="../printerSettings/printerSettings1106.bin"/><Relationship Id="rId19" Type="http://schemas.openxmlformats.org/officeDocument/2006/relationships/printerSettings" Target="../printerSettings/printerSettings1115.bin"/><Relationship Id="rId31" Type="http://schemas.openxmlformats.org/officeDocument/2006/relationships/printerSettings" Target="../printerSettings/printerSettings1127.bin"/><Relationship Id="rId4" Type="http://schemas.openxmlformats.org/officeDocument/2006/relationships/printerSettings" Target="../printerSettings/printerSettings1100.bin"/><Relationship Id="rId9" Type="http://schemas.openxmlformats.org/officeDocument/2006/relationships/printerSettings" Target="../printerSettings/printerSettings1105.bin"/><Relationship Id="rId14" Type="http://schemas.openxmlformats.org/officeDocument/2006/relationships/printerSettings" Target="../printerSettings/printerSettings1110.bin"/><Relationship Id="rId22" Type="http://schemas.openxmlformats.org/officeDocument/2006/relationships/printerSettings" Target="../printerSettings/printerSettings1118.bin"/><Relationship Id="rId27" Type="http://schemas.openxmlformats.org/officeDocument/2006/relationships/printerSettings" Target="../printerSettings/printerSettings1123.bin"/><Relationship Id="rId30" Type="http://schemas.openxmlformats.org/officeDocument/2006/relationships/printerSettings" Target="../printerSettings/printerSettings1126.bin"/><Relationship Id="rId35" Type="http://schemas.openxmlformats.org/officeDocument/2006/relationships/printerSettings" Target="../printerSettings/printerSettings1131.bin"/><Relationship Id="rId8" Type="http://schemas.openxmlformats.org/officeDocument/2006/relationships/printerSettings" Target="../printerSettings/printerSettings1104.bin"/><Relationship Id="rId3" Type="http://schemas.openxmlformats.org/officeDocument/2006/relationships/printerSettings" Target="../printerSettings/printerSettings1099.bin"/><Relationship Id="rId12" Type="http://schemas.openxmlformats.org/officeDocument/2006/relationships/printerSettings" Target="../printerSettings/printerSettings1108.bin"/><Relationship Id="rId17" Type="http://schemas.openxmlformats.org/officeDocument/2006/relationships/printerSettings" Target="../printerSettings/printerSettings1113.bin"/><Relationship Id="rId25" Type="http://schemas.openxmlformats.org/officeDocument/2006/relationships/printerSettings" Target="../printerSettings/printerSettings1121.bin"/><Relationship Id="rId33" Type="http://schemas.openxmlformats.org/officeDocument/2006/relationships/printerSettings" Target="../printerSettings/printerSettings1129.bin"/><Relationship Id="rId38" Type="http://schemas.openxmlformats.org/officeDocument/2006/relationships/printerSettings" Target="../printerSettings/printerSettings1134.bin"/></Relationships>
</file>

<file path=xl/worksheets/_rels/sheet4.xml.rels><?xml version="1.0" encoding="UTF-8" standalone="yes"?>
<Relationships xmlns="http://schemas.openxmlformats.org/package/2006/relationships"><Relationship Id="rId13" Type="http://schemas.openxmlformats.org/officeDocument/2006/relationships/printerSettings" Target="../printerSettings/printerSettings130.bin"/><Relationship Id="rId18" Type="http://schemas.openxmlformats.org/officeDocument/2006/relationships/printerSettings" Target="../printerSettings/printerSettings135.bin"/><Relationship Id="rId26" Type="http://schemas.openxmlformats.org/officeDocument/2006/relationships/printerSettings" Target="../printerSettings/printerSettings143.bin"/><Relationship Id="rId39" Type="http://schemas.openxmlformats.org/officeDocument/2006/relationships/printerSettings" Target="../printerSettings/printerSettings156.bin"/><Relationship Id="rId21" Type="http://schemas.openxmlformats.org/officeDocument/2006/relationships/printerSettings" Target="../printerSettings/printerSettings138.bin"/><Relationship Id="rId34" Type="http://schemas.openxmlformats.org/officeDocument/2006/relationships/printerSettings" Target="../printerSettings/printerSettings151.bin"/><Relationship Id="rId42" Type="http://schemas.openxmlformats.org/officeDocument/2006/relationships/printerSettings" Target="../printerSettings/printerSettings159.bin"/><Relationship Id="rId47" Type="http://schemas.openxmlformats.org/officeDocument/2006/relationships/drawing" Target="../drawings/drawing3.xml"/><Relationship Id="rId7" Type="http://schemas.openxmlformats.org/officeDocument/2006/relationships/printerSettings" Target="../printerSettings/printerSettings124.bin"/><Relationship Id="rId2" Type="http://schemas.openxmlformats.org/officeDocument/2006/relationships/printerSettings" Target="../printerSettings/printerSettings119.bin"/><Relationship Id="rId16" Type="http://schemas.openxmlformats.org/officeDocument/2006/relationships/printerSettings" Target="../printerSettings/printerSettings133.bin"/><Relationship Id="rId29" Type="http://schemas.openxmlformats.org/officeDocument/2006/relationships/printerSettings" Target="../printerSettings/printerSettings146.bin"/><Relationship Id="rId1" Type="http://schemas.openxmlformats.org/officeDocument/2006/relationships/printerSettings" Target="../printerSettings/printerSettings118.bin"/><Relationship Id="rId6" Type="http://schemas.openxmlformats.org/officeDocument/2006/relationships/printerSettings" Target="../printerSettings/printerSettings123.bin"/><Relationship Id="rId11" Type="http://schemas.openxmlformats.org/officeDocument/2006/relationships/printerSettings" Target="../printerSettings/printerSettings128.bin"/><Relationship Id="rId24" Type="http://schemas.openxmlformats.org/officeDocument/2006/relationships/printerSettings" Target="../printerSettings/printerSettings141.bin"/><Relationship Id="rId32" Type="http://schemas.openxmlformats.org/officeDocument/2006/relationships/printerSettings" Target="../printerSettings/printerSettings149.bin"/><Relationship Id="rId37" Type="http://schemas.openxmlformats.org/officeDocument/2006/relationships/printerSettings" Target="../printerSettings/printerSettings154.bin"/><Relationship Id="rId40" Type="http://schemas.openxmlformats.org/officeDocument/2006/relationships/printerSettings" Target="../printerSettings/printerSettings157.bin"/><Relationship Id="rId45" Type="http://schemas.openxmlformats.org/officeDocument/2006/relationships/printerSettings" Target="../printerSettings/printerSettings162.bin"/><Relationship Id="rId5" Type="http://schemas.openxmlformats.org/officeDocument/2006/relationships/printerSettings" Target="../printerSettings/printerSettings122.bin"/><Relationship Id="rId15" Type="http://schemas.openxmlformats.org/officeDocument/2006/relationships/printerSettings" Target="../printerSettings/printerSettings132.bin"/><Relationship Id="rId23" Type="http://schemas.openxmlformats.org/officeDocument/2006/relationships/printerSettings" Target="../printerSettings/printerSettings140.bin"/><Relationship Id="rId28" Type="http://schemas.openxmlformats.org/officeDocument/2006/relationships/printerSettings" Target="../printerSettings/printerSettings145.bin"/><Relationship Id="rId36" Type="http://schemas.openxmlformats.org/officeDocument/2006/relationships/printerSettings" Target="../printerSettings/printerSettings153.bin"/><Relationship Id="rId10" Type="http://schemas.openxmlformats.org/officeDocument/2006/relationships/printerSettings" Target="../printerSettings/printerSettings127.bin"/><Relationship Id="rId19" Type="http://schemas.openxmlformats.org/officeDocument/2006/relationships/printerSettings" Target="../printerSettings/printerSettings136.bin"/><Relationship Id="rId31" Type="http://schemas.openxmlformats.org/officeDocument/2006/relationships/printerSettings" Target="../printerSettings/printerSettings148.bin"/><Relationship Id="rId44" Type="http://schemas.openxmlformats.org/officeDocument/2006/relationships/printerSettings" Target="../printerSettings/printerSettings161.bin"/><Relationship Id="rId4" Type="http://schemas.openxmlformats.org/officeDocument/2006/relationships/printerSettings" Target="../printerSettings/printerSettings121.bin"/><Relationship Id="rId9" Type="http://schemas.openxmlformats.org/officeDocument/2006/relationships/printerSettings" Target="../printerSettings/printerSettings126.bin"/><Relationship Id="rId14" Type="http://schemas.openxmlformats.org/officeDocument/2006/relationships/printerSettings" Target="../printerSettings/printerSettings131.bin"/><Relationship Id="rId22" Type="http://schemas.openxmlformats.org/officeDocument/2006/relationships/printerSettings" Target="../printerSettings/printerSettings139.bin"/><Relationship Id="rId27" Type="http://schemas.openxmlformats.org/officeDocument/2006/relationships/printerSettings" Target="../printerSettings/printerSettings144.bin"/><Relationship Id="rId30" Type="http://schemas.openxmlformats.org/officeDocument/2006/relationships/printerSettings" Target="../printerSettings/printerSettings147.bin"/><Relationship Id="rId35" Type="http://schemas.openxmlformats.org/officeDocument/2006/relationships/printerSettings" Target="../printerSettings/printerSettings152.bin"/><Relationship Id="rId43" Type="http://schemas.openxmlformats.org/officeDocument/2006/relationships/printerSettings" Target="../printerSettings/printerSettings160.bin"/><Relationship Id="rId8" Type="http://schemas.openxmlformats.org/officeDocument/2006/relationships/printerSettings" Target="../printerSettings/printerSettings125.bin"/><Relationship Id="rId3" Type="http://schemas.openxmlformats.org/officeDocument/2006/relationships/printerSettings" Target="../printerSettings/printerSettings120.bin"/><Relationship Id="rId12" Type="http://schemas.openxmlformats.org/officeDocument/2006/relationships/printerSettings" Target="../printerSettings/printerSettings129.bin"/><Relationship Id="rId17" Type="http://schemas.openxmlformats.org/officeDocument/2006/relationships/printerSettings" Target="../printerSettings/printerSettings134.bin"/><Relationship Id="rId25" Type="http://schemas.openxmlformats.org/officeDocument/2006/relationships/printerSettings" Target="../printerSettings/printerSettings142.bin"/><Relationship Id="rId33" Type="http://schemas.openxmlformats.org/officeDocument/2006/relationships/printerSettings" Target="../printerSettings/printerSettings150.bin"/><Relationship Id="rId38" Type="http://schemas.openxmlformats.org/officeDocument/2006/relationships/printerSettings" Target="../printerSettings/printerSettings155.bin"/><Relationship Id="rId46" Type="http://schemas.openxmlformats.org/officeDocument/2006/relationships/printerSettings" Target="../printerSettings/printerSettings163.bin"/><Relationship Id="rId20" Type="http://schemas.openxmlformats.org/officeDocument/2006/relationships/printerSettings" Target="../printerSettings/printerSettings137.bin"/><Relationship Id="rId41" Type="http://schemas.openxmlformats.org/officeDocument/2006/relationships/printerSettings" Target="../printerSettings/printerSettings158.bin"/></Relationships>
</file>

<file path=xl/worksheets/_rels/sheet5.xml.rels><?xml version="1.0" encoding="UTF-8" standalone="yes"?>
<Relationships xmlns="http://schemas.openxmlformats.org/package/2006/relationships"><Relationship Id="rId26" Type="http://schemas.openxmlformats.org/officeDocument/2006/relationships/vmlDrawing" Target="../drawings/vmlDrawing1.vml"/><Relationship Id="rId21" Type="http://schemas.openxmlformats.org/officeDocument/2006/relationships/printerSettings" Target="../printerSettings/printerSettings184.bin"/><Relationship Id="rId42" Type="http://schemas.openxmlformats.org/officeDocument/2006/relationships/ctrlProp" Target="../ctrlProps/ctrlProp16.xml"/><Relationship Id="rId47" Type="http://schemas.openxmlformats.org/officeDocument/2006/relationships/ctrlProp" Target="../ctrlProps/ctrlProp21.xml"/><Relationship Id="rId63" Type="http://schemas.openxmlformats.org/officeDocument/2006/relationships/ctrlProp" Target="../ctrlProps/ctrlProp37.xml"/><Relationship Id="rId68" Type="http://schemas.openxmlformats.org/officeDocument/2006/relationships/ctrlProp" Target="../ctrlProps/ctrlProp42.xml"/><Relationship Id="rId84" Type="http://schemas.openxmlformats.org/officeDocument/2006/relationships/ctrlProp" Target="../ctrlProps/ctrlProp58.xml"/><Relationship Id="rId89" Type="http://schemas.openxmlformats.org/officeDocument/2006/relationships/ctrlProp" Target="../ctrlProps/ctrlProp63.xml"/><Relationship Id="rId16" Type="http://schemas.openxmlformats.org/officeDocument/2006/relationships/printerSettings" Target="../printerSettings/printerSettings179.bin"/><Relationship Id="rId11" Type="http://schemas.openxmlformats.org/officeDocument/2006/relationships/printerSettings" Target="../printerSettings/printerSettings174.bin"/><Relationship Id="rId32" Type="http://schemas.openxmlformats.org/officeDocument/2006/relationships/ctrlProp" Target="../ctrlProps/ctrlProp6.xml"/><Relationship Id="rId37" Type="http://schemas.openxmlformats.org/officeDocument/2006/relationships/ctrlProp" Target="../ctrlProps/ctrlProp11.xml"/><Relationship Id="rId53" Type="http://schemas.openxmlformats.org/officeDocument/2006/relationships/ctrlProp" Target="../ctrlProps/ctrlProp27.xml"/><Relationship Id="rId58" Type="http://schemas.openxmlformats.org/officeDocument/2006/relationships/ctrlProp" Target="../ctrlProps/ctrlProp32.xml"/><Relationship Id="rId74" Type="http://schemas.openxmlformats.org/officeDocument/2006/relationships/ctrlProp" Target="../ctrlProps/ctrlProp48.xml"/><Relationship Id="rId79" Type="http://schemas.openxmlformats.org/officeDocument/2006/relationships/ctrlProp" Target="../ctrlProps/ctrlProp53.xml"/><Relationship Id="rId5" Type="http://schemas.openxmlformats.org/officeDocument/2006/relationships/printerSettings" Target="../printerSettings/printerSettings168.bin"/><Relationship Id="rId90" Type="http://schemas.openxmlformats.org/officeDocument/2006/relationships/ctrlProp" Target="../ctrlProps/ctrlProp64.xml"/><Relationship Id="rId95" Type="http://schemas.openxmlformats.org/officeDocument/2006/relationships/ctrlProp" Target="../ctrlProps/ctrlProp69.xml"/><Relationship Id="rId22" Type="http://schemas.openxmlformats.org/officeDocument/2006/relationships/printerSettings" Target="../printerSettings/printerSettings185.bin"/><Relationship Id="rId27" Type="http://schemas.openxmlformats.org/officeDocument/2006/relationships/ctrlProp" Target="../ctrlProps/ctrlProp1.xml"/><Relationship Id="rId43" Type="http://schemas.openxmlformats.org/officeDocument/2006/relationships/ctrlProp" Target="../ctrlProps/ctrlProp17.xml"/><Relationship Id="rId48" Type="http://schemas.openxmlformats.org/officeDocument/2006/relationships/ctrlProp" Target="../ctrlProps/ctrlProp22.xml"/><Relationship Id="rId64" Type="http://schemas.openxmlformats.org/officeDocument/2006/relationships/ctrlProp" Target="../ctrlProps/ctrlProp38.xml"/><Relationship Id="rId69" Type="http://schemas.openxmlformats.org/officeDocument/2006/relationships/ctrlProp" Target="../ctrlProps/ctrlProp43.xml"/><Relationship Id="rId80" Type="http://schemas.openxmlformats.org/officeDocument/2006/relationships/ctrlProp" Target="../ctrlProps/ctrlProp54.xml"/><Relationship Id="rId85" Type="http://schemas.openxmlformats.org/officeDocument/2006/relationships/ctrlProp" Target="../ctrlProps/ctrlProp59.xml"/><Relationship Id="rId3" Type="http://schemas.openxmlformats.org/officeDocument/2006/relationships/printerSettings" Target="../printerSettings/printerSettings166.bin"/><Relationship Id="rId12" Type="http://schemas.openxmlformats.org/officeDocument/2006/relationships/printerSettings" Target="../printerSettings/printerSettings175.bin"/><Relationship Id="rId17" Type="http://schemas.openxmlformats.org/officeDocument/2006/relationships/printerSettings" Target="../printerSettings/printerSettings180.bin"/><Relationship Id="rId25" Type="http://schemas.openxmlformats.org/officeDocument/2006/relationships/drawing" Target="../drawings/drawing4.xml"/><Relationship Id="rId33" Type="http://schemas.openxmlformats.org/officeDocument/2006/relationships/ctrlProp" Target="../ctrlProps/ctrlProp7.xml"/><Relationship Id="rId38" Type="http://schemas.openxmlformats.org/officeDocument/2006/relationships/ctrlProp" Target="../ctrlProps/ctrlProp12.xml"/><Relationship Id="rId46" Type="http://schemas.openxmlformats.org/officeDocument/2006/relationships/ctrlProp" Target="../ctrlProps/ctrlProp20.xml"/><Relationship Id="rId59" Type="http://schemas.openxmlformats.org/officeDocument/2006/relationships/ctrlProp" Target="../ctrlProps/ctrlProp33.xml"/><Relationship Id="rId67" Type="http://schemas.openxmlformats.org/officeDocument/2006/relationships/ctrlProp" Target="../ctrlProps/ctrlProp41.xml"/><Relationship Id="rId20" Type="http://schemas.openxmlformats.org/officeDocument/2006/relationships/printerSettings" Target="../printerSettings/printerSettings183.bin"/><Relationship Id="rId41" Type="http://schemas.openxmlformats.org/officeDocument/2006/relationships/ctrlProp" Target="../ctrlProps/ctrlProp15.xml"/><Relationship Id="rId54" Type="http://schemas.openxmlformats.org/officeDocument/2006/relationships/ctrlProp" Target="../ctrlProps/ctrlProp28.xml"/><Relationship Id="rId62" Type="http://schemas.openxmlformats.org/officeDocument/2006/relationships/ctrlProp" Target="../ctrlProps/ctrlProp36.xml"/><Relationship Id="rId70" Type="http://schemas.openxmlformats.org/officeDocument/2006/relationships/ctrlProp" Target="../ctrlProps/ctrlProp44.xml"/><Relationship Id="rId75" Type="http://schemas.openxmlformats.org/officeDocument/2006/relationships/ctrlProp" Target="../ctrlProps/ctrlProp49.xml"/><Relationship Id="rId83" Type="http://schemas.openxmlformats.org/officeDocument/2006/relationships/ctrlProp" Target="../ctrlProps/ctrlProp57.xml"/><Relationship Id="rId88" Type="http://schemas.openxmlformats.org/officeDocument/2006/relationships/ctrlProp" Target="../ctrlProps/ctrlProp62.xml"/><Relationship Id="rId91" Type="http://schemas.openxmlformats.org/officeDocument/2006/relationships/ctrlProp" Target="../ctrlProps/ctrlProp65.xml"/><Relationship Id="rId96" Type="http://schemas.openxmlformats.org/officeDocument/2006/relationships/ctrlProp" Target="../ctrlProps/ctrlProp70.xml"/><Relationship Id="rId1" Type="http://schemas.openxmlformats.org/officeDocument/2006/relationships/printerSettings" Target="../printerSettings/printerSettings164.bin"/><Relationship Id="rId6" Type="http://schemas.openxmlformats.org/officeDocument/2006/relationships/printerSettings" Target="../printerSettings/printerSettings169.bin"/><Relationship Id="rId15" Type="http://schemas.openxmlformats.org/officeDocument/2006/relationships/printerSettings" Target="../printerSettings/printerSettings178.bin"/><Relationship Id="rId23" Type="http://schemas.openxmlformats.org/officeDocument/2006/relationships/printerSettings" Target="../printerSettings/printerSettings186.bin"/><Relationship Id="rId28" Type="http://schemas.openxmlformats.org/officeDocument/2006/relationships/ctrlProp" Target="../ctrlProps/ctrlProp2.xml"/><Relationship Id="rId36" Type="http://schemas.openxmlformats.org/officeDocument/2006/relationships/ctrlProp" Target="../ctrlProps/ctrlProp10.xml"/><Relationship Id="rId49" Type="http://schemas.openxmlformats.org/officeDocument/2006/relationships/ctrlProp" Target="../ctrlProps/ctrlProp23.xml"/><Relationship Id="rId57" Type="http://schemas.openxmlformats.org/officeDocument/2006/relationships/ctrlProp" Target="../ctrlProps/ctrlProp31.xml"/><Relationship Id="rId10" Type="http://schemas.openxmlformats.org/officeDocument/2006/relationships/printerSettings" Target="../printerSettings/printerSettings173.bin"/><Relationship Id="rId31" Type="http://schemas.openxmlformats.org/officeDocument/2006/relationships/ctrlProp" Target="../ctrlProps/ctrlProp5.xml"/><Relationship Id="rId44" Type="http://schemas.openxmlformats.org/officeDocument/2006/relationships/ctrlProp" Target="../ctrlProps/ctrlProp18.xml"/><Relationship Id="rId52" Type="http://schemas.openxmlformats.org/officeDocument/2006/relationships/ctrlProp" Target="../ctrlProps/ctrlProp26.xml"/><Relationship Id="rId60" Type="http://schemas.openxmlformats.org/officeDocument/2006/relationships/ctrlProp" Target="../ctrlProps/ctrlProp34.xml"/><Relationship Id="rId65" Type="http://schemas.openxmlformats.org/officeDocument/2006/relationships/ctrlProp" Target="../ctrlProps/ctrlProp39.xml"/><Relationship Id="rId73" Type="http://schemas.openxmlformats.org/officeDocument/2006/relationships/ctrlProp" Target="../ctrlProps/ctrlProp47.xml"/><Relationship Id="rId78" Type="http://schemas.openxmlformats.org/officeDocument/2006/relationships/ctrlProp" Target="../ctrlProps/ctrlProp52.xml"/><Relationship Id="rId81" Type="http://schemas.openxmlformats.org/officeDocument/2006/relationships/ctrlProp" Target="../ctrlProps/ctrlProp55.xml"/><Relationship Id="rId86" Type="http://schemas.openxmlformats.org/officeDocument/2006/relationships/ctrlProp" Target="../ctrlProps/ctrlProp60.xml"/><Relationship Id="rId94" Type="http://schemas.openxmlformats.org/officeDocument/2006/relationships/ctrlProp" Target="../ctrlProps/ctrlProp68.xml"/><Relationship Id="rId4" Type="http://schemas.openxmlformats.org/officeDocument/2006/relationships/printerSettings" Target="../printerSettings/printerSettings167.bin"/><Relationship Id="rId9" Type="http://schemas.openxmlformats.org/officeDocument/2006/relationships/printerSettings" Target="../printerSettings/printerSettings172.bin"/><Relationship Id="rId13" Type="http://schemas.openxmlformats.org/officeDocument/2006/relationships/printerSettings" Target="../printerSettings/printerSettings176.bin"/><Relationship Id="rId18" Type="http://schemas.openxmlformats.org/officeDocument/2006/relationships/printerSettings" Target="../printerSettings/printerSettings181.bin"/><Relationship Id="rId39" Type="http://schemas.openxmlformats.org/officeDocument/2006/relationships/ctrlProp" Target="../ctrlProps/ctrlProp13.xml"/><Relationship Id="rId34" Type="http://schemas.openxmlformats.org/officeDocument/2006/relationships/ctrlProp" Target="../ctrlProps/ctrlProp8.xml"/><Relationship Id="rId50" Type="http://schemas.openxmlformats.org/officeDocument/2006/relationships/ctrlProp" Target="../ctrlProps/ctrlProp24.xml"/><Relationship Id="rId55" Type="http://schemas.openxmlformats.org/officeDocument/2006/relationships/ctrlProp" Target="../ctrlProps/ctrlProp29.xml"/><Relationship Id="rId76" Type="http://schemas.openxmlformats.org/officeDocument/2006/relationships/ctrlProp" Target="../ctrlProps/ctrlProp50.xml"/><Relationship Id="rId97" Type="http://schemas.openxmlformats.org/officeDocument/2006/relationships/ctrlProp" Target="../ctrlProps/ctrlProp71.xml"/><Relationship Id="rId7" Type="http://schemas.openxmlformats.org/officeDocument/2006/relationships/printerSettings" Target="../printerSettings/printerSettings170.bin"/><Relationship Id="rId71" Type="http://schemas.openxmlformats.org/officeDocument/2006/relationships/ctrlProp" Target="../ctrlProps/ctrlProp45.xml"/><Relationship Id="rId92" Type="http://schemas.openxmlformats.org/officeDocument/2006/relationships/ctrlProp" Target="../ctrlProps/ctrlProp66.xml"/><Relationship Id="rId2" Type="http://schemas.openxmlformats.org/officeDocument/2006/relationships/printerSettings" Target="../printerSettings/printerSettings165.bin"/><Relationship Id="rId29" Type="http://schemas.openxmlformats.org/officeDocument/2006/relationships/ctrlProp" Target="../ctrlProps/ctrlProp3.xml"/><Relationship Id="rId24" Type="http://schemas.openxmlformats.org/officeDocument/2006/relationships/printerSettings" Target="../printerSettings/printerSettings187.bin"/><Relationship Id="rId40" Type="http://schemas.openxmlformats.org/officeDocument/2006/relationships/ctrlProp" Target="../ctrlProps/ctrlProp14.xml"/><Relationship Id="rId45" Type="http://schemas.openxmlformats.org/officeDocument/2006/relationships/ctrlProp" Target="../ctrlProps/ctrlProp19.xml"/><Relationship Id="rId66" Type="http://schemas.openxmlformats.org/officeDocument/2006/relationships/ctrlProp" Target="../ctrlProps/ctrlProp40.xml"/><Relationship Id="rId87" Type="http://schemas.openxmlformats.org/officeDocument/2006/relationships/ctrlProp" Target="../ctrlProps/ctrlProp61.xml"/><Relationship Id="rId61" Type="http://schemas.openxmlformats.org/officeDocument/2006/relationships/ctrlProp" Target="../ctrlProps/ctrlProp35.xml"/><Relationship Id="rId82" Type="http://schemas.openxmlformats.org/officeDocument/2006/relationships/ctrlProp" Target="../ctrlProps/ctrlProp56.xml"/><Relationship Id="rId19" Type="http://schemas.openxmlformats.org/officeDocument/2006/relationships/printerSettings" Target="../printerSettings/printerSettings182.bin"/><Relationship Id="rId14" Type="http://schemas.openxmlformats.org/officeDocument/2006/relationships/printerSettings" Target="../printerSettings/printerSettings177.bin"/><Relationship Id="rId30" Type="http://schemas.openxmlformats.org/officeDocument/2006/relationships/ctrlProp" Target="../ctrlProps/ctrlProp4.xml"/><Relationship Id="rId35" Type="http://schemas.openxmlformats.org/officeDocument/2006/relationships/ctrlProp" Target="../ctrlProps/ctrlProp9.xml"/><Relationship Id="rId56" Type="http://schemas.openxmlformats.org/officeDocument/2006/relationships/ctrlProp" Target="../ctrlProps/ctrlProp30.xml"/><Relationship Id="rId77" Type="http://schemas.openxmlformats.org/officeDocument/2006/relationships/ctrlProp" Target="../ctrlProps/ctrlProp51.xml"/><Relationship Id="rId8" Type="http://schemas.openxmlformats.org/officeDocument/2006/relationships/printerSettings" Target="../printerSettings/printerSettings171.bin"/><Relationship Id="rId51" Type="http://schemas.openxmlformats.org/officeDocument/2006/relationships/ctrlProp" Target="../ctrlProps/ctrlProp25.xml"/><Relationship Id="rId72" Type="http://schemas.openxmlformats.org/officeDocument/2006/relationships/ctrlProp" Target="../ctrlProps/ctrlProp46.xml"/><Relationship Id="rId93" Type="http://schemas.openxmlformats.org/officeDocument/2006/relationships/ctrlProp" Target="../ctrlProps/ctrlProp67.xml"/><Relationship Id="rId98" Type="http://schemas.openxmlformats.org/officeDocument/2006/relationships/ctrlProp" Target="../ctrlProps/ctrlProp72.xml"/></Relationships>
</file>

<file path=xl/worksheets/_rels/sheet6.xml.rels><?xml version="1.0" encoding="UTF-8" standalone="yes"?>
<Relationships xmlns="http://schemas.openxmlformats.org/package/2006/relationships"><Relationship Id="rId13" Type="http://schemas.openxmlformats.org/officeDocument/2006/relationships/printerSettings" Target="../printerSettings/printerSettings200.bin"/><Relationship Id="rId18" Type="http://schemas.openxmlformats.org/officeDocument/2006/relationships/printerSettings" Target="../printerSettings/printerSettings205.bin"/><Relationship Id="rId26" Type="http://schemas.openxmlformats.org/officeDocument/2006/relationships/printerSettings" Target="../printerSettings/printerSettings213.bin"/><Relationship Id="rId39" Type="http://schemas.openxmlformats.org/officeDocument/2006/relationships/printerSettings" Target="../printerSettings/printerSettings226.bin"/><Relationship Id="rId21" Type="http://schemas.openxmlformats.org/officeDocument/2006/relationships/printerSettings" Target="../printerSettings/printerSettings208.bin"/><Relationship Id="rId34" Type="http://schemas.openxmlformats.org/officeDocument/2006/relationships/printerSettings" Target="../printerSettings/printerSettings221.bin"/><Relationship Id="rId42" Type="http://schemas.openxmlformats.org/officeDocument/2006/relationships/printerSettings" Target="../printerSettings/printerSettings229.bin"/><Relationship Id="rId47" Type="http://schemas.openxmlformats.org/officeDocument/2006/relationships/drawing" Target="../drawings/drawing5.xml"/><Relationship Id="rId7" Type="http://schemas.openxmlformats.org/officeDocument/2006/relationships/printerSettings" Target="../printerSettings/printerSettings194.bin"/><Relationship Id="rId2" Type="http://schemas.openxmlformats.org/officeDocument/2006/relationships/printerSettings" Target="../printerSettings/printerSettings189.bin"/><Relationship Id="rId16" Type="http://schemas.openxmlformats.org/officeDocument/2006/relationships/printerSettings" Target="../printerSettings/printerSettings203.bin"/><Relationship Id="rId29" Type="http://schemas.openxmlformats.org/officeDocument/2006/relationships/printerSettings" Target="../printerSettings/printerSettings216.bin"/><Relationship Id="rId1" Type="http://schemas.openxmlformats.org/officeDocument/2006/relationships/printerSettings" Target="../printerSettings/printerSettings188.bin"/><Relationship Id="rId6" Type="http://schemas.openxmlformats.org/officeDocument/2006/relationships/printerSettings" Target="../printerSettings/printerSettings193.bin"/><Relationship Id="rId11" Type="http://schemas.openxmlformats.org/officeDocument/2006/relationships/printerSettings" Target="../printerSettings/printerSettings198.bin"/><Relationship Id="rId24" Type="http://schemas.openxmlformats.org/officeDocument/2006/relationships/printerSettings" Target="../printerSettings/printerSettings211.bin"/><Relationship Id="rId32" Type="http://schemas.openxmlformats.org/officeDocument/2006/relationships/printerSettings" Target="../printerSettings/printerSettings219.bin"/><Relationship Id="rId37" Type="http://schemas.openxmlformats.org/officeDocument/2006/relationships/printerSettings" Target="../printerSettings/printerSettings224.bin"/><Relationship Id="rId40" Type="http://schemas.openxmlformats.org/officeDocument/2006/relationships/printerSettings" Target="../printerSettings/printerSettings227.bin"/><Relationship Id="rId45" Type="http://schemas.openxmlformats.org/officeDocument/2006/relationships/printerSettings" Target="../printerSettings/printerSettings232.bin"/><Relationship Id="rId5" Type="http://schemas.openxmlformats.org/officeDocument/2006/relationships/printerSettings" Target="../printerSettings/printerSettings192.bin"/><Relationship Id="rId15" Type="http://schemas.openxmlformats.org/officeDocument/2006/relationships/printerSettings" Target="../printerSettings/printerSettings202.bin"/><Relationship Id="rId23" Type="http://schemas.openxmlformats.org/officeDocument/2006/relationships/printerSettings" Target="../printerSettings/printerSettings210.bin"/><Relationship Id="rId28" Type="http://schemas.openxmlformats.org/officeDocument/2006/relationships/printerSettings" Target="../printerSettings/printerSettings215.bin"/><Relationship Id="rId36" Type="http://schemas.openxmlformats.org/officeDocument/2006/relationships/printerSettings" Target="../printerSettings/printerSettings223.bin"/><Relationship Id="rId10" Type="http://schemas.openxmlformats.org/officeDocument/2006/relationships/printerSettings" Target="../printerSettings/printerSettings197.bin"/><Relationship Id="rId19" Type="http://schemas.openxmlformats.org/officeDocument/2006/relationships/printerSettings" Target="../printerSettings/printerSettings206.bin"/><Relationship Id="rId31" Type="http://schemas.openxmlformats.org/officeDocument/2006/relationships/printerSettings" Target="../printerSettings/printerSettings218.bin"/><Relationship Id="rId44" Type="http://schemas.openxmlformats.org/officeDocument/2006/relationships/printerSettings" Target="../printerSettings/printerSettings231.bin"/><Relationship Id="rId4" Type="http://schemas.openxmlformats.org/officeDocument/2006/relationships/printerSettings" Target="../printerSettings/printerSettings191.bin"/><Relationship Id="rId9" Type="http://schemas.openxmlformats.org/officeDocument/2006/relationships/printerSettings" Target="../printerSettings/printerSettings196.bin"/><Relationship Id="rId14" Type="http://schemas.openxmlformats.org/officeDocument/2006/relationships/printerSettings" Target="../printerSettings/printerSettings201.bin"/><Relationship Id="rId22" Type="http://schemas.openxmlformats.org/officeDocument/2006/relationships/printerSettings" Target="../printerSettings/printerSettings209.bin"/><Relationship Id="rId27" Type="http://schemas.openxmlformats.org/officeDocument/2006/relationships/printerSettings" Target="../printerSettings/printerSettings214.bin"/><Relationship Id="rId30" Type="http://schemas.openxmlformats.org/officeDocument/2006/relationships/printerSettings" Target="../printerSettings/printerSettings217.bin"/><Relationship Id="rId35" Type="http://schemas.openxmlformats.org/officeDocument/2006/relationships/printerSettings" Target="../printerSettings/printerSettings222.bin"/><Relationship Id="rId43" Type="http://schemas.openxmlformats.org/officeDocument/2006/relationships/printerSettings" Target="../printerSettings/printerSettings230.bin"/><Relationship Id="rId8" Type="http://schemas.openxmlformats.org/officeDocument/2006/relationships/printerSettings" Target="../printerSettings/printerSettings195.bin"/><Relationship Id="rId3" Type="http://schemas.openxmlformats.org/officeDocument/2006/relationships/printerSettings" Target="../printerSettings/printerSettings190.bin"/><Relationship Id="rId12" Type="http://schemas.openxmlformats.org/officeDocument/2006/relationships/printerSettings" Target="../printerSettings/printerSettings199.bin"/><Relationship Id="rId17" Type="http://schemas.openxmlformats.org/officeDocument/2006/relationships/printerSettings" Target="../printerSettings/printerSettings204.bin"/><Relationship Id="rId25" Type="http://schemas.openxmlformats.org/officeDocument/2006/relationships/printerSettings" Target="../printerSettings/printerSettings212.bin"/><Relationship Id="rId33" Type="http://schemas.openxmlformats.org/officeDocument/2006/relationships/printerSettings" Target="../printerSettings/printerSettings220.bin"/><Relationship Id="rId38" Type="http://schemas.openxmlformats.org/officeDocument/2006/relationships/printerSettings" Target="../printerSettings/printerSettings225.bin"/><Relationship Id="rId46" Type="http://schemas.openxmlformats.org/officeDocument/2006/relationships/printerSettings" Target="../printerSettings/printerSettings233.bin"/><Relationship Id="rId20" Type="http://schemas.openxmlformats.org/officeDocument/2006/relationships/printerSettings" Target="../printerSettings/printerSettings207.bin"/><Relationship Id="rId41" Type="http://schemas.openxmlformats.org/officeDocument/2006/relationships/printerSettings" Target="../printerSettings/printerSettings228.bin"/></Relationships>
</file>

<file path=xl/worksheets/_rels/sheet7.xml.rels><?xml version="1.0" encoding="UTF-8" standalone="yes"?>
<Relationships xmlns="http://schemas.openxmlformats.org/package/2006/relationships"><Relationship Id="rId117" Type="http://schemas.openxmlformats.org/officeDocument/2006/relationships/ctrlProp" Target="../ctrlProps/ctrlProp165.xml"/><Relationship Id="rId21" Type="http://schemas.openxmlformats.org/officeDocument/2006/relationships/printerSettings" Target="../printerSettings/printerSettings254.bin"/><Relationship Id="rId42" Type="http://schemas.openxmlformats.org/officeDocument/2006/relationships/ctrlProp" Target="../ctrlProps/ctrlProp90.xml"/><Relationship Id="rId63" Type="http://schemas.openxmlformats.org/officeDocument/2006/relationships/ctrlProp" Target="../ctrlProps/ctrlProp111.xml"/><Relationship Id="rId84" Type="http://schemas.openxmlformats.org/officeDocument/2006/relationships/ctrlProp" Target="../ctrlProps/ctrlProp132.xml"/><Relationship Id="rId138" Type="http://schemas.openxmlformats.org/officeDocument/2006/relationships/ctrlProp" Target="../ctrlProps/ctrlProp186.xml"/><Relationship Id="rId107" Type="http://schemas.openxmlformats.org/officeDocument/2006/relationships/ctrlProp" Target="../ctrlProps/ctrlProp155.xml"/><Relationship Id="rId11" Type="http://schemas.openxmlformats.org/officeDocument/2006/relationships/printerSettings" Target="../printerSettings/printerSettings244.bin"/><Relationship Id="rId32" Type="http://schemas.openxmlformats.org/officeDocument/2006/relationships/ctrlProp" Target="../ctrlProps/ctrlProp80.xml"/><Relationship Id="rId53" Type="http://schemas.openxmlformats.org/officeDocument/2006/relationships/ctrlProp" Target="../ctrlProps/ctrlProp101.xml"/><Relationship Id="rId74" Type="http://schemas.openxmlformats.org/officeDocument/2006/relationships/ctrlProp" Target="../ctrlProps/ctrlProp122.xml"/><Relationship Id="rId128" Type="http://schemas.openxmlformats.org/officeDocument/2006/relationships/ctrlProp" Target="../ctrlProps/ctrlProp176.xml"/><Relationship Id="rId149" Type="http://schemas.openxmlformats.org/officeDocument/2006/relationships/ctrlProp" Target="../ctrlProps/ctrlProp197.xml"/><Relationship Id="rId5" Type="http://schemas.openxmlformats.org/officeDocument/2006/relationships/printerSettings" Target="../printerSettings/printerSettings238.bin"/><Relationship Id="rId95" Type="http://schemas.openxmlformats.org/officeDocument/2006/relationships/ctrlProp" Target="../ctrlProps/ctrlProp143.xml"/><Relationship Id="rId22" Type="http://schemas.openxmlformats.org/officeDocument/2006/relationships/printerSettings" Target="../printerSettings/printerSettings255.bin"/><Relationship Id="rId27" Type="http://schemas.openxmlformats.org/officeDocument/2006/relationships/ctrlProp" Target="../ctrlProps/ctrlProp75.xml"/><Relationship Id="rId43" Type="http://schemas.openxmlformats.org/officeDocument/2006/relationships/ctrlProp" Target="../ctrlProps/ctrlProp91.xml"/><Relationship Id="rId48" Type="http://schemas.openxmlformats.org/officeDocument/2006/relationships/ctrlProp" Target="../ctrlProps/ctrlProp96.xml"/><Relationship Id="rId64" Type="http://schemas.openxmlformats.org/officeDocument/2006/relationships/ctrlProp" Target="../ctrlProps/ctrlProp112.xml"/><Relationship Id="rId69" Type="http://schemas.openxmlformats.org/officeDocument/2006/relationships/ctrlProp" Target="../ctrlProps/ctrlProp117.xml"/><Relationship Id="rId113" Type="http://schemas.openxmlformats.org/officeDocument/2006/relationships/ctrlProp" Target="../ctrlProps/ctrlProp161.xml"/><Relationship Id="rId118" Type="http://schemas.openxmlformats.org/officeDocument/2006/relationships/ctrlProp" Target="../ctrlProps/ctrlProp166.xml"/><Relationship Id="rId134" Type="http://schemas.openxmlformats.org/officeDocument/2006/relationships/ctrlProp" Target="../ctrlProps/ctrlProp182.xml"/><Relationship Id="rId139" Type="http://schemas.openxmlformats.org/officeDocument/2006/relationships/ctrlProp" Target="../ctrlProps/ctrlProp187.xml"/><Relationship Id="rId80" Type="http://schemas.openxmlformats.org/officeDocument/2006/relationships/ctrlProp" Target="../ctrlProps/ctrlProp128.xml"/><Relationship Id="rId85" Type="http://schemas.openxmlformats.org/officeDocument/2006/relationships/ctrlProp" Target="../ctrlProps/ctrlProp133.xml"/><Relationship Id="rId150" Type="http://schemas.openxmlformats.org/officeDocument/2006/relationships/ctrlProp" Target="../ctrlProps/ctrlProp198.xml"/><Relationship Id="rId12" Type="http://schemas.openxmlformats.org/officeDocument/2006/relationships/printerSettings" Target="../printerSettings/printerSettings245.bin"/><Relationship Id="rId17" Type="http://schemas.openxmlformats.org/officeDocument/2006/relationships/printerSettings" Target="../printerSettings/printerSettings250.bin"/><Relationship Id="rId33" Type="http://schemas.openxmlformats.org/officeDocument/2006/relationships/ctrlProp" Target="../ctrlProps/ctrlProp81.xml"/><Relationship Id="rId38" Type="http://schemas.openxmlformats.org/officeDocument/2006/relationships/ctrlProp" Target="../ctrlProps/ctrlProp86.xml"/><Relationship Id="rId59" Type="http://schemas.openxmlformats.org/officeDocument/2006/relationships/ctrlProp" Target="../ctrlProps/ctrlProp107.xml"/><Relationship Id="rId103" Type="http://schemas.openxmlformats.org/officeDocument/2006/relationships/ctrlProp" Target="../ctrlProps/ctrlProp151.xml"/><Relationship Id="rId108" Type="http://schemas.openxmlformats.org/officeDocument/2006/relationships/ctrlProp" Target="../ctrlProps/ctrlProp156.xml"/><Relationship Id="rId124" Type="http://schemas.openxmlformats.org/officeDocument/2006/relationships/ctrlProp" Target="../ctrlProps/ctrlProp172.xml"/><Relationship Id="rId129" Type="http://schemas.openxmlformats.org/officeDocument/2006/relationships/ctrlProp" Target="../ctrlProps/ctrlProp177.xml"/><Relationship Id="rId54" Type="http://schemas.openxmlformats.org/officeDocument/2006/relationships/ctrlProp" Target="../ctrlProps/ctrlProp102.xml"/><Relationship Id="rId70" Type="http://schemas.openxmlformats.org/officeDocument/2006/relationships/ctrlProp" Target="../ctrlProps/ctrlProp118.xml"/><Relationship Id="rId75" Type="http://schemas.openxmlformats.org/officeDocument/2006/relationships/ctrlProp" Target="../ctrlProps/ctrlProp123.xml"/><Relationship Id="rId91" Type="http://schemas.openxmlformats.org/officeDocument/2006/relationships/ctrlProp" Target="../ctrlProps/ctrlProp139.xml"/><Relationship Id="rId96" Type="http://schemas.openxmlformats.org/officeDocument/2006/relationships/ctrlProp" Target="../ctrlProps/ctrlProp144.xml"/><Relationship Id="rId140" Type="http://schemas.openxmlformats.org/officeDocument/2006/relationships/ctrlProp" Target="../ctrlProps/ctrlProp188.xml"/><Relationship Id="rId145" Type="http://schemas.openxmlformats.org/officeDocument/2006/relationships/ctrlProp" Target="../ctrlProps/ctrlProp193.xml"/><Relationship Id="rId1" Type="http://schemas.openxmlformats.org/officeDocument/2006/relationships/printerSettings" Target="../printerSettings/printerSettings234.bin"/><Relationship Id="rId6" Type="http://schemas.openxmlformats.org/officeDocument/2006/relationships/printerSettings" Target="../printerSettings/printerSettings239.bin"/><Relationship Id="rId23" Type="http://schemas.openxmlformats.org/officeDocument/2006/relationships/drawing" Target="../drawings/drawing6.xml"/><Relationship Id="rId28" Type="http://schemas.openxmlformats.org/officeDocument/2006/relationships/ctrlProp" Target="../ctrlProps/ctrlProp76.xml"/><Relationship Id="rId49" Type="http://schemas.openxmlformats.org/officeDocument/2006/relationships/ctrlProp" Target="../ctrlProps/ctrlProp97.xml"/><Relationship Id="rId114" Type="http://schemas.openxmlformats.org/officeDocument/2006/relationships/ctrlProp" Target="../ctrlProps/ctrlProp162.xml"/><Relationship Id="rId119" Type="http://schemas.openxmlformats.org/officeDocument/2006/relationships/ctrlProp" Target="../ctrlProps/ctrlProp167.xml"/><Relationship Id="rId44" Type="http://schemas.openxmlformats.org/officeDocument/2006/relationships/ctrlProp" Target="../ctrlProps/ctrlProp92.xml"/><Relationship Id="rId60" Type="http://schemas.openxmlformats.org/officeDocument/2006/relationships/ctrlProp" Target="../ctrlProps/ctrlProp108.xml"/><Relationship Id="rId65" Type="http://schemas.openxmlformats.org/officeDocument/2006/relationships/ctrlProp" Target="../ctrlProps/ctrlProp113.xml"/><Relationship Id="rId81" Type="http://schemas.openxmlformats.org/officeDocument/2006/relationships/ctrlProp" Target="../ctrlProps/ctrlProp129.xml"/><Relationship Id="rId86" Type="http://schemas.openxmlformats.org/officeDocument/2006/relationships/ctrlProp" Target="../ctrlProps/ctrlProp134.xml"/><Relationship Id="rId130" Type="http://schemas.openxmlformats.org/officeDocument/2006/relationships/ctrlProp" Target="../ctrlProps/ctrlProp178.xml"/><Relationship Id="rId135" Type="http://schemas.openxmlformats.org/officeDocument/2006/relationships/ctrlProp" Target="../ctrlProps/ctrlProp183.xml"/><Relationship Id="rId13" Type="http://schemas.openxmlformats.org/officeDocument/2006/relationships/printerSettings" Target="../printerSettings/printerSettings246.bin"/><Relationship Id="rId18" Type="http://schemas.openxmlformats.org/officeDocument/2006/relationships/printerSettings" Target="../printerSettings/printerSettings251.bin"/><Relationship Id="rId39" Type="http://schemas.openxmlformats.org/officeDocument/2006/relationships/ctrlProp" Target="../ctrlProps/ctrlProp87.xml"/><Relationship Id="rId109" Type="http://schemas.openxmlformats.org/officeDocument/2006/relationships/ctrlProp" Target="../ctrlProps/ctrlProp157.xml"/><Relationship Id="rId34" Type="http://schemas.openxmlformats.org/officeDocument/2006/relationships/ctrlProp" Target="../ctrlProps/ctrlProp82.xml"/><Relationship Id="rId50" Type="http://schemas.openxmlformats.org/officeDocument/2006/relationships/ctrlProp" Target="../ctrlProps/ctrlProp98.xml"/><Relationship Id="rId55" Type="http://schemas.openxmlformats.org/officeDocument/2006/relationships/ctrlProp" Target="../ctrlProps/ctrlProp103.xml"/><Relationship Id="rId76" Type="http://schemas.openxmlformats.org/officeDocument/2006/relationships/ctrlProp" Target="../ctrlProps/ctrlProp124.xml"/><Relationship Id="rId97" Type="http://schemas.openxmlformats.org/officeDocument/2006/relationships/ctrlProp" Target="../ctrlProps/ctrlProp145.xml"/><Relationship Id="rId104" Type="http://schemas.openxmlformats.org/officeDocument/2006/relationships/ctrlProp" Target="../ctrlProps/ctrlProp152.xml"/><Relationship Id="rId120" Type="http://schemas.openxmlformats.org/officeDocument/2006/relationships/ctrlProp" Target="../ctrlProps/ctrlProp168.xml"/><Relationship Id="rId125" Type="http://schemas.openxmlformats.org/officeDocument/2006/relationships/ctrlProp" Target="../ctrlProps/ctrlProp173.xml"/><Relationship Id="rId141" Type="http://schemas.openxmlformats.org/officeDocument/2006/relationships/ctrlProp" Target="../ctrlProps/ctrlProp189.xml"/><Relationship Id="rId146" Type="http://schemas.openxmlformats.org/officeDocument/2006/relationships/ctrlProp" Target="../ctrlProps/ctrlProp194.xml"/><Relationship Id="rId7" Type="http://schemas.openxmlformats.org/officeDocument/2006/relationships/printerSettings" Target="../printerSettings/printerSettings240.bin"/><Relationship Id="rId71" Type="http://schemas.openxmlformats.org/officeDocument/2006/relationships/ctrlProp" Target="../ctrlProps/ctrlProp119.xml"/><Relationship Id="rId92" Type="http://schemas.openxmlformats.org/officeDocument/2006/relationships/ctrlProp" Target="../ctrlProps/ctrlProp140.xml"/><Relationship Id="rId2" Type="http://schemas.openxmlformats.org/officeDocument/2006/relationships/printerSettings" Target="../printerSettings/printerSettings235.bin"/><Relationship Id="rId29" Type="http://schemas.openxmlformats.org/officeDocument/2006/relationships/ctrlProp" Target="../ctrlProps/ctrlProp77.xml"/><Relationship Id="rId24" Type="http://schemas.openxmlformats.org/officeDocument/2006/relationships/vmlDrawing" Target="../drawings/vmlDrawing2.vml"/><Relationship Id="rId40" Type="http://schemas.openxmlformats.org/officeDocument/2006/relationships/ctrlProp" Target="../ctrlProps/ctrlProp88.xml"/><Relationship Id="rId45" Type="http://schemas.openxmlformats.org/officeDocument/2006/relationships/ctrlProp" Target="../ctrlProps/ctrlProp93.xml"/><Relationship Id="rId66" Type="http://schemas.openxmlformats.org/officeDocument/2006/relationships/ctrlProp" Target="../ctrlProps/ctrlProp114.xml"/><Relationship Id="rId87" Type="http://schemas.openxmlformats.org/officeDocument/2006/relationships/ctrlProp" Target="../ctrlProps/ctrlProp135.xml"/><Relationship Id="rId110" Type="http://schemas.openxmlformats.org/officeDocument/2006/relationships/ctrlProp" Target="../ctrlProps/ctrlProp158.xml"/><Relationship Id="rId115" Type="http://schemas.openxmlformats.org/officeDocument/2006/relationships/ctrlProp" Target="../ctrlProps/ctrlProp163.xml"/><Relationship Id="rId131" Type="http://schemas.openxmlformats.org/officeDocument/2006/relationships/ctrlProp" Target="../ctrlProps/ctrlProp179.xml"/><Relationship Id="rId136" Type="http://schemas.openxmlformats.org/officeDocument/2006/relationships/ctrlProp" Target="../ctrlProps/ctrlProp184.xml"/><Relationship Id="rId61" Type="http://schemas.openxmlformats.org/officeDocument/2006/relationships/ctrlProp" Target="../ctrlProps/ctrlProp109.xml"/><Relationship Id="rId82" Type="http://schemas.openxmlformats.org/officeDocument/2006/relationships/ctrlProp" Target="../ctrlProps/ctrlProp130.xml"/><Relationship Id="rId19" Type="http://schemas.openxmlformats.org/officeDocument/2006/relationships/printerSettings" Target="../printerSettings/printerSettings252.bin"/><Relationship Id="rId14" Type="http://schemas.openxmlformats.org/officeDocument/2006/relationships/printerSettings" Target="../printerSettings/printerSettings247.bin"/><Relationship Id="rId30" Type="http://schemas.openxmlformats.org/officeDocument/2006/relationships/ctrlProp" Target="../ctrlProps/ctrlProp78.xml"/><Relationship Id="rId35" Type="http://schemas.openxmlformats.org/officeDocument/2006/relationships/ctrlProp" Target="../ctrlProps/ctrlProp83.xml"/><Relationship Id="rId56" Type="http://schemas.openxmlformats.org/officeDocument/2006/relationships/ctrlProp" Target="../ctrlProps/ctrlProp104.xml"/><Relationship Id="rId77" Type="http://schemas.openxmlformats.org/officeDocument/2006/relationships/ctrlProp" Target="../ctrlProps/ctrlProp125.xml"/><Relationship Id="rId100" Type="http://schemas.openxmlformats.org/officeDocument/2006/relationships/ctrlProp" Target="../ctrlProps/ctrlProp148.xml"/><Relationship Id="rId105" Type="http://schemas.openxmlformats.org/officeDocument/2006/relationships/ctrlProp" Target="../ctrlProps/ctrlProp153.xml"/><Relationship Id="rId126" Type="http://schemas.openxmlformats.org/officeDocument/2006/relationships/ctrlProp" Target="../ctrlProps/ctrlProp174.xml"/><Relationship Id="rId147" Type="http://schemas.openxmlformats.org/officeDocument/2006/relationships/ctrlProp" Target="../ctrlProps/ctrlProp195.xml"/><Relationship Id="rId8" Type="http://schemas.openxmlformats.org/officeDocument/2006/relationships/printerSettings" Target="../printerSettings/printerSettings241.bin"/><Relationship Id="rId51" Type="http://schemas.openxmlformats.org/officeDocument/2006/relationships/ctrlProp" Target="../ctrlProps/ctrlProp99.xml"/><Relationship Id="rId72" Type="http://schemas.openxmlformats.org/officeDocument/2006/relationships/ctrlProp" Target="../ctrlProps/ctrlProp120.xml"/><Relationship Id="rId93" Type="http://schemas.openxmlformats.org/officeDocument/2006/relationships/ctrlProp" Target="../ctrlProps/ctrlProp141.xml"/><Relationship Id="rId98" Type="http://schemas.openxmlformats.org/officeDocument/2006/relationships/ctrlProp" Target="../ctrlProps/ctrlProp146.xml"/><Relationship Id="rId121" Type="http://schemas.openxmlformats.org/officeDocument/2006/relationships/ctrlProp" Target="../ctrlProps/ctrlProp169.xml"/><Relationship Id="rId142" Type="http://schemas.openxmlformats.org/officeDocument/2006/relationships/ctrlProp" Target="../ctrlProps/ctrlProp190.xml"/><Relationship Id="rId3" Type="http://schemas.openxmlformats.org/officeDocument/2006/relationships/printerSettings" Target="../printerSettings/printerSettings236.bin"/><Relationship Id="rId25" Type="http://schemas.openxmlformats.org/officeDocument/2006/relationships/ctrlProp" Target="../ctrlProps/ctrlProp73.xml"/><Relationship Id="rId46" Type="http://schemas.openxmlformats.org/officeDocument/2006/relationships/ctrlProp" Target="../ctrlProps/ctrlProp94.xml"/><Relationship Id="rId67" Type="http://schemas.openxmlformats.org/officeDocument/2006/relationships/ctrlProp" Target="../ctrlProps/ctrlProp115.xml"/><Relationship Id="rId116" Type="http://schemas.openxmlformats.org/officeDocument/2006/relationships/ctrlProp" Target="../ctrlProps/ctrlProp164.xml"/><Relationship Id="rId137" Type="http://schemas.openxmlformats.org/officeDocument/2006/relationships/ctrlProp" Target="../ctrlProps/ctrlProp185.xml"/><Relationship Id="rId20" Type="http://schemas.openxmlformats.org/officeDocument/2006/relationships/printerSettings" Target="../printerSettings/printerSettings253.bin"/><Relationship Id="rId41" Type="http://schemas.openxmlformats.org/officeDocument/2006/relationships/ctrlProp" Target="../ctrlProps/ctrlProp89.xml"/><Relationship Id="rId62" Type="http://schemas.openxmlformats.org/officeDocument/2006/relationships/ctrlProp" Target="../ctrlProps/ctrlProp110.xml"/><Relationship Id="rId83" Type="http://schemas.openxmlformats.org/officeDocument/2006/relationships/ctrlProp" Target="../ctrlProps/ctrlProp131.xml"/><Relationship Id="rId88" Type="http://schemas.openxmlformats.org/officeDocument/2006/relationships/ctrlProp" Target="../ctrlProps/ctrlProp136.xml"/><Relationship Id="rId111" Type="http://schemas.openxmlformats.org/officeDocument/2006/relationships/ctrlProp" Target="../ctrlProps/ctrlProp159.xml"/><Relationship Id="rId132" Type="http://schemas.openxmlformats.org/officeDocument/2006/relationships/ctrlProp" Target="../ctrlProps/ctrlProp180.xml"/><Relationship Id="rId15" Type="http://schemas.openxmlformats.org/officeDocument/2006/relationships/printerSettings" Target="../printerSettings/printerSettings248.bin"/><Relationship Id="rId36" Type="http://schemas.openxmlformats.org/officeDocument/2006/relationships/ctrlProp" Target="../ctrlProps/ctrlProp84.xml"/><Relationship Id="rId57" Type="http://schemas.openxmlformats.org/officeDocument/2006/relationships/ctrlProp" Target="../ctrlProps/ctrlProp105.xml"/><Relationship Id="rId106" Type="http://schemas.openxmlformats.org/officeDocument/2006/relationships/ctrlProp" Target="../ctrlProps/ctrlProp154.xml"/><Relationship Id="rId127" Type="http://schemas.openxmlformats.org/officeDocument/2006/relationships/ctrlProp" Target="../ctrlProps/ctrlProp175.xml"/><Relationship Id="rId10" Type="http://schemas.openxmlformats.org/officeDocument/2006/relationships/printerSettings" Target="../printerSettings/printerSettings243.bin"/><Relationship Id="rId31" Type="http://schemas.openxmlformats.org/officeDocument/2006/relationships/ctrlProp" Target="../ctrlProps/ctrlProp79.xml"/><Relationship Id="rId52" Type="http://schemas.openxmlformats.org/officeDocument/2006/relationships/ctrlProp" Target="../ctrlProps/ctrlProp100.xml"/><Relationship Id="rId73" Type="http://schemas.openxmlformats.org/officeDocument/2006/relationships/ctrlProp" Target="../ctrlProps/ctrlProp121.xml"/><Relationship Id="rId78" Type="http://schemas.openxmlformats.org/officeDocument/2006/relationships/ctrlProp" Target="../ctrlProps/ctrlProp126.xml"/><Relationship Id="rId94" Type="http://schemas.openxmlformats.org/officeDocument/2006/relationships/ctrlProp" Target="../ctrlProps/ctrlProp142.xml"/><Relationship Id="rId99" Type="http://schemas.openxmlformats.org/officeDocument/2006/relationships/ctrlProp" Target="../ctrlProps/ctrlProp147.xml"/><Relationship Id="rId101" Type="http://schemas.openxmlformats.org/officeDocument/2006/relationships/ctrlProp" Target="../ctrlProps/ctrlProp149.xml"/><Relationship Id="rId122" Type="http://schemas.openxmlformats.org/officeDocument/2006/relationships/ctrlProp" Target="../ctrlProps/ctrlProp170.xml"/><Relationship Id="rId143" Type="http://schemas.openxmlformats.org/officeDocument/2006/relationships/ctrlProp" Target="../ctrlProps/ctrlProp191.xml"/><Relationship Id="rId148" Type="http://schemas.openxmlformats.org/officeDocument/2006/relationships/ctrlProp" Target="../ctrlProps/ctrlProp196.xml"/><Relationship Id="rId4" Type="http://schemas.openxmlformats.org/officeDocument/2006/relationships/printerSettings" Target="../printerSettings/printerSettings237.bin"/><Relationship Id="rId9" Type="http://schemas.openxmlformats.org/officeDocument/2006/relationships/printerSettings" Target="../printerSettings/printerSettings242.bin"/><Relationship Id="rId26" Type="http://schemas.openxmlformats.org/officeDocument/2006/relationships/ctrlProp" Target="../ctrlProps/ctrlProp74.xml"/><Relationship Id="rId47" Type="http://schemas.openxmlformats.org/officeDocument/2006/relationships/ctrlProp" Target="../ctrlProps/ctrlProp95.xml"/><Relationship Id="rId68" Type="http://schemas.openxmlformats.org/officeDocument/2006/relationships/ctrlProp" Target="../ctrlProps/ctrlProp116.xml"/><Relationship Id="rId89" Type="http://schemas.openxmlformats.org/officeDocument/2006/relationships/ctrlProp" Target="../ctrlProps/ctrlProp137.xml"/><Relationship Id="rId112" Type="http://schemas.openxmlformats.org/officeDocument/2006/relationships/ctrlProp" Target="../ctrlProps/ctrlProp160.xml"/><Relationship Id="rId133" Type="http://schemas.openxmlformats.org/officeDocument/2006/relationships/ctrlProp" Target="../ctrlProps/ctrlProp181.xml"/><Relationship Id="rId16" Type="http://schemas.openxmlformats.org/officeDocument/2006/relationships/printerSettings" Target="../printerSettings/printerSettings249.bin"/><Relationship Id="rId37" Type="http://schemas.openxmlformats.org/officeDocument/2006/relationships/ctrlProp" Target="../ctrlProps/ctrlProp85.xml"/><Relationship Id="rId58" Type="http://schemas.openxmlformats.org/officeDocument/2006/relationships/ctrlProp" Target="../ctrlProps/ctrlProp106.xml"/><Relationship Id="rId79" Type="http://schemas.openxmlformats.org/officeDocument/2006/relationships/ctrlProp" Target="../ctrlProps/ctrlProp127.xml"/><Relationship Id="rId102" Type="http://schemas.openxmlformats.org/officeDocument/2006/relationships/ctrlProp" Target="../ctrlProps/ctrlProp150.xml"/><Relationship Id="rId123" Type="http://schemas.openxmlformats.org/officeDocument/2006/relationships/ctrlProp" Target="../ctrlProps/ctrlProp171.xml"/><Relationship Id="rId144" Type="http://schemas.openxmlformats.org/officeDocument/2006/relationships/ctrlProp" Target="../ctrlProps/ctrlProp192.xml"/><Relationship Id="rId90" Type="http://schemas.openxmlformats.org/officeDocument/2006/relationships/ctrlProp" Target="../ctrlProps/ctrlProp138.xml"/></Relationships>
</file>

<file path=xl/worksheets/_rels/sheet8.xml.rels><?xml version="1.0" encoding="UTF-8" standalone="yes"?>
<Relationships xmlns="http://schemas.openxmlformats.org/package/2006/relationships"><Relationship Id="rId13" Type="http://schemas.openxmlformats.org/officeDocument/2006/relationships/printerSettings" Target="../printerSettings/printerSettings268.bin"/><Relationship Id="rId18" Type="http://schemas.openxmlformats.org/officeDocument/2006/relationships/printerSettings" Target="../printerSettings/printerSettings273.bin"/><Relationship Id="rId26" Type="http://schemas.openxmlformats.org/officeDocument/2006/relationships/printerSettings" Target="../printerSettings/printerSettings281.bin"/><Relationship Id="rId39" Type="http://schemas.openxmlformats.org/officeDocument/2006/relationships/printerSettings" Target="../printerSettings/printerSettings294.bin"/><Relationship Id="rId21" Type="http://schemas.openxmlformats.org/officeDocument/2006/relationships/printerSettings" Target="../printerSettings/printerSettings276.bin"/><Relationship Id="rId34" Type="http://schemas.openxmlformats.org/officeDocument/2006/relationships/printerSettings" Target="../printerSettings/printerSettings289.bin"/><Relationship Id="rId42" Type="http://schemas.openxmlformats.org/officeDocument/2006/relationships/printerSettings" Target="../printerSettings/printerSettings297.bin"/><Relationship Id="rId47" Type="http://schemas.openxmlformats.org/officeDocument/2006/relationships/drawing" Target="../drawings/drawing7.xml"/><Relationship Id="rId7" Type="http://schemas.openxmlformats.org/officeDocument/2006/relationships/printerSettings" Target="../printerSettings/printerSettings262.bin"/><Relationship Id="rId2" Type="http://schemas.openxmlformats.org/officeDocument/2006/relationships/printerSettings" Target="../printerSettings/printerSettings257.bin"/><Relationship Id="rId16" Type="http://schemas.openxmlformats.org/officeDocument/2006/relationships/printerSettings" Target="../printerSettings/printerSettings271.bin"/><Relationship Id="rId29" Type="http://schemas.openxmlformats.org/officeDocument/2006/relationships/printerSettings" Target="../printerSettings/printerSettings284.bin"/><Relationship Id="rId1" Type="http://schemas.openxmlformats.org/officeDocument/2006/relationships/printerSettings" Target="../printerSettings/printerSettings256.bin"/><Relationship Id="rId6" Type="http://schemas.openxmlformats.org/officeDocument/2006/relationships/printerSettings" Target="../printerSettings/printerSettings261.bin"/><Relationship Id="rId11" Type="http://schemas.openxmlformats.org/officeDocument/2006/relationships/printerSettings" Target="../printerSettings/printerSettings266.bin"/><Relationship Id="rId24" Type="http://schemas.openxmlformats.org/officeDocument/2006/relationships/printerSettings" Target="../printerSettings/printerSettings279.bin"/><Relationship Id="rId32" Type="http://schemas.openxmlformats.org/officeDocument/2006/relationships/printerSettings" Target="../printerSettings/printerSettings287.bin"/><Relationship Id="rId37" Type="http://schemas.openxmlformats.org/officeDocument/2006/relationships/printerSettings" Target="../printerSettings/printerSettings292.bin"/><Relationship Id="rId40" Type="http://schemas.openxmlformats.org/officeDocument/2006/relationships/printerSettings" Target="../printerSettings/printerSettings295.bin"/><Relationship Id="rId45" Type="http://schemas.openxmlformats.org/officeDocument/2006/relationships/printerSettings" Target="../printerSettings/printerSettings300.bin"/><Relationship Id="rId5" Type="http://schemas.openxmlformats.org/officeDocument/2006/relationships/printerSettings" Target="../printerSettings/printerSettings260.bin"/><Relationship Id="rId15" Type="http://schemas.openxmlformats.org/officeDocument/2006/relationships/printerSettings" Target="../printerSettings/printerSettings270.bin"/><Relationship Id="rId23" Type="http://schemas.openxmlformats.org/officeDocument/2006/relationships/printerSettings" Target="../printerSettings/printerSettings278.bin"/><Relationship Id="rId28" Type="http://schemas.openxmlformats.org/officeDocument/2006/relationships/printerSettings" Target="../printerSettings/printerSettings283.bin"/><Relationship Id="rId36" Type="http://schemas.openxmlformats.org/officeDocument/2006/relationships/printerSettings" Target="../printerSettings/printerSettings291.bin"/><Relationship Id="rId10" Type="http://schemas.openxmlformats.org/officeDocument/2006/relationships/printerSettings" Target="../printerSettings/printerSettings265.bin"/><Relationship Id="rId19" Type="http://schemas.openxmlformats.org/officeDocument/2006/relationships/printerSettings" Target="../printerSettings/printerSettings274.bin"/><Relationship Id="rId31" Type="http://schemas.openxmlformats.org/officeDocument/2006/relationships/printerSettings" Target="../printerSettings/printerSettings286.bin"/><Relationship Id="rId44" Type="http://schemas.openxmlformats.org/officeDocument/2006/relationships/printerSettings" Target="../printerSettings/printerSettings299.bin"/><Relationship Id="rId4" Type="http://schemas.openxmlformats.org/officeDocument/2006/relationships/printerSettings" Target="../printerSettings/printerSettings259.bin"/><Relationship Id="rId9" Type="http://schemas.openxmlformats.org/officeDocument/2006/relationships/printerSettings" Target="../printerSettings/printerSettings264.bin"/><Relationship Id="rId14" Type="http://schemas.openxmlformats.org/officeDocument/2006/relationships/printerSettings" Target="../printerSettings/printerSettings269.bin"/><Relationship Id="rId22" Type="http://schemas.openxmlformats.org/officeDocument/2006/relationships/printerSettings" Target="../printerSettings/printerSettings277.bin"/><Relationship Id="rId27" Type="http://schemas.openxmlformats.org/officeDocument/2006/relationships/printerSettings" Target="../printerSettings/printerSettings282.bin"/><Relationship Id="rId30" Type="http://schemas.openxmlformats.org/officeDocument/2006/relationships/printerSettings" Target="../printerSettings/printerSettings285.bin"/><Relationship Id="rId35" Type="http://schemas.openxmlformats.org/officeDocument/2006/relationships/printerSettings" Target="../printerSettings/printerSettings290.bin"/><Relationship Id="rId43" Type="http://schemas.openxmlformats.org/officeDocument/2006/relationships/printerSettings" Target="../printerSettings/printerSettings298.bin"/><Relationship Id="rId8" Type="http://schemas.openxmlformats.org/officeDocument/2006/relationships/printerSettings" Target="../printerSettings/printerSettings263.bin"/><Relationship Id="rId3" Type="http://schemas.openxmlformats.org/officeDocument/2006/relationships/printerSettings" Target="../printerSettings/printerSettings258.bin"/><Relationship Id="rId12" Type="http://schemas.openxmlformats.org/officeDocument/2006/relationships/printerSettings" Target="../printerSettings/printerSettings267.bin"/><Relationship Id="rId17" Type="http://schemas.openxmlformats.org/officeDocument/2006/relationships/printerSettings" Target="../printerSettings/printerSettings272.bin"/><Relationship Id="rId25" Type="http://schemas.openxmlformats.org/officeDocument/2006/relationships/printerSettings" Target="../printerSettings/printerSettings280.bin"/><Relationship Id="rId33" Type="http://schemas.openxmlformats.org/officeDocument/2006/relationships/printerSettings" Target="../printerSettings/printerSettings288.bin"/><Relationship Id="rId38" Type="http://schemas.openxmlformats.org/officeDocument/2006/relationships/printerSettings" Target="../printerSettings/printerSettings293.bin"/><Relationship Id="rId46" Type="http://schemas.openxmlformats.org/officeDocument/2006/relationships/printerSettings" Target="../printerSettings/printerSettings301.bin"/><Relationship Id="rId20" Type="http://schemas.openxmlformats.org/officeDocument/2006/relationships/printerSettings" Target="../printerSettings/printerSettings275.bin"/><Relationship Id="rId41" Type="http://schemas.openxmlformats.org/officeDocument/2006/relationships/printerSettings" Target="../printerSettings/printerSettings296.bin"/></Relationships>
</file>

<file path=xl/worksheets/_rels/sheet9.xml.rels><?xml version="1.0" encoding="UTF-8" standalone="yes"?>
<Relationships xmlns="http://schemas.openxmlformats.org/package/2006/relationships"><Relationship Id="rId13" Type="http://schemas.openxmlformats.org/officeDocument/2006/relationships/printerSettings" Target="../printerSettings/printerSettings314.bin"/><Relationship Id="rId18" Type="http://schemas.openxmlformats.org/officeDocument/2006/relationships/printerSettings" Target="../printerSettings/printerSettings319.bin"/><Relationship Id="rId26" Type="http://schemas.openxmlformats.org/officeDocument/2006/relationships/printerSettings" Target="../printerSettings/printerSettings327.bin"/><Relationship Id="rId39" Type="http://schemas.openxmlformats.org/officeDocument/2006/relationships/printerSettings" Target="../printerSettings/printerSettings340.bin"/><Relationship Id="rId21" Type="http://schemas.openxmlformats.org/officeDocument/2006/relationships/printerSettings" Target="../printerSettings/printerSettings322.bin"/><Relationship Id="rId34" Type="http://schemas.openxmlformats.org/officeDocument/2006/relationships/printerSettings" Target="../printerSettings/printerSettings335.bin"/><Relationship Id="rId42" Type="http://schemas.openxmlformats.org/officeDocument/2006/relationships/printerSettings" Target="../printerSettings/printerSettings343.bin"/><Relationship Id="rId47" Type="http://schemas.openxmlformats.org/officeDocument/2006/relationships/drawing" Target="../drawings/drawing8.xml"/><Relationship Id="rId7" Type="http://schemas.openxmlformats.org/officeDocument/2006/relationships/printerSettings" Target="../printerSettings/printerSettings308.bin"/><Relationship Id="rId2" Type="http://schemas.openxmlformats.org/officeDocument/2006/relationships/printerSettings" Target="../printerSettings/printerSettings303.bin"/><Relationship Id="rId16" Type="http://schemas.openxmlformats.org/officeDocument/2006/relationships/printerSettings" Target="../printerSettings/printerSettings317.bin"/><Relationship Id="rId29" Type="http://schemas.openxmlformats.org/officeDocument/2006/relationships/printerSettings" Target="../printerSettings/printerSettings330.bin"/><Relationship Id="rId1" Type="http://schemas.openxmlformats.org/officeDocument/2006/relationships/printerSettings" Target="../printerSettings/printerSettings302.bin"/><Relationship Id="rId6" Type="http://schemas.openxmlformats.org/officeDocument/2006/relationships/printerSettings" Target="../printerSettings/printerSettings307.bin"/><Relationship Id="rId11" Type="http://schemas.openxmlformats.org/officeDocument/2006/relationships/printerSettings" Target="../printerSettings/printerSettings312.bin"/><Relationship Id="rId24" Type="http://schemas.openxmlformats.org/officeDocument/2006/relationships/printerSettings" Target="../printerSettings/printerSettings325.bin"/><Relationship Id="rId32" Type="http://schemas.openxmlformats.org/officeDocument/2006/relationships/printerSettings" Target="../printerSettings/printerSettings333.bin"/><Relationship Id="rId37" Type="http://schemas.openxmlformats.org/officeDocument/2006/relationships/printerSettings" Target="../printerSettings/printerSettings338.bin"/><Relationship Id="rId40" Type="http://schemas.openxmlformats.org/officeDocument/2006/relationships/printerSettings" Target="../printerSettings/printerSettings341.bin"/><Relationship Id="rId45" Type="http://schemas.openxmlformats.org/officeDocument/2006/relationships/printerSettings" Target="../printerSettings/printerSettings346.bin"/><Relationship Id="rId5" Type="http://schemas.openxmlformats.org/officeDocument/2006/relationships/printerSettings" Target="../printerSettings/printerSettings306.bin"/><Relationship Id="rId15" Type="http://schemas.openxmlformats.org/officeDocument/2006/relationships/printerSettings" Target="../printerSettings/printerSettings316.bin"/><Relationship Id="rId23" Type="http://schemas.openxmlformats.org/officeDocument/2006/relationships/printerSettings" Target="../printerSettings/printerSettings324.bin"/><Relationship Id="rId28" Type="http://schemas.openxmlformats.org/officeDocument/2006/relationships/printerSettings" Target="../printerSettings/printerSettings329.bin"/><Relationship Id="rId36" Type="http://schemas.openxmlformats.org/officeDocument/2006/relationships/printerSettings" Target="../printerSettings/printerSettings337.bin"/><Relationship Id="rId10" Type="http://schemas.openxmlformats.org/officeDocument/2006/relationships/printerSettings" Target="../printerSettings/printerSettings311.bin"/><Relationship Id="rId19" Type="http://schemas.openxmlformats.org/officeDocument/2006/relationships/printerSettings" Target="../printerSettings/printerSettings320.bin"/><Relationship Id="rId31" Type="http://schemas.openxmlformats.org/officeDocument/2006/relationships/printerSettings" Target="../printerSettings/printerSettings332.bin"/><Relationship Id="rId44" Type="http://schemas.openxmlformats.org/officeDocument/2006/relationships/printerSettings" Target="../printerSettings/printerSettings345.bin"/><Relationship Id="rId4" Type="http://schemas.openxmlformats.org/officeDocument/2006/relationships/printerSettings" Target="../printerSettings/printerSettings305.bin"/><Relationship Id="rId9" Type="http://schemas.openxmlformats.org/officeDocument/2006/relationships/printerSettings" Target="../printerSettings/printerSettings310.bin"/><Relationship Id="rId14" Type="http://schemas.openxmlformats.org/officeDocument/2006/relationships/printerSettings" Target="../printerSettings/printerSettings315.bin"/><Relationship Id="rId22" Type="http://schemas.openxmlformats.org/officeDocument/2006/relationships/printerSettings" Target="../printerSettings/printerSettings323.bin"/><Relationship Id="rId27" Type="http://schemas.openxmlformats.org/officeDocument/2006/relationships/printerSettings" Target="../printerSettings/printerSettings328.bin"/><Relationship Id="rId30" Type="http://schemas.openxmlformats.org/officeDocument/2006/relationships/printerSettings" Target="../printerSettings/printerSettings331.bin"/><Relationship Id="rId35" Type="http://schemas.openxmlformats.org/officeDocument/2006/relationships/printerSettings" Target="../printerSettings/printerSettings336.bin"/><Relationship Id="rId43" Type="http://schemas.openxmlformats.org/officeDocument/2006/relationships/printerSettings" Target="../printerSettings/printerSettings344.bin"/><Relationship Id="rId8" Type="http://schemas.openxmlformats.org/officeDocument/2006/relationships/printerSettings" Target="../printerSettings/printerSettings309.bin"/><Relationship Id="rId3" Type="http://schemas.openxmlformats.org/officeDocument/2006/relationships/printerSettings" Target="../printerSettings/printerSettings304.bin"/><Relationship Id="rId12" Type="http://schemas.openxmlformats.org/officeDocument/2006/relationships/printerSettings" Target="../printerSettings/printerSettings313.bin"/><Relationship Id="rId17" Type="http://schemas.openxmlformats.org/officeDocument/2006/relationships/printerSettings" Target="../printerSettings/printerSettings318.bin"/><Relationship Id="rId25" Type="http://schemas.openxmlformats.org/officeDocument/2006/relationships/printerSettings" Target="../printerSettings/printerSettings326.bin"/><Relationship Id="rId33" Type="http://schemas.openxmlformats.org/officeDocument/2006/relationships/printerSettings" Target="../printerSettings/printerSettings334.bin"/><Relationship Id="rId38" Type="http://schemas.openxmlformats.org/officeDocument/2006/relationships/printerSettings" Target="../printerSettings/printerSettings339.bin"/><Relationship Id="rId46" Type="http://schemas.openxmlformats.org/officeDocument/2006/relationships/printerSettings" Target="../printerSettings/printerSettings347.bin"/><Relationship Id="rId20" Type="http://schemas.openxmlformats.org/officeDocument/2006/relationships/printerSettings" Target="../printerSettings/printerSettings321.bin"/><Relationship Id="rId41" Type="http://schemas.openxmlformats.org/officeDocument/2006/relationships/printerSettings" Target="../printerSettings/printerSettings34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sheetPr>
  <dimension ref="A1:H9"/>
  <sheetViews>
    <sheetView showRuler="0" zoomScaleNormal="100" zoomScaleSheetLayoutView="145" workbookViewId="0">
      <selection activeCell="A17" sqref="A17"/>
    </sheetView>
  </sheetViews>
  <sheetFormatPr defaultColWidth="9.140625" defaultRowHeight="15.75"/>
  <cols>
    <col min="1" max="1" width="27.5703125" style="61" customWidth="1"/>
    <col min="2" max="2" width="16.140625" style="61" customWidth="1"/>
    <col min="3" max="7" width="9.140625" style="61"/>
    <col min="8" max="8" width="43.140625" style="61" customWidth="1"/>
    <col min="9" max="16384" width="9.140625" style="25"/>
  </cols>
  <sheetData>
    <row r="1" spans="1:8" s="24" customFormat="1" ht="57.75" customHeight="1">
      <c r="A1" s="764" t="s">
        <v>0</v>
      </c>
      <c r="B1" s="809" t="s">
        <v>1076</v>
      </c>
      <c r="C1" s="810"/>
      <c r="D1" s="810"/>
      <c r="E1" s="810"/>
      <c r="F1" s="810"/>
      <c r="G1" s="810"/>
      <c r="H1" s="810"/>
    </row>
    <row r="2" spans="1:8" s="24" customFormat="1" ht="30.75" customHeight="1">
      <c r="A2" s="764" t="s">
        <v>1</v>
      </c>
      <c r="B2" s="34" t="s">
        <v>1077</v>
      </c>
      <c r="C2" s="34"/>
      <c r="D2" s="34"/>
      <c r="E2" s="34"/>
      <c r="F2" s="34"/>
      <c r="G2" s="34"/>
      <c r="H2" s="34"/>
    </row>
    <row r="3" spans="1:8" s="24" customFormat="1" ht="30" customHeight="1">
      <c r="A3" s="764" t="s">
        <v>2</v>
      </c>
      <c r="B3" s="812" t="s">
        <v>1078</v>
      </c>
      <c r="C3" s="809"/>
      <c r="D3" s="809"/>
      <c r="E3" s="809"/>
      <c r="F3" s="809"/>
      <c r="G3" s="809"/>
      <c r="H3" s="34"/>
    </row>
    <row r="4" spans="1:8" s="24" customFormat="1">
      <c r="A4" s="34"/>
      <c r="B4" s="811"/>
      <c r="C4" s="811"/>
      <c r="D4" s="34"/>
      <c r="E4" s="34"/>
      <c r="F4" s="34"/>
      <c r="G4" s="34"/>
      <c r="H4" s="34"/>
    </row>
    <row r="5" spans="1:8" s="24" customFormat="1" ht="16.5">
      <c r="A5" s="764" t="s">
        <v>3</v>
      </c>
      <c r="B5" s="771">
        <v>24</v>
      </c>
      <c r="C5" s="495" t="s">
        <v>4</v>
      </c>
      <c r="D5" s="34"/>
      <c r="E5" s="34"/>
      <c r="F5" s="34"/>
      <c r="G5" s="34"/>
      <c r="H5" s="34"/>
    </row>
    <row r="6" spans="1:8">
      <c r="A6" s="34"/>
      <c r="B6" s="771"/>
      <c r="C6" s="495"/>
      <c r="D6" s="34"/>
      <c r="E6" s="34"/>
      <c r="F6" s="34"/>
      <c r="G6" s="34"/>
      <c r="H6" s="34"/>
    </row>
    <row r="7" spans="1:8" ht="29.25" customHeight="1">
      <c r="A7" s="764" t="s">
        <v>5</v>
      </c>
      <c r="B7" s="812" t="s">
        <v>1079</v>
      </c>
      <c r="C7" s="810"/>
      <c r="D7" s="810"/>
      <c r="E7" s="810"/>
      <c r="F7" s="810"/>
      <c r="G7" s="810"/>
      <c r="H7" s="810"/>
    </row>
    <row r="9" spans="1:8">
      <c r="A9" s="34" t="s">
        <v>6</v>
      </c>
      <c r="B9" s="813" t="s">
        <v>7</v>
      </c>
      <c r="C9" s="813"/>
      <c r="D9" s="813"/>
      <c r="E9" s="813"/>
      <c r="F9" s="813"/>
      <c r="G9" s="813"/>
      <c r="H9" s="813"/>
    </row>
  </sheetData>
  <customSheetViews>
    <customSheetView guid="{51A6EE7B-1159-4743-BF27-95D329619B3B}" state="hidden" showRuler="0">
      <selection activeCell="B6" sqref="B6"/>
      <pageMargins left="0" right="0" top="0" bottom="0" header="0" footer="0"/>
      <pageSetup orientation="portrait" r:id="rId1"/>
      <headerFooter alignWithMargins="0"/>
    </customSheetView>
    <customSheetView guid="{B9DDBA10-9BB0-4D91-9619-C113F75B2489}" state="hidden" showRuler="0">
      <selection activeCell="H15" sqref="H15"/>
      <pageMargins left="0" right="0" top="0" bottom="0" header="0" footer="0"/>
      <pageSetup orientation="portrait" r:id="rId2"/>
      <headerFooter alignWithMargins="0"/>
    </customSheetView>
    <customSheetView guid="{4B898AE2-7356-489E-882D-EC3B09CB95AA}" scale="115" state="hidden" showRuler="0">
      <selection activeCell="B6" sqref="B6"/>
      <pageMargins left="0" right="0" top="0" bottom="0" header="0" footer="0"/>
      <pageSetup orientation="portrait" r:id="rId3"/>
      <headerFooter alignWithMargins="0"/>
    </customSheetView>
    <customSheetView guid="{3836A67F-51F8-4B52-B51D-937DC398CD1F}" scale="115" state="hidden" showRuler="0">
      <selection activeCell="A22" sqref="A22:E22"/>
      <pageMargins left="0" right="0" top="0" bottom="0" header="0" footer="0"/>
      <pageSetup orientation="portrait" r:id="rId4"/>
      <headerFooter alignWithMargins="0"/>
    </customSheetView>
    <customSheetView guid="{9F341631-288D-49D9-8F81-65CCC818C9BA}" scale="115" state="hidden" showRuler="0">
      <selection activeCell="B5" sqref="B5"/>
      <pageMargins left="0" right="0" top="0" bottom="0" header="0" footer="0"/>
      <pageSetup orientation="portrait" r:id="rId5"/>
      <headerFooter alignWithMargins="0"/>
    </customSheetView>
    <customSheetView guid="{DBB6855E-D634-47BF-8EAD-2479D63E426E}" scale="115" state="hidden" showRuler="0">
      <selection activeCell="E6" sqref="E6"/>
      <pageMargins left="0" right="0" top="0" bottom="0" header="0" footer="0"/>
      <pageSetup orientation="portrait" r:id="rId6"/>
      <headerFooter alignWithMargins="0"/>
    </customSheetView>
    <customSheetView guid="{9CD72AD0-8BDA-437F-A784-A667464C809C}" state="hidden" showRuler="0">
      <selection activeCell="D11" sqref="D11"/>
      <pageMargins left="0" right="0" top="0" bottom="0" header="0" footer="0"/>
      <pageSetup orientation="portrait" r:id="rId7"/>
      <headerFooter alignWithMargins="0"/>
    </customSheetView>
    <customSheetView guid="{757C3C2F-C668-4CD7-806B-CA71CC57DCC1}" state="hidden" showRuler="0">
      <selection activeCell="H16" sqref="H16"/>
      <pageMargins left="0" right="0" top="0" bottom="0" header="0" footer="0"/>
      <pageSetup orientation="portrait" r:id="rId8"/>
      <headerFooter alignWithMargins="0"/>
    </customSheetView>
    <customSheetView guid="{696D4A13-5E44-4B16-B107-EB70ABB06CBE}" state="hidden" showRuler="0">
      <selection activeCell="H15" sqref="H15"/>
      <pageMargins left="0" right="0" top="0" bottom="0" header="0" footer="0"/>
      <pageSetup orientation="portrait" r:id="rId9"/>
      <headerFooter alignWithMargins="0"/>
    </customSheetView>
    <customSheetView guid="{5476C51C-4037-4B28-A818-10D7CDF0C66A}" state="hidden" showRuler="0">
      <selection activeCell="G11" sqref="G11"/>
      <pageMargins left="0" right="0" top="0" bottom="0" header="0" footer="0"/>
      <pageSetup orientation="portrait" r:id="rId10"/>
      <headerFooter alignWithMargins="0"/>
    </customSheetView>
    <customSheetView guid="{273BBCBD-8F12-4445-A7CA-FDA7C67AE3D5}" state="hidden" showRuler="0">
      <selection activeCell="D9" sqref="D9"/>
      <pageMargins left="0" right="0" top="0" bottom="0" header="0" footer="0"/>
      <pageSetup orientation="portrait" r:id="rId11"/>
      <headerFooter alignWithMargins="0"/>
    </customSheetView>
    <customSheetView guid="{27CB7082-4FAB-46F1-8968-11E3E4A629B2}" scale="115" state="hidden" showRuler="0">
      <selection activeCell="F11" sqref="F11"/>
      <pageMargins left="0" right="0" top="0" bottom="0" header="0" footer="0"/>
      <pageSetup orientation="portrait" r:id="rId12"/>
      <headerFooter alignWithMargins="0"/>
    </customSheetView>
    <customSheetView guid="{CDF7C778-C53B-45C7-952D-968F867FB204}" scale="115" state="hidden" showRuler="0">
      <selection activeCell="B9" sqref="B9"/>
      <pageMargins left="0" right="0" top="0" bottom="0" header="0" footer="0"/>
      <pageSetup orientation="portrait" r:id="rId13"/>
      <headerFooter alignWithMargins="0"/>
    </customSheetView>
    <customSheetView guid="{2CF6F19D-227C-4840-A9E1-6C944B0145DB}" state="hidden" showRuler="0">
      <selection activeCell="H16" sqref="H16"/>
      <pageMargins left="0" right="0" top="0" bottom="0" header="0" footer="0"/>
      <pageSetup orientation="portrait" r:id="rId14"/>
      <headerFooter alignWithMargins="0"/>
    </customSheetView>
    <customSheetView guid="{E51D3662-FFCE-4FD6-A590-7DDC9E38C41F}" state="hidden" showRuler="0">
      <selection activeCell="E14" sqref="E14"/>
      <pageMargins left="0" right="0" top="0" bottom="0" header="0" footer="0"/>
      <pageSetup orientation="portrait" r:id="rId15"/>
      <headerFooter alignWithMargins="0"/>
    </customSheetView>
    <customSheetView guid="{CB7992C9-ABA5-4C7D-8C49-1E1D8E8875C7}" state="hidden" showRuler="0">
      <selection activeCell="D9" sqref="D9"/>
      <pageMargins left="0" right="0" top="0" bottom="0" header="0" footer="0"/>
      <pageSetup orientation="portrait" r:id="rId16"/>
      <headerFooter alignWithMargins="0"/>
    </customSheetView>
    <customSheetView guid="{97C0FC0E-800C-45C9-895E-E91A3F1ADBA4}" state="hidden" showRuler="0">
      <selection activeCell="D8" sqref="D8"/>
      <pageMargins left="0" right="0" top="0" bottom="0" header="0" footer="0"/>
      <pageSetup orientation="portrait" r:id="rId17"/>
      <headerFooter alignWithMargins="0"/>
    </customSheetView>
    <customSheetView guid="{15A19D23-A9FD-4FC1-B7B0-F2D16BDFC729}" state="hidden" showRuler="0">
      <selection activeCell="E8" sqref="E8"/>
      <pageMargins left="0" right="0" top="0" bottom="0" header="0" footer="0"/>
      <pageSetup orientation="portrait" r:id="rId18"/>
      <headerFooter alignWithMargins="0"/>
    </customSheetView>
    <customSheetView guid="{C5EDD9E3-0801-4479-8600-A80B0FCFDF0B}" state="hidden" showRuler="0">
      <selection activeCell="C9" sqref="C9"/>
      <pageMargins left="0" right="0" top="0" bottom="0" header="0" footer="0"/>
      <pageSetup orientation="portrait" r:id="rId19"/>
      <headerFooter alignWithMargins="0"/>
    </customSheetView>
    <customSheetView guid="{FE4EC9C4-31B9-4D40-8323-5B16C3BC840F}" state="hidden" showRuler="0">
      <selection activeCell="H11" sqref="H11"/>
      <pageMargins left="0" right="0" top="0" bottom="0" header="0" footer="0"/>
      <pageSetup orientation="portrait" r:id="rId20"/>
      <headerFooter alignWithMargins="0"/>
    </customSheetView>
    <customSheetView guid="{F9FE2C60-2849-4C32-B532-2B1A89FFA9CD}" state="hidden" showRuler="0">
      <selection activeCell="F8" sqref="F8"/>
      <pageMargins left="0" right="0" top="0" bottom="0" header="0" footer="0"/>
      <pageSetup orientation="portrait" r:id="rId21"/>
      <headerFooter alignWithMargins="0"/>
    </customSheetView>
    <customSheetView guid="{494F6778-23FE-4AAC-B37D-6C7543FC13B9}" state="hidden" showRuler="0">
      <selection activeCell="F6" sqref="F6"/>
      <pageMargins left="0" right="0" top="0" bottom="0" header="0" footer="0"/>
      <pageSetup orientation="portrait" r:id="rId22"/>
      <headerFooter alignWithMargins="0"/>
    </customSheetView>
    <customSheetView guid="{CD4CA1A8-824A-452F-BDBA-32A47C1B3013}" state="hidden" showRuler="0">
      <selection activeCell="B10" sqref="B10"/>
      <pageMargins left="0" right="0" top="0" bottom="0" header="0" footer="0"/>
      <pageSetup orientation="portrait" r:id="rId23"/>
      <headerFooter alignWithMargins="0"/>
    </customSheetView>
    <customSheetView guid="{8E7B022F-1113-4BA2-B2BA-8EDBE02A2557}" state="hidden" showRuler="0">
      <pageMargins left="0" right="0" top="0" bottom="0" header="0" footer="0"/>
      <pageSetup orientation="portrait" r:id="rId24"/>
      <headerFooter alignWithMargins="0"/>
    </customSheetView>
    <customSheetView guid="{A3F641DF-CF1D-48E3-AFDC-E52726A449CB}" state="hidden" showRuler="0">
      <pageMargins left="0" right="0" top="0" bottom="0" header="0" footer="0"/>
      <pageSetup orientation="portrait" r:id="rId25"/>
      <headerFooter alignWithMargins="0"/>
    </customSheetView>
    <customSheetView guid="{ECEBABD0-566A-41C4-AA9A-38EA30EFEDA8}" state="hidden" showRuler="0">
      <pageMargins left="0" right="0" top="0" bottom="0" header="0" footer="0"/>
      <pageSetup orientation="portrait" r:id="rId26"/>
      <headerFooter alignWithMargins="0"/>
    </customSheetView>
    <customSheetView guid="{43BCBF1E-CDCF-4541-8D79-87EDCECBC1FD}" state="hidden" showRuler="0">
      <selection activeCell="D10" sqref="D10"/>
      <pageMargins left="0" right="0" top="0" bottom="0" header="0" footer="0"/>
      <pageSetup orientation="portrait" r:id="rId27"/>
      <headerFooter alignWithMargins="0"/>
    </customSheetView>
    <customSheetView guid="{7A9EA6D6-4DDF-43D9-92E6-C6AFAD14E266}" state="hidden" showRuler="0">
      <selection activeCell="D6" sqref="D6"/>
      <pageMargins left="0" right="0" top="0" bottom="0" header="0" footer="0"/>
      <pageSetup orientation="portrait" r:id="rId28"/>
      <headerFooter alignWithMargins="0"/>
    </customSheetView>
    <customSheetView guid="{DC28ED1E-3E35-4094-9C2B-5C0A1C1D459C}" state="hidden" showRuler="0">
      <selection activeCell="B1" sqref="B1:H1"/>
      <pageMargins left="0" right="0" top="0" bottom="0" header="0" footer="0"/>
      <pageSetup orientation="portrait" r:id="rId29"/>
      <headerFooter alignWithMargins="0"/>
    </customSheetView>
    <customSheetView guid="{240327DD-375F-45D4-BA52-89AFD79FE6A1}" state="hidden" showRuler="0">
      <selection activeCell="B6" sqref="B6"/>
      <pageMargins left="0" right="0" top="0" bottom="0" header="0" footer="0"/>
      <pageSetup orientation="portrait" r:id="rId30"/>
      <headerFooter alignWithMargins="0"/>
    </customSheetView>
    <customSheetView guid="{477F7E43-D393-45BA-B99B-D838E4629B5D}" state="hidden" showRuler="0">
      <selection activeCell="E8" sqref="E8"/>
      <pageMargins left="0" right="0" top="0" bottom="0" header="0" footer="0"/>
      <pageSetup orientation="portrait" r:id="rId31"/>
      <headerFooter alignWithMargins="0"/>
    </customSheetView>
    <customSheetView guid="{8E3ED18F-7B8F-4A1C-969D-A70DC3B696C3}" state="hidden" showRuler="0">
      <selection activeCell="E8" sqref="E8"/>
      <pageMargins left="0" right="0" top="0" bottom="0" header="0" footer="0"/>
      <pageSetup orientation="portrait" r:id="rId32"/>
      <headerFooter alignWithMargins="0"/>
    </customSheetView>
    <customSheetView guid="{38BECF6E-1A53-4F98-87B9-44F2C5F77E08}" state="hidden" showRuler="0">
      <selection activeCell="K10" sqref="K10"/>
      <pageMargins left="0" right="0" top="0" bottom="0" header="0" footer="0"/>
      <pageSetup orientation="portrait" r:id="rId33"/>
      <headerFooter alignWithMargins="0"/>
    </customSheetView>
    <customSheetView guid="{340562B9-6CEE-4962-8D7D-CA1C6778F52C}" showRuler="0">
      <selection activeCell="E9" sqref="E9"/>
      <pageMargins left="0" right="0" top="0" bottom="0" header="0" footer="0"/>
      <pageSetup orientation="portrait" r:id="rId34"/>
      <headerFooter alignWithMargins="0"/>
    </customSheetView>
    <customSheetView guid="{82E8A0F5-0020-4355-95CF-28601763A783}" state="hidden" showRuler="0">
      <selection activeCell="B3" sqref="B3:H3"/>
      <pageMargins left="0" right="0" top="0" bottom="0" header="0" footer="0"/>
      <pageSetup orientation="portrait" r:id="rId35"/>
      <headerFooter alignWithMargins="0"/>
    </customSheetView>
    <customSheetView guid="{05855B4F-D61E-4C97-B759-B2F96767F6F8}" state="hidden" showRuler="0">
      <selection activeCell="B1" sqref="B1:H1"/>
      <pageMargins left="0" right="0" top="0" bottom="0" header="0" footer="0"/>
      <pageSetup orientation="portrait" r:id="rId36"/>
      <headerFooter alignWithMargins="0"/>
    </customSheetView>
    <customSheetView guid="{A8583C01-5E6A-4469-ADCA-440E12AA8084}" state="hidden" showRuler="0">
      <selection activeCell="A32" sqref="A32"/>
      <pageMargins left="0" right="0" top="0" bottom="0" header="0" footer="0"/>
      <pageSetup orientation="portrait" r:id="rId37"/>
      <headerFooter alignWithMargins="0"/>
    </customSheetView>
    <customSheetView guid="{F8DC905B-04E9-41D7-B695-0DB8D092215B}" scale="115" state="hidden" showRuler="0">
      <selection activeCell="E9" sqref="E9"/>
      <pageMargins left="0" right="0" top="0" bottom="0" header="0" footer="0"/>
      <pageSetup orientation="portrait" r:id="rId38"/>
      <headerFooter alignWithMargins="0"/>
    </customSheetView>
    <customSheetView guid="{067EF7EF-2552-42C0-8B2F-9338A16B73EB}" scale="115" state="hidden" showRuler="0">
      <selection activeCell="E9" sqref="E9"/>
      <pageMargins left="0" right="0" top="0" bottom="0" header="0" footer="0"/>
      <pageSetup orientation="portrait" r:id="rId39"/>
      <headerFooter alignWithMargins="0"/>
    </customSheetView>
    <customSheetView guid="{869B0F9C-77A4-468D-A350-EA35CAE357D9}" scale="115" state="hidden" showRuler="0">
      <selection activeCell="B9" sqref="B9"/>
      <pageMargins left="0" right="0" top="0" bottom="0" header="0" footer="0"/>
      <pageSetup orientation="portrait" r:id="rId40"/>
      <headerFooter alignWithMargins="0"/>
    </customSheetView>
    <customSheetView guid="{5D67CA2D-8BB3-4F00-894F-4872C1BBE88F}" scale="115" state="hidden" showRuler="0">
      <selection activeCell="F11" sqref="F11"/>
      <pageMargins left="0" right="0" top="0" bottom="0" header="0" footer="0"/>
      <pageSetup orientation="portrait" r:id="rId41"/>
      <headerFooter alignWithMargins="0"/>
    </customSheetView>
    <customSheetView guid="{F0C5A243-1ADF-42BF-85A0-B6506A13618B}" scale="115" state="hidden" showRuler="0">
      <selection activeCell="B3" sqref="B3:G3"/>
      <pageMargins left="0" right="0" top="0" bottom="0" header="0" footer="0"/>
      <pageSetup orientation="portrait" r:id="rId42"/>
      <headerFooter alignWithMargins="0"/>
    </customSheetView>
    <customSheetView guid="{176DC383-BC5B-4A2C-B484-0B54305CAC0E}" scale="115" state="hidden" showRuler="0">
      <selection activeCell="F19" sqref="F19"/>
      <pageMargins left="0" right="0" top="0" bottom="0" header="0" footer="0"/>
      <pageSetup orientation="portrait" r:id="rId43"/>
      <headerFooter alignWithMargins="0"/>
    </customSheetView>
    <customSheetView guid="{3B6A9969-E4B8-452F-AFFE-7A4A13F5C420}" state="hidden" showRuler="0">
      <selection activeCell="H15" sqref="H15"/>
      <pageMargins left="0" right="0" top="0" bottom="0" header="0" footer="0"/>
      <pageSetup orientation="portrait" r:id="rId44"/>
      <headerFooter alignWithMargins="0"/>
    </customSheetView>
    <customSheetView guid="{B8284B7F-813C-4C59-8CB2-9F34C8EAC9F3}" state="hidden" showRuler="0">
      <selection activeCell="B6" sqref="B6"/>
      <pageMargins left="0" right="0" top="0" bottom="0" header="0" footer="0"/>
      <pageSetup orientation="portrait" r:id="rId45"/>
      <headerFooter alignWithMargins="0"/>
    </customSheetView>
  </customSheetViews>
  <mergeCells count="5">
    <mergeCell ref="B1:H1"/>
    <mergeCell ref="B4:C4"/>
    <mergeCell ref="B3:G3"/>
    <mergeCell ref="B7:H7"/>
    <mergeCell ref="B9:H9"/>
  </mergeCells>
  <phoneticPr fontId="7" type="noConversion"/>
  <pageMargins left="0.75" right="0.75" top="1" bottom="1" header="0.5" footer="0.5"/>
  <pageSetup orientation="portrait" r:id="rId46"/>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indexed="15"/>
    <pageSetUpPr fitToPage="1"/>
  </sheetPr>
  <dimension ref="A1:I35"/>
  <sheetViews>
    <sheetView showGridLines="0" view="pageBreakPreview" zoomScaleSheetLayoutView="100" workbookViewId="0">
      <selection activeCell="B16" sqref="B16:E16"/>
    </sheetView>
  </sheetViews>
  <sheetFormatPr defaultColWidth="9.140625" defaultRowHeight="16.5"/>
  <cols>
    <col min="1" max="1" width="12.140625" style="29" customWidth="1"/>
    <col min="2" max="2" width="20.5703125" style="29" customWidth="1"/>
    <col min="3" max="3" width="11.42578125" style="29" customWidth="1"/>
    <col min="4" max="4" width="15.42578125" style="29" customWidth="1"/>
    <col min="5" max="5" width="50.5703125" style="29" customWidth="1"/>
    <col min="6" max="8" width="9.140625" style="24"/>
    <col min="9" max="16384" width="9.140625" style="25"/>
  </cols>
  <sheetData>
    <row r="1" spans="1:9" s="517" customFormat="1" ht="19.5" customHeight="1">
      <c r="A1" s="1175" t="str">
        <f>'Attach 3(JV)'!A1</f>
        <v xml:space="preserve">Specification No.:CC/NT/W-RT/DOM/A04/24/04405 </v>
      </c>
      <c r="B1" s="1175"/>
      <c r="C1" s="1175"/>
      <c r="D1" s="1175"/>
      <c r="E1" s="531" t="str">
        <f>"Attachment-4(B) "&amp; 'Attach 3(JV)'!AT1</f>
        <v xml:space="preserve">Attachment-4(B) </v>
      </c>
      <c r="F1" s="516"/>
      <c r="G1" s="516"/>
      <c r="H1" s="516"/>
    </row>
    <row r="3" spans="1:9" ht="58.5" customHeight="1">
      <c r="A3" s="818" t="str">
        <f>'Attach 3(JV)'!A3</f>
        <v>765 kV Reactor Package–LOT-7RT-04-BULK for 7X 110 MVAR, 765kV, (1-Ph) Reactors under "Bulk Procurement of 765kV &amp; 400kV Class Transformers &amp; Reactors of various capacities (Lot-7)"</v>
      </c>
      <c r="B3" s="819"/>
      <c r="C3" s="819"/>
      <c r="D3" s="819"/>
      <c r="E3" s="819"/>
      <c r="F3" s="26"/>
      <c r="G3" s="27"/>
      <c r="H3" s="26"/>
    </row>
    <row r="4" spans="1:9" ht="20.100000000000001" customHeight="1">
      <c r="A4" s="28"/>
      <c r="H4" s="30"/>
      <c r="I4" s="11"/>
    </row>
    <row r="5" spans="1:9" ht="20.100000000000001" customHeight="1">
      <c r="A5" s="858" t="s">
        <v>360</v>
      </c>
      <c r="B5" s="858"/>
      <c r="C5" s="858"/>
      <c r="D5" s="858"/>
      <c r="E5" s="858"/>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64" t="str">
        <f>'Attach 3(JV)'!A8</f>
        <v/>
      </c>
      <c r="B8" s="864"/>
      <c r="C8" s="864"/>
      <c r="D8" s="864"/>
      <c r="E8" s="12" t="str">
        <f>'Attach 3(JV)'!E8</f>
        <v>Contract Services</v>
      </c>
      <c r="H8" s="30"/>
      <c r="I8" s="11"/>
    </row>
    <row r="9" spans="1:9" ht="20.100000000000001" customHeight="1">
      <c r="A9" s="13" t="s">
        <v>57</v>
      </c>
      <c r="B9" s="861">
        <f>'Attach 3(JV)'!B9</f>
        <v>0</v>
      </c>
      <c r="C9" s="861"/>
      <c r="D9" s="861"/>
      <c r="E9" s="12" t="str">
        <f>'Attach 3(JV)'!E9</f>
        <v>Power Grid Corporation of India Ltd.,</v>
      </c>
      <c r="H9" s="30"/>
      <c r="I9" s="11"/>
    </row>
    <row r="10" spans="1:9" ht="20.100000000000001" customHeight="1">
      <c r="A10" s="13" t="s">
        <v>59</v>
      </c>
      <c r="B10" s="861">
        <f>'Attach 3(JV)'!B10</f>
        <v>0</v>
      </c>
      <c r="C10" s="861"/>
      <c r="D10" s="861"/>
      <c r="E10" s="12" t="str">
        <f>'Attach 3(JV)'!E10</f>
        <v>"Saudamini", Plot No. 2, Sector 29</v>
      </c>
      <c r="H10" s="30"/>
      <c r="I10" s="11"/>
    </row>
    <row r="11" spans="1:9" ht="20.100000000000001" customHeight="1">
      <c r="B11" s="861">
        <f>'Attach 3(JV)'!B11</f>
        <v>0</v>
      </c>
      <c r="C11" s="861"/>
      <c r="D11" s="861"/>
      <c r="E11" s="12" t="str">
        <f>'Attach 3(JV)'!E11</f>
        <v>Gurugram (Haryana) - 122001</v>
      </c>
    </row>
    <row r="12" spans="1:9" ht="20.100000000000001" customHeight="1">
      <c r="A12" s="32"/>
      <c r="B12" s="861">
        <f>'Attach 3(JV)'!B12</f>
        <v>0</v>
      </c>
      <c r="C12" s="861"/>
      <c r="D12" s="861"/>
      <c r="E12" s="12"/>
    </row>
    <row r="13" spans="1:9" ht="20.100000000000001" customHeight="1">
      <c r="A13" s="29" t="s">
        <v>63</v>
      </c>
    </row>
    <row r="14" spans="1:9" ht="20.100000000000001" customHeight="1">
      <c r="A14" s="32"/>
    </row>
    <row r="15" spans="1:9" ht="87.75" customHeight="1">
      <c r="A15" s="1174" t="s">
        <v>368</v>
      </c>
      <c r="B15" s="1174"/>
      <c r="C15" s="1174"/>
      <c r="D15" s="1174"/>
      <c r="E15" s="1174"/>
    </row>
    <row r="16" spans="1:9" ht="30" customHeight="1">
      <c r="A16" s="79" t="s">
        <v>258</v>
      </c>
      <c r="B16" s="1176"/>
      <c r="C16" s="1176"/>
      <c r="D16" s="1176"/>
      <c r="E16" s="1176"/>
    </row>
    <row r="17" spans="1:5" ht="30" customHeight="1">
      <c r="A17" s="79" t="s">
        <v>260</v>
      </c>
      <c r="B17" s="1176"/>
      <c r="C17" s="1176"/>
      <c r="D17" s="1176"/>
      <c r="E17" s="1176"/>
    </row>
    <row r="18" spans="1:5" ht="30" customHeight="1">
      <c r="A18" s="79" t="s">
        <v>262</v>
      </c>
      <c r="B18" s="1176"/>
      <c r="C18" s="1176"/>
      <c r="D18" s="1176"/>
      <c r="E18" s="1176"/>
    </row>
    <row r="19" spans="1:5" ht="30" customHeight="1">
      <c r="A19" s="42" t="s">
        <v>264</v>
      </c>
      <c r="B19" s="1176"/>
      <c r="C19" s="1176"/>
      <c r="D19" s="1176"/>
      <c r="E19" s="1176"/>
    </row>
    <row r="20" spans="1:5" ht="30" customHeight="1">
      <c r="A20" s="42" t="s">
        <v>369</v>
      </c>
      <c r="B20" s="1176"/>
      <c r="C20" s="1176"/>
      <c r="D20" s="1176"/>
      <c r="E20" s="1176"/>
    </row>
    <row r="21" spans="1:5" ht="30" customHeight="1">
      <c r="A21" s="42" t="s">
        <v>370</v>
      </c>
      <c r="B21" s="1176"/>
      <c r="C21" s="1176"/>
      <c r="D21" s="1176"/>
      <c r="E21" s="1176"/>
    </row>
    <row r="22" spans="1:5" ht="16.5" customHeight="1">
      <c r="A22" s="103"/>
    </row>
    <row r="23" spans="1:5" ht="27.95" customHeight="1">
      <c r="D23" s="37"/>
    </row>
    <row r="24" spans="1:5" ht="27.95" customHeight="1">
      <c r="A24" s="36" t="s">
        <v>65</v>
      </c>
      <c r="B24" s="62" t="str">
        <f>'Attach 3(JV)'!B24</f>
        <v>--</v>
      </c>
      <c r="D24" s="37" t="s">
        <v>66</v>
      </c>
      <c r="E24" s="198" t="str">
        <f>'Attach 3(JV)'!E24</f>
        <v/>
      </c>
    </row>
    <row r="25" spans="1:5" ht="27.95" customHeight="1">
      <c r="A25" s="36" t="s">
        <v>67</v>
      </c>
      <c r="B25" s="198" t="str">
        <f>'Attach 3(JV)'!B25</f>
        <v/>
      </c>
      <c r="D25" s="37" t="s">
        <v>68</v>
      </c>
      <c r="E25" s="198" t="str">
        <f>'Attach 3(JV)'!E25</f>
        <v/>
      </c>
    </row>
    <row r="26" spans="1:5" ht="27.95" customHeight="1">
      <c r="D26" s="37"/>
    </row>
    <row r="27" spans="1:5" ht="33" customHeight="1"/>
    <row r="28" spans="1:5" ht="33"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c r="A35" s="38"/>
    </row>
  </sheetData>
  <sheetProtection algorithmName="SHA-512" hashValue="m2lQOwwkKfiJby+AQLPaq8imqdYLVidISCULk8lr3kk4U9sYE+1FmWhyJ0NOR9jQKZbInPr8GjGZGZB2lhFc7w==" saltValue="YY/j+dHm7OHn7WkB932rGw==" spinCount="100000" sheet="1" formatCells="0" formatColumns="0" formatRows="0" selectLockedCells="1"/>
  <customSheetViews>
    <customSheetView guid="{51A6EE7B-1159-4743-BF27-95D329619B3B}" showPageBreaks="1" showGridLines="0" fitToPage="1" printArea="1" view="pageBreakPreview">
      <selection activeCell="B16" sqref="B16:E16"/>
      <pageMargins left="0" right="0" top="0" bottom="0" header="0" footer="0"/>
      <pageSetup scale="92" orientation="portrait" r:id="rId1"/>
      <headerFooter alignWithMargins="0">
        <oddFooter>&amp;R&amp;"Book Antiqua,Bold"&amp;8 Page &amp;P of &amp;N</oddFooter>
      </headerFooter>
    </customSheetView>
    <customSheetView guid="{B9DDBA10-9BB0-4D91-9619-C113F75B2489}" showPageBreaks="1" showGridLines="0" fitToPage="1" printArea="1" view="pageBreakPreview">
      <selection activeCell="B16" sqref="B16:E16"/>
      <pageMargins left="0" right="0" top="0" bottom="0" header="0" footer="0"/>
      <pageSetup scale="92" orientation="portrait" r:id="rId2"/>
      <headerFooter alignWithMargins="0">
        <oddFooter>&amp;R&amp;"Book Antiqua,Bold"&amp;8 Page &amp;P of &amp;N</oddFooter>
      </headerFooter>
    </customSheetView>
    <customSheetView guid="{4B898AE2-7356-489E-882D-EC3B09CB95AA}" showPageBreaks="1" showGridLines="0" fitToPage="1" printArea="1" view="pageBreakPreview">
      <selection activeCell="B19" sqref="B19:E19"/>
      <pageMargins left="0" right="0" top="0" bottom="0" header="0" footer="0"/>
      <pageSetup scale="92" orientation="portrait" r:id="rId3"/>
      <headerFooter alignWithMargins="0">
        <oddFooter>&amp;R&amp;"Book Antiqua,Bold"&amp;8 Page &amp;P of &amp;N</oddFooter>
      </headerFooter>
    </customSheetView>
    <customSheetView guid="{3836A67F-51F8-4B52-B51D-937DC398CD1F}" showPageBreaks="1" showGridLines="0" fitToPage="1" printArea="1" view="pageBreakPreview">
      <selection activeCell="B19" sqref="B19:E19"/>
      <pageMargins left="0" right="0" top="0" bottom="0" header="0" footer="0"/>
      <pageSetup scale="92" orientation="portrait" r:id="rId4"/>
      <headerFooter alignWithMargins="0">
        <oddFooter>&amp;R&amp;"Book Antiqua,Bold"&amp;8 Page &amp;P of &amp;N</oddFooter>
      </headerFooter>
    </customSheetView>
    <customSheetView guid="{9F341631-288D-49D9-8F81-65CCC818C9BA}" showPageBreaks="1" showGridLines="0" fitToPage="1" printArea="1" view="pageBreakPreview">
      <selection activeCell="B19" sqref="B19:E19"/>
      <pageMargins left="0" right="0" top="0" bottom="0" header="0" footer="0"/>
      <pageSetup scale="92" orientation="portrait" r:id="rId5"/>
      <headerFooter alignWithMargins="0">
        <oddFooter>&amp;R&amp;"Book Antiqua,Bold"&amp;8 Page &amp;P of &amp;N</oddFooter>
      </headerFooter>
    </customSheetView>
    <customSheetView guid="{DBB6855E-D634-47BF-8EAD-2479D63E426E}" showPageBreaks="1" showGridLines="0" fitToPage="1" printArea="1" view="pageBreakPreview">
      <selection activeCell="B19" sqref="B19:E19"/>
      <pageMargins left="0" right="0" top="0" bottom="0" header="0" footer="0"/>
      <pageSetup scale="92" orientation="portrait" r:id="rId6"/>
      <headerFooter alignWithMargins="0">
        <oddFooter>&amp;R&amp;"Book Antiqua,Bold"&amp;8 Page &amp;P of &amp;N</oddFooter>
      </headerFooter>
    </customSheetView>
    <customSheetView guid="{9CD72AD0-8BDA-437F-A784-A667464C809C}" scale="115" showPageBreaks="1" showGridLines="0" fitToPage="1" printArea="1" view="pageBreakPreview" topLeftCell="A16">
      <selection activeCell="B19" sqref="B19:E19"/>
      <pageMargins left="0" right="0" top="0" bottom="0" header="0" footer="0"/>
      <pageSetup scale="91" orientation="portrait" r:id="rId7"/>
      <headerFooter alignWithMargins="0">
        <oddFooter>&amp;R&amp;"Book Antiqua,Bold"&amp;8 Page &amp;P of &amp;N</oddFooter>
      </headerFooter>
    </customSheetView>
    <customSheetView guid="{757C3C2F-C668-4CD7-806B-CA71CC57DCC1}" scale="115" showPageBreaks="1" showGridLines="0" fitToPage="1" printArea="1" view="pageBreakPreview">
      <selection activeCell="B16" sqref="B16:E16"/>
      <pageMargins left="0" right="0" top="0" bottom="0" header="0" footer="0"/>
      <pageSetup scale="92" orientation="portrait" r:id="rId8"/>
      <headerFooter alignWithMargins="0">
        <oddFooter>&amp;R&amp;"Book Antiqua,Bold"&amp;8 Page &amp;P of &amp;N</oddFooter>
      </headerFooter>
    </customSheetView>
    <customSheetView guid="{696D4A13-5E44-4B16-B107-EB70ABB06CBE}" scale="115" showPageBreaks="1" showGridLines="0" fitToPage="1" printArea="1" view="pageBreakPreview">
      <selection activeCell="B16" sqref="B16:E16"/>
      <pageMargins left="0" right="0" top="0" bottom="0" header="0" footer="0"/>
      <pageSetup scale="92" orientation="portrait" r:id="rId9"/>
      <headerFooter alignWithMargins="0">
        <oddFooter>&amp;R&amp;"Book Antiqua,Bold"&amp;8 Page &amp;P of &amp;N</oddFooter>
      </headerFooter>
    </customSheetView>
    <customSheetView guid="{5476C51C-4037-4B28-A818-10D7CDF0C66A}" scale="115" showPageBreaks="1" showGridLines="0" fitToPage="1" printArea="1" view="pageBreakPreview" topLeftCell="A13">
      <selection activeCell="B16" sqref="B16:E16"/>
      <pageMargins left="0" right="0" top="0" bottom="0" header="0" footer="0"/>
      <pageSetup scale="92" orientation="portrait" r:id="rId10"/>
      <headerFooter alignWithMargins="0">
        <oddFooter>&amp;R&amp;"Book Antiqua,Bold"&amp;8 Page &amp;P of &amp;N</oddFooter>
      </headerFooter>
    </customSheetView>
    <customSheetView guid="{273BBCBD-8F12-4445-A7CA-FDA7C67AE3D5}" scale="115" showPageBreaks="1" showGridLines="0" fitToPage="1" printArea="1" view="pageBreakPreview">
      <selection activeCell="B20" sqref="B20:E20"/>
      <pageMargins left="0" right="0" top="0" bottom="0" header="0" footer="0"/>
      <pageSetup scale="92" orientation="portrait" r:id="rId11"/>
      <headerFooter alignWithMargins="0">
        <oddFooter>&amp;R&amp;"Book Antiqua,Bold"&amp;8 Page &amp;P of &amp;N</oddFooter>
      </headerFooter>
    </customSheetView>
    <customSheetView guid="{27CB7082-4FAB-46F1-8968-11E3E4A629B2}" scale="115" showPageBreaks="1" showGridLines="0" fitToPage="1" printArea="1" view="pageBreakPreview">
      <selection activeCell="B20" sqref="B20:E20"/>
      <pageMargins left="0" right="0" top="0" bottom="0" header="0" footer="0"/>
      <pageSetup scale="92" orientation="portrait" r:id="rId12"/>
      <headerFooter alignWithMargins="0">
        <oddFooter>&amp;R&amp;"Book Antiqua,Bold"&amp;8 Page &amp;P of &amp;N</oddFooter>
      </headerFooter>
    </customSheetView>
    <customSheetView guid="{CDF7C778-C53B-45C7-952D-968F867FB204}" scale="115" showPageBreaks="1" showGridLines="0" fitToPage="1" printArea="1" view="pageBreakPreview">
      <selection activeCell="B20" sqref="B20:E20"/>
      <pageMargins left="0" right="0" top="0" bottom="0" header="0" footer="0"/>
      <pageSetup scale="92" orientation="portrait" r:id="rId13"/>
      <headerFooter alignWithMargins="0">
        <oddFooter>&amp;R&amp;"Book Antiqua,Bold"&amp;8 Page &amp;P of &amp;N</oddFooter>
      </headerFooter>
    </customSheetView>
    <customSheetView guid="{2CF6F19D-227C-4840-A9E1-6C944B0145DB}" scale="115" showPageBreaks="1" showGridLines="0" fitToPage="1" printArea="1" view="pageBreakPreview">
      <selection activeCell="B16" sqref="B16:E16"/>
      <pageMargins left="0" right="0" top="0" bottom="0" header="0" footer="0"/>
      <pageSetup scale="92" orientation="portrait" r:id="rId14"/>
      <headerFooter alignWithMargins="0">
        <oddFooter>&amp;R&amp;"Book Antiqua,Bold"&amp;8 Page &amp;P of &amp;N</oddFooter>
      </headerFooter>
    </customSheetView>
    <customSheetView guid="{E51D3662-FFCE-4FD6-A590-7DDC9E38C41F}" showPageBreaks="1" showGridLines="0" fitToPage="1" printArea="1" view="pageBreakPreview">
      <selection activeCell="B17" sqref="B17:E17"/>
      <pageMargins left="0" right="0" top="0" bottom="0" header="0" footer="0"/>
      <pageSetup scale="93" orientation="portrait" r:id="rId15"/>
      <headerFooter alignWithMargins="0">
        <oddFooter>&amp;R&amp;"Book Antiqua,Bold"&amp;8 Page &amp;P of &amp;N</oddFooter>
      </headerFooter>
    </customSheetView>
    <customSheetView guid="{CB7992C9-ABA5-4C7D-8C49-1E1D8E8875C7}" showPageBreaks="1" showGridLines="0" printArea="1" view="pageBreakPreview">
      <selection activeCell="B16" sqref="B16:E16"/>
      <pageMargins left="0" right="0" top="0" bottom="0" header="0" footer="0"/>
      <pageSetup scale="95" orientation="portrait" r:id="rId16"/>
      <headerFooter alignWithMargins="0">
        <oddFooter>&amp;R&amp;"Book Antiqua,Bold"&amp;8 Page &amp;P of &amp;N</oddFooter>
      </headerFooter>
    </customSheetView>
    <customSheetView guid="{97C0FC0E-800C-45C9-895E-E91A3F1ADBA4}" showPageBreaks="1" showGridLines="0" printArea="1" view="pageBreakPreview" topLeftCell="A19">
      <selection activeCell="B16" sqref="B16:E16"/>
      <pageMargins left="0" right="0" top="0" bottom="0" header="0" footer="0"/>
      <pageSetup scale="95" orientation="portrait" r:id="rId17"/>
      <headerFooter alignWithMargins="0">
        <oddFooter>&amp;R&amp;"Book Antiqua,Bold"&amp;8 Page &amp;P of &amp;N</oddFooter>
      </headerFooter>
    </customSheetView>
    <customSheetView guid="{15A19D23-A9FD-4FC1-B7B0-F2D16BDFC729}" showPageBreaks="1" showGridLines="0" printArea="1" view="pageBreakPreview">
      <selection activeCell="B17" sqref="B17:E17"/>
      <pageMargins left="0" right="0" top="0" bottom="0" header="0" footer="0"/>
      <pageSetup scale="95" orientation="portrait" r:id="rId18"/>
      <headerFooter alignWithMargins="0">
        <oddFooter>&amp;R&amp;"Book Antiqua,Bold"&amp;8 Page &amp;P of &amp;N</oddFooter>
      </headerFooter>
    </customSheetView>
    <customSheetView guid="{C5EDD9E3-0801-4479-8600-A80B0FCFDF0B}" showPageBreaks="1" showGridLines="0" printArea="1" view="pageBreakPreview" topLeftCell="A10">
      <selection activeCell="B17" sqref="B17:E17"/>
      <pageMargins left="0" right="0" top="0" bottom="0" header="0" footer="0"/>
      <pageSetup scale="95" orientation="portrait" r:id="rId19"/>
      <headerFooter alignWithMargins="0">
        <oddFooter>&amp;R&amp;"Book Antiqua,Bold"&amp;8 Page &amp;P of &amp;N</oddFooter>
      </headerFooter>
    </customSheetView>
    <customSheetView guid="{FE4EC9C4-31B9-4D40-8323-5B16C3BC840F}" scale="60" showPageBreaks="1" showGridLines="0" printArea="1" view="pageBreakPreview">
      <selection activeCell="B16" sqref="B16:E16"/>
      <pageMargins left="0" right="0" top="0" bottom="0" header="0" footer="0"/>
      <pageSetup scale="95" orientation="portrait" r:id="rId20"/>
      <headerFooter alignWithMargins="0">
        <oddFooter>&amp;R&amp;"Book Antiqua,Bold"&amp;8 Page &amp;P of &amp;N</oddFooter>
      </headerFooter>
    </customSheetView>
    <customSheetView guid="{F9FE2C60-2849-4C32-B532-2B1A89FFA9CD}" showGridLines="0">
      <selection activeCell="B16" sqref="B16:E16"/>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selection activeCell="B21" sqref="B21:E21"/>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topLeftCell="A5">
      <selection activeCell="B16" sqref="B16"/>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B16" sqref="B16"/>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6" sqref="B16"/>
      <pageMargins left="0" right="0" top="0" bottom="0" header="0" footer="0"/>
      <pageSetup orientation="portrait" r:id="rId25"/>
      <headerFooter alignWithMargins="0">
        <oddFooter>&amp;L&amp;8Tower Package-P238-TW04, TL associated with Phase-I Generation Project in Orissa (Part-C)&amp;R&amp;"Book Antiqua,Bold"&amp;8Attachment-4(B) TW04  / Page &amp;P of &amp;N</oddFooter>
      </headerFooter>
    </customSheetView>
    <customSheetView guid="{ECEBABD0-566A-41C4-AA9A-38EA30EFEDA8}" showPageBreaks="1" showGridLines="0" zeroValues="0" printArea="1" showRuler="0" topLeftCell="A19">
      <pageMargins left="0" right="0" top="0" bottom="0" header="0" footer="0"/>
      <pageSetup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B16" sqref="B16"/>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selection activeCell="B21" sqref="B21:E21"/>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selection activeCell="B20" sqref="B20:E20"/>
      <pageMargins left="0" right="0" top="0" bottom="0" header="0" footer="0"/>
      <pageSetup orientation="portrait" r:id="rId29"/>
      <headerFooter alignWithMargins="0">
        <oddFooter>&amp;R&amp;"Book Antiqua,Bold"&amp;8 Page &amp;P of &amp;N</oddFooter>
      </headerFooter>
    </customSheetView>
    <customSheetView guid="{240327DD-375F-45D4-BA52-89AFD79FE6A1}" scale="60" showPageBreaks="1" showGridLines="0" printArea="1" view="pageBreakPreview" topLeftCell="A13">
      <selection activeCell="B16" sqref="B16:E16"/>
      <pageMargins left="0" right="0" top="0" bottom="0" header="0" footer="0"/>
      <pageSetup scale="95" orientation="portrait" r:id="rId30"/>
      <headerFooter alignWithMargins="0">
        <oddFooter>&amp;R&amp;"Book Antiqua,Bold"&amp;8 Page &amp;P of &amp;N</oddFooter>
      </headerFooter>
    </customSheetView>
    <customSheetView guid="{477F7E43-D393-45BA-B99B-D838E4629B5D}" showPageBreaks="1" showGridLines="0" printArea="1" view="pageBreakPreview">
      <selection activeCell="B17" sqref="B17:E17"/>
      <pageMargins left="0" right="0" top="0" bottom="0" header="0" footer="0"/>
      <pageSetup scale="95" orientation="portrait" r:id="rId31"/>
      <headerFooter alignWithMargins="0">
        <oddFooter>&amp;R&amp;"Book Antiqua,Bold"&amp;8 Page &amp;P of &amp;N</oddFooter>
      </headerFooter>
    </customSheetView>
    <customSheetView guid="{8E3ED18F-7B8F-4A1C-969D-A70DC3B696C3}" showPageBreaks="1" showGridLines="0" printArea="1" view="pageBreakPreview">
      <selection activeCell="B17" sqref="B17:E17"/>
      <pageMargins left="0" right="0" top="0" bottom="0" header="0" footer="0"/>
      <pageSetup scale="95" orientation="portrait" r:id="rId32"/>
      <headerFooter alignWithMargins="0">
        <oddFooter>&amp;R&amp;"Book Antiqua,Bold"&amp;8 Page &amp;P of &amp;N</oddFooter>
      </headerFooter>
    </customSheetView>
    <customSheetView guid="{38BECF6E-1A53-4F98-87B9-44F2C5F77E08}" showPageBreaks="1" showGridLines="0" printArea="1" view="pageBreakPreview" topLeftCell="A16">
      <selection activeCell="B16" sqref="B16:E16"/>
      <pageMargins left="0" right="0" top="0" bottom="0" header="0" footer="0"/>
      <pageSetup scale="95" orientation="portrait" r:id="rId33"/>
      <headerFooter alignWithMargins="0">
        <oddFooter>&amp;R&amp;"Book Antiqua,Bold"&amp;8 Page &amp;P of &amp;N</oddFooter>
      </headerFooter>
    </customSheetView>
    <customSheetView guid="{340562B9-6CEE-4962-8D7D-CA1C6778F52C}" showPageBreaks="1" showGridLines="0" printArea="1" view="pageBreakPreview" topLeftCell="A19">
      <selection activeCell="B16" sqref="B16:E16"/>
      <pageMargins left="0" right="0" top="0" bottom="0" header="0" footer="0"/>
      <pageSetup scale="95" orientation="portrait" r:id="rId34"/>
      <headerFooter alignWithMargins="0">
        <oddFooter>&amp;R&amp;"Book Antiqua,Bold"&amp;8 Page &amp;P of &amp;N</oddFooter>
      </headerFooter>
    </customSheetView>
    <customSheetView guid="{82E8A0F5-0020-4355-95CF-28601763A783}" showPageBreaks="1" showGridLines="0" fitToPage="1" printArea="1" view="pageBreakPreview" topLeftCell="A16">
      <selection activeCell="B17" sqref="B17:E17"/>
      <pageMargins left="0" right="0" top="0" bottom="0" header="0" footer="0"/>
      <pageSetup scale="93" orientation="portrait" r:id="rId35"/>
      <headerFooter alignWithMargins="0">
        <oddFooter>&amp;R&amp;"Book Antiqua,Bold"&amp;8 Page &amp;P of &amp;N</oddFooter>
      </headerFooter>
    </customSheetView>
    <customSheetView guid="{05855B4F-D61E-4C97-B759-B2F96767F6F8}" scale="145" showPageBreaks="1" showGridLines="0" fitToPage="1" printArea="1" view="pageBreakPreview">
      <selection activeCell="B16" sqref="B16:E16"/>
      <pageMargins left="0" right="0" top="0" bottom="0" header="0" footer="0"/>
      <pageSetup scale="85" orientation="portrait" r:id="rId36"/>
      <headerFooter alignWithMargins="0">
        <oddFooter>&amp;R&amp;"Book Antiqua,Bold"&amp;8 Page &amp;P of &amp;N</oddFooter>
      </headerFooter>
    </customSheetView>
    <customSheetView guid="{A8583C01-5E6A-4469-ADCA-440E12AA8084}" scale="115" showPageBreaks="1" showGridLines="0" fitToPage="1" printArea="1" view="pageBreakPreview">
      <selection activeCell="B16" sqref="B16:E16"/>
      <pageMargins left="0" right="0" top="0" bottom="0" header="0" footer="0"/>
      <pageSetup scale="92" orientation="portrait" r:id="rId37"/>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B16" sqref="B16:E16"/>
      <pageMargins left="0" right="0" top="0" bottom="0" header="0" footer="0"/>
      <pageSetup scale="91" orientation="portrait" r:id="rId38"/>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B16" sqref="B16:E16"/>
      <pageMargins left="0" right="0" top="0" bottom="0" header="0" footer="0"/>
      <pageSetup scale="92" orientation="portrait" r:id="rId39"/>
      <headerFooter alignWithMargins="0">
        <oddFooter>&amp;R&amp;"Book Antiqua,Bold"&amp;8 Page &amp;P of &amp;N</oddFooter>
      </headerFooter>
    </customSheetView>
    <customSheetView guid="{869B0F9C-77A4-468D-A350-EA35CAE357D9}" scale="115" showPageBreaks="1" showGridLines="0" fitToPage="1" printArea="1" view="pageBreakPreview">
      <selection activeCell="B20" sqref="B20:E20"/>
      <pageMargins left="0" right="0" top="0" bottom="0" header="0" footer="0"/>
      <pageSetup scale="92" orientation="portrait" r:id="rId40"/>
      <headerFooter alignWithMargins="0">
        <oddFooter>&amp;R&amp;"Book Antiqua,Bold"&amp;8 Page &amp;P of &amp;N</oddFooter>
      </headerFooter>
    </customSheetView>
    <customSheetView guid="{5D67CA2D-8BB3-4F00-894F-4872C1BBE88F}" scale="115" showPageBreaks="1" showGridLines="0" fitToPage="1" printArea="1" view="pageBreakPreview">
      <selection activeCell="B20" sqref="B20:E20"/>
      <pageMargins left="0" right="0" top="0" bottom="0" header="0" footer="0"/>
      <pageSetup scale="91" orientation="portrait" r:id="rId41"/>
      <headerFooter alignWithMargins="0">
        <oddFooter>&amp;R&amp;"Book Antiqua,Bold"&amp;8 Page &amp;P of &amp;N</oddFooter>
      </headerFooter>
    </customSheetView>
    <customSheetView guid="{F0C5A243-1ADF-42BF-85A0-B6506A13618B}" scale="115" showPageBreaks="1" showGridLines="0" fitToPage="1" printArea="1" view="pageBreakPreview" topLeftCell="A16">
      <selection activeCell="B19" sqref="B19:E19"/>
      <pageMargins left="0" right="0" top="0" bottom="0" header="0" footer="0"/>
      <pageSetup scale="92" orientation="portrait" r:id="rId42"/>
      <headerFooter alignWithMargins="0">
        <oddFooter>&amp;R&amp;"Book Antiqua,Bold"&amp;8 Page &amp;P of &amp;N</oddFooter>
      </headerFooter>
    </customSheetView>
    <customSheetView guid="{176DC383-BC5B-4A2C-B484-0B54305CAC0E}" showPageBreaks="1" showGridLines="0" fitToPage="1" printArea="1" view="pageBreakPreview">
      <selection activeCell="B19" sqref="B19:E19"/>
      <pageMargins left="0" right="0" top="0" bottom="0" header="0" footer="0"/>
      <pageSetup scale="92" orientation="portrait" r:id="rId43"/>
      <headerFooter alignWithMargins="0">
        <oddFooter>&amp;R&amp;"Book Antiqua,Bold"&amp;8 Page &amp;P of &amp;N</oddFooter>
      </headerFooter>
    </customSheetView>
    <customSheetView guid="{3B6A9969-E4B8-452F-AFFE-7A4A13F5C420}" showPageBreaks="1" showGridLines="0" fitToPage="1" printArea="1" view="pageBreakPreview">
      <selection activeCell="B16" sqref="B16:E16"/>
      <pageMargins left="0" right="0" top="0" bottom="0" header="0" footer="0"/>
      <pageSetup scale="92" orientation="portrait" r:id="rId44"/>
      <headerFooter alignWithMargins="0">
        <oddFooter>&amp;R&amp;"Book Antiqua,Bold"&amp;8 Page &amp;P of &amp;N</oddFooter>
      </headerFooter>
    </customSheetView>
    <customSheetView guid="{B8284B7F-813C-4C59-8CB2-9F34C8EAC9F3}" showPageBreaks="1" showGridLines="0" fitToPage="1" printArea="1" view="pageBreakPreview">
      <selection activeCell="B16" sqref="B16:E16"/>
      <pageMargins left="0" right="0" top="0" bottom="0" header="0" footer="0"/>
      <pageSetup scale="92" orientation="portrait" r:id="rId45"/>
      <headerFooter alignWithMargins="0">
        <oddFooter>&amp;R&amp;"Book Antiqua,Bold"&amp;8 Page &amp;P of &amp;N</oddFooter>
      </headerFooter>
    </customSheetView>
  </customSheetViews>
  <mergeCells count="15">
    <mergeCell ref="B20:E20"/>
    <mergeCell ref="B21:E21"/>
    <mergeCell ref="A15:E15"/>
    <mergeCell ref="B16:E16"/>
    <mergeCell ref="A1:D1"/>
    <mergeCell ref="B9:D9"/>
    <mergeCell ref="A3:E3"/>
    <mergeCell ref="B17:E17"/>
    <mergeCell ref="B18:E18"/>
    <mergeCell ref="A5:E5"/>
    <mergeCell ref="B10:D10"/>
    <mergeCell ref="B11:D11"/>
    <mergeCell ref="B12:D12"/>
    <mergeCell ref="A8:D8"/>
    <mergeCell ref="B19:E19"/>
  </mergeCells>
  <phoneticPr fontId="7" type="noConversion"/>
  <pageMargins left="0.75" right="0.63" top="0.57999999999999996" bottom="0.6" header="0.34" footer="0.35"/>
  <pageSetup scale="92" orientation="portrait" r:id="rId46"/>
  <headerFooter alignWithMargins="0">
    <oddFooter>&amp;R&amp;"Book Antiqua,Bold"&amp;8 Page &amp;P of &amp;N</oddFooter>
  </headerFooter>
  <drawing r:id="rId47"/>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indexed="11"/>
    <pageSetUpPr fitToPage="1"/>
  </sheetPr>
  <dimension ref="A1:I110"/>
  <sheetViews>
    <sheetView showGridLines="0" view="pageBreakPreview" zoomScale="90" zoomScaleSheetLayoutView="90" workbookViewId="0">
      <selection activeCell="B17" sqref="B17"/>
    </sheetView>
  </sheetViews>
  <sheetFormatPr defaultColWidth="9.140625" defaultRowHeight="16.5"/>
  <cols>
    <col min="1" max="1" width="12.140625" style="29" customWidth="1"/>
    <col min="2" max="2" width="30.7109375" style="29" customWidth="1"/>
    <col min="3" max="3" width="20.42578125" style="29" customWidth="1"/>
    <col min="4" max="4" width="24.28515625" style="29" customWidth="1"/>
    <col min="5" max="5" width="35.140625" style="29" customWidth="1"/>
    <col min="6" max="7" width="9.140625" style="24"/>
    <col min="8" max="8" width="0" style="24" hidden="1" customWidth="1"/>
    <col min="9" max="16384" width="9.140625" style="25"/>
  </cols>
  <sheetData>
    <row r="1" spans="1:9" s="517" customFormat="1" ht="27" customHeight="1">
      <c r="A1" s="925" t="str">
        <f>'Attach 3(JV)'!A1:D1</f>
        <v xml:space="preserve">Specification No.:CC/NT/W-RT/DOM/A04/24/04405 </v>
      </c>
      <c r="B1" s="925"/>
      <c r="C1" s="925"/>
      <c r="D1" s="1177" t="str">
        <f>"Attachment-5 " &amp; 'Attach 3(JV)'!AT1</f>
        <v xml:space="preserve">Attachment-5 </v>
      </c>
      <c r="E1" s="1177"/>
      <c r="F1" s="516"/>
      <c r="G1" s="516"/>
      <c r="H1" s="516"/>
    </row>
    <row r="3" spans="1:9" ht="54" customHeight="1">
      <c r="A3" s="818" t="str">
        <f>'Attach 3(JV)'!A3</f>
        <v>765 kV Reactor Package–LOT-7RT-04-BULK for 7X 110 MVAR, 765kV, (1-Ph) Reactors under "Bulk Procurement of 765kV &amp; 400kV Class Transformers &amp; Reactors of various capacities (Lot-7)"</v>
      </c>
      <c r="B3" s="819"/>
      <c r="C3" s="819"/>
      <c r="D3" s="819"/>
      <c r="E3" s="819"/>
      <c r="F3" s="26"/>
      <c r="G3" s="27"/>
      <c r="H3" s="26"/>
    </row>
    <row r="4" spans="1:9" ht="42" hidden="1" customHeight="1">
      <c r="A4" s="28"/>
      <c r="H4" s="30"/>
      <c r="I4" s="11"/>
    </row>
    <row r="5" spans="1:9" ht="31.5" customHeight="1">
      <c r="A5" s="858" t="s">
        <v>371</v>
      </c>
      <c r="B5" s="858"/>
      <c r="C5" s="858"/>
      <c r="D5" s="858"/>
      <c r="E5" s="858"/>
      <c r="F5" s="31"/>
      <c r="H5" s="30"/>
      <c r="I5" s="11"/>
    </row>
    <row r="6" spans="1:9" ht="8.1" customHeight="1">
      <c r="A6" s="32"/>
      <c r="H6" s="30"/>
      <c r="I6" s="11"/>
    </row>
    <row r="7" spans="1:9" ht="20.100000000000001" customHeight="1">
      <c r="A7" s="33" t="str">
        <f>'Attach 3(JV)'!A7</f>
        <v>Bidder’s Name and Address  :</v>
      </c>
      <c r="B7" s="32"/>
      <c r="C7" s="32"/>
      <c r="D7" s="15" t="str">
        <f>'Attach 3(JV)'!E7</f>
        <v>To:</v>
      </c>
      <c r="H7" s="30"/>
      <c r="I7" s="11"/>
    </row>
    <row r="8" spans="1:9" ht="36" customHeight="1">
      <c r="A8" s="864" t="str">
        <f>'Attach 3(JV)'!A8</f>
        <v/>
      </c>
      <c r="B8" s="864"/>
      <c r="C8" s="864"/>
      <c r="D8" s="12" t="str">
        <f>'Attach 3(JV)'!E8</f>
        <v>Contract Services</v>
      </c>
      <c r="H8" s="30"/>
      <c r="I8" s="11"/>
    </row>
    <row r="9" spans="1:9" ht="20.100000000000001" customHeight="1">
      <c r="A9" s="13" t="s">
        <v>57</v>
      </c>
      <c r="B9" s="861">
        <f>'Attach 3(JV)'!B9</f>
        <v>0</v>
      </c>
      <c r="C9" s="861"/>
      <c r="D9" s="12" t="str">
        <f>'Attach 3(JV)'!E9</f>
        <v>Power Grid Corporation of India Ltd.,</v>
      </c>
      <c r="H9" s="30"/>
      <c r="I9" s="11"/>
    </row>
    <row r="10" spans="1:9" ht="20.100000000000001" customHeight="1">
      <c r="A10" s="13" t="s">
        <v>59</v>
      </c>
      <c r="B10" s="861">
        <f>'Attach 3(JV)'!B10</f>
        <v>0</v>
      </c>
      <c r="C10" s="861"/>
      <c r="D10" s="12" t="str">
        <f>'Attach 3(JV)'!E10</f>
        <v>"Saudamini", Plot No. 2, Sector 29</v>
      </c>
      <c r="H10" s="30"/>
      <c r="I10" s="11"/>
    </row>
    <row r="11" spans="1:9" ht="20.100000000000001" customHeight="1">
      <c r="B11" s="861">
        <f>'Attach 3(JV)'!B11</f>
        <v>0</v>
      </c>
      <c r="C11" s="861"/>
      <c r="D11" s="12" t="str">
        <f>'Attach 3(JV)'!E11</f>
        <v>Gurugram (Haryana) - 122001</v>
      </c>
    </row>
    <row r="12" spans="1:9" ht="17.25" customHeight="1">
      <c r="A12" s="32"/>
      <c r="B12" s="861">
        <f>'Attach 3(JV)'!B12</f>
        <v>0</v>
      </c>
      <c r="C12" s="861"/>
      <c r="D12" s="12"/>
    </row>
    <row r="13" spans="1:9" ht="20.100000000000001" customHeight="1">
      <c r="A13" s="29" t="s">
        <v>63</v>
      </c>
    </row>
    <row r="14" spans="1:9" ht="45.75" customHeight="1">
      <c r="A14" s="1077" t="s">
        <v>372</v>
      </c>
      <c r="B14" s="1077"/>
      <c r="C14" s="1077"/>
      <c r="D14" s="1077"/>
      <c r="E14" s="1077"/>
      <c r="F14" s="34"/>
      <c r="G14" s="34"/>
      <c r="H14" s="34"/>
    </row>
    <row r="15" spans="1:9" ht="32.1" customHeight="1">
      <c r="A15" s="1190" t="s">
        <v>373</v>
      </c>
      <c r="B15" s="1190" t="s">
        <v>364</v>
      </c>
      <c r="C15" s="1190" t="s">
        <v>374</v>
      </c>
      <c r="D15" s="1188" t="s">
        <v>375</v>
      </c>
      <c r="E15" s="1189"/>
      <c r="F15" s="34"/>
      <c r="G15" s="34"/>
      <c r="H15" s="34"/>
    </row>
    <row r="16" spans="1:9" ht="19.5" customHeight="1">
      <c r="A16" s="1191"/>
      <c r="B16" s="1191"/>
      <c r="C16" s="1191"/>
      <c r="D16" s="46" t="s">
        <v>376</v>
      </c>
      <c r="E16" s="46" t="s">
        <v>377</v>
      </c>
      <c r="F16" s="34"/>
      <c r="G16" s="34"/>
      <c r="H16" s="34"/>
    </row>
    <row r="17" spans="1:8" ht="21.95" customHeight="1">
      <c r="A17" s="99">
        <v>1</v>
      </c>
      <c r="B17" s="211"/>
      <c r="C17" s="211"/>
      <c r="D17" s="211"/>
      <c r="E17" s="211"/>
      <c r="F17" s="34"/>
      <c r="G17" s="34"/>
      <c r="H17" s="34"/>
    </row>
    <row r="18" spans="1:8" ht="21.95" customHeight="1">
      <c r="A18" s="100">
        <v>2</v>
      </c>
      <c r="B18" s="211"/>
      <c r="C18" s="211"/>
      <c r="D18" s="211"/>
      <c r="E18" s="211"/>
      <c r="F18" s="34"/>
      <c r="G18" s="34"/>
      <c r="H18" s="34"/>
    </row>
    <row r="19" spans="1:8" ht="21.95" customHeight="1">
      <c r="A19" s="100">
        <v>3</v>
      </c>
      <c r="B19" s="211"/>
      <c r="C19" s="211"/>
      <c r="D19" s="211"/>
      <c r="E19" s="211"/>
      <c r="F19" s="34"/>
      <c r="G19" s="34"/>
      <c r="H19" s="34"/>
    </row>
    <row r="20" spans="1:8" ht="21.95" customHeight="1">
      <c r="A20" s="100">
        <v>4</v>
      </c>
      <c r="B20" s="211"/>
      <c r="C20" s="211"/>
      <c r="D20" s="211"/>
      <c r="E20" s="211"/>
      <c r="F20" s="151"/>
      <c r="G20" s="151"/>
      <c r="H20" s="773" t="b">
        <v>0</v>
      </c>
    </row>
    <row r="21" spans="1:8" ht="21.95" customHeight="1">
      <c r="A21" s="101">
        <v>5</v>
      </c>
      <c r="B21" s="211"/>
      <c r="C21" s="211"/>
      <c r="D21" s="211"/>
      <c r="E21" s="211"/>
      <c r="F21" s="151"/>
      <c r="G21" s="151"/>
      <c r="H21" s="152"/>
    </row>
    <row r="22" spans="1:8" ht="18" customHeight="1">
      <c r="A22" s="149"/>
      <c r="B22" s="150"/>
      <c r="C22" s="150"/>
      <c r="D22" s="150"/>
      <c r="E22" s="150"/>
      <c r="F22" s="144"/>
      <c r="G22" s="144"/>
      <c r="H22" s="145"/>
    </row>
    <row r="23" spans="1:8" ht="9" customHeight="1">
      <c r="A23" s="82"/>
      <c r="B23" s="265"/>
      <c r="C23" s="265"/>
      <c r="D23" s="265"/>
      <c r="E23" s="265"/>
      <c r="F23" s="144"/>
      <c r="G23" s="144"/>
      <c r="H23" s="145"/>
    </row>
    <row r="24" spans="1:8" ht="38.25" customHeight="1">
      <c r="A24" s="1178" t="s">
        <v>378</v>
      </c>
      <c r="B24" s="1179"/>
      <c r="C24" s="1179"/>
      <c r="D24" s="1179"/>
      <c r="E24" s="1179"/>
      <c r="F24" s="144"/>
      <c r="G24" s="144"/>
      <c r="H24" s="145"/>
    </row>
    <row r="25" spans="1:8" ht="54.75" customHeight="1">
      <c r="A25" s="1192" t="s">
        <v>379</v>
      </c>
      <c r="B25" s="1192"/>
      <c r="C25" s="1192"/>
      <c r="D25" s="1192"/>
      <c r="E25" s="1192"/>
      <c r="F25" s="144"/>
      <c r="G25" s="144"/>
      <c r="H25" s="145"/>
    </row>
    <row r="26" spans="1:8" ht="32.1" customHeight="1">
      <c r="A26" s="1190" t="s">
        <v>373</v>
      </c>
      <c r="B26" s="1190" t="s">
        <v>364</v>
      </c>
      <c r="C26" s="1190" t="s">
        <v>380</v>
      </c>
      <c r="D26" s="1188" t="s">
        <v>381</v>
      </c>
      <c r="E26" s="1189"/>
      <c r="F26" s="34"/>
      <c r="G26" s="34"/>
      <c r="H26" s="34"/>
    </row>
    <row r="27" spans="1:8" ht="22.5" customHeight="1">
      <c r="A27" s="1191"/>
      <c r="B27" s="1191"/>
      <c r="C27" s="1191"/>
      <c r="D27" s="46" t="s">
        <v>382</v>
      </c>
      <c r="E27" s="46" t="s">
        <v>383</v>
      </c>
      <c r="F27" s="34"/>
      <c r="G27" s="34"/>
      <c r="H27" s="34"/>
    </row>
    <row r="28" spans="1:8" ht="21.95" customHeight="1">
      <c r="A28" s="143">
        <v>1</v>
      </c>
      <c r="B28" s="210"/>
      <c r="C28" s="210"/>
      <c r="D28" s="210"/>
      <c r="E28" s="210"/>
      <c r="F28" s="34"/>
      <c r="G28" s="34"/>
      <c r="H28" s="34"/>
    </row>
    <row r="29" spans="1:8" ht="21.95" customHeight="1">
      <c r="A29" s="143">
        <v>2</v>
      </c>
      <c r="B29" s="210"/>
      <c r="C29" s="210"/>
      <c r="D29" s="210"/>
      <c r="E29" s="210"/>
    </row>
    <row r="30" spans="1:8" ht="21.95" customHeight="1">
      <c r="A30" s="101">
        <v>3</v>
      </c>
      <c r="B30" s="210"/>
      <c r="C30" s="210"/>
      <c r="D30" s="210"/>
      <c r="E30" s="210"/>
    </row>
    <row r="31" spans="1:8" ht="3.75" customHeight="1">
      <c r="A31" s="127"/>
      <c r="B31" s="127"/>
      <c r="C31" s="127"/>
      <c r="D31" s="127"/>
      <c r="E31" s="127"/>
      <c r="F31" s="34"/>
      <c r="G31" s="34"/>
      <c r="H31" s="34"/>
    </row>
    <row r="32" spans="1:8" ht="11.25" customHeight="1">
      <c r="C32" s="37"/>
      <c r="F32" s="34"/>
      <c r="G32" s="34"/>
      <c r="H32" s="34"/>
    </row>
    <row r="33" spans="1:5" ht="15.95" customHeight="1">
      <c r="A33" s="36" t="s">
        <v>65</v>
      </c>
      <c r="B33" s="62" t="str">
        <f>'Attach 3(JV)'!B24</f>
        <v>--</v>
      </c>
      <c r="D33" s="37" t="s">
        <v>66</v>
      </c>
      <c r="E33" s="198" t="str">
        <f>'Attach 3(JV)'!E24</f>
        <v/>
      </c>
    </row>
    <row r="34" spans="1:5" ht="15.95" customHeight="1">
      <c r="A34" s="36" t="s">
        <v>67</v>
      </c>
      <c r="B34" s="198" t="str">
        <f>'Attach 3(JV)'!B25</f>
        <v/>
      </c>
      <c r="D34" s="37" t="s">
        <v>68</v>
      </c>
      <c r="E34" s="198" t="str">
        <f>'Attach 3(JV)'!E25</f>
        <v/>
      </c>
    </row>
    <row r="35" spans="1:5" ht="15.95" customHeight="1">
      <c r="A35" s="25"/>
      <c r="B35" s="25"/>
      <c r="C35" s="37"/>
      <c r="D35" s="25"/>
      <c r="E35" s="25"/>
    </row>
    <row r="36" spans="1:5" ht="20.100000000000001" customHeight="1">
      <c r="A36" s="21" t="str">
        <f>A1</f>
        <v xml:space="preserve">Specification No.:CC/NT/W-RT/DOM/A04/24/04405 </v>
      </c>
      <c r="B36" s="22"/>
      <c r="C36" s="22"/>
      <c r="D36" s="22"/>
      <c r="E36" s="41" t="str">
        <f>"Annexure I to " &amp;D1</f>
        <v xml:space="preserve">Annexure I to Attachment-5 </v>
      </c>
    </row>
    <row r="37" spans="1:5" ht="18" customHeight="1">
      <c r="A37" s="38"/>
    </row>
    <row r="38" spans="1:5" ht="18" customHeight="1">
      <c r="A38" s="1182" t="s">
        <v>384</v>
      </c>
      <c r="B38" s="1182"/>
      <c r="C38" s="1182"/>
      <c r="D38" s="1182"/>
      <c r="E38" s="1182"/>
    </row>
    <row r="39" spans="1:5" ht="18" customHeight="1"/>
    <row r="40" spans="1:5" ht="42" customHeight="1">
      <c r="A40" s="1183" t="s">
        <v>373</v>
      </c>
      <c r="B40" s="1185" t="s">
        <v>364</v>
      </c>
      <c r="C40" s="1185" t="s">
        <v>374</v>
      </c>
      <c r="D40" s="1188" t="s">
        <v>375</v>
      </c>
      <c r="E40" s="1189"/>
    </row>
    <row r="41" spans="1:5" ht="23.25" customHeight="1">
      <c r="A41" s="1184"/>
      <c r="B41" s="1186"/>
      <c r="C41" s="1186"/>
      <c r="D41" s="46" t="s">
        <v>376</v>
      </c>
      <c r="E41" s="46" t="s">
        <v>377</v>
      </c>
    </row>
    <row r="42" spans="1:5" ht="18" customHeight="1">
      <c r="A42" s="128"/>
      <c r="B42" s="128"/>
      <c r="C42" s="128"/>
      <c r="D42" s="128"/>
      <c r="E42" s="128"/>
    </row>
    <row r="43" spans="1:5" ht="18" customHeight="1">
      <c r="A43" s="128"/>
      <c r="B43" s="128"/>
      <c r="C43" s="128"/>
      <c r="D43" s="128"/>
      <c r="E43" s="128"/>
    </row>
    <row r="44" spans="1:5" ht="18" customHeight="1">
      <c r="A44" s="128"/>
      <c r="B44" s="128"/>
      <c r="C44" s="128"/>
      <c r="D44" s="128"/>
      <c r="E44" s="128"/>
    </row>
    <row r="45" spans="1:5" ht="18" customHeight="1">
      <c r="A45" s="128"/>
      <c r="B45" s="128"/>
      <c r="C45" s="128"/>
      <c r="D45" s="128"/>
      <c r="E45" s="128"/>
    </row>
    <row r="46" spans="1:5" ht="18" customHeight="1">
      <c r="A46" s="128"/>
      <c r="B46" s="128"/>
      <c r="C46" s="128"/>
      <c r="D46" s="128"/>
      <c r="E46" s="128"/>
    </row>
    <row r="47" spans="1:5" ht="18" customHeight="1">
      <c r="A47" s="128"/>
      <c r="B47" s="128"/>
      <c r="C47" s="128"/>
      <c r="D47" s="128"/>
      <c r="E47" s="128"/>
    </row>
    <row r="48" spans="1:5" ht="18" customHeight="1">
      <c r="A48" s="128"/>
      <c r="B48" s="128"/>
      <c r="C48" s="128"/>
      <c r="D48" s="128"/>
      <c r="E48" s="128"/>
    </row>
    <row r="49" spans="1:5" ht="18" customHeight="1">
      <c r="A49" s="128"/>
      <c r="B49" s="128"/>
      <c r="C49" s="128"/>
      <c r="D49" s="128"/>
      <c r="E49" s="128"/>
    </row>
    <row r="50" spans="1:5" ht="18" customHeight="1">
      <c r="A50" s="128"/>
      <c r="B50" s="128"/>
      <c r="C50" s="128"/>
      <c r="D50" s="128"/>
      <c r="E50" s="128"/>
    </row>
    <row r="51" spans="1:5" ht="18" customHeight="1">
      <c r="A51" s="128"/>
      <c r="B51" s="128"/>
      <c r="C51" s="128"/>
      <c r="D51" s="128"/>
      <c r="E51" s="128"/>
    </row>
    <row r="52" spans="1:5" ht="18" customHeight="1">
      <c r="A52" s="128"/>
      <c r="B52" s="128"/>
      <c r="C52" s="128"/>
      <c r="D52" s="128"/>
      <c r="E52" s="128"/>
    </row>
    <row r="53" spans="1:5" ht="18" customHeight="1">
      <c r="A53" s="128"/>
      <c r="B53" s="128"/>
      <c r="C53" s="128"/>
      <c r="D53" s="128"/>
      <c r="E53" s="128"/>
    </row>
    <row r="54" spans="1:5" ht="18" customHeight="1">
      <c r="A54" s="128"/>
      <c r="B54" s="128"/>
      <c r="C54" s="128"/>
      <c r="D54" s="128"/>
      <c r="E54" s="128"/>
    </row>
    <row r="55" spans="1:5" ht="18" customHeight="1">
      <c r="A55" s="128"/>
      <c r="B55" s="128"/>
      <c r="C55" s="128"/>
      <c r="D55" s="128"/>
      <c r="E55" s="128"/>
    </row>
    <row r="56" spans="1:5" ht="18" customHeight="1">
      <c r="A56" s="128"/>
      <c r="B56" s="128"/>
      <c r="C56" s="128"/>
      <c r="D56" s="128"/>
      <c r="E56" s="128"/>
    </row>
    <row r="57" spans="1:5" ht="18" customHeight="1">
      <c r="A57" s="128"/>
      <c r="B57" s="128"/>
      <c r="C57" s="128"/>
      <c r="D57" s="128"/>
      <c r="E57" s="128"/>
    </row>
    <row r="58" spans="1:5" ht="18" customHeight="1">
      <c r="A58" s="128"/>
      <c r="B58" s="128"/>
      <c r="C58" s="128"/>
      <c r="D58" s="128"/>
      <c r="E58" s="128"/>
    </row>
    <row r="59" spans="1:5" ht="18" customHeight="1">
      <c r="A59" s="128"/>
      <c r="B59" s="128"/>
      <c r="C59" s="128"/>
      <c r="D59" s="128"/>
      <c r="E59" s="128"/>
    </row>
    <row r="60" spans="1:5" ht="18" customHeight="1">
      <c r="A60" s="128"/>
      <c r="B60" s="128"/>
      <c r="C60" s="128"/>
      <c r="D60" s="128"/>
      <c r="E60" s="128"/>
    </row>
    <row r="61" spans="1:5" ht="18" customHeight="1">
      <c r="A61" s="128"/>
      <c r="B61" s="128"/>
      <c r="C61" s="128"/>
      <c r="D61" s="128"/>
      <c r="E61" s="128"/>
    </row>
    <row r="62" spans="1:5" ht="18" customHeight="1">
      <c r="A62" s="128"/>
      <c r="B62" s="128"/>
      <c r="C62" s="128"/>
      <c r="D62" s="128"/>
      <c r="E62" s="128"/>
    </row>
    <row r="63" spans="1:5" ht="18" customHeight="1">
      <c r="A63" s="128"/>
      <c r="B63" s="128"/>
      <c r="C63" s="128"/>
      <c r="D63" s="128"/>
      <c r="E63" s="128"/>
    </row>
    <row r="64" spans="1:5" ht="18" customHeight="1">
      <c r="A64" s="128"/>
      <c r="B64" s="128"/>
      <c r="C64" s="128"/>
      <c r="D64" s="128"/>
      <c r="E64" s="128"/>
    </row>
    <row r="65" spans="1:5" ht="18" customHeight="1">
      <c r="A65" s="128"/>
      <c r="B65" s="128"/>
      <c r="C65" s="128"/>
      <c r="D65" s="128"/>
      <c r="E65" s="128"/>
    </row>
    <row r="66" spans="1:5" ht="18" customHeight="1">
      <c r="A66" s="128"/>
      <c r="B66" s="128"/>
      <c r="C66" s="128"/>
      <c r="D66" s="128"/>
      <c r="E66" s="128"/>
    </row>
    <row r="67" spans="1:5" ht="18" customHeight="1">
      <c r="A67" s="129"/>
      <c r="B67" s="129"/>
      <c r="C67" s="129"/>
      <c r="D67" s="129"/>
      <c r="E67" s="129"/>
    </row>
    <row r="68" spans="1:5" ht="18" customHeight="1"/>
    <row r="69" spans="1:5" ht="24" customHeight="1">
      <c r="C69" s="37"/>
    </row>
    <row r="70" spans="1:5" ht="24" customHeight="1">
      <c r="A70" s="36" t="s">
        <v>65</v>
      </c>
      <c r="B70" s="62" t="str">
        <f>B33</f>
        <v>--</v>
      </c>
      <c r="C70" s="37" t="s">
        <v>66</v>
      </c>
      <c r="D70" s="198" t="str">
        <f>E33</f>
        <v/>
      </c>
    </row>
    <row r="71" spans="1:5" ht="24" customHeight="1">
      <c r="A71" s="36" t="s">
        <v>67</v>
      </c>
      <c r="B71" s="203" t="str">
        <f>B34</f>
        <v/>
      </c>
      <c r="C71" s="37" t="s">
        <v>68</v>
      </c>
      <c r="D71" s="198" t="str">
        <f>E34</f>
        <v/>
      </c>
    </row>
    <row r="72" spans="1:5" ht="24" customHeight="1">
      <c r="A72" s="36"/>
      <c r="B72" s="62"/>
      <c r="C72" s="37"/>
      <c r="D72" s="39"/>
    </row>
    <row r="73" spans="1:5" ht="20.100000000000001" customHeight="1">
      <c r="A73" s="21" t="str">
        <f>A1</f>
        <v xml:space="preserve">Specification No.:CC/NT/W-RT/DOM/A04/24/04405 </v>
      </c>
      <c r="B73" s="22"/>
      <c r="C73" s="22"/>
      <c r="D73" s="22"/>
      <c r="E73" s="41" t="str">
        <f>E36</f>
        <v xml:space="preserve">Annexure I to Attachment-5 </v>
      </c>
    </row>
    <row r="74" spans="1:5" ht="18" customHeight="1">
      <c r="A74" s="38"/>
    </row>
    <row r="75" spans="1:5" ht="18" customHeight="1">
      <c r="A75" s="1182" t="s">
        <v>384</v>
      </c>
      <c r="B75" s="1182"/>
      <c r="C75" s="1182"/>
      <c r="D75" s="1182"/>
      <c r="E75" s="1182"/>
    </row>
    <row r="76" spans="1:5" ht="18" customHeight="1"/>
    <row r="77" spans="1:5" ht="37.5" customHeight="1">
      <c r="A77" s="1183" t="s">
        <v>373</v>
      </c>
      <c r="B77" s="1185" t="s">
        <v>364</v>
      </c>
      <c r="C77" s="1185" t="s">
        <v>375</v>
      </c>
      <c r="D77" s="1180" t="s">
        <v>375</v>
      </c>
      <c r="E77" s="1181"/>
    </row>
    <row r="78" spans="1:5" ht="24" customHeight="1">
      <c r="A78" s="1184"/>
      <c r="B78" s="1187"/>
      <c r="C78" s="1187"/>
      <c r="D78" s="47" t="s">
        <v>376</v>
      </c>
      <c r="E78" s="47" t="s">
        <v>377</v>
      </c>
    </row>
    <row r="79" spans="1:5" ht="18" customHeight="1">
      <c r="A79" s="128"/>
      <c r="B79" s="128"/>
      <c r="C79" s="128"/>
      <c r="D79" s="128"/>
      <c r="E79" s="128"/>
    </row>
    <row r="80" spans="1:5" ht="18" customHeight="1">
      <c r="A80" s="128"/>
      <c r="B80" s="128"/>
      <c r="C80" s="128"/>
      <c r="D80" s="128"/>
      <c r="E80" s="128"/>
    </row>
    <row r="81" spans="1:5" ht="18" customHeight="1">
      <c r="A81" s="128"/>
      <c r="B81" s="128"/>
      <c r="C81" s="128"/>
      <c r="D81" s="128"/>
      <c r="E81" s="128"/>
    </row>
    <row r="82" spans="1:5" ht="18" customHeight="1">
      <c r="A82" s="128"/>
      <c r="B82" s="128"/>
      <c r="C82" s="128"/>
      <c r="D82" s="128"/>
      <c r="E82" s="128"/>
    </row>
    <row r="83" spans="1:5" ht="18" customHeight="1">
      <c r="A83" s="128"/>
      <c r="B83" s="128"/>
      <c r="C83" s="128"/>
      <c r="D83" s="128"/>
      <c r="E83" s="128"/>
    </row>
    <row r="84" spans="1:5" ht="18" customHeight="1">
      <c r="A84" s="128"/>
      <c r="B84" s="128"/>
      <c r="C84" s="128"/>
      <c r="D84" s="128"/>
      <c r="E84" s="128"/>
    </row>
    <row r="85" spans="1:5" ht="18" customHeight="1">
      <c r="A85" s="128"/>
      <c r="B85" s="128"/>
      <c r="C85" s="128"/>
      <c r="D85" s="128"/>
      <c r="E85" s="128"/>
    </row>
    <row r="86" spans="1:5" ht="18" customHeight="1">
      <c r="A86" s="128"/>
      <c r="B86" s="128"/>
      <c r="C86" s="128"/>
      <c r="D86" s="128"/>
      <c r="E86" s="128"/>
    </row>
    <row r="87" spans="1:5" ht="18" customHeight="1">
      <c r="A87" s="128"/>
      <c r="B87" s="128"/>
      <c r="C87" s="128"/>
      <c r="D87" s="128"/>
      <c r="E87" s="128"/>
    </row>
    <row r="88" spans="1:5" ht="18" customHeight="1">
      <c r="A88" s="128"/>
      <c r="B88" s="128"/>
      <c r="C88" s="128"/>
      <c r="D88" s="128"/>
      <c r="E88" s="128"/>
    </row>
    <row r="89" spans="1:5" ht="18" customHeight="1">
      <c r="A89" s="128"/>
      <c r="B89" s="128"/>
      <c r="C89" s="128"/>
      <c r="D89" s="128"/>
      <c r="E89" s="128"/>
    </row>
    <row r="90" spans="1:5" ht="18" customHeight="1">
      <c r="A90" s="128"/>
      <c r="B90" s="128"/>
      <c r="C90" s="128"/>
      <c r="D90" s="128"/>
      <c r="E90" s="128"/>
    </row>
    <row r="91" spans="1:5" ht="18" customHeight="1">
      <c r="A91" s="128"/>
      <c r="B91" s="128"/>
      <c r="C91" s="128"/>
      <c r="D91" s="128"/>
      <c r="E91" s="128"/>
    </row>
    <row r="92" spans="1:5" ht="18" customHeight="1">
      <c r="A92" s="128"/>
      <c r="B92" s="128"/>
      <c r="C92" s="128"/>
      <c r="D92" s="128"/>
      <c r="E92" s="128"/>
    </row>
    <row r="93" spans="1:5" ht="18" customHeight="1">
      <c r="A93" s="128"/>
      <c r="B93" s="128"/>
      <c r="C93" s="128"/>
      <c r="D93" s="128"/>
      <c r="E93" s="128"/>
    </row>
    <row r="94" spans="1:5" ht="18" customHeight="1">
      <c r="A94" s="128"/>
      <c r="B94" s="128"/>
      <c r="C94" s="128"/>
      <c r="D94" s="128"/>
      <c r="E94" s="128"/>
    </row>
    <row r="95" spans="1:5" ht="18" customHeight="1">
      <c r="A95" s="128"/>
      <c r="B95" s="128"/>
      <c r="C95" s="128"/>
      <c r="D95" s="128"/>
      <c r="E95" s="128"/>
    </row>
    <row r="96" spans="1:5" ht="18" customHeight="1">
      <c r="A96" s="128"/>
      <c r="B96" s="128"/>
      <c r="C96" s="128"/>
      <c r="D96" s="128"/>
      <c r="E96" s="128"/>
    </row>
    <row r="97" spans="1:5" ht="18" customHeight="1">
      <c r="A97" s="128"/>
      <c r="B97" s="128"/>
      <c r="C97" s="128"/>
      <c r="D97" s="128"/>
      <c r="E97" s="128"/>
    </row>
    <row r="98" spans="1:5" ht="18" customHeight="1">
      <c r="A98" s="128"/>
      <c r="B98" s="128"/>
      <c r="C98" s="128"/>
      <c r="D98" s="128"/>
      <c r="E98" s="128"/>
    </row>
    <row r="99" spans="1:5" ht="18" customHeight="1">
      <c r="A99" s="128"/>
      <c r="B99" s="128"/>
      <c r="C99" s="128"/>
      <c r="D99" s="128"/>
      <c r="E99" s="128"/>
    </row>
    <row r="100" spans="1:5" ht="18" customHeight="1">
      <c r="A100" s="128"/>
      <c r="B100" s="128"/>
      <c r="C100" s="128"/>
      <c r="D100" s="128"/>
      <c r="E100" s="128"/>
    </row>
    <row r="101" spans="1:5" ht="18" customHeight="1">
      <c r="A101" s="128"/>
      <c r="B101" s="128"/>
      <c r="C101" s="128"/>
      <c r="D101" s="128"/>
      <c r="E101" s="128"/>
    </row>
    <row r="102" spans="1:5" ht="18" customHeight="1">
      <c r="A102" s="128"/>
      <c r="B102" s="128"/>
      <c r="C102" s="128"/>
      <c r="D102" s="128"/>
      <c r="E102" s="128"/>
    </row>
    <row r="103" spans="1:5" ht="18" customHeight="1">
      <c r="A103" s="128"/>
      <c r="B103" s="128"/>
      <c r="C103" s="128"/>
      <c r="D103" s="128"/>
      <c r="E103" s="128"/>
    </row>
    <row r="104" spans="1:5" ht="18" customHeight="1">
      <c r="A104" s="129"/>
      <c r="B104" s="129"/>
      <c r="C104" s="129"/>
      <c r="D104" s="129"/>
      <c r="E104" s="129"/>
    </row>
    <row r="105" spans="1:5" ht="18" customHeight="1"/>
    <row r="106" spans="1:5" ht="24" customHeight="1">
      <c r="C106" s="37"/>
    </row>
    <row r="107" spans="1:5" ht="24" customHeight="1">
      <c r="A107" s="36" t="s">
        <v>65</v>
      </c>
      <c r="B107" s="62" t="str">
        <f>B70</f>
        <v>--</v>
      </c>
      <c r="C107" s="37" t="s">
        <v>66</v>
      </c>
      <c r="D107" s="198" t="str">
        <f>D70</f>
        <v/>
      </c>
    </row>
    <row r="108" spans="1:5" ht="24" customHeight="1">
      <c r="A108" s="36" t="s">
        <v>67</v>
      </c>
      <c r="B108" s="203" t="str">
        <f>B71</f>
        <v/>
      </c>
      <c r="C108" s="37" t="s">
        <v>68</v>
      </c>
      <c r="D108" s="198" t="str">
        <f>D71</f>
        <v/>
      </c>
    </row>
    <row r="109" spans="1:5" ht="24" customHeight="1">
      <c r="A109" s="25"/>
      <c r="B109" s="25"/>
      <c r="C109" s="37"/>
      <c r="D109" s="25"/>
      <c r="E109" s="25"/>
    </row>
    <row r="110" spans="1:5" ht="33" customHeight="1">
      <c r="D110" s="37"/>
    </row>
  </sheetData>
  <sheetProtection algorithmName="SHA-512" hashValue="qd8DF24HXJyMc3LZh58bKxUy5ceLqFfal3j5YNlL/VK3b9e3ShRqbX9KcjFTMwRTrMybNKqYGV05v1uMwbFkDg==" saltValue="E279nMIHk2FUfuXKHE1eXQ==" spinCount="100000" sheet="1" formatCells="0" formatColumns="0" formatRows="0" selectLockedCells="1"/>
  <customSheetViews>
    <customSheetView guid="{51A6EE7B-1159-4743-BF27-95D329619B3B}" scale="9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1"/>
      <headerFooter alignWithMargins="0">
        <oddFooter>&amp;R&amp;"Book Antiqua,Bold"&amp;8 Page &amp;P of &amp;N</oddFooter>
      </headerFooter>
    </customSheetView>
    <customSheetView guid="{B9DDBA10-9BB0-4D91-9619-C113F75B2489}" scale="9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2"/>
      <headerFooter alignWithMargins="0">
        <oddFooter>&amp;R&amp;"Book Antiqua,Bold"&amp;8 Page &amp;P of &amp;N</oddFooter>
      </headerFooter>
    </customSheetView>
    <customSheetView guid="{4B898AE2-7356-489E-882D-EC3B09CB95AA}" scale="90" showPageBreaks="1" showGridLines="0" fitToPage="1" printArea="1" hiddenRows="1" hiddenColumns="1" view="pageBreakPreview" topLeftCell="A8">
      <selection activeCell="B17" sqref="B17"/>
      <rowBreaks count="1" manualBreakCount="1">
        <brk id="72" max="4" man="1"/>
      </rowBreaks>
      <pageMargins left="0" right="0" top="0" bottom="0" header="0" footer="0"/>
      <pageSetup scale="84" orientation="portrait" r:id="rId3"/>
      <headerFooter alignWithMargins="0">
        <oddFooter>&amp;R&amp;"Book Antiqua,Bold"&amp;8 Page &amp;P of &amp;N</oddFooter>
      </headerFooter>
    </customSheetView>
    <customSheetView guid="{3836A67F-51F8-4B52-B51D-937DC398CD1F}" scale="90" showPageBreaks="1" showGridLines="0" fitToPage="1" printArea="1" hiddenRows="1" hiddenColumns="1" view="pageBreakPreview" topLeftCell="A8">
      <selection activeCell="B17" sqref="B17"/>
      <rowBreaks count="1" manualBreakCount="1">
        <brk id="72" max="4" man="1"/>
      </rowBreaks>
      <pageMargins left="0" right="0" top="0" bottom="0" header="0" footer="0"/>
      <pageSetup scale="84" orientation="portrait" r:id="rId4"/>
      <headerFooter alignWithMargins="0">
        <oddFooter>&amp;R&amp;"Book Antiqua,Bold"&amp;8 Page &amp;P of &amp;N</oddFooter>
      </headerFooter>
    </customSheetView>
    <customSheetView guid="{9F341631-288D-49D9-8F81-65CCC818C9BA}" scale="90" showPageBreaks="1" showGridLines="0" fitToPage="1" printArea="1" hiddenRows="1" hiddenColumns="1" view="pageBreakPreview" topLeftCell="A8">
      <selection activeCell="B17" sqref="B17"/>
      <rowBreaks count="1" manualBreakCount="1">
        <brk id="72" max="4" man="1"/>
      </rowBreaks>
      <pageMargins left="0" right="0" top="0" bottom="0" header="0" footer="0"/>
      <pageSetup scale="84" orientation="portrait" r:id="rId5"/>
      <headerFooter alignWithMargins="0">
        <oddFooter>&amp;R&amp;"Book Antiqua,Bold"&amp;8 Page &amp;P of &amp;N</oddFooter>
      </headerFooter>
    </customSheetView>
    <customSheetView guid="{DBB6855E-D634-47BF-8EAD-2479D63E426E}" scale="90" showPageBreaks="1" showGridLines="0" fitToPage="1" printArea="1" hiddenRows="1" hiddenColumns="1" view="pageBreakPreview">
      <selection activeCell="D19" sqref="D19"/>
      <rowBreaks count="1" manualBreakCount="1">
        <brk id="72" max="4" man="1"/>
      </rowBreaks>
      <pageMargins left="0" right="0" top="0" bottom="0" header="0" footer="0"/>
      <pageSetup scale="84" orientation="portrait" r:id="rId6"/>
      <headerFooter alignWithMargins="0">
        <oddFooter>&amp;R&amp;"Book Antiqua,Bold"&amp;8 Page &amp;P of &amp;N</oddFooter>
      </headerFooter>
    </customSheetView>
    <customSheetView guid="{9CD72AD0-8BDA-437F-A784-A667464C809C}" scale="110" showPageBreaks="1" showGridLines="0" fitToPage="1" printArea="1" hiddenRows="1" hiddenColumns="1" view="pageBreakPreview" topLeftCell="A20">
      <selection activeCell="D19" sqref="D19"/>
      <rowBreaks count="1" manualBreakCount="1">
        <brk id="72" max="4" man="1"/>
      </rowBreaks>
      <pageMargins left="0" right="0" top="0" bottom="0" header="0" footer="0"/>
      <pageSetup scale="84" orientation="portrait" r:id="rId7"/>
      <headerFooter alignWithMargins="0">
        <oddFooter>&amp;R&amp;"Book Antiqua,Bold"&amp;8 Page &amp;P of &amp;N</oddFooter>
      </headerFooter>
    </customSheetView>
    <customSheetView guid="{757C3C2F-C668-4CD7-806B-CA71CC57DCC1}"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8"/>
      <headerFooter alignWithMargins="0">
        <oddFooter>&amp;R&amp;"Book Antiqua,Bold"&amp;8 Page &amp;P of &amp;N</oddFooter>
      </headerFooter>
    </customSheetView>
    <customSheetView guid="{696D4A13-5E44-4B16-B107-EB70ABB06CBE}"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9"/>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5">
      <selection activeCell="B17" sqref="B17"/>
      <rowBreaks count="1" manualBreakCount="1">
        <brk id="72" max="4" man="1"/>
      </rowBreaks>
      <pageMargins left="0" right="0" top="0" bottom="0" header="0" footer="0"/>
      <pageSetup scale="84" orientation="portrait" r:id="rId10"/>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11"/>
      <headerFooter alignWithMargins="0">
        <oddFooter>&amp;R&amp;"Book Antiqua,Bold"&amp;8 Page &amp;P of &amp;N</oddFooter>
      </headerFooter>
    </customSheetView>
    <customSheetView guid="{27CB7082-4FAB-46F1-8968-11E3E4A629B2}"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12"/>
      <headerFooter alignWithMargins="0">
        <oddFooter>&amp;R&amp;"Book Antiqua,Bold"&amp;8 Page &amp;P of &amp;N</oddFooter>
      </headerFooter>
    </customSheetView>
    <customSheetView guid="{CDF7C778-C53B-45C7-952D-968F867FB204}" scale="110" showPageBreaks="1" showGridLines="0" fitToPage="1" printArea="1" hiddenRows="1" hiddenColumns="1" view="pageBreakPreview" topLeftCell="A5">
      <selection activeCell="B17" sqref="B17"/>
      <rowBreaks count="1" manualBreakCount="1">
        <brk id="72" max="4" man="1"/>
      </rowBreaks>
      <pageMargins left="0" right="0" top="0" bottom="0" header="0" footer="0"/>
      <pageSetup scale="84" orientation="portrait" r:id="rId13"/>
      <headerFooter alignWithMargins="0">
        <oddFooter>&amp;R&amp;"Book Antiqua,Bold"&amp;8 Page &amp;P of &amp;N</oddFooter>
      </headerFooter>
    </customSheetView>
    <customSheetView guid="{2CF6F19D-227C-4840-A9E1-6C944B0145DB}" scale="130" showPageBreaks="1" showGridLines="0" fitToPage="1" printArea="1" hiddenRows="1" hiddenColumns="1" view="pageBreakPreview" topLeftCell="A8">
      <selection activeCell="B17" sqref="B17"/>
      <rowBreaks count="1" manualBreakCount="1">
        <brk id="72" max="4" man="1"/>
      </rowBreaks>
      <pageMargins left="0" right="0" top="0" bottom="0" header="0" footer="0"/>
      <pageSetup scale="84" orientation="portrait" r:id="rId14"/>
      <headerFooter alignWithMargins="0">
        <oddFooter>&amp;R&amp;"Book Antiqua,Bold"&amp;8 Page &amp;P of &amp;N</oddFooter>
      </headerFooter>
    </customSheetView>
    <customSheetView guid="{E51D3662-FFCE-4FD6-A590-7DDC9E38C41F}" showPageBreaks="1" showGridLines="0" fitToPage="1" printArea="1" hiddenRows="1" hiddenColumns="1" view="pageBreakPreview">
      <selection activeCell="B17" sqref="B17"/>
      <rowBreaks count="1" manualBreakCount="1">
        <brk id="72" max="4" man="1"/>
      </rowBreaks>
      <pageMargins left="0" right="0" top="0" bottom="0" header="0" footer="0"/>
      <pageSetup scale="93" orientation="portrait" r:id="rId15"/>
      <headerFooter alignWithMargins="0">
        <oddFooter>&amp;R&amp;"Book Antiqua,Bold"&amp;8 Page &amp;P of &amp;N</oddFooter>
      </headerFooter>
    </customSheetView>
    <customSheetView guid="{CB7992C9-ABA5-4C7D-8C49-1E1D8E8875C7}" showPageBreaks="1" showGridLines="0" printArea="1" hiddenRows="1" hiddenColumns="1" view="pageBreakPreview">
      <selection activeCell="B17" sqref="B17"/>
      <rowBreaks count="1" manualBreakCount="1">
        <brk id="72" max="4" man="1"/>
      </rowBreaks>
      <pageMargins left="0" right="0" top="0" bottom="0" header="0" footer="0"/>
      <pageSetup scale="95" orientation="portrait" r:id="rId16"/>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0">
      <selection activeCell="B17" sqref="B17"/>
      <rowBreaks count="1" manualBreakCount="1">
        <brk id="72" max="4" man="1"/>
      </rowBreaks>
      <pageMargins left="0" right="0" top="0" bottom="0" header="0" footer="0"/>
      <pageSetup scale="95" orientation="portrait" r:id="rId17"/>
      <headerFooter alignWithMargins="0">
        <oddFooter>&amp;R&amp;"Book Antiqua,Bold"&amp;8 Page &amp;P of &amp;N</oddFooter>
      </headerFooter>
    </customSheetView>
    <customSheetView guid="{15A19D23-A9FD-4FC1-B7B0-F2D16BDFC729}" showPageBreaks="1" showGridLines="0" printArea="1" hiddenRows="1" hiddenColumns="1" view="pageBreakPreview" topLeftCell="A17">
      <selection activeCell="B17" sqref="B17"/>
      <rowBreaks count="1" manualBreakCount="1">
        <brk id="72" max="4" man="1"/>
      </rowBreaks>
      <pageMargins left="0" right="0" top="0" bottom="0" header="0" footer="0"/>
      <pageSetup scale="95" orientation="portrait" r:id="rId18"/>
      <headerFooter alignWithMargins="0">
        <oddFooter>&amp;R&amp;"Book Antiqua,Bold"&amp;8 Page &amp;P of &amp;N</oddFooter>
      </headerFooter>
    </customSheetView>
    <customSheetView guid="{C5EDD9E3-0801-4479-8600-A80B0FCFDF0B}" showPageBreaks="1" showGridLines="0" printArea="1" hiddenRows="1" hiddenColumns="1" view="pageBreakPreview" topLeftCell="A17">
      <selection activeCell="B17" sqref="B17"/>
      <rowBreaks count="1" manualBreakCount="1">
        <brk id="72" max="4" man="1"/>
      </rowBreaks>
      <pageMargins left="0" right="0" top="0" bottom="0" header="0" footer="0"/>
      <pageSetup scale="95" orientation="portrait" r:id="rId19"/>
      <headerFooter alignWithMargins="0">
        <oddFooter>&amp;R&amp;"Book Antiqua,Bold"&amp;8 Page &amp;P of &amp;N</oddFooter>
      </headerFooter>
    </customSheetView>
    <customSheetView guid="{FE4EC9C4-31B9-4D40-8323-5B16C3BC840F}" showPageBreaks="1" showGridLines="0" printArea="1" hiddenRows="1" hiddenColumns="1" view="pageBreakPreview">
      <selection activeCell="B17" sqref="B17"/>
      <rowBreaks count="1" manualBreakCount="1">
        <brk id="72" max="4" man="1"/>
      </rowBreaks>
      <pageMargins left="0" right="0" top="0" bottom="0" header="0" footer="0"/>
      <pageSetup scale="95" orientation="portrait" r:id="rId20"/>
      <headerFooter alignWithMargins="0">
        <oddFooter>&amp;R&amp;"Book Antiqua,Bold"&amp;8 Page &amp;P of &amp;N</oddFooter>
      </headerFooter>
    </customSheetView>
    <customSheetView guid="{F9FE2C60-2849-4C32-B532-2B1A89FFA9CD}" showGridLines="0" hiddenRows="1" hiddenColumns="1" topLeftCell="A11">
      <selection activeCell="B17" sqref="B17"/>
      <rowBreaks count="1" manualBreakCount="1">
        <brk id="72" max="4" man="1"/>
      </rowBreaks>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hiddenColumns="1" topLeftCell="A13">
      <selection activeCell="B28" sqref="B28"/>
      <rowBreaks count="1" manualBreakCount="1">
        <brk id="70" max="4" man="1"/>
      </rowBreaks>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hiddenColumns="1">
      <selection activeCell="B17" sqref="B17"/>
      <rowBreaks count="1" manualBreakCount="1">
        <brk id="70" max="4" man="1"/>
      </rowBreaks>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B17" sqref="B17"/>
      <rowBreaks count="2" manualBreakCount="2">
        <brk id="32" max="4" man="1"/>
        <brk id="69" max="4" man="1"/>
      </rowBreaks>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B18" sqref="B18"/>
      <pageMargins left="0" right="0" top="0" bottom="0" header="0" footer="0"/>
      <pageSetup orientation="portrait" r:id="rId25"/>
      <headerFooter alignWithMargins="0">
        <oddFooter>&amp;L&amp;8Tower Package-P238-TW04, TL associated with Phase-I Generation Project in Orissa (Part-C)&amp;R&amp;"Book Antiqua,Bold"&amp;8Attachment-5 TW04  / Page &amp;P of &amp;N</oddFooter>
      </headerFooter>
    </customSheetView>
    <customSheetView guid="{ECEBABD0-566A-41C4-AA9A-38EA30EFEDA8}" showPageBreaks="1" showGridLines="0" printArea="1" showRuler="0" topLeftCell="A13">
      <selection activeCell="H26" sqref="H26:H27"/>
      <pageMargins left="0" right="0" top="0" bottom="0" header="0" footer="0"/>
      <pageSetup scale="95"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hiddenColumns="1">
      <selection activeCell="B17" sqref="B17"/>
      <rowBreaks count="1" manualBreakCount="1">
        <brk id="70" max="4" man="1"/>
      </rowBreaks>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hiddenRows="1" hiddenColumns="1" topLeftCell="A23">
      <selection activeCell="C29" sqref="C29"/>
      <rowBreaks count="1" manualBreakCount="1">
        <brk id="72" max="4" man="1"/>
      </rowBreaks>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hiddenRows="1" hiddenColumns="1">
      <selection activeCell="E36" sqref="E36"/>
      <rowBreaks count="1" manualBreakCount="1">
        <brk id="72" max="4" man="1"/>
      </rowBreaks>
      <pageMargins left="0" right="0" top="0" bottom="0" header="0" footer="0"/>
      <pageSetup orientation="portrait" r:id="rId29"/>
      <headerFooter alignWithMargins="0">
        <oddFooter>&amp;R&amp;"Book Antiqua,Bold"&amp;8 Page &amp;P of &amp;N</oddFooter>
      </headerFooter>
    </customSheetView>
    <customSheetView guid="{240327DD-375F-45D4-BA52-89AFD79FE6A1}" showPageBreaks="1" showGridLines="0" printArea="1" hiddenRows="1" hiddenColumns="1" view="pageBreakPreview" topLeftCell="A26">
      <selection activeCell="B17" sqref="B17"/>
      <rowBreaks count="1" manualBreakCount="1">
        <brk id="72" max="4" man="1"/>
      </rowBreaks>
      <pageMargins left="0" right="0" top="0" bottom="0" header="0" footer="0"/>
      <pageSetup scale="95" orientation="portrait" r:id="rId30"/>
      <headerFooter alignWithMargins="0">
        <oddFooter>&amp;R&amp;"Book Antiqua,Bold"&amp;8 Page &amp;P of &amp;N</oddFooter>
      </headerFooter>
    </customSheetView>
    <customSheetView guid="{477F7E43-D393-45BA-B99B-D838E4629B5D}" showPageBreaks="1" showGridLines="0" printArea="1" hiddenRows="1" hiddenColumns="1" view="pageBreakPreview" topLeftCell="A17">
      <selection activeCell="B17" sqref="B17"/>
      <rowBreaks count="1" manualBreakCount="1">
        <brk id="72" max="4" man="1"/>
      </rowBreaks>
      <pageMargins left="0" right="0" top="0" bottom="0" header="0" footer="0"/>
      <pageSetup scale="95" orientation="portrait" r:id="rId31"/>
      <headerFooter alignWithMargins="0">
        <oddFooter>&amp;R&amp;"Book Antiqua,Bold"&amp;8 Page &amp;P of &amp;N</oddFooter>
      </headerFooter>
    </customSheetView>
    <customSheetView guid="{8E3ED18F-7B8F-4A1C-969D-A70DC3B696C3}" showPageBreaks="1" showGridLines="0" printArea="1" hiddenRows="1" hiddenColumns="1" view="pageBreakPreview" topLeftCell="A17">
      <selection activeCell="B17" sqref="B17"/>
      <rowBreaks count="1" manualBreakCount="1">
        <brk id="72" max="4" man="1"/>
      </rowBreaks>
      <pageMargins left="0" right="0" top="0" bottom="0" header="0" footer="0"/>
      <pageSetup scale="95" orientation="portrait" r:id="rId32"/>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5">
      <selection activeCell="B17" sqref="B17"/>
      <rowBreaks count="1" manualBreakCount="1">
        <brk id="72" max="4" man="1"/>
      </rowBreaks>
      <pageMargins left="0" right="0" top="0" bottom="0" header="0" footer="0"/>
      <pageSetup scale="95" orientation="portrait" r:id="rId33"/>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0">
      <selection activeCell="B17" sqref="B17"/>
      <rowBreaks count="1" manualBreakCount="1">
        <brk id="72" max="4" man="1"/>
      </rowBreaks>
      <pageMargins left="0" right="0" top="0" bottom="0" header="0" footer="0"/>
      <pageSetup scale="95" orientation="portrait" r:id="rId34"/>
      <headerFooter alignWithMargins="0">
        <oddFooter>&amp;R&amp;"Book Antiqua,Bold"&amp;8 Page &amp;P of &amp;N</oddFooter>
      </headerFooter>
    </customSheetView>
    <customSheetView guid="{82E8A0F5-0020-4355-95CF-28601763A783}" showPageBreaks="1" showGridLines="0" fitToPage="1" printArea="1" hiddenRows="1" hiddenColumns="1" view="pageBreakPreview" topLeftCell="A17">
      <selection activeCell="B17" sqref="B17"/>
      <rowBreaks count="1" manualBreakCount="1">
        <brk id="72" max="4" man="1"/>
      </rowBreaks>
      <pageMargins left="0" right="0" top="0" bottom="0" header="0" footer="0"/>
      <pageSetup scale="92" orientation="portrait" r:id="rId35"/>
      <headerFooter alignWithMargins="0">
        <oddFooter>&amp;R&amp;"Book Antiqua,Bold"&amp;8 Page &amp;P of &amp;N</oddFooter>
      </headerFooter>
    </customSheetView>
    <customSheetView guid="{05855B4F-D61E-4C97-B759-B2F96767F6F8}" scale="13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36"/>
      <headerFooter alignWithMargins="0">
        <oddFooter>&amp;R&amp;"Book Antiqua,Bold"&amp;8 Page &amp;P of &amp;N</oddFooter>
      </headerFooter>
    </customSheetView>
    <customSheetView guid="{A8583C01-5E6A-4469-ADCA-440E12AA8084}" scale="13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37"/>
      <headerFooter alignWithMargins="0">
        <oddFooter>&amp;R&amp;"Book Antiqua,Bold"&amp;8 Page &amp;P of &amp;N</oddFooter>
      </headerFooter>
    </customSheetView>
    <customSheetView guid="{F8DC905B-04E9-41D7-B695-0DB8D092215B}"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38"/>
      <headerFooter alignWithMargins="0">
        <oddFooter>&amp;R&amp;"Book Antiqua,Bold"&amp;8 Page &amp;P of &amp;N</oddFooter>
      </headerFooter>
    </customSheetView>
    <customSheetView guid="{067EF7EF-2552-42C0-8B2F-9338A16B73EB}"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39"/>
      <headerFooter alignWithMargins="0">
        <oddFooter>&amp;R&amp;"Book Antiqua,Bold"&amp;8 Page &amp;P of &amp;N</oddFooter>
      </headerFooter>
    </customSheetView>
    <customSheetView guid="{869B0F9C-77A4-468D-A350-EA35CAE357D9}" scale="110" showPageBreaks="1" showGridLines="0" fitToPage="1" printArea="1" hiddenRows="1" hiddenColumns="1" view="pageBreakPreview" topLeftCell="A5">
      <selection activeCell="B17" sqref="B17"/>
      <rowBreaks count="1" manualBreakCount="1">
        <brk id="72" max="4" man="1"/>
      </rowBreaks>
      <pageMargins left="0" right="0" top="0" bottom="0" header="0" footer="0"/>
      <pageSetup scale="84" orientation="portrait" r:id="rId40"/>
      <headerFooter alignWithMargins="0">
        <oddFooter>&amp;R&amp;"Book Antiqua,Bold"&amp;8 Page &amp;P of &amp;N</oddFooter>
      </headerFooter>
    </customSheetView>
    <customSheetView guid="{5D67CA2D-8BB3-4F00-894F-4872C1BBE88F}"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41"/>
      <headerFooter alignWithMargins="0">
        <oddFooter>&amp;R&amp;"Book Antiqua,Bold"&amp;8 Page &amp;P of &amp;N</oddFooter>
      </headerFooter>
    </customSheetView>
    <customSheetView guid="{F0C5A243-1ADF-42BF-85A0-B6506A13618B}" scale="110" showPageBreaks="1" showGridLines="0" fitToPage="1" printArea="1" hiddenRows="1" hiddenColumns="1" view="pageBreakPreview" topLeftCell="A20">
      <selection activeCell="D19" sqref="D19"/>
      <rowBreaks count="1" manualBreakCount="1">
        <brk id="72" max="4" man="1"/>
      </rowBreaks>
      <pageMargins left="0" right="0" top="0" bottom="0" header="0" footer="0"/>
      <pageSetup scale="84" orientation="portrait" r:id="rId42"/>
      <headerFooter alignWithMargins="0">
        <oddFooter>&amp;R&amp;"Book Antiqua,Bold"&amp;8 Page &amp;P of &amp;N</oddFooter>
      </headerFooter>
    </customSheetView>
    <customSheetView guid="{176DC383-BC5B-4A2C-B484-0B54305CAC0E}" scale="9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43"/>
      <headerFooter alignWithMargins="0">
        <oddFooter>&amp;R&amp;"Book Antiqua,Bold"&amp;8 Page &amp;P of &amp;N</oddFooter>
      </headerFooter>
    </customSheetView>
    <customSheetView guid="{3B6A9969-E4B8-452F-AFFE-7A4A13F5C420}" scale="9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44"/>
      <headerFooter alignWithMargins="0">
        <oddFooter>&amp;R&amp;"Book Antiqua,Bold"&amp;8 Page &amp;P of &amp;N</oddFooter>
      </headerFooter>
    </customSheetView>
    <customSheetView guid="{B8284B7F-813C-4C59-8CB2-9F34C8EAC9F3}" scale="9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45"/>
      <headerFooter alignWithMargins="0">
        <oddFooter>&amp;R&amp;"Book Antiqua,Bold"&amp;8 Page &amp;P of &amp;N</oddFooter>
      </headerFooter>
    </customSheetView>
  </customSheetViews>
  <mergeCells count="30">
    <mergeCell ref="B11:C11"/>
    <mergeCell ref="B12:C12"/>
    <mergeCell ref="A14:E14"/>
    <mergeCell ref="A3:E3"/>
    <mergeCell ref="A5:E5"/>
    <mergeCell ref="B9:C9"/>
    <mergeCell ref="B10:C10"/>
    <mergeCell ref="A8:C8"/>
    <mergeCell ref="A38:E38"/>
    <mergeCell ref="A26:A27"/>
    <mergeCell ref="B15:B16"/>
    <mergeCell ref="D15:E15"/>
    <mergeCell ref="A25:E25"/>
    <mergeCell ref="A15:A16"/>
    <mergeCell ref="A1:C1"/>
    <mergeCell ref="D1:E1"/>
    <mergeCell ref="A24:E24"/>
    <mergeCell ref="D77:E77"/>
    <mergeCell ref="A75:E75"/>
    <mergeCell ref="A40:A41"/>
    <mergeCell ref="B40:B41"/>
    <mergeCell ref="C40:C41"/>
    <mergeCell ref="A77:A78"/>
    <mergeCell ref="B77:B78"/>
    <mergeCell ref="C77:C78"/>
    <mergeCell ref="D40:E40"/>
    <mergeCell ref="C15:C16"/>
    <mergeCell ref="B26:B27"/>
    <mergeCell ref="C26:C27"/>
    <mergeCell ref="D26:E26"/>
  </mergeCells>
  <phoneticPr fontId="7" type="noConversion"/>
  <conditionalFormatting sqref="A110:E110">
    <cfRule type="expression" dxfId="25" priority="2" stopIfTrue="1">
      <formula>$H$20="No"</formula>
    </cfRule>
  </conditionalFormatting>
  <conditionalFormatting sqref="D36:E39 A36:C40 A42:C77 D42:E109 C67:E67 C79:E104 A79:C109">
    <cfRule type="expression" dxfId="24" priority="3" stopIfTrue="1">
      <formula>$H$20=FALSE</formula>
    </cfRule>
  </conditionalFormatting>
  <conditionalFormatting sqref="D40:E41">
    <cfRule type="expression" dxfId="23" priority="1" stopIfTrue="1">
      <formula>$H$20=FALSE</formula>
    </cfRule>
  </conditionalFormatting>
  <pageMargins left="0.75" right="0.46" top="0.4" bottom="0.47" header="0.26" footer="0.28999999999999998"/>
  <pageSetup scale="84" orientation="portrait" r:id="rId46"/>
  <headerFooter alignWithMargins="0">
    <oddFooter>&amp;R&amp;"Book Antiqua,Bold"&amp;8 Page &amp;P of &amp;N</oddFooter>
  </headerFooter>
  <rowBreaks count="1" manualBreakCount="1">
    <brk id="72" max="4" man="1"/>
  </rowBreaks>
  <drawing r:id="rId47"/>
  <legacyDrawing r:id="rId48"/>
  <mc:AlternateContent xmlns:mc="http://schemas.openxmlformats.org/markup-compatibility/2006">
    <mc:Choice Requires="x14">
      <controls>
        <mc:AlternateContent xmlns:mc="http://schemas.openxmlformats.org/markup-compatibility/2006">
          <mc:Choice Requires="x14">
            <control shapeId="9235" r:id="rId49" name="Check Box 19">
              <controlPr defaultSize="0" print="0" autoFill="0" autoLine="0" autoPict="0">
                <anchor moveWithCells="1">
                  <from>
                    <xdr:col>4</xdr:col>
                    <xdr:colOff>914400</xdr:colOff>
                    <xdr:row>20</xdr:row>
                    <xdr:rowOff>257175</xdr:rowOff>
                  </from>
                  <to>
                    <xdr:col>4</xdr:col>
                    <xdr:colOff>1219200</xdr:colOff>
                    <xdr:row>22</xdr:row>
                    <xdr:rowOff>95250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tabColor indexed="11"/>
    <pageSetUpPr fitToPage="1"/>
  </sheetPr>
  <dimension ref="A1:I74"/>
  <sheetViews>
    <sheetView view="pageBreakPreview" topLeftCell="A10" zoomScaleNormal="100" zoomScaleSheetLayoutView="100" workbookViewId="0">
      <selection activeCell="B18" sqref="B18"/>
    </sheetView>
  </sheetViews>
  <sheetFormatPr defaultColWidth="9.140625" defaultRowHeight="15.75"/>
  <cols>
    <col min="1" max="1" width="12.140625" style="277" customWidth="1"/>
    <col min="2" max="2" width="28.5703125" style="277" customWidth="1"/>
    <col min="3" max="3" width="36.7109375" style="277" customWidth="1"/>
    <col min="4" max="4" width="15" style="277" customWidth="1"/>
    <col min="5" max="5" width="26" style="277" customWidth="1"/>
    <col min="6" max="7" width="9.140625" style="277"/>
    <col min="8" max="8" width="10.42578125" style="277" hidden="1" customWidth="1"/>
    <col min="9" max="16384" width="9.140625" style="278"/>
  </cols>
  <sheetData>
    <row r="1" spans="1:9" s="322" customFormat="1" ht="24.75" customHeight="1">
      <c r="A1" s="534" t="str">
        <f>'Attach 3(JV)'!A1</f>
        <v xml:space="preserve">Specification No.:CC/NT/W-RT/DOM/A04/24/04405 </v>
      </c>
      <c r="B1" s="535"/>
      <c r="C1" s="535"/>
      <c r="D1" s="535"/>
      <c r="E1" s="536" t="s">
        <v>385</v>
      </c>
      <c r="F1" s="537"/>
      <c r="G1" s="537"/>
      <c r="H1" s="537"/>
    </row>
    <row r="2" spans="1:9" ht="8.1" customHeight="1"/>
    <row r="3" spans="1:9" ht="57" customHeight="1">
      <c r="A3" s="818" t="str">
        <f>'Attach 3(JV)'!A3</f>
        <v>765 kV Reactor Package–LOT-7RT-04-BULK for 7X 110 MVAR, 765kV, (1-Ph) Reactors under "Bulk Procurement of 765kV &amp; 400kV Class Transformers &amp; Reactors of various capacities (Lot-7)"</v>
      </c>
      <c r="B3" s="819"/>
      <c r="C3" s="819"/>
      <c r="D3" s="819"/>
      <c r="E3" s="819"/>
      <c r="F3" s="279"/>
      <c r="G3" s="279"/>
      <c r="H3" s="279"/>
    </row>
    <row r="4" spans="1:9" ht="8.1" customHeight="1">
      <c r="A4" s="280"/>
      <c r="H4" s="281"/>
      <c r="I4" s="282"/>
    </row>
    <row r="5" spans="1:9" ht="27.75" customHeight="1">
      <c r="A5" s="1207" t="s">
        <v>386</v>
      </c>
      <c r="B5" s="1207"/>
      <c r="C5" s="1207"/>
      <c r="D5" s="1207"/>
      <c r="E5" s="1207"/>
      <c r="F5" s="283"/>
      <c r="H5" s="281"/>
      <c r="I5" s="282"/>
    </row>
    <row r="6" spans="1:9" ht="8.1" customHeight="1">
      <c r="A6" s="284"/>
      <c r="H6" s="281"/>
      <c r="I6" s="282"/>
    </row>
    <row r="7" spans="1:9" ht="20.100000000000001" customHeight="1">
      <c r="A7" s="283"/>
      <c r="B7" s="284"/>
      <c r="C7" s="284"/>
      <c r="H7" s="281"/>
      <c r="I7" s="282"/>
    </row>
    <row r="8" spans="1:9" ht="26.25" customHeight="1">
      <c r="A8" s="1208" t="str">
        <f>'[18]Attach 3(QR)'!A8:D8</f>
        <v>Bidder's Name and Address:</v>
      </c>
      <c r="B8" s="1208"/>
      <c r="C8" s="1208"/>
      <c r="D8" s="285" t="str">
        <f>'[18]Attach 3(JV)'!E7</f>
        <v>To:</v>
      </c>
      <c r="H8" s="281"/>
      <c r="I8" s="282"/>
    </row>
    <row r="9" spans="1:9" ht="23.25" customHeight="1">
      <c r="A9" s="1074" t="str">
        <f>'Attach 3(JV)'!A8</f>
        <v/>
      </c>
      <c r="B9" s="1074"/>
      <c r="C9" s="380"/>
      <c r="D9" s="286" t="str">
        <f>'[18]Attach 3(JV)'!E8</f>
        <v>Contract Services</v>
      </c>
      <c r="H9" s="281"/>
      <c r="I9" s="282"/>
    </row>
    <row r="10" spans="1:9" ht="26.25" customHeight="1">
      <c r="A10" s="287" t="s">
        <v>57</v>
      </c>
      <c r="B10" s="1209">
        <f>'Attach 3(JV)'!B9</f>
        <v>0</v>
      </c>
      <c r="C10" s="1209"/>
      <c r="D10" s="286" t="str">
        <f>'[18]Attach 3(JV)'!E9</f>
        <v>Power Grid Corporation of India Ltd.,</v>
      </c>
      <c r="F10" s="288"/>
      <c r="H10" s="281"/>
      <c r="I10" s="282"/>
    </row>
    <row r="11" spans="1:9" ht="16.5">
      <c r="A11" s="287" t="s">
        <v>59</v>
      </c>
      <c r="B11" s="1202">
        <f>'Attach 3(JV)'!B10</f>
        <v>0</v>
      </c>
      <c r="C11" s="1202"/>
      <c r="D11" s="286" t="str">
        <f>'[18]Attach 3(JV)'!E10</f>
        <v>"Saudamini", Plot No. 2, Sector 29</v>
      </c>
      <c r="H11" s="281"/>
      <c r="I11" s="282"/>
    </row>
    <row r="12" spans="1:9">
      <c r="B12" s="1202">
        <f>'Attach 3(JV)'!B11</f>
        <v>0</v>
      </c>
      <c r="C12" s="1202"/>
      <c r="D12" s="286" t="str">
        <f>'Attach 3(JV)'!E11</f>
        <v>Gurugram (Haryana) - 122001</v>
      </c>
    </row>
    <row r="13" spans="1:9" ht="21" customHeight="1">
      <c r="A13" s="284"/>
      <c r="B13" s="1202">
        <f>'Attach 3(JV)'!B12</f>
        <v>0</v>
      </c>
      <c r="C13" s="1202"/>
      <c r="D13" s="286"/>
    </row>
    <row r="14" spans="1:9" ht="20.100000000000001" customHeight="1">
      <c r="A14" s="277" t="s">
        <v>63</v>
      </c>
    </row>
    <row r="15" spans="1:9" ht="63" customHeight="1">
      <c r="A15" s="289">
        <v>1</v>
      </c>
      <c r="B15" s="1167" t="s">
        <v>387</v>
      </c>
      <c r="C15" s="1167"/>
      <c r="D15" s="1167"/>
      <c r="E15" s="1167"/>
    </row>
    <row r="16" spans="1:9" ht="32.1" customHeight="1">
      <c r="A16" s="1203" t="s">
        <v>373</v>
      </c>
      <c r="B16" s="1203" t="s">
        <v>364</v>
      </c>
      <c r="C16" s="1203" t="s">
        <v>374</v>
      </c>
      <c r="D16" s="1205" t="s">
        <v>388</v>
      </c>
      <c r="E16" s="1206"/>
    </row>
    <row r="17" spans="1:8" ht="41.25" customHeight="1">
      <c r="A17" s="1204"/>
      <c r="B17" s="1204"/>
      <c r="C17" s="1204"/>
      <c r="D17" s="290" t="s">
        <v>376</v>
      </c>
      <c r="E17" s="290" t="s">
        <v>389</v>
      </c>
    </row>
    <row r="18" spans="1:8" ht="21.75" customHeight="1">
      <c r="A18" s="291">
        <v>1</v>
      </c>
      <c r="B18" s="292"/>
      <c r="C18" s="292"/>
      <c r="D18" s="292"/>
      <c r="E18" s="292"/>
    </row>
    <row r="19" spans="1:8" ht="21.95" customHeight="1">
      <c r="A19" s="293">
        <v>2</v>
      </c>
      <c r="B19" s="294"/>
      <c r="C19" s="294"/>
      <c r="D19" s="294"/>
      <c r="E19" s="294"/>
    </row>
    <row r="20" spans="1:8" ht="21.95" customHeight="1">
      <c r="A20" s="293">
        <v>3</v>
      </c>
      <c r="B20" s="294"/>
      <c r="C20" s="294"/>
      <c r="D20" s="294"/>
      <c r="E20" s="294"/>
    </row>
    <row r="21" spans="1:8" ht="21.95" customHeight="1">
      <c r="A21" s="293">
        <v>4</v>
      </c>
      <c r="B21" s="294"/>
      <c r="C21" s="294"/>
      <c r="D21" s="294"/>
      <c r="E21" s="294"/>
      <c r="F21" s="295"/>
      <c r="G21" s="295"/>
      <c r="H21" s="277" t="b">
        <v>0</v>
      </c>
    </row>
    <row r="22" spans="1:8" ht="24.75" customHeight="1">
      <c r="A22" s="296">
        <v>5</v>
      </c>
      <c r="B22" s="297"/>
      <c r="C22" s="297"/>
      <c r="D22" s="297"/>
      <c r="E22" s="297"/>
      <c r="F22" s="295"/>
      <c r="G22" s="295"/>
      <c r="H22" s="295"/>
    </row>
    <row r="23" spans="1:8" ht="107.25" customHeight="1">
      <c r="A23" s="298">
        <v>2</v>
      </c>
      <c r="B23" s="1200" t="s">
        <v>390</v>
      </c>
      <c r="C23" s="1200"/>
      <c r="D23" s="1200"/>
      <c r="E23" s="1200"/>
      <c r="F23" s="295"/>
      <c r="G23" s="295"/>
      <c r="H23" s="295"/>
    </row>
    <row r="24" spans="1:8" ht="18" customHeight="1">
      <c r="A24" s="299"/>
      <c r="B24" s="300"/>
      <c r="C24" s="300"/>
      <c r="D24" s="300"/>
      <c r="E24" s="300"/>
      <c r="F24" s="301"/>
      <c r="G24" s="301"/>
      <c r="H24" s="302"/>
    </row>
    <row r="25" spans="1:8" ht="54.75" hidden="1" customHeight="1">
      <c r="A25" s="1201" t="s">
        <v>391</v>
      </c>
      <c r="B25" s="1201"/>
      <c r="C25" s="1201"/>
      <c r="D25" s="1201"/>
      <c r="E25" s="1201"/>
      <c r="F25" s="301"/>
      <c r="G25" s="301"/>
      <c r="H25" s="302"/>
    </row>
    <row r="26" spans="1:8" ht="32.1" hidden="1" customHeight="1">
      <c r="A26" s="1197" t="s">
        <v>373</v>
      </c>
      <c r="B26" s="1197" t="s">
        <v>364</v>
      </c>
      <c r="C26" s="1197" t="s">
        <v>380</v>
      </c>
      <c r="D26" s="898" t="s">
        <v>381</v>
      </c>
      <c r="E26" s="900"/>
    </row>
    <row r="27" spans="1:8" ht="22.5" hidden="1" customHeight="1">
      <c r="A27" s="1196"/>
      <c r="B27" s="1196"/>
      <c r="C27" s="1196"/>
      <c r="D27" s="303" t="s">
        <v>382</v>
      </c>
      <c r="E27" s="303" t="s">
        <v>383</v>
      </c>
    </row>
    <row r="28" spans="1:8" ht="21.95" hidden="1" customHeight="1">
      <c r="A28" s="304">
        <v>1</v>
      </c>
      <c r="B28" s="305"/>
      <c r="C28" s="305"/>
      <c r="D28" s="305"/>
      <c r="E28" s="305"/>
    </row>
    <row r="29" spans="1:8" ht="21.95" hidden="1" customHeight="1">
      <c r="A29" s="304">
        <v>2</v>
      </c>
      <c r="B29" s="305"/>
      <c r="C29" s="305"/>
      <c r="D29" s="305"/>
      <c r="E29" s="305"/>
    </row>
    <row r="30" spans="1:8" ht="37.5" hidden="1" customHeight="1">
      <c r="A30" s="304">
        <v>3</v>
      </c>
      <c r="B30" s="305"/>
      <c r="C30" s="305"/>
      <c r="D30" s="305"/>
      <c r="E30" s="305"/>
    </row>
    <row r="31" spans="1:8" ht="15.95" customHeight="1"/>
    <row r="32" spans="1:8" ht="15.95" customHeight="1">
      <c r="C32" s="306"/>
    </row>
    <row r="33" spans="1:9" ht="15.95" customHeight="1">
      <c r="A33" s="307" t="s">
        <v>65</v>
      </c>
      <c r="B33" s="320" t="str">
        <f>'Attach 3(JV)'!B24</f>
        <v>--</v>
      </c>
      <c r="C33" s="306" t="s">
        <v>66</v>
      </c>
      <c r="D33" s="1193" t="str">
        <f>'Attach 3(JV)'!E24</f>
        <v/>
      </c>
      <c r="E33" s="1193"/>
    </row>
    <row r="34" spans="1:9" ht="15.95" customHeight="1">
      <c r="A34" s="307" t="s">
        <v>67</v>
      </c>
      <c r="B34" s="321" t="str">
        <f>'Attach 3(JV)'!B25</f>
        <v/>
      </c>
      <c r="C34" s="306" t="s">
        <v>68</v>
      </c>
      <c r="D34" s="1193" t="str">
        <f>'Attach 3(JV)'!E25</f>
        <v/>
      </c>
      <c r="E34" s="1193"/>
    </row>
    <row r="35" spans="1:9" s="277" customFormat="1" ht="15.75" customHeight="1">
      <c r="A35" s="278"/>
      <c r="B35" s="278"/>
      <c r="C35" s="306"/>
      <c r="D35" s="278"/>
      <c r="E35" s="278"/>
      <c r="I35" s="278"/>
    </row>
    <row r="36" spans="1:9" s="277" customFormat="1" ht="19.5" customHeight="1">
      <c r="A36" s="311" t="str">
        <f>A1</f>
        <v xml:space="preserve">Specification No.:CC/NT/W-RT/DOM/A04/24/04405 </v>
      </c>
      <c r="B36" s="312"/>
      <c r="C36" s="312"/>
      <c r="D36" s="312"/>
      <c r="E36" s="313" t="str">
        <f>E1</f>
        <v>Attachment-5A</v>
      </c>
      <c r="I36" s="278"/>
    </row>
    <row r="37" spans="1:9" s="277" customFormat="1" ht="18" customHeight="1">
      <c r="A37" s="309"/>
      <c r="I37" s="278"/>
    </row>
    <row r="38" spans="1:9" s="277" customFormat="1" ht="30" customHeight="1">
      <c r="A38" s="1194" t="s">
        <v>384</v>
      </c>
      <c r="B38" s="1194"/>
      <c r="C38" s="1194"/>
      <c r="D38" s="1194"/>
      <c r="E38" s="1194"/>
      <c r="I38" s="278"/>
    </row>
    <row r="39" spans="1:9" s="277" customFormat="1" ht="18" customHeight="1">
      <c r="I39" s="278"/>
    </row>
    <row r="40" spans="1:9" s="277" customFormat="1" ht="36" customHeight="1">
      <c r="A40" s="1195" t="s">
        <v>373</v>
      </c>
      <c r="B40" s="892" t="s">
        <v>364</v>
      </c>
      <c r="C40" s="1197" t="s">
        <v>374</v>
      </c>
      <c r="D40" s="1198" t="s">
        <v>388</v>
      </c>
      <c r="E40" s="1199"/>
      <c r="I40" s="278"/>
    </row>
    <row r="41" spans="1:9" s="277" customFormat="1" ht="36" customHeight="1">
      <c r="A41" s="1057"/>
      <c r="B41" s="1196"/>
      <c r="C41" s="1196"/>
      <c r="D41" s="303" t="s">
        <v>376</v>
      </c>
      <c r="E41" s="303" t="s">
        <v>392</v>
      </c>
      <c r="I41" s="278"/>
    </row>
    <row r="42" spans="1:9" s="277" customFormat="1" ht="18" customHeight="1">
      <c r="A42" s="314"/>
      <c r="B42" s="315"/>
      <c r="C42" s="314"/>
      <c r="D42" s="314"/>
      <c r="E42" s="314"/>
      <c r="I42" s="278"/>
    </row>
    <row r="43" spans="1:9" s="277" customFormat="1" ht="18" customHeight="1">
      <c r="A43" s="316"/>
      <c r="B43" s="317"/>
      <c r="C43" s="316"/>
      <c r="D43" s="316"/>
      <c r="E43" s="316"/>
      <c r="I43" s="278"/>
    </row>
    <row r="44" spans="1:9" s="277" customFormat="1" ht="18" customHeight="1">
      <c r="A44" s="316"/>
      <c r="B44" s="317"/>
      <c r="C44" s="316"/>
      <c r="D44" s="316"/>
      <c r="E44" s="316"/>
      <c r="I44" s="278"/>
    </row>
    <row r="45" spans="1:9" s="277" customFormat="1" ht="18" customHeight="1">
      <c r="A45" s="316"/>
      <c r="B45" s="317"/>
      <c r="C45" s="316"/>
      <c r="D45" s="316"/>
      <c r="E45" s="316"/>
      <c r="I45" s="278"/>
    </row>
    <row r="46" spans="1:9" s="277" customFormat="1" ht="18" customHeight="1">
      <c r="A46" s="316"/>
      <c r="B46" s="317"/>
      <c r="C46" s="316"/>
      <c r="D46" s="316"/>
      <c r="E46" s="316"/>
      <c r="I46" s="278"/>
    </row>
    <row r="47" spans="1:9" s="277" customFormat="1" ht="18" customHeight="1">
      <c r="A47" s="316"/>
      <c r="B47" s="317"/>
      <c r="C47" s="316"/>
      <c r="D47" s="316"/>
      <c r="E47" s="316"/>
      <c r="I47" s="278"/>
    </row>
    <row r="48" spans="1:9" s="277" customFormat="1" ht="18" customHeight="1">
      <c r="A48" s="316"/>
      <c r="B48" s="317"/>
      <c r="C48" s="316"/>
      <c r="D48" s="316"/>
      <c r="E48" s="316"/>
      <c r="I48" s="278"/>
    </row>
    <row r="49" spans="1:9" s="277" customFormat="1" ht="18" customHeight="1">
      <c r="A49" s="316"/>
      <c r="B49" s="317"/>
      <c r="C49" s="316"/>
      <c r="D49" s="316"/>
      <c r="E49" s="316"/>
      <c r="I49" s="278"/>
    </row>
    <row r="50" spans="1:9" s="277" customFormat="1" ht="18" customHeight="1">
      <c r="A50" s="316"/>
      <c r="B50" s="317"/>
      <c r="C50" s="316"/>
      <c r="D50" s="316"/>
      <c r="E50" s="316"/>
      <c r="I50" s="278"/>
    </row>
    <row r="51" spans="1:9" s="277" customFormat="1" ht="18" customHeight="1">
      <c r="A51" s="316"/>
      <c r="B51" s="317"/>
      <c r="C51" s="316"/>
      <c r="D51" s="316"/>
      <c r="E51" s="316"/>
      <c r="I51" s="278"/>
    </row>
    <row r="52" spans="1:9" s="277" customFormat="1" ht="18" customHeight="1">
      <c r="A52" s="316"/>
      <c r="B52" s="317"/>
      <c r="C52" s="316"/>
      <c r="D52" s="316"/>
      <c r="E52" s="316"/>
      <c r="I52" s="278"/>
    </row>
    <row r="53" spans="1:9" s="277" customFormat="1" ht="18" customHeight="1">
      <c r="A53" s="316"/>
      <c r="B53" s="317"/>
      <c r="C53" s="316"/>
      <c r="D53" s="316"/>
      <c r="E53" s="316"/>
      <c r="I53" s="278"/>
    </row>
    <row r="54" spans="1:9" s="277" customFormat="1" ht="18" customHeight="1">
      <c r="A54" s="316"/>
      <c r="B54" s="317"/>
      <c r="C54" s="316"/>
      <c r="D54" s="316"/>
      <c r="E54" s="316"/>
      <c r="I54" s="278"/>
    </row>
    <row r="55" spans="1:9" s="277" customFormat="1" ht="18" customHeight="1">
      <c r="A55" s="316"/>
      <c r="B55" s="317"/>
      <c r="C55" s="316"/>
      <c r="D55" s="316"/>
      <c r="E55" s="316"/>
      <c r="I55" s="278"/>
    </row>
    <row r="56" spans="1:9" s="277" customFormat="1" ht="18" customHeight="1">
      <c r="A56" s="316"/>
      <c r="B56" s="317"/>
      <c r="C56" s="316"/>
      <c r="D56" s="316"/>
      <c r="E56" s="316"/>
      <c r="I56" s="278"/>
    </row>
    <row r="57" spans="1:9" s="277" customFormat="1" ht="18" customHeight="1">
      <c r="A57" s="316"/>
      <c r="B57" s="317"/>
      <c r="C57" s="316"/>
      <c r="D57" s="316"/>
      <c r="E57" s="316"/>
      <c r="I57" s="278"/>
    </row>
    <row r="58" spans="1:9" s="277" customFormat="1" ht="18" customHeight="1">
      <c r="A58" s="316"/>
      <c r="B58" s="317"/>
      <c r="C58" s="316"/>
      <c r="D58" s="316"/>
      <c r="E58" s="316"/>
      <c r="I58" s="278"/>
    </row>
    <row r="59" spans="1:9" s="277" customFormat="1" ht="18" customHeight="1">
      <c r="A59" s="316"/>
      <c r="B59" s="317"/>
      <c r="C59" s="316"/>
      <c r="D59" s="316"/>
      <c r="E59" s="316"/>
      <c r="I59" s="278"/>
    </row>
    <row r="60" spans="1:9" s="277" customFormat="1" ht="18" customHeight="1">
      <c r="A60" s="316"/>
      <c r="B60" s="317"/>
      <c r="C60" s="316"/>
      <c r="D60" s="316"/>
      <c r="E60" s="316"/>
      <c r="I60" s="278"/>
    </row>
    <row r="61" spans="1:9" s="277" customFormat="1" ht="18" customHeight="1">
      <c r="A61" s="316"/>
      <c r="B61" s="317"/>
      <c r="C61" s="316"/>
      <c r="D61" s="316"/>
      <c r="E61" s="316"/>
      <c r="I61" s="278"/>
    </row>
    <row r="62" spans="1:9" s="277" customFormat="1" ht="18" customHeight="1">
      <c r="A62" s="316"/>
      <c r="B62" s="317"/>
      <c r="C62" s="316"/>
      <c r="D62" s="316"/>
      <c r="E62" s="316"/>
      <c r="I62" s="278"/>
    </row>
    <row r="63" spans="1:9" s="277" customFormat="1" ht="18" customHeight="1">
      <c r="A63" s="316"/>
      <c r="B63" s="317"/>
      <c r="C63" s="316"/>
      <c r="D63" s="316"/>
      <c r="E63" s="316"/>
      <c r="I63" s="278"/>
    </row>
    <row r="64" spans="1:9" s="277" customFormat="1" ht="18" customHeight="1">
      <c r="A64" s="316"/>
      <c r="B64" s="317"/>
      <c r="C64" s="316"/>
      <c r="D64" s="316"/>
      <c r="E64" s="316"/>
      <c r="I64" s="278"/>
    </row>
    <row r="65" spans="1:9" s="277" customFormat="1" ht="18" customHeight="1">
      <c r="A65" s="316"/>
      <c r="B65" s="317"/>
      <c r="C65" s="316"/>
      <c r="D65" s="316"/>
      <c r="E65" s="316"/>
      <c r="I65" s="278"/>
    </row>
    <row r="66" spans="1:9" s="277" customFormat="1" ht="18" customHeight="1">
      <c r="A66" s="316"/>
      <c r="B66" s="317"/>
      <c r="C66" s="316"/>
      <c r="D66" s="316"/>
      <c r="E66" s="316"/>
      <c r="I66" s="278"/>
    </row>
    <row r="67" spans="1:9" s="277" customFormat="1" ht="18" customHeight="1">
      <c r="A67" s="316"/>
      <c r="B67" s="317"/>
      <c r="C67" s="316"/>
      <c r="D67" s="316"/>
      <c r="E67" s="316"/>
      <c r="I67" s="278"/>
    </row>
    <row r="68" spans="1:9" s="277" customFormat="1" ht="18" customHeight="1">
      <c r="A68" s="318"/>
      <c r="B68" s="319"/>
      <c r="C68" s="318"/>
      <c r="D68" s="318"/>
      <c r="E68" s="318"/>
      <c r="I68" s="278"/>
    </row>
    <row r="69" spans="1:9" s="277" customFormat="1" ht="18" customHeight="1">
      <c r="I69" s="278"/>
    </row>
    <row r="70" spans="1:9" s="277" customFormat="1" ht="24" customHeight="1">
      <c r="C70" s="306"/>
      <c r="I70" s="278"/>
    </row>
    <row r="71" spans="1:9" s="277" customFormat="1" ht="24" customHeight="1">
      <c r="A71" s="307" t="s">
        <v>65</v>
      </c>
      <c r="B71" s="308" t="str">
        <f>B33</f>
        <v>--</v>
      </c>
      <c r="C71" s="306" t="s">
        <v>66</v>
      </c>
      <c r="D71" s="310" t="str">
        <f>D33</f>
        <v/>
      </c>
      <c r="I71" s="278"/>
    </row>
    <row r="72" spans="1:9" s="277" customFormat="1" ht="24" customHeight="1">
      <c r="A72" s="307" t="s">
        <v>67</v>
      </c>
      <c r="B72" s="308" t="str">
        <f>B34</f>
        <v/>
      </c>
      <c r="C72" s="306" t="s">
        <v>68</v>
      </c>
      <c r="D72" s="310" t="str">
        <f>D34</f>
        <v/>
      </c>
      <c r="I72" s="278"/>
    </row>
    <row r="73" spans="1:9" s="277" customFormat="1" ht="24" customHeight="1">
      <c r="A73" s="307"/>
      <c r="B73" s="320"/>
      <c r="C73" s="306"/>
      <c r="D73" s="321"/>
      <c r="I73" s="278"/>
    </row>
    <row r="74" spans="1:9" s="277" customFormat="1" ht="33" customHeight="1">
      <c r="D74" s="306"/>
      <c r="I74" s="278"/>
    </row>
  </sheetData>
  <sheetProtection algorithmName="SHA-512" hashValue="uZdcW55YwRNeS0i2UsNB3OaTjI8VeG4ZUHIs5LktrM4x3J8gLXxIPagsNynsJ/gBi9t/Qm63qJ+Lq4rBWg+Txg==" saltValue="5sJ2qZwvuYCjgPCy753pTQ==" spinCount="100000" sheet="1" formatCells="0" formatColumns="0" formatRows="0" selectLockedCells="1"/>
  <customSheetViews>
    <customSheetView guid="{51A6EE7B-1159-4743-BF27-95D329619B3B}" showPageBreaks="1" fitToPage="1" printArea="1" hiddenRows="1" hiddenColumns="1" view="pageBreakPreview" topLeftCell="A9">
      <selection activeCell="B18" sqref="B18"/>
      <rowBreaks count="1" manualBreakCount="1">
        <brk id="35" max="4" man="1"/>
      </rowBreaks>
      <pageMargins left="0" right="0" top="0" bottom="0" header="0" footer="0"/>
      <pageSetup scale="87" fitToHeight="0" orientation="portrait" r:id="rId1"/>
      <headerFooter alignWithMargins="0">
        <oddFooter xml:space="preserve">&amp;R&amp;"Book Antiqua,Bold"&amp;8 Page &amp;P </oddFooter>
      </headerFooter>
    </customSheetView>
    <customSheetView guid="{B9DDBA10-9BB0-4D91-9619-C113F75B2489}" showPageBreaks="1" fitToPage="1" printArea="1" hiddenRows="1" hiddenColumns="1" view="pageBreakPreview">
      <selection activeCell="B18" sqref="B18"/>
      <rowBreaks count="1" manualBreakCount="1">
        <brk id="35" max="4" man="1"/>
      </rowBreaks>
      <pageMargins left="0" right="0" top="0" bottom="0" header="0" footer="0"/>
      <pageSetup scale="87" fitToHeight="0" orientation="portrait" r:id="rId2"/>
      <headerFooter alignWithMargins="0">
        <oddFooter xml:space="preserve">&amp;R&amp;"Book Antiqua,Bold"&amp;8 Page &amp;P </oddFooter>
      </headerFooter>
    </customSheetView>
    <customSheetView guid="{4B898AE2-7356-489E-882D-EC3B09CB95AA}" showPageBreaks="1" fitToPage="1" printArea="1" hiddenRows="1" hiddenColumns="1" view="pageBreakPreview">
      <selection activeCell="C22" sqref="C22"/>
      <rowBreaks count="1" manualBreakCount="1">
        <brk id="35" max="4" man="1"/>
      </rowBreaks>
      <pageMargins left="0" right="0" top="0" bottom="0" header="0" footer="0"/>
      <pageSetup scale="87" fitToHeight="0" orientation="portrait" r:id="rId3"/>
      <headerFooter alignWithMargins="0">
        <oddFooter xml:space="preserve">&amp;R&amp;"Book Antiqua,Bold"&amp;8 Page &amp;P </oddFooter>
      </headerFooter>
    </customSheetView>
    <customSheetView guid="{3836A67F-51F8-4B52-B51D-937DC398CD1F}" showPageBreaks="1" fitToPage="1" printArea="1" hiddenRows="1" hiddenColumns="1" view="pageBreakPreview">
      <selection activeCell="C22" sqref="C22"/>
      <rowBreaks count="1" manualBreakCount="1">
        <brk id="35" max="4" man="1"/>
      </rowBreaks>
      <pageMargins left="0" right="0" top="0" bottom="0" header="0" footer="0"/>
      <pageSetup scale="87" fitToHeight="0" orientation="portrait" r:id="rId4"/>
      <headerFooter alignWithMargins="0">
        <oddFooter xml:space="preserve">&amp;R&amp;"Book Antiqua,Bold"&amp;8 Page &amp;P </oddFooter>
      </headerFooter>
    </customSheetView>
    <customSheetView guid="{9F341631-288D-49D9-8F81-65CCC818C9BA}" showPageBreaks="1" fitToPage="1" printArea="1" hiddenRows="1" hiddenColumns="1" view="pageBreakPreview">
      <selection activeCell="C22" sqref="C22"/>
      <rowBreaks count="1" manualBreakCount="1">
        <brk id="35" max="4" man="1"/>
      </rowBreaks>
      <pageMargins left="0" right="0" top="0" bottom="0" header="0" footer="0"/>
      <pageSetup scale="87" fitToHeight="0" orientation="portrait" r:id="rId5"/>
      <headerFooter alignWithMargins="0">
        <oddFooter xml:space="preserve">&amp;R&amp;"Book Antiqua,Bold"&amp;8 Page &amp;P </oddFooter>
      </headerFooter>
    </customSheetView>
    <customSheetView guid="{DBB6855E-D634-47BF-8EAD-2479D63E426E}" showPageBreaks="1" fitToPage="1" printArea="1" hiddenRows="1" hiddenColumns="1" view="pageBreakPreview">
      <selection activeCell="C22" sqref="C22"/>
      <rowBreaks count="1" manualBreakCount="1">
        <brk id="35" max="4" man="1"/>
      </rowBreaks>
      <pageMargins left="0" right="0" top="0" bottom="0" header="0" footer="0"/>
      <pageSetup scale="87" fitToHeight="0" orientation="portrait" r:id="rId6"/>
      <headerFooter alignWithMargins="0">
        <oddFooter xml:space="preserve">&amp;R&amp;"Book Antiqua,Bold"&amp;8 Page &amp;P </oddFooter>
      </headerFooter>
    </customSheetView>
    <customSheetView guid="{9CD72AD0-8BDA-437F-A784-A667464C809C}" scale="115" showPageBreaks="1" fitToPage="1" printArea="1" hiddenRows="1" hiddenColumns="1" view="pageBreakPreview">
      <selection activeCell="C22" sqref="C22"/>
      <rowBreaks count="1" manualBreakCount="1">
        <brk id="35" max="4" man="1"/>
      </rowBreaks>
      <pageMargins left="0" right="0" top="0" bottom="0" header="0" footer="0"/>
      <pageSetup scale="86" fitToHeight="0" orientation="portrait" r:id="rId7"/>
      <headerFooter alignWithMargins="0">
        <oddFooter xml:space="preserve">&amp;R&amp;"Book Antiqua,Bold"&amp;8 Page &amp;P </oddFooter>
      </headerFooter>
    </customSheetView>
    <customSheetView guid="{757C3C2F-C668-4CD7-806B-CA71CC57DCC1}" scale="115" showPageBreaks="1" fitToPage="1" printArea="1" hiddenRows="1" hiddenColumns="1" view="pageBreakPreview">
      <selection activeCell="C44" sqref="C44"/>
      <rowBreaks count="1" manualBreakCount="1">
        <brk id="35" max="4" man="1"/>
      </rowBreaks>
      <pageMargins left="0" right="0" top="0" bottom="0" header="0" footer="0"/>
      <pageSetup scale="87" fitToHeight="0" orientation="portrait" r:id="rId8"/>
      <headerFooter alignWithMargins="0">
        <oddFooter xml:space="preserve">&amp;R&amp;"Book Antiqua,Bold"&amp;8 Page &amp;P </oddFooter>
      </headerFooter>
    </customSheetView>
    <customSheetView guid="{696D4A13-5E44-4B16-B107-EB70ABB06CBE}" scale="115" showPageBreaks="1" fitToPage="1" printArea="1" hiddenRows="1" hiddenColumns="1" view="pageBreakPreview">
      <selection activeCell="C44" sqref="C44"/>
      <rowBreaks count="1" manualBreakCount="1">
        <brk id="35" max="4" man="1"/>
      </rowBreaks>
      <pageMargins left="0" right="0" top="0" bottom="0" header="0" footer="0"/>
      <pageSetup scale="87" fitToHeight="0" orientation="portrait" r:id="rId9"/>
      <headerFooter alignWithMargins="0">
        <oddFooter xml:space="preserve">&amp;R&amp;"Book Antiqua,Bold"&amp;8 Page &amp;P </oddFooter>
      </headerFooter>
    </customSheetView>
    <customSheetView guid="{5476C51C-4037-4B28-A818-10D7CDF0C66A}" scale="115" showPageBreaks="1" fitToPage="1" printArea="1" hiddenRows="1" hiddenColumns="1" view="pageBreakPreview" topLeftCell="A49">
      <selection activeCell="C44" sqref="C44"/>
      <rowBreaks count="1" manualBreakCount="1">
        <brk id="35" max="4" man="1"/>
      </rowBreaks>
      <pageMargins left="0" right="0" top="0" bottom="0" header="0" footer="0"/>
      <pageSetup scale="87" fitToHeight="0" orientation="portrait" r:id="rId10"/>
      <headerFooter alignWithMargins="0">
        <oddFooter xml:space="preserve">&amp;R&amp;"Book Antiqua,Bold"&amp;8 Page &amp;P </oddFooter>
      </headerFooter>
    </customSheetView>
    <customSheetView guid="{273BBCBD-8F12-4445-A7CA-FDA7C67AE3D5}" scale="115" showPageBreaks="1" fitToPage="1" printArea="1" hiddenRows="1" hiddenColumns="1" view="pageBreakPreview">
      <selection activeCell="C44" sqref="C44"/>
      <rowBreaks count="1" manualBreakCount="1">
        <brk id="35" max="4" man="1"/>
      </rowBreaks>
      <pageMargins left="0" right="0" top="0" bottom="0" header="0" footer="0"/>
      <pageSetup scale="87" fitToHeight="0" orientation="portrait" r:id="rId11"/>
      <headerFooter alignWithMargins="0">
        <oddFooter xml:space="preserve">&amp;R&amp;"Book Antiqua,Bold"&amp;8 Page &amp;P </oddFooter>
      </headerFooter>
    </customSheetView>
    <customSheetView guid="{27CB7082-4FAB-46F1-8968-11E3E4A629B2}" scale="115" showPageBreaks="1" fitToPage="1" printArea="1" hiddenRows="1" hiddenColumns="1" view="pageBreakPreview">
      <selection activeCell="B46" sqref="B46"/>
      <rowBreaks count="1" manualBreakCount="1">
        <brk id="35" max="4" man="1"/>
      </rowBreaks>
      <pageMargins left="0" right="0" top="0" bottom="0" header="0" footer="0"/>
      <pageSetup scale="87" fitToHeight="0" orientation="portrait" r:id="rId12"/>
      <headerFooter alignWithMargins="0">
        <oddFooter xml:space="preserve">&amp;R&amp;"Book Antiqua,Bold"&amp;8 Page &amp;P </oddFooter>
      </headerFooter>
    </customSheetView>
    <customSheetView guid="{CDF7C778-C53B-45C7-952D-968F867FB204}" scale="115" showPageBreaks="1" fitToPage="1" printArea="1" hiddenRows="1" hiddenColumns="1" view="pageBreakPreview">
      <selection activeCell="B46" sqref="B46"/>
      <rowBreaks count="1" manualBreakCount="1">
        <brk id="35" max="4" man="1"/>
      </rowBreaks>
      <pageMargins left="0" right="0" top="0" bottom="0" header="0" footer="0"/>
      <pageSetup scale="87" fitToHeight="0" orientation="portrait" r:id="rId13"/>
      <headerFooter alignWithMargins="0">
        <oddFooter xml:space="preserve">&amp;R&amp;"Book Antiqua,Bold"&amp;8 Page &amp;P </oddFooter>
      </headerFooter>
    </customSheetView>
    <customSheetView guid="{2CF6F19D-227C-4840-A9E1-6C944B0145DB}" scale="115" showPageBreaks="1" fitToPage="1" printArea="1" hiddenRows="1" hiddenColumns="1" view="pageBreakPreview">
      <selection activeCell="I23" sqref="I23"/>
      <rowBreaks count="1" manualBreakCount="1">
        <brk id="35" max="4" man="1"/>
      </rowBreaks>
      <pageMargins left="0" right="0" top="0" bottom="0" header="0" footer="0"/>
      <pageSetup scale="87" fitToHeight="0" orientation="portrait" r:id="rId14"/>
      <headerFooter alignWithMargins="0">
        <oddFooter xml:space="preserve">&amp;R&amp;"Book Antiqua,Bold"&amp;8 Page &amp;P </oddFooter>
      </headerFooter>
    </customSheetView>
    <customSheetView guid="{05855B4F-D61E-4C97-B759-B2F96767F6F8}" scale="115" showPageBreaks="1" fitToPage="1" printArea="1" hiddenRows="1" hiddenColumns="1" view="pageBreakPreview">
      <selection activeCell="B18" sqref="B18"/>
      <rowBreaks count="2" manualBreakCount="2">
        <brk id="32" max="4" man="1"/>
        <brk id="35" max="4" man="1"/>
      </rowBreaks>
      <pageMargins left="0" right="0" top="0" bottom="0" header="0" footer="0"/>
      <pageSetup scale="87" fitToHeight="0" orientation="portrait" r:id="rId15"/>
      <headerFooter alignWithMargins="0">
        <oddFooter xml:space="preserve">&amp;R&amp;"Book Antiqua,Bold"&amp;8 Page &amp;P </oddFooter>
      </headerFooter>
    </customSheetView>
    <customSheetView guid="{A8583C01-5E6A-4469-ADCA-440E12AA8084}" scale="115" showPageBreaks="1" fitToPage="1" printArea="1" hiddenRows="1" hiddenColumns="1" view="pageBreakPreview">
      <selection activeCell="I23" sqref="I23"/>
      <rowBreaks count="1" manualBreakCount="1">
        <brk id="35" max="4" man="1"/>
      </rowBreaks>
      <pageMargins left="0" right="0" top="0" bottom="0" header="0" footer="0"/>
      <pageSetup scale="87" fitToHeight="0" orientation="portrait" r:id="rId16"/>
      <headerFooter alignWithMargins="0">
        <oddFooter xml:space="preserve">&amp;R&amp;"Book Antiqua,Bold"&amp;8 Page &amp;P </oddFooter>
      </headerFooter>
    </customSheetView>
    <customSheetView guid="{F8DC905B-04E9-41D7-B695-0DB8D092215B}" scale="115" showPageBreaks="1" fitToPage="1" printArea="1" hiddenRows="1" hiddenColumns="1" view="pageBreakPreview">
      <selection activeCell="B18" sqref="B18"/>
      <rowBreaks count="1" manualBreakCount="1">
        <brk id="35" max="4" man="1"/>
      </rowBreaks>
      <pageMargins left="0" right="0" top="0" bottom="0" header="0" footer="0"/>
      <pageSetup scale="86" fitToHeight="0" orientation="portrait" r:id="rId17"/>
      <headerFooter alignWithMargins="0">
        <oddFooter xml:space="preserve">&amp;R&amp;"Book Antiqua,Bold"&amp;8 Page &amp;P </oddFooter>
      </headerFooter>
    </customSheetView>
    <customSheetView guid="{067EF7EF-2552-42C0-8B2F-9338A16B73EB}" scale="115" showPageBreaks="1" fitToPage="1" printArea="1" hiddenRows="1" hiddenColumns="1" view="pageBreakPreview">
      <selection activeCell="B18" sqref="B18"/>
      <rowBreaks count="1" manualBreakCount="1">
        <brk id="35" max="4" man="1"/>
      </rowBreaks>
      <pageMargins left="0" right="0" top="0" bottom="0" header="0" footer="0"/>
      <pageSetup scale="87" fitToHeight="0" orientation="portrait" r:id="rId18"/>
      <headerFooter alignWithMargins="0">
        <oddFooter xml:space="preserve">&amp;R&amp;"Book Antiqua,Bold"&amp;8 Page &amp;P </oddFooter>
      </headerFooter>
    </customSheetView>
    <customSheetView guid="{869B0F9C-77A4-468D-A350-EA35CAE357D9}" scale="115" showPageBreaks="1" fitToPage="1" printArea="1" hiddenRows="1" hiddenColumns="1" view="pageBreakPreview">
      <selection activeCell="B46" sqref="B46"/>
      <rowBreaks count="1" manualBreakCount="1">
        <brk id="35" max="4" man="1"/>
      </rowBreaks>
      <pageMargins left="0" right="0" top="0" bottom="0" header="0" footer="0"/>
      <pageSetup scale="87" fitToHeight="0" orientation="portrait" r:id="rId19"/>
      <headerFooter alignWithMargins="0">
        <oddFooter xml:space="preserve">&amp;R&amp;"Book Antiqua,Bold"&amp;8 Page &amp;P </oddFooter>
      </headerFooter>
    </customSheetView>
    <customSheetView guid="{5D67CA2D-8BB3-4F00-894F-4872C1BBE88F}" scale="115" showPageBreaks="1" fitToPage="1" printArea="1" hiddenRows="1" hiddenColumns="1" view="pageBreakPreview">
      <selection activeCell="B46" sqref="B46"/>
      <rowBreaks count="1" manualBreakCount="1">
        <brk id="35" max="4" man="1"/>
      </rowBreaks>
      <pageMargins left="0" right="0" top="0" bottom="0" header="0" footer="0"/>
      <pageSetup scale="86" fitToHeight="0" orientation="portrait" r:id="rId20"/>
      <headerFooter alignWithMargins="0">
        <oddFooter xml:space="preserve">&amp;R&amp;"Book Antiqua,Bold"&amp;8 Page &amp;P </oddFooter>
      </headerFooter>
    </customSheetView>
    <customSheetView guid="{F0C5A243-1ADF-42BF-85A0-B6506A13618B}" scale="115" showPageBreaks="1" fitToPage="1" printArea="1" hiddenRows="1" hiddenColumns="1" view="pageBreakPreview">
      <selection activeCell="C22" sqref="C22"/>
      <rowBreaks count="1" manualBreakCount="1">
        <brk id="35" max="4" man="1"/>
      </rowBreaks>
      <pageMargins left="0" right="0" top="0" bottom="0" header="0" footer="0"/>
      <pageSetup scale="87" fitToHeight="0" orientation="portrait" r:id="rId21"/>
      <headerFooter alignWithMargins="0">
        <oddFooter xml:space="preserve">&amp;R&amp;"Book Antiqua,Bold"&amp;8 Page &amp;P </oddFooter>
      </headerFooter>
    </customSheetView>
    <customSheetView guid="{176DC383-BC5B-4A2C-B484-0B54305CAC0E}" showPageBreaks="1" fitToPage="1" printArea="1" hiddenRows="1" hiddenColumns="1" view="pageBreakPreview">
      <selection activeCell="C22" sqref="C22"/>
      <rowBreaks count="1" manualBreakCount="1">
        <brk id="35" max="4" man="1"/>
      </rowBreaks>
      <pageMargins left="0" right="0" top="0" bottom="0" header="0" footer="0"/>
      <pageSetup scale="87" fitToHeight="0" orientation="portrait" r:id="rId22"/>
      <headerFooter alignWithMargins="0">
        <oddFooter xml:space="preserve">&amp;R&amp;"Book Antiqua,Bold"&amp;8 Page &amp;P </oddFooter>
      </headerFooter>
    </customSheetView>
    <customSheetView guid="{3B6A9969-E4B8-452F-AFFE-7A4A13F5C420}" showPageBreaks="1" fitToPage="1" printArea="1" hiddenRows="1" hiddenColumns="1" view="pageBreakPreview">
      <selection activeCell="B18" sqref="B18"/>
      <rowBreaks count="1" manualBreakCount="1">
        <brk id="35" max="4" man="1"/>
      </rowBreaks>
      <pageMargins left="0" right="0" top="0" bottom="0" header="0" footer="0"/>
      <pageSetup scale="87" fitToHeight="0" orientation="portrait" r:id="rId23"/>
      <headerFooter alignWithMargins="0">
        <oddFooter xml:space="preserve">&amp;R&amp;"Book Antiqua,Bold"&amp;8 Page &amp;P </oddFooter>
      </headerFooter>
    </customSheetView>
    <customSheetView guid="{B8284B7F-813C-4C59-8CB2-9F34C8EAC9F3}" showPageBreaks="1" fitToPage="1" printArea="1" hiddenRows="1" hiddenColumns="1" view="pageBreakPreview" topLeftCell="A9">
      <selection activeCell="B18" sqref="B18"/>
      <rowBreaks count="1" manualBreakCount="1">
        <brk id="35" max="4" man="1"/>
      </rowBreaks>
      <pageMargins left="0" right="0" top="0" bottom="0" header="0" footer="0"/>
      <pageSetup scale="87" fitToHeight="0" orientation="portrait" r:id="rId24"/>
      <headerFooter alignWithMargins="0">
        <oddFooter xml:space="preserve">&amp;R&amp;"Book Antiqua,Bold"&amp;8 Page &amp;P </oddFooter>
      </headerFooter>
    </customSheetView>
  </customSheetViews>
  <mergeCells count="26">
    <mergeCell ref="A3:E3"/>
    <mergeCell ref="A5:E5"/>
    <mergeCell ref="A8:C8"/>
    <mergeCell ref="B10:C10"/>
    <mergeCell ref="B11:C11"/>
    <mergeCell ref="B12:C12"/>
    <mergeCell ref="A9:B9"/>
    <mergeCell ref="B13:C13"/>
    <mergeCell ref="B15:E15"/>
    <mergeCell ref="A16:A17"/>
    <mergeCell ref="B16:B17"/>
    <mergeCell ref="C16:C17"/>
    <mergeCell ref="D16:E16"/>
    <mergeCell ref="B23:E23"/>
    <mergeCell ref="A25:E25"/>
    <mergeCell ref="A26:A27"/>
    <mergeCell ref="B26:B27"/>
    <mergeCell ref="C26:C27"/>
    <mergeCell ref="D26:E26"/>
    <mergeCell ref="D33:E33"/>
    <mergeCell ref="D34:E34"/>
    <mergeCell ref="A38:E38"/>
    <mergeCell ref="A40:A41"/>
    <mergeCell ref="B40:B41"/>
    <mergeCell ref="C40:C41"/>
    <mergeCell ref="D40:E40"/>
  </mergeCells>
  <conditionalFormatting sqref="A36:E39 A42:E73">
    <cfRule type="expression" dxfId="22" priority="3" stopIfTrue="1">
      <formula>$H$21=FALSE</formula>
    </cfRule>
  </conditionalFormatting>
  <conditionalFormatting sqref="A40:E41">
    <cfRule type="expression" dxfId="21" priority="4" stopIfTrue="1">
      <formula>$H$21=FALSE</formula>
    </cfRule>
  </conditionalFormatting>
  <conditionalFormatting sqref="A74:E74">
    <cfRule type="expression" dxfId="20" priority="2" stopIfTrue="1">
      <formula>$H$21="No"</formula>
    </cfRule>
  </conditionalFormatting>
  <conditionalFormatting sqref="F40:IV41">
    <cfRule type="expression" dxfId="19" priority="1" stopIfTrue="1">
      <formula>$H$21=FALSE</formula>
    </cfRule>
  </conditionalFormatting>
  <pageMargins left="0.75" right="0.46" top="0.4" bottom="0.47" header="0.26" footer="0.28999999999999998"/>
  <pageSetup scale="87" fitToHeight="0" orientation="portrait" r:id="rId25"/>
  <headerFooter alignWithMargins="0">
    <oddFooter xml:space="preserve">&amp;R&amp;"Book Antiqua,Bold"&amp;8 Page &amp;P </oddFooter>
  </headerFooter>
  <rowBreaks count="1" manualBreakCount="1">
    <brk id="35" max="4" man="1"/>
  </rowBreaks>
  <drawing r:id="rId26"/>
  <legacyDrawing r:id="rId27"/>
  <mc:AlternateContent xmlns:mc="http://schemas.openxmlformats.org/markup-compatibility/2006">
    <mc:Choice Requires="x14">
      <controls>
        <mc:AlternateContent xmlns:mc="http://schemas.openxmlformats.org/markup-compatibility/2006">
          <mc:Choice Requires="x14">
            <control shapeId="74753" r:id="rId28" name="Check Box 1">
              <controlPr defaultSize="0" print="0" autoFill="0" autoLine="0" autoPict="0">
                <anchor moveWithCells="1">
                  <from>
                    <xdr:col>4</xdr:col>
                    <xdr:colOff>1066800</xdr:colOff>
                    <xdr:row>22</xdr:row>
                    <xdr:rowOff>1143000</xdr:rowOff>
                  </from>
                  <to>
                    <xdr:col>4</xdr:col>
                    <xdr:colOff>1371600</xdr:colOff>
                    <xdr:row>23</xdr:row>
                    <xdr:rowOff>152400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tabColor indexed="45"/>
    <pageSetUpPr fitToPage="1"/>
  </sheetPr>
  <dimension ref="A1:Z51"/>
  <sheetViews>
    <sheetView showGridLines="0" view="pageBreakPreview" topLeftCell="A17" zoomScale="90" zoomScaleSheetLayoutView="90" workbookViewId="0">
      <selection activeCell="A17" sqref="A17"/>
    </sheetView>
  </sheetViews>
  <sheetFormatPr defaultColWidth="9.140625" defaultRowHeight="16.5"/>
  <cols>
    <col min="1" max="1" width="12.140625" style="29" customWidth="1"/>
    <col min="2" max="2" width="20.5703125" style="29" customWidth="1"/>
    <col min="3" max="3" width="11.42578125" style="29" customWidth="1"/>
    <col min="4" max="4" width="19.42578125" style="29" customWidth="1"/>
    <col min="5" max="5" width="44.140625" style="29" customWidth="1"/>
    <col min="6" max="7" width="9.140625" style="24"/>
    <col min="8" max="8" width="0" style="24" hidden="1" customWidth="1"/>
    <col min="9" max="16384" width="9.140625" style="25"/>
  </cols>
  <sheetData>
    <row r="1" spans="1:26" s="517" customFormat="1" ht="16.5" customHeight="1">
      <c r="A1" s="1175" t="str">
        <f>'Attach 3(JV)'!A1</f>
        <v xml:space="preserve">Specification No.:CC/NT/W-RT/DOM/A04/24/04405 </v>
      </c>
      <c r="B1" s="1175"/>
      <c r="C1" s="1175"/>
      <c r="D1" s="1175"/>
      <c r="E1" s="531" t="str">
        <f>"Attachment-6 " &amp; 'Attach 3(JV)'!AT1</f>
        <v xml:space="preserve">Attachment-6 </v>
      </c>
      <c r="F1" s="516"/>
      <c r="G1" s="516"/>
      <c r="H1" s="516"/>
      <c r="Z1" s="538"/>
    </row>
    <row r="2" spans="1:26">
      <c r="Z2" s="113"/>
    </row>
    <row r="3" spans="1:26" ht="46.5" customHeight="1">
      <c r="A3" s="818" t="str">
        <f>'Attach 3(JV)'!A3</f>
        <v>765 kV Reactor Package–LOT-7RT-04-BULK for 7X 110 MVAR, 765kV, (1-Ph) Reactors under "Bulk Procurement of 765kV &amp; 400kV Class Transformers &amp; Reactors of various capacities (Lot-7)"</v>
      </c>
      <c r="B3" s="819"/>
      <c r="C3" s="819"/>
      <c r="D3" s="819"/>
      <c r="E3" s="819"/>
      <c r="F3" s="26"/>
      <c r="G3" s="27"/>
      <c r="H3" s="26"/>
    </row>
    <row r="4" spans="1:26" ht="6.75" customHeight="1">
      <c r="A4" s="28"/>
      <c r="H4" s="30"/>
      <c r="I4" s="11"/>
    </row>
    <row r="5" spans="1:26" ht="20.100000000000001" customHeight="1">
      <c r="A5" s="858" t="s">
        <v>393</v>
      </c>
      <c r="B5" s="858"/>
      <c r="C5" s="858"/>
      <c r="D5" s="858"/>
      <c r="E5" s="858"/>
      <c r="F5" s="31"/>
      <c r="H5" s="30"/>
      <c r="I5" s="11"/>
    </row>
    <row r="6" spans="1:26" ht="10.5" customHeight="1">
      <c r="A6" s="32"/>
      <c r="H6" s="30"/>
      <c r="I6" s="11"/>
    </row>
    <row r="7" spans="1:26" ht="20.100000000000001" customHeight="1">
      <c r="A7" s="33" t="str">
        <f>'Attach 3(JV)'!A7</f>
        <v>Bidder’s Name and Address  :</v>
      </c>
      <c r="E7" s="15" t="str">
        <f>'Attach 3(JV)'!E7</f>
        <v>To:</v>
      </c>
      <c r="H7" s="30"/>
      <c r="I7" s="11"/>
    </row>
    <row r="8" spans="1:26" ht="36" customHeight="1">
      <c r="A8" s="864" t="str">
        <f>'Attach 3(JV)'!A8</f>
        <v/>
      </c>
      <c r="B8" s="864"/>
      <c r="C8" s="864"/>
      <c r="D8" s="864"/>
      <c r="E8" s="12" t="str">
        <f>'Attach 3(JV)'!E8</f>
        <v>Contract Services</v>
      </c>
      <c r="H8" s="30"/>
      <c r="I8" s="11"/>
    </row>
    <row r="9" spans="1:26" ht="20.100000000000001" customHeight="1">
      <c r="A9" s="13" t="s">
        <v>57</v>
      </c>
      <c r="B9" s="861">
        <f>'Attach 3(JV)'!B9</f>
        <v>0</v>
      </c>
      <c r="C9" s="861"/>
      <c r="D9" s="861"/>
      <c r="E9" s="12" t="str">
        <f>'Attach 3(JV)'!E9</f>
        <v>Power Grid Corporation of India Ltd.,</v>
      </c>
      <c r="H9" s="30"/>
      <c r="I9" s="11"/>
    </row>
    <row r="10" spans="1:26" ht="20.100000000000001" customHeight="1">
      <c r="A10" s="13" t="s">
        <v>59</v>
      </c>
      <c r="B10" s="861">
        <f>'Attach 3(JV)'!B10</f>
        <v>0</v>
      </c>
      <c r="C10" s="861"/>
      <c r="D10" s="861"/>
      <c r="E10" s="12" t="str">
        <f>'Attach 3(JV)'!E10</f>
        <v>"Saudamini", Plot No. 2, Sector 29</v>
      </c>
      <c r="H10" s="30"/>
      <c r="I10" s="11"/>
    </row>
    <row r="11" spans="1:26" ht="20.100000000000001" customHeight="1">
      <c r="B11" s="861">
        <f>'Attach 3(JV)'!B11</f>
        <v>0</v>
      </c>
      <c r="C11" s="861"/>
      <c r="D11" s="861"/>
      <c r="E11" s="12" t="str">
        <f>'Attach 3(JV)'!E11</f>
        <v>Gurugram (Haryana) - 122001</v>
      </c>
    </row>
    <row r="12" spans="1:26" ht="17.25" customHeight="1">
      <c r="A12" s="32"/>
      <c r="B12" s="861">
        <f>'Attach 3(JV)'!B12</f>
        <v>0</v>
      </c>
      <c r="C12" s="861"/>
      <c r="D12" s="861"/>
      <c r="E12" s="12"/>
    </row>
    <row r="13" spans="1:26" ht="21" customHeight="1">
      <c r="A13" s="29" t="s">
        <v>63</v>
      </c>
      <c r="B13" s="83"/>
      <c r="C13" s="83"/>
      <c r="D13" s="83"/>
    </row>
    <row r="14" spans="1:26" ht="45" customHeight="1">
      <c r="A14" s="1077" t="s">
        <v>394</v>
      </c>
      <c r="B14" s="1077"/>
      <c r="C14" s="1077"/>
      <c r="D14" s="1077"/>
      <c r="E14" s="1077"/>
      <c r="F14" s="34"/>
      <c r="G14" s="34"/>
      <c r="H14" s="34"/>
    </row>
    <row r="15" spans="1:26" ht="12" customHeight="1">
      <c r="A15" s="32"/>
      <c r="B15" s="32"/>
      <c r="C15" s="32"/>
      <c r="D15" s="32"/>
      <c r="E15" s="32"/>
      <c r="F15" s="34"/>
      <c r="G15" s="34"/>
      <c r="H15" s="34"/>
    </row>
    <row r="16" spans="1:26" ht="42" customHeight="1">
      <c r="A16" s="46" t="s">
        <v>373</v>
      </c>
      <c r="B16" s="46" t="s">
        <v>395</v>
      </c>
      <c r="C16" s="1215" t="s">
        <v>396</v>
      </c>
      <c r="D16" s="1215"/>
      <c r="E16" s="46" t="s">
        <v>397</v>
      </c>
      <c r="F16" s="34"/>
      <c r="G16" s="34"/>
      <c r="H16" s="34"/>
    </row>
    <row r="17" spans="1:8" ht="21" customHeight="1">
      <c r="A17" s="209"/>
      <c r="B17" s="209"/>
      <c r="C17" s="1211"/>
      <c r="D17" s="1212"/>
      <c r="E17" s="209"/>
      <c r="F17" s="34"/>
      <c r="G17" s="34"/>
      <c r="H17" s="34"/>
    </row>
    <row r="18" spans="1:8" ht="21" customHeight="1">
      <c r="A18" s="209"/>
      <c r="B18" s="209"/>
      <c r="C18" s="1211"/>
      <c r="D18" s="1212"/>
      <c r="E18" s="209"/>
      <c r="F18" s="34"/>
      <c r="G18" s="34"/>
      <c r="H18" s="34"/>
    </row>
    <row r="19" spans="1:8" ht="21" customHeight="1">
      <c r="A19" s="209"/>
      <c r="B19" s="209"/>
      <c r="C19" s="1210"/>
      <c r="D19" s="1210"/>
      <c r="E19" s="209"/>
      <c r="F19" s="34"/>
      <c r="G19" s="34"/>
      <c r="H19" s="34"/>
    </row>
    <row r="20" spans="1:8" ht="21" customHeight="1">
      <c r="A20" s="209"/>
      <c r="B20" s="209"/>
      <c r="C20" s="1210"/>
      <c r="D20" s="1210"/>
      <c r="E20" s="209"/>
      <c r="F20" s="153"/>
      <c r="G20" s="153"/>
      <c r="H20" s="152" t="b">
        <v>0</v>
      </c>
    </row>
    <row r="21" spans="1:8" ht="21" customHeight="1">
      <c r="A21" s="209"/>
      <c r="B21" s="209"/>
      <c r="C21" s="1210"/>
      <c r="D21" s="1210"/>
      <c r="E21" s="209"/>
      <c r="F21" s="153"/>
      <c r="G21" s="153"/>
      <c r="H21" s="151"/>
    </row>
    <row r="22" spans="1:8" ht="16.5" customHeight="1">
      <c r="D22" s="32"/>
      <c r="E22" s="32"/>
      <c r="F22" s="34"/>
      <c r="G22" s="34"/>
      <c r="H22" s="34"/>
    </row>
    <row r="23" spans="1:8" s="24" customFormat="1" ht="51.75" customHeight="1">
      <c r="A23" s="1174" t="s">
        <v>398</v>
      </c>
      <c r="B23" s="1174"/>
      <c r="C23" s="1174"/>
      <c r="D23" s="1174"/>
      <c r="E23" s="1174"/>
      <c r="F23" s="34"/>
      <c r="G23" s="34"/>
      <c r="H23" s="34"/>
    </row>
    <row r="24" spans="1:8" s="24" customFormat="1" ht="96.75" customHeight="1">
      <c r="A24" s="1174" t="s">
        <v>399</v>
      </c>
      <c r="B24" s="1174"/>
      <c r="C24" s="1174"/>
      <c r="D24" s="1174"/>
      <c r="E24" s="1174"/>
      <c r="F24" s="34"/>
      <c r="G24" s="34"/>
      <c r="H24" s="34"/>
    </row>
    <row r="25" spans="1:8" s="24" customFormat="1" ht="24" customHeight="1">
      <c r="A25" s="146"/>
      <c r="B25" s="146"/>
      <c r="C25" s="146"/>
      <c r="D25" s="37"/>
      <c r="E25" s="146"/>
      <c r="F25" s="34"/>
      <c r="G25" s="34"/>
      <c r="H25" s="34"/>
    </row>
    <row r="26" spans="1:8" ht="24" customHeight="1">
      <c r="A26" s="36" t="s">
        <v>65</v>
      </c>
      <c r="B26" s="62" t="str">
        <f>'Attach 3(JV)'!B24</f>
        <v>--</v>
      </c>
      <c r="C26" s="40"/>
      <c r="D26" s="37" t="s">
        <v>66</v>
      </c>
      <c r="E26" s="198" t="str">
        <f>'Attach 3(JV)'!E24</f>
        <v/>
      </c>
    </row>
    <row r="27" spans="1:8" ht="24" customHeight="1">
      <c r="A27" s="36" t="s">
        <v>67</v>
      </c>
      <c r="B27" s="198" t="str">
        <f>'Attach 3(JV)'!B25</f>
        <v/>
      </c>
      <c r="C27" s="40"/>
      <c r="D27" s="37" t="s">
        <v>68</v>
      </c>
      <c r="E27" s="198" t="str">
        <f>'Attach 3(JV)'!E25</f>
        <v/>
      </c>
    </row>
    <row r="28" spans="1:8" ht="24" customHeight="1">
      <c r="D28" s="37"/>
    </row>
    <row r="29" spans="1:8" ht="24" customHeight="1">
      <c r="D29" s="37"/>
    </row>
    <row r="30" spans="1:8" s="50" customFormat="1" ht="32.25" customHeight="1">
      <c r="A30" s="33" t="str">
        <f>A1</f>
        <v xml:space="preserve">Specification No.:CC/NT/W-RT/DOM/A04/24/04405 </v>
      </c>
      <c r="B30" s="33"/>
      <c r="C30" s="33"/>
      <c r="D30" s="33"/>
      <c r="E30" s="52" t="str">
        <f>"Annexure I to" &amp; E1</f>
        <v xml:space="preserve">Annexure I toAttachment-6 </v>
      </c>
      <c r="F30" s="49"/>
      <c r="G30" s="49"/>
      <c r="H30" s="49"/>
    </row>
    <row r="31" spans="1:8" ht="15.75" customHeight="1">
      <c r="A31" s="1214"/>
      <c r="B31" s="1214"/>
      <c r="C31" s="1214"/>
      <c r="D31" s="1214"/>
      <c r="E31" s="1214"/>
    </row>
    <row r="32" spans="1:8" ht="20.100000000000001" customHeight="1">
      <c r="A32" s="1213" t="str">
        <f>A5</f>
        <v>(Alternative, Deviations and Exceptions to the Provisions)</v>
      </c>
      <c r="B32" s="1213"/>
      <c r="C32" s="1213"/>
      <c r="D32" s="1213"/>
      <c r="E32" s="1213"/>
    </row>
    <row r="33" spans="1:5" ht="20.100000000000001" customHeight="1">
      <c r="A33" s="1213" t="s">
        <v>400</v>
      </c>
      <c r="B33" s="1213"/>
      <c r="C33" s="1213"/>
      <c r="D33" s="1213"/>
      <c r="E33" s="1213"/>
    </row>
    <row r="34" spans="1:5" ht="20.100000000000001" customHeight="1"/>
    <row r="35" spans="1:5" ht="42" customHeight="1">
      <c r="A35" s="46" t="s">
        <v>373</v>
      </c>
      <c r="B35" s="46" t="s">
        <v>395</v>
      </c>
      <c r="C35" s="1215" t="s">
        <v>396</v>
      </c>
      <c r="D35" s="1215"/>
      <c r="E35" s="46" t="s">
        <v>397</v>
      </c>
    </row>
    <row r="36" spans="1:5" ht="39.950000000000003" customHeight="1">
      <c r="A36" s="209"/>
      <c r="B36" s="209"/>
      <c r="C36" s="1211"/>
      <c r="D36" s="1212"/>
      <c r="E36" s="209"/>
    </row>
    <row r="37" spans="1:5" ht="39.950000000000003" customHeight="1">
      <c r="A37" s="209"/>
      <c r="B37" s="209"/>
      <c r="C37" s="1211"/>
      <c r="D37" s="1212"/>
      <c r="E37" s="209"/>
    </row>
    <row r="38" spans="1:5" ht="39.950000000000003" customHeight="1">
      <c r="A38" s="209"/>
      <c r="B38" s="209"/>
      <c r="C38" s="1211"/>
      <c r="D38" s="1212"/>
      <c r="E38" s="209"/>
    </row>
    <row r="39" spans="1:5" ht="39.950000000000003" customHeight="1">
      <c r="A39" s="209"/>
      <c r="B39" s="209"/>
      <c r="C39" s="1211"/>
      <c r="D39" s="1212"/>
      <c r="E39" s="209"/>
    </row>
    <row r="40" spans="1:5" ht="39.950000000000003" customHeight="1">
      <c r="A40" s="209"/>
      <c r="B40" s="209"/>
      <c r="C40" s="1211"/>
      <c r="D40" s="1212"/>
      <c r="E40" s="209"/>
    </row>
    <row r="41" spans="1:5" ht="39.950000000000003" customHeight="1">
      <c r="A41" s="209"/>
      <c r="B41" s="209"/>
      <c r="C41" s="1211"/>
      <c r="D41" s="1212"/>
      <c r="E41" s="209"/>
    </row>
    <row r="42" spans="1:5" ht="39.950000000000003" customHeight="1">
      <c r="A42" s="209"/>
      <c r="B42" s="209"/>
      <c r="C42" s="1211"/>
      <c r="D42" s="1212"/>
      <c r="E42" s="209"/>
    </row>
    <row r="43" spans="1:5" ht="39.950000000000003" customHeight="1">
      <c r="A43" s="209"/>
      <c r="B43" s="209"/>
      <c r="C43" s="1211"/>
      <c r="D43" s="1212"/>
      <c r="E43" s="209"/>
    </row>
    <row r="44" spans="1:5" ht="39.950000000000003" customHeight="1">
      <c r="A44" s="209"/>
      <c r="B44" s="209"/>
      <c r="C44" s="1211"/>
      <c r="D44" s="1212"/>
      <c r="E44" s="209"/>
    </row>
    <row r="45" spans="1:5" ht="39.950000000000003" customHeight="1">
      <c r="A45" s="209"/>
      <c r="B45" s="209"/>
      <c r="C45" s="1211"/>
      <c r="D45" s="1212"/>
      <c r="E45" s="209"/>
    </row>
    <row r="46" spans="1:5" ht="20.100000000000001" customHeight="1"/>
    <row r="47" spans="1:5" ht="25.5" customHeight="1"/>
    <row r="48" spans="1:5" ht="25.5" customHeight="1">
      <c r="A48" s="25"/>
      <c r="B48" s="25"/>
      <c r="C48" s="25"/>
      <c r="D48" s="37"/>
      <c r="E48" s="25"/>
    </row>
    <row r="49" spans="1:5" ht="25.5" customHeight="1">
      <c r="A49" s="36" t="s">
        <v>65</v>
      </c>
      <c r="B49" s="62" t="str">
        <f>B26</f>
        <v>--</v>
      </c>
      <c r="C49" s="40"/>
      <c r="D49" s="37" t="s">
        <v>66</v>
      </c>
      <c r="E49" s="198" t="str">
        <f>E26</f>
        <v/>
      </c>
    </row>
    <row r="50" spans="1:5" ht="25.5" customHeight="1">
      <c r="A50" s="36" t="s">
        <v>67</v>
      </c>
      <c r="B50" s="203" t="str">
        <f>B27</f>
        <v/>
      </c>
      <c r="C50" s="40"/>
      <c r="D50" s="37" t="s">
        <v>68</v>
      </c>
      <c r="E50" s="198" t="str">
        <f>E27</f>
        <v/>
      </c>
    </row>
    <row r="51" spans="1:5" ht="25.5" customHeight="1">
      <c r="D51" s="37"/>
    </row>
  </sheetData>
  <sheetProtection algorithmName="SHA-512" hashValue="jqvvTypXc71lBbOsNmiwxT3XGnQ5McyCO05+0CptRdumeG+6DLE8P619j2MLvJTrtwosL37d3qo+s6a1lIg6Kg==" saltValue="6OA5p1sD5MbUtqTHgDAMOQ==" spinCount="100000" sheet="1" formatCells="0" formatColumns="0" formatRows="0" selectLockedCells="1"/>
  <customSheetViews>
    <customSheetView guid="{51A6EE7B-1159-4743-BF27-95D329619B3B}" scale="130" showPageBreaks="1" showGridLines="0" fitToPage="1" printArea="1" hiddenColumns="1" view="pageBreakPreview">
      <selection activeCell="A17" sqref="A17"/>
      <pageMargins left="0" right="0" top="0" bottom="0" header="0" footer="0"/>
      <pageSetup scale="94" fitToHeight="0" orientation="portrait" r:id="rId1"/>
      <headerFooter alignWithMargins="0">
        <oddFooter>&amp;R&amp;"Book Antiqua,Bold"&amp;8 Page &amp;P of &amp;N</oddFooter>
      </headerFooter>
    </customSheetView>
    <customSheetView guid="{B9DDBA10-9BB0-4D91-9619-C113F75B2489}" scale="130" showPageBreaks="1" showGridLines="0" fitToPage="1" printArea="1" hiddenColumns="1" view="pageBreakPreview">
      <selection activeCell="A17" sqref="A17"/>
      <pageMargins left="0" right="0" top="0" bottom="0" header="0" footer="0"/>
      <pageSetup scale="94" fitToHeight="0" orientation="portrait" r:id="rId2"/>
      <headerFooter alignWithMargins="0">
        <oddFooter>&amp;R&amp;"Book Antiqua,Bold"&amp;8 Page &amp;P of &amp;N</oddFooter>
      </headerFooter>
    </customSheetView>
    <customSheetView guid="{4B898AE2-7356-489E-882D-EC3B09CB95AA}" scale="90" showPageBreaks="1" showGridLines="0" fitToPage="1" printArea="1" hiddenColumns="1" view="pageBreakPreview" topLeftCell="A10">
      <selection activeCell="C19" sqref="C19:D19"/>
      <pageMargins left="0" right="0" top="0" bottom="0" header="0" footer="0"/>
      <pageSetup scale="94" fitToHeight="0" orientation="portrait" r:id="rId3"/>
      <headerFooter alignWithMargins="0">
        <oddFooter>&amp;R&amp;"Book Antiqua,Bold"&amp;8 Page &amp;P of &amp;N</oddFooter>
      </headerFooter>
    </customSheetView>
    <customSheetView guid="{3836A67F-51F8-4B52-B51D-937DC398CD1F}" scale="90" showPageBreaks="1" showGridLines="0" fitToPage="1" printArea="1" hiddenColumns="1" view="pageBreakPreview" topLeftCell="A10">
      <selection activeCell="C19" sqref="C19:D19"/>
      <pageMargins left="0" right="0" top="0" bottom="0" header="0" footer="0"/>
      <pageSetup scale="94" fitToHeight="0" orientation="portrait" r:id="rId4"/>
      <headerFooter alignWithMargins="0">
        <oddFooter>&amp;R&amp;"Book Antiqua,Bold"&amp;8 Page &amp;P of &amp;N</oddFooter>
      </headerFooter>
    </customSheetView>
    <customSheetView guid="{9F341631-288D-49D9-8F81-65CCC818C9BA}" scale="90" showPageBreaks="1" showGridLines="0" fitToPage="1" printArea="1" hiddenColumns="1" view="pageBreakPreview" topLeftCell="A10">
      <selection activeCell="C19" sqref="C19:D19"/>
      <pageMargins left="0" right="0" top="0" bottom="0" header="0" footer="0"/>
      <pageSetup scale="94" fitToHeight="0" orientation="portrait" r:id="rId5"/>
      <headerFooter alignWithMargins="0">
        <oddFooter>&amp;R&amp;"Book Antiqua,Bold"&amp;8 Page &amp;P of &amp;N</oddFooter>
      </headerFooter>
    </customSheetView>
    <customSheetView guid="{DBB6855E-D634-47BF-8EAD-2479D63E426E}" scale="90" showPageBreaks="1" showGridLines="0" fitToPage="1" printArea="1" hiddenColumns="1" view="pageBreakPreview">
      <selection activeCell="C19" sqref="C19:D19"/>
      <pageMargins left="0" right="0" top="0" bottom="0" header="0" footer="0"/>
      <pageSetup scale="89" fitToHeight="0" orientation="portrait" r:id="rId6"/>
      <headerFooter alignWithMargins="0">
        <oddFooter>&amp;R&amp;"Book Antiqua,Bold"&amp;8 Page &amp;P of &amp;N</oddFooter>
      </headerFooter>
    </customSheetView>
    <customSheetView guid="{9CD72AD0-8BDA-437F-A784-A667464C809C}" scale="110" showPageBreaks="1" showGridLines="0" fitToPage="1" printArea="1" hiddenColumns="1" view="pageBreakPreview" topLeftCell="A19">
      <selection activeCell="C19" sqref="C19:D19"/>
      <pageMargins left="0" right="0" top="0" bottom="0" header="0" footer="0"/>
      <pageSetup scale="89" fitToHeight="0" orientation="portrait" r:id="rId7"/>
      <headerFooter alignWithMargins="0">
        <oddFooter>&amp;R&amp;"Book Antiqua,Bold"&amp;8 Page &amp;P of &amp;N</oddFooter>
      </headerFooter>
    </customSheetView>
    <customSheetView guid="{757C3C2F-C668-4CD7-806B-CA71CC57DCC1}" scale="110" showPageBreaks="1" showGridLines="0" fitToPage="1" printArea="1" hiddenColumns="1" view="pageBreakPreview">
      <selection activeCell="C37" sqref="C37:D37"/>
      <pageMargins left="0" right="0" top="0" bottom="0" header="0" footer="0"/>
      <pageSetup scale="89" fitToHeight="0" orientation="portrait" r:id="rId8"/>
      <headerFooter alignWithMargins="0">
        <oddFooter>&amp;R&amp;"Book Antiqua,Bold"&amp;8 Page &amp;P of &amp;N</oddFooter>
      </headerFooter>
    </customSheetView>
    <customSheetView guid="{696D4A13-5E44-4B16-B107-EB70ABB06CBE}" scale="110" showPageBreaks="1" showGridLines="0" fitToPage="1" printArea="1" hiddenColumns="1" view="pageBreakPreview">
      <selection activeCell="C37" sqref="C37:D37"/>
      <pageMargins left="0" right="0" top="0" bottom="0" header="0" footer="0"/>
      <pageSetup scale="89" fitToHeight="0" orientation="portrait" r:id="rId9"/>
      <headerFooter alignWithMargins="0">
        <oddFooter>&amp;R&amp;"Book Antiqua,Bold"&amp;8 Page &amp;P of &amp;N</oddFooter>
      </headerFooter>
    </customSheetView>
    <customSheetView guid="{5476C51C-4037-4B28-A818-10D7CDF0C66A}" scale="110" showPageBreaks="1" showGridLines="0" fitToPage="1" printArea="1" hiddenColumns="1" view="pageBreakPreview" topLeftCell="A10">
      <selection activeCell="C37" sqref="C37:D37"/>
      <pageMargins left="0" right="0" top="0" bottom="0" header="0" footer="0"/>
      <pageSetup scale="89" fitToHeight="0" orientation="portrait" r:id="rId10"/>
      <headerFooter alignWithMargins="0">
        <oddFooter>&amp;R&amp;"Book Antiqua,Bold"&amp;8 Page &amp;P of &amp;N</oddFooter>
      </headerFooter>
    </customSheetView>
    <customSheetView guid="{273BBCBD-8F12-4445-A7CA-FDA7C67AE3D5}" scale="110" showPageBreaks="1" showGridLines="0" fitToPage="1" printArea="1" hiddenColumns="1" view="pageBreakPreview" topLeftCell="A21">
      <selection activeCell="C37" sqref="C37:D37"/>
      <pageMargins left="0" right="0" top="0" bottom="0" header="0" footer="0"/>
      <pageSetup scale="89" fitToHeight="0" orientation="portrait" r:id="rId11"/>
      <headerFooter alignWithMargins="0">
        <oddFooter>&amp;R&amp;"Book Antiqua,Bold"&amp;8 Page &amp;P of &amp;N</oddFooter>
      </headerFooter>
    </customSheetView>
    <customSheetView guid="{27CB7082-4FAB-46F1-8968-11E3E4A629B2}" scale="110" showPageBreaks="1" showGridLines="0" fitToPage="1" printArea="1" hiddenColumns="1" view="pageBreakPreview" topLeftCell="A16">
      <selection activeCell="A17" sqref="A17"/>
      <pageMargins left="0" right="0" top="0" bottom="0" header="0" footer="0"/>
      <pageSetup scale="89" fitToHeight="0" orientation="portrait" r:id="rId12"/>
      <headerFooter alignWithMargins="0">
        <oddFooter>&amp;R&amp;"Book Antiqua,Bold"&amp;8 Page &amp;P of &amp;N</oddFooter>
      </headerFooter>
    </customSheetView>
    <customSheetView guid="{CDF7C778-C53B-45C7-952D-968F867FB204}" scale="110" showPageBreaks="1" showGridLines="0" fitToPage="1" printArea="1" hiddenColumns="1" view="pageBreakPreview" topLeftCell="A4">
      <selection activeCell="A17" sqref="A17"/>
      <pageMargins left="0" right="0" top="0" bottom="0" header="0" footer="0"/>
      <pageSetup scale="89" fitToHeight="0" orientation="portrait" r:id="rId13"/>
      <headerFooter alignWithMargins="0">
        <oddFooter>&amp;R&amp;"Book Antiqua,Bold"&amp;8 Page &amp;P of &amp;N</oddFooter>
      </headerFooter>
    </customSheetView>
    <customSheetView guid="{2CF6F19D-227C-4840-A9E1-6C944B0145DB}" scale="145" showPageBreaks="1" showGridLines="0" fitToPage="1" printArea="1" hiddenColumns="1" view="pageBreakPreview" topLeftCell="A7">
      <selection activeCell="A36" sqref="A36"/>
      <pageMargins left="0" right="0" top="0" bottom="0" header="0" footer="0"/>
      <pageSetup scale="89" fitToHeight="0" orientation="portrait" r:id="rId14"/>
      <headerFooter alignWithMargins="0">
        <oddFooter>&amp;R&amp;"Book Antiqua,Bold"&amp;8 Page &amp;P of &amp;N</oddFooter>
      </headerFooter>
    </customSheetView>
    <customSheetView guid="{E51D3662-FFCE-4FD6-A590-7DDC9E38C41F}" showPageBreaks="1" showGridLines="0" printArea="1" hiddenColumns="1" view="pageBreakPreview">
      <selection activeCell="A17" sqref="A17"/>
      <pageMargins left="0" right="0" top="0" bottom="0" header="0" footer="0"/>
      <pageSetup scale="96" orientation="portrait" r:id="rId15"/>
      <headerFooter alignWithMargins="0">
        <oddFooter>&amp;R&amp;"Book Antiqua,Bold"&amp;8 Page &amp;P of &amp;N</oddFooter>
      </headerFooter>
    </customSheetView>
    <customSheetView guid="{CB7992C9-ABA5-4C7D-8C49-1E1D8E8875C7}" showPageBreaks="1" showGridLines="0" printArea="1" hiddenColumns="1" view="pageBreakPreview">
      <selection activeCell="A36" sqref="A36"/>
      <pageMargins left="0" right="0" top="0" bottom="0" header="0" footer="0"/>
      <pageSetup scale="96" orientation="portrait" r:id="rId16"/>
      <headerFooter alignWithMargins="0">
        <oddFooter>&amp;R&amp;"Book Antiqua,Bold"&amp;8 Page &amp;P of &amp;N</oddFooter>
      </headerFooter>
    </customSheetView>
    <customSheetView guid="{97C0FC0E-800C-45C9-895E-E91A3F1ADBA4}" showPageBreaks="1" showGridLines="0" printArea="1" hiddenColumns="1" view="pageBreakPreview">
      <selection activeCell="A36" sqref="A36"/>
      <pageMargins left="0" right="0" top="0" bottom="0" header="0" footer="0"/>
      <pageSetup scale="96" orientation="portrait" r:id="rId17"/>
      <headerFooter alignWithMargins="0">
        <oddFooter>&amp;R&amp;"Book Antiqua,Bold"&amp;8 Page &amp;P of &amp;N</oddFooter>
      </headerFooter>
    </customSheetView>
    <customSheetView guid="{15A19D23-A9FD-4FC1-B7B0-F2D16BDFC729}" showPageBreaks="1" showGridLines="0" printArea="1" hiddenColumns="1" view="pageBreakPreview" topLeftCell="A13">
      <selection activeCell="B17" sqref="B17"/>
      <pageMargins left="0" right="0" top="0" bottom="0" header="0" footer="0"/>
      <pageSetup scale="96" orientation="portrait" r:id="rId18"/>
      <headerFooter alignWithMargins="0">
        <oddFooter>&amp;R&amp;"Book Antiqua,Bold"&amp;8 Page &amp;P of &amp;N</oddFooter>
      </headerFooter>
    </customSheetView>
    <customSheetView guid="{C5EDD9E3-0801-4479-8600-A80B0FCFDF0B}" showPageBreaks="1" showGridLines="0" printArea="1" hiddenColumns="1" view="pageBreakPreview" topLeftCell="A13">
      <selection activeCell="B17" sqref="B17"/>
      <pageMargins left="0" right="0" top="0" bottom="0" header="0" footer="0"/>
      <pageSetup scale="96" orientation="portrait" r:id="rId19"/>
      <headerFooter alignWithMargins="0">
        <oddFooter>&amp;R&amp;"Book Antiqua,Bold"&amp;8 Page &amp;P of &amp;N</oddFooter>
      </headerFooter>
    </customSheetView>
    <customSheetView guid="{FE4EC9C4-31B9-4D40-8323-5B16C3BC840F}" showPageBreaks="1" showGridLines="0" printArea="1" hiddenColumns="1" view="pageBreakPreview">
      <selection activeCell="A17" sqref="A17"/>
      <pageMargins left="0" right="0" top="0" bottom="0" header="0" footer="0"/>
      <pageSetup scale="96" orientation="portrait" r:id="rId20"/>
      <headerFooter alignWithMargins="0">
        <oddFooter>&amp;R&amp;"Book Antiqua,Bold"&amp;8 Page &amp;P of &amp;N</oddFooter>
      </headerFooter>
    </customSheetView>
    <customSheetView guid="{F9FE2C60-2849-4C32-B532-2B1A89FFA9CD}" showGridLines="0" hiddenColumns="1" topLeftCell="A11">
      <selection activeCell="A17" sqref="A17"/>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hiddenColumns="1" topLeftCell="A22">
      <selection activeCell="E21" sqref="E21"/>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hiddenColumns="1">
      <selection activeCell="E17" sqref="E17"/>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B17" sqref="B17"/>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A17" sqref="A17"/>
      <pageMargins left="0" right="0" top="0" bottom="0" header="0" footer="0"/>
      <pageSetup orientation="portrait" r:id="rId25"/>
      <headerFooter alignWithMargins="0">
        <oddFooter>&amp;L&amp;8Tower Package-P238-TW04, TL associated with Phase-I Generation Project in Orissa (Part-C)&amp;R&amp;"Book Antiqua,Bold"&amp;8Attachment-6 TW04  / Page &amp;P</oddFooter>
      </headerFooter>
    </customSheetView>
    <customSheetView guid="{ECEBABD0-566A-41C4-AA9A-38EA30EFEDA8}" showPageBreaks="1" showGridLines="0" zeroValues="0" printArea="1" showRuler="0">
      <selection activeCell="H20" sqref="H20:H21"/>
      <pageMargins left="0" right="0" top="0" bottom="0" header="0" footer="0"/>
      <pageSetup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hiddenColumns="1">
      <selection activeCell="A17" sqref="A17"/>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hiddenColumns="1">
      <selection activeCell="E21" sqref="E21"/>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hiddenColumns="1">
      <selection activeCell="E36" sqref="E36"/>
      <pageMargins left="0" right="0" top="0" bottom="0" header="0" footer="0"/>
      <pageSetup orientation="portrait" r:id="rId29"/>
      <headerFooter alignWithMargins="0">
        <oddFooter>&amp;R&amp;"Book Antiqua,Bold"&amp;8 Page &amp;P of &amp;N</oddFooter>
      </headerFooter>
    </customSheetView>
    <customSheetView guid="{240327DD-375F-45D4-BA52-89AFD79FE6A1}" showPageBreaks="1" showGridLines="0" printArea="1" hiddenColumns="1" view="pageBreakPreview" topLeftCell="A13">
      <selection activeCell="A17" sqref="A17"/>
      <pageMargins left="0" right="0" top="0" bottom="0" header="0" footer="0"/>
      <pageSetup scale="96" orientation="portrait" r:id="rId30"/>
      <headerFooter alignWithMargins="0">
        <oddFooter>&amp;R&amp;"Book Antiqua,Bold"&amp;8 Page &amp;P of &amp;N</oddFooter>
      </headerFooter>
    </customSheetView>
    <customSheetView guid="{477F7E43-D393-45BA-B99B-D838E4629B5D}" showPageBreaks="1" showGridLines="0" printArea="1" hiddenColumns="1" view="pageBreakPreview" topLeftCell="A13">
      <selection activeCell="B17" sqref="B17"/>
      <pageMargins left="0" right="0" top="0" bottom="0" header="0" footer="0"/>
      <pageSetup scale="96" orientation="portrait" r:id="rId31"/>
      <headerFooter alignWithMargins="0">
        <oddFooter>&amp;R&amp;"Book Antiqua,Bold"&amp;8 Page &amp;P of &amp;N</oddFooter>
      </headerFooter>
    </customSheetView>
    <customSheetView guid="{8E3ED18F-7B8F-4A1C-969D-A70DC3B696C3}" showPageBreaks="1" showGridLines="0" printArea="1" hiddenColumns="1" view="pageBreakPreview" topLeftCell="A13">
      <selection activeCell="B17" sqref="B17"/>
      <pageMargins left="0" right="0" top="0" bottom="0" header="0" footer="0"/>
      <pageSetup scale="96" orientation="portrait" r:id="rId32"/>
      <headerFooter alignWithMargins="0">
        <oddFooter>&amp;R&amp;"Book Antiqua,Bold"&amp;8 Page &amp;P of &amp;N</oddFooter>
      </headerFooter>
    </customSheetView>
    <customSheetView guid="{38BECF6E-1A53-4F98-87B9-44F2C5F77E08}" showPageBreaks="1" showGridLines="0" printArea="1" hiddenColumns="1" view="pageBreakPreview" topLeftCell="A25">
      <selection activeCell="A36" sqref="A36"/>
      <pageMargins left="0" right="0" top="0" bottom="0" header="0" footer="0"/>
      <pageSetup scale="96" orientation="portrait" r:id="rId33"/>
      <headerFooter alignWithMargins="0">
        <oddFooter>&amp;R&amp;"Book Antiqua,Bold"&amp;8 Page &amp;P of &amp;N</oddFooter>
      </headerFooter>
    </customSheetView>
    <customSheetView guid="{340562B9-6CEE-4962-8D7D-CA1C6778F52C}" showPageBreaks="1" showGridLines="0" printArea="1" hiddenColumns="1" view="pageBreakPreview">
      <selection activeCell="A36" sqref="A36"/>
      <pageMargins left="0" right="0" top="0" bottom="0" header="0" footer="0"/>
      <pageSetup scale="96" orientation="portrait" r:id="rId34"/>
      <headerFooter alignWithMargins="0">
        <oddFooter>&amp;R&amp;"Book Antiqua,Bold"&amp;8 Page &amp;P of &amp;N</oddFooter>
      </headerFooter>
    </customSheetView>
    <customSheetView guid="{82E8A0F5-0020-4355-95CF-28601763A783}" showPageBreaks="1" showGridLines="0" printArea="1" hiddenColumns="1" view="pageBreakPreview" topLeftCell="A4">
      <selection activeCell="A17" sqref="A17"/>
      <pageMargins left="0" right="0" top="0" bottom="0" header="0" footer="0"/>
      <pageSetup scale="96" orientation="portrait" r:id="rId35"/>
      <headerFooter alignWithMargins="0">
        <oddFooter>&amp;R&amp;"Book Antiqua,Bold"&amp;8 Page &amp;P of &amp;N</oddFooter>
      </headerFooter>
    </customSheetView>
    <customSheetView guid="{05855B4F-D61E-4C97-B759-B2F96767F6F8}" scale="145" showPageBreaks="1" showGridLines="0" fitToPage="1" printArea="1" hiddenColumns="1" view="pageBreakPreview">
      <selection activeCell="A17" sqref="A17"/>
      <pageMargins left="0" right="0" top="0" bottom="0" header="0" footer="0"/>
      <pageSetup scale="89" fitToHeight="0" orientation="portrait" r:id="rId36"/>
      <headerFooter alignWithMargins="0">
        <oddFooter>&amp;R&amp;"Book Antiqua,Bold"&amp;8 Page &amp;P of &amp;N</oddFooter>
      </headerFooter>
    </customSheetView>
    <customSheetView guid="{A8583C01-5E6A-4469-ADCA-440E12AA8084}" scale="145" showPageBreaks="1" showGridLines="0" fitToPage="1" printArea="1" hiddenColumns="1" view="pageBreakPreview" topLeftCell="A25">
      <selection activeCell="A36" sqref="A36"/>
      <pageMargins left="0" right="0" top="0" bottom="0" header="0" footer="0"/>
      <pageSetup scale="89" fitToHeight="0" orientation="portrait" r:id="rId37"/>
      <headerFooter alignWithMargins="0">
        <oddFooter>&amp;R&amp;"Book Antiqua,Bold"&amp;8 Page &amp;P of &amp;N</oddFooter>
      </headerFooter>
    </customSheetView>
    <customSheetView guid="{F8DC905B-04E9-41D7-B695-0DB8D092215B}" scale="110" showPageBreaks="1" showGridLines="0" fitToPage="1" printArea="1" hiddenColumns="1" view="pageBreakPreview">
      <selection activeCell="A36" sqref="A36"/>
      <pageMargins left="0" right="0" top="0" bottom="0" header="0" footer="0"/>
      <pageSetup scale="89" fitToHeight="0" orientation="portrait" r:id="rId38"/>
      <headerFooter alignWithMargins="0">
        <oddFooter>&amp;R&amp;"Book Antiqua,Bold"&amp;8 Page &amp;P of &amp;N</oddFooter>
      </headerFooter>
    </customSheetView>
    <customSheetView guid="{067EF7EF-2552-42C0-8B2F-9338A16B73EB}" scale="110" showPageBreaks="1" showGridLines="0" fitToPage="1" printArea="1" hiddenColumns="1" view="pageBreakPreview">
      <selection activeCell="A36" sqref="A36"/>
      <pageMargins left="0" right="0" top="0" bottom="0" header="0" footer="0"/>
      <pageSetup scale="89" fitToHeight="0" orientation="portrait" r:id="rId39"/>
      <headerFooter alignWithMargins="0">
        <oddFooter>&amp;R&amp;"Book Antiqua,Bold"&amp;8 Page &amp;P of &amp;N</oddFooter>
      </headerFooter>
    </customSheetView>
    <customSheetView guid="{869B0F9C-77A4-468D-A350-EA35CAE357D9}" scale="110" showPageBreaks="1" showGridLines="0" fitToPage="1" printArea="1" hiddenColumns="1" view="pageBreakPreview" topLeftCell="A4">
      <selection activeCell="A17" sqref="A17"/>
      <pageMargins left="0" right="0" top="0" bottom="0" header="0" footer="0"/>
      <pageSetup scale="89" fitToHeight="0" orientation="portrait" r:id="rId40"/>
      <headerFooter alignWithMargins="0">
        <oddFooter>&amp;R&amp;"Book Antiqua,Bold"&amp;8 Page &amp;P of &amp;N</oddFooter>
      </headerFooter>
    </customSheetView>
    <customSheetView guid="{5D67CA2D-8BB3-4F00-894F-4872C1BBE88F}" scale="110" showPageBreaks="1" showGridLines="0" fitToPage="1" printArea="1" hiddenColumns="1" view="pageBreakPreview" topLeftCell="A16">
      <selection activeCell="A17" sqref="A17"/>
      <pageMargins left="0" right="0" top="0" bottom="0" header="0" footer="0"/>
      <pageSetup scale="89" fitToHeight="0" orientation="portrait" r:id="rId41"/>
      <headerFooter alignWithMargins="0">
        <oddFooter>&amp;R&amp;"Book Antiqua,Bold"&amp;8 Page &amp;P of &amp;N</oddFooter>
      </headerFooter>
    </customSheetView>
    <customSheetView guid="{F0C5A243-1ADF-42BF-85A0-B6506A13618B}" scale="110" showPageBreaks="1" showGridLines="0" fitToPage="1" printArea="1" hiddenColumns="1" view="pageBreakPreview" topLeftCell="A19">
      <selection activeCell="C19" sqref="C19:D19"/>
      <pageMargins left="0" right="0" top="0" bottom="0" header="0" footer="0"/>
      <pageSetup scale="89" fitToHeight="0" orientation="portrait" r:id="rId42"/>
      <headerFooter alignWithMargins="0">
        <oddFooter>&amp;R&amp;"Book Antiqua,Bold"&amp;8 Page &amp;P of &amp;N</oddFooter>
      </headerFooter>
    </customSheetView>
    <customSheetView guid="{176DC383-BC5B-4A2C-B484-0B54305CAC0E}" scale="90" showPageBreaks="1" showGridLines="0" fitToPage="1" printArea="1" hiddenColumns="1" view="pageBreakPreview">
      <selection activeCell="C19" sqref="C19:D19"/>
      <pageMargins left="0" right="0" top="0" bottom="0" header="0" footer="0"/>
      <pageSetup scale="89" fitToHeight="0" orientation="portrait" r:id="rId43"/>
      <headerFooter alignWithMargins="0">
        <oddFooter>&amp;R&amp;"Book Antiqua,Bold"&amp;8 Page &amp;P of &amp;N</oddFooter>
      </headerFooter>
    </customSheetView>
    <customSheetView guid="{3B6A9969-E4B8-452F-AFFE-7A4A13F5C420}" scale="130" showPageBreaks="1" showGridLines="0" fitToPage="1" printArea="1" hiddenColumns="1" view="pageBreakPreview">
      <selection activeCell="A17" sqref="A17"/>
      <pageMargins left="0" right="0" top="0" bottom="0" header="0" footer="0"/>
      <pageSetup scale="94" fitToHeight="0" orientation="portrait" r:id="rId44"/>
      <headerFooter alignWithMargins="0">
        <oddFooter>&amp;R&amp;"Book Antiqua,Bold"&amp;8 Page &amp;P of &amp;N</oddFooter>
      </headerFooter>
    </customSheetView>
    <customSheetView guid="{B8284B7F-813C-4C59-8CB2-9F34C8EAC9F3}" scale="130" showPageBreaks="1" showGridLines="0" fitToPage="1" printArea="1" hiddenColumns="1" view="pageBreakPreview">
      <selection activeCell="A17" sqref="A17"/>
      <pageMargins left="0" right="0" top="0" bottom="0" header="0" footer="0"/>
      <pageSetup scale="94" fitToHeight="0" orientation="portrait" r:id="rId45"/>
      <headerFooter alignWithMargins="0">
        <oddFooter>&amp;R&amp;"Book Antiqua,Bold"&amp;8 Page &amp;P of &amp;N</oddFooter>
      </headerFooter>
    </customSheetView>
  </customSheetViews>
  <mergeCells count="31">
    <mergeCell ref="C45:D45"/>
    <mergeCell ref="C41:D41"/>
    <mergeCell ref="C42:D42"/>
    <mergeCell ref="C35:D35"/>
    <mergeCell ref="C36:D36"/>
    <mergeCell ref="C37:D37"/>
    <mergeCell ref="C44:D44"/>
    <mergeCell ref="A1:D1"/>
    <mergeCell ref="C20:D20"/>
    <mergeCell ref="C18:D18"/>
    <mergeCell ref="C19:D19"/>
    <mergeCell ref="C16:D16"/>
    <mergeCell ref="A8:D8"/>
    <mergeCell ref="A5:E5"/>
    <mergeCell ref="B10:D10"/>
    <mergeCell ref="A24:E24"/>
    <mergeCell ref="C43:D43"/>
    <mergeCell ref="C40:D40"/>
    <mergeCell ref="C38:D38"/>
    <mergeCell ref="A23:E23"/>
    <mergeCell ref="A33:E33"/>
    <mergeCell ref="C39:D39"/>
    <mergeCell ref="A31:E31"/>
    <mergeCell ref="A32:E32"/>
    <mergeCell ref="C21:D21"/>
    <mergeCell ref="A3:E3"/>
    <mergeCell ref="B11:D11"/>
    <mergeCell ref="B9:D9"/>
    <mergeCell ref="B12:D12"/>
    <mergeCell ref="A14:E14"/>
    <mergeCell ref="C17:D17"/>
  </mergeCells>
  <phoneticPr fontId="7" type="noConversion"/>
  <conditionalFormatting sqref="A30:E30">
    <cfRule type="expression" dxfId="18" priority="1" stopIfTrue="1">
      <formula>$H$20=FALSE</formula>
    </cfRule>
  </conditionalFormatting>
  <conditionalFormatting sqref="A31:E51">
    <cfRule type="expression" dxfId="17" priority="3" stopIfTrue="1">
      <formula>$H$20=FALSE</formula>
    </cfRule>
  </conditionalFormatting>
  <conditionalFormatting sqref="A52:E52">
    <cfRule type="expression" dxfId="16" priority="2" stopIfTrue="1">
      <formula>$H$20="No"</formula>
    </cfRule>
  </conditionalFormatting>
  <pageMargins left="0.75" right="0.63" top="0.57999999999999996" bottom="0.4" header="0.34" footer="0.2"/>
  <pageSetup scale="94" fitToHeight="0" orientation="portrait" r:id="rId46"/>
  <headerFooter alignWithMargins="0">
    <oddFooter>&amp;R&amp;"Book Antiqua,Bold"&amp;8 Page &amp;P of &amp;N</oddFooter>
  </headerFooter>
  <drawing r:id="rId47"/>
  <legacyDrawing r:id="rId48"/>
  <mc:AlternateContent xmlns:mc="http://schemas.openxmlformats.org/markup-compatibility/2006">
    <mc:Choice Requires="x14">
      <controls>
        <mc:AlternateContent xmlns:mc="http://schemas.openxmlformats.org/markup-compatibility/2006">
          <mc:Choice Requires="x14">
            <control shapeId="10254" r:id="rId49" name="Check Box 14">
              <controlPr defaultSize="0" print="0" autoFill="0" autoLine="0" autoPict="0">
                <anchor moveWithCells="1">
                  <from>
                    <xdr:col>4</xdr:col>
                    <xdr:colOff>2209800</xdr:colOff>
                    <xdr:row>21</xdr:row>
                    <xdr:rowOff>0</xdr:rowOff>
                  </from>
                  <to>
                    <xdr:col>4</xdr:col>
                    <xdr:colOff>2514600</xdr:colOff>
                    <xdr:row>22</xdr:row>
                    <xdr:rowOff>9525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indexed="12"/>
    <pageSetUpPr fitToPage="1"/>
  </sheetPr>
  <dimension ref="A1:I38"/>
  <sheetViews>
    <sheetView showGridLines="0" view="pageBreakPreview" zoomScaleSheetLayoutView="100" workbookViewId="0">
      <selection activeCell="I10" sqref="I10"/>
    </sheetView>
  </sheetViews>
  <sheetFormatPr defaultColWidth="9.140625" defaultRowHeight="16.5"/>
  <cols>
    <col min="1" max="1" width="12.140625" style="29" customWidth="1"/>
    <col min="2" max="2" width="20.5703125" style="29" customWidth="1"/>
    <col min="3" max="3" width="11.42578125" style="29" customWidth="1"/>
    <col min="4" max="4" width="17.7109375" style="29" customWidth="1"/>
    <col min="5" max="5" width="40.5703125" style="29" customWidth="1"/>
    <col min="6" max="8" width="9.140625" style="24"/>
    <col min="9" max="16384" width="9.140625" style="25"/>
  </cols>
  <sheetData>
    <row r="1" spans="1:9" s="517" customFormat="1" ht="15.75" customHeight="1">
      <c r="A1" s="1175" t="str">
        <f>'Attach 3(JV)'!A1</f>
        <v xml:space="preserve">Specification No.:CC/NT/W-RT/DOM/A04/24/04405 </v>
      </c>
      <c r="B1" s="1175"/>
      <c r="C1" s="1175"/>
      <c r="D1" s="1175"/>
      <c r="E1" s="515" t="str">
        <f>"Attachment-7 " &amp; 'Attach 3(JV)'!AT1</f>
        <v xml:space="preserve">Attachment-7 </v>
      </c>
      <c r="F1" s="516"/>
      <c r="G1" s="516"/>
      <c r="H1" s="516"/>
    </row>
    <row r="2" spans="1:9">
      <c r="E2" s="183"/>
    </row>
    <row r="3" spans="1:9" ht="55.5" customHeight="1">
      <c r="A3" s="818" t="str">
        <f>'Attach 3(JV)'!A3</f>
        <v>765 kV Reactor Package–LOT-7RT-04-BULK for 7X 110 MVAR, 765kV, (1-Ph) Reactors under "Bulk Procurement of 765kV &amp; 400kV Class Transformers &amp; Reactors of various capacities (Lot-7)"</v>
      </c>
      <c r="B3" s="819"/>
      <c r="C3" s="819"/>
      <c r="D3" s="819"/>
      <c r="E3" s="819"/>
      <c r="F3" s="26"/>
      <c r="G3" s="27"/>
      <c r="H3" s="26"/>
    </row>
    <row r="4" spans="1:9" ht="20.100000000000001" customHeight="1">
      <c r="A4" s="28"/>
      <c r="H4" s="30"/>
      <c r="I4" s="11"/>
    </row>
    <row r="5" spans="1:9" ht="20.100000000000001" customHeight="1">
      <c r="A5" s="858" t="s">
        <v>401</v>
      </c>
      <c r="B5" s="858"/>
      <c r="C5" s="858"/>
      <c r="D5" s="858"/>
      <c r="E5" s="858"/>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64" t="str">
        <f>'Attach 3(JV)'!A8</f>
        <v/>
      </c>
      <c r="B8" s="864"/>
      <c r="C8" s="864"/>
      <c r="D8" s="864"/>
      <c r="E8" s="107" t="str">
        <f>'Attach 3(JV)'!E8</f>
        <v>Contract Services</v>
      </c>
      <c r="H8" s="30"/>
      <c r="I8" s="11"/>
    </row>
    <row r="9" spans="1:9" ht="20.100000000000001" customHeight="1">
      <c r="A9" s="13" t="s">
        <v>57</v>
      </c>
      <c r="B9" s="861">
        <f>'Attach 3(JV)'!B9</f>
        <v>0</v>
      </c>
      <c r="C9" s="861"/>
      <c r="D9" s="861"/>
      <c r="E9" s="107" t="str">
        <f>'Attach 3(JV)'!E9</f>
        <v>Power Grid Corporation of India Ltd.,</v>
      </c>
      <c r="H9" s="30"/>
      <c r="I9" s="11"/>
    </row>
    <row r="10" spans="1:9" ht="20.100000000000001" customHeight="1">
      <c r="A10" s="13" t="s">
        <v>59</v>
      </c>
      <c r="B10" s="861">
        <f>'Attach 3(JV)'!B10</f>
        <v>0</v>
      </c>
      <c r="C10" s="861"/>
      <c r="D10" s="861"/>
      <c r="E10" s="107" t="str">
        <f>'Attach 3(JV)'!E10</f>
        <v>"Saudamini", Plot No. 2, Sector 29</v>
      </c>
      <c r="H10" s="30"/>
      <c r="I10" s="11"/>
    </row>
    <row r="11" spans="1:9" ht="20.100000000000001" customHeight="1">
      <c r="B11" s="861">
        <f>'Attach 3(JV)'!B11</f>
        <v>0</v>
      </c>
      <c r="C11" s="861"/>
      <c r="D11" s="861"/>
      <c r="E11" s="107" t="str">
        <f>'Attach 3(JV)'!E11</f>
        <v>Gurugram (Haryana) - 122001</v>
      </c>
    </row>
    <row r="12" spans="1:9" ht="20.100000000000001" customHeight="1">
      <c r="A12" s="32"/>
      <c r="B12" s="861">
        <f>'Attach 3(JV)'!B12</f>
        <v>0</v>
      </c>
      <c r="C12" s="861"/>
      <c r="D12" s="861"/>
      <c r="E12" s="15"/>
    </row>
    <row r="13" spans="1:9" ht="20.100000000000001" customHeight="1"/>
    <row r="14" spans="1:9" ht="20.100000000000001" customHeight="1">
      <c r="A14" s="32"/>
    </row>
    <row r="15" spans="1:9" ht="27.75" customHeight="1">
      <c r="A15" s="1213" t="s">
        <v>402</v>
      </c>
      <c r="B15" s="1213"/>
      <c r="C15" s="1213"/>
      <c r="D15" s="1213"/>
      <c r="E15" s="1213"/>
      <c r="F15" s="34"/>
      <c r="G15" s="34"/>
      <c r="H15" s="34"/>
    </row>
    <row r="16" spans="1:9" ht="20.100000000000001" customHeight="1">
      <c r="A16" s="32"/>
    </row>
    <row r="17" spans="1:5" ht="20.100000000000001" customHeight="1">
      <c r="A17" s="35"/>
    </row>
    <row r="18" spans="1:5" ht="20.100000000000001" customHeight="1"/>
    <row r="19" spans="1:5" ht="20.100000000000001" customHeight="1">
      <c r="A19" s="35"/>
    </row>
    <row r="20" spans="1:5" ht="20.100000000000001" customHeight="1">
      <c r="A20" s="35"/>
    </row>
    <row r="21" spans="1:5" ht="20.100000000000001" customHeight="1">
      <c r="D21" s="37"/>
    </row>
    <row r="22" spans="1:5" ht="33" customHeight="1">
      <c r="A22" s="36" t="s">
        <v>65</v>
      </c>
      <c r="B22" s="62" t="str">
        <f>'Attach 3(JV)'!B24</f>
        <v>--</v>
      </c>
      <c r="C22" s="33"/>
      <c r="D22" s="37" t="s">
        <v>66</v>
      </c>
      <c r="E22" s="198" t="str">
        <f>'Attach 3(JV)'!E24</f>
        <v/>
      </c>
    </row>
    <row r="23" spans="1:5" ht="33" customHeight="1">
      <c r="A23" s="36" t="s">
        <v>67</v>
      </c>
      <c r="B23" s="198" t="str">
        <f>'Attach 3(JV)'!B25</f>
        <v/>
      </c>
      <c r="C23" s="33"/>
      <c r="D23" s="37" t="s">
        <v>68</v>
      </c>
      <c r="E23" s="198" t="str">
        <f>'Attach 3(JV)'!E25</f>
        <v/>
      </c>
    </row>
    <row r="24" spans="1:5" ht="33" customHeight="1">
      <c r="D24" s="37"/>
    </row>
    <row r="25" spans="1:5" ht="33" customHeight="1">
      <c r="A25" s="33"/>
      <c r="B25" s="33"/>
      <c r="C25" s="33"/>
      <c r="D25" s="37"/>
      <c r="E25" s="33"/>
    </row>
    <row r="26" spans="1:5" ht="20.100000000000001" customHeight="1"/>
    <row r="27" spans="1:5" ht="20.100000000000001" customHeight="1">
      <c r="A27" s="38"/>
    </row>
    <row r="28" spans="1:5" ht="20.100000000000001" customHeight="1"/>
    <row r="29" spans="1:5" ht="20.100000000000001" customHeight="1"/>
    <row r="30" spans="1:5" ht="20.100000000000001" customHeight="1">
      <c r="A30" s="38"/>
    </row>
    <row r="31" spans="1:5" ht="20.100000000000001" customHeight="1"/>
    <row r="32" spans="1:5" ht="20.100000000000001" customHeight="1">
      <c r="A32" s="38"/>
    </row>
    <row r="33" spans="1:1" ht="20.100000000000001" customHeight="1"/>
    <row r="34" spans="1:1" ht="20.100000000000001" customHeight="1">
      <c r="A34" s="38"/>
    </row>
    <row r="35" spans="1:1" ht="20.100000000000001" customHeight="1"/>
    <row r="36" spans="1:1" ht="20.100000000000001" customHeight="1"/>
    <row r="37" spans="1:1" ht="20.100000000000001" customHeight="1"/>
    <row r="38" spans="1:1" ht="20.100000000000001" customHeight="1"/>
  </sheetData>
  <sheetProtection algorithmName="SHA-512" hashValue="1R9o2Ksjzd/tWw5f3OAoiKSgq1AHIFPrcOyCBMc96COBRVU9t1MCHEsIqOQPJ9LImcmNgXy54vuDFTAKO2bFqQ==" saltValue="wtOed2dMjP0dzBbNluQpBw==" spinCount="100000" sheet="1" formatCells="0" formatColumns="0" formatRows="0" selectLockedCells="1"/>
  <customSheetViews>
    <customSheetView guid="{51A6EE7B-1159-4743-BF27-95D329619B3B}" showPageBreaks="1" showGridLines="0" fitToPage="1" printArea="1" view="pageBreakPreview">
      <selection activeCell="I10" sqref="I10"/>
      <pageMargins left="0" right="0" top="0" bottom="0" header="0" footer="0"/>
      <pageSetup scale="99" orientation="portrait" r:id="rId1"/>
      <headerFooter alignWithMargins="0">
        <oddFooter>&amp;R&amp;"Book Antiqua,Bold"&amp;8 Page &amp;P of &amp;N</oddFooter>
      </headerFooter>
    </customSheetView>
    <customSheetView guid="{B9DDBA10-9BB0-4D91-9619-C113F75B2489}" showPageBreaks="1" showGridLines="0" fitToPage="1" printArea="1" view="pageBreakPreview">
      <selection activeCell="I10" sqref="I10"/>
      <pageMargins left="0" right="0" top="0" bottom="0" header="0" footer="0"/>
      <pageSetup scale="99" orientation="portrait" r:id="rId2"/>
      <headerFooter alignWithMargins="0">
        <oddFooter>&amp;R&amp;"Book Antiqua,Bold"&amp;8 Page &amp;P of &amp;N</oddFooter>
      </headerFooter>
    </customSheetView>
    <customSheetView guid="{4B898AE2-7356-489E-882D-EC3B09CB95AA}" showPageBreaks="1" showGridLines="0" fitToPage="1" printArea="1" view="pageBreakPreview" topLeftCell="A7">
      <selection activeCell="E17" sqref="E17"/>
      <pageMargins left="0" right="0" top="0" bottom="0" header="0" footer="0"/>
      <pageSetup scale="99" orientation="portrait" r:id="rId3"/>
      <headerFooter alignWithMargins="0">
        <oddFooter>&amp;R&amp;"Book Antiqua,Bold"&amp;8 Page &amp;P of &amp;N</oddFooter>
      </headerFooter>
    </customSheetView>
    <customSheetView guid="{3836A67F-51F8-4B52-B51D-937DC398CD1F}" showPageBreaks="1" showGridLines="0" fitToPage="1" printArea="1" view="pageBreakPreview" topLeftCell="A7">
      <selection activeCell="E17" sqref="E17"/>
      <pageMargins left="0" right="0" top="0" bottom="0" header="0" footer="0"/>
      <pageSetup scale="99" orientation="portrait" r:id="rId4"/>
      <headerFooter alignWithMargins="0">
        <oddFooter>&amp;R&amp;"Book Antiqua,Bold"&amp;8 Page &amp;P of &amp;N</oddFooter>
      </headerFooter>
    </customSheetView>
    <customSheetView guid="{9F341631-288D-49D9-8F81-65CCC818C9BA}" showPageBreaks="1" showGridLines="0" fitToPage="1" printArea="1" view="pageBreakPreview" topLeftCell="A7">
      <selection activeCell="E17" sqref="E17"/>
      <pageMargins left="0" right="0" top="0" bottom="0" header="0" footer="0"/>
      <pageSetup scale="99" orientation="portrait" r:id="rId5"/>
      <headerFooter alignWithMargins="0">
        <oddFooter>&amp;R&amp;"Book Antiqua,Bold"&amp;8 Page &amp;P of &amp;N</oddFooter>
      </headerFooter>
    </customSheetView>
    <customSheetView guid="{DBB6855E-D634-47BF-8EAD-2479D63E426E}" showPageBreaks="1" showGridLines="0" fitToPage="1" printArea="1" view="pageBreakPreview">
      <selection activeCell="E17" sqref="E17"/>
      <pageMargins left="0" right="0" top="0" bottom="0" header="0" footer="0"/>
      <pageSetup scale="91" orientation="portrait" r:id="rId6"/>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E17" sqref="E17"/>
      <pageMargins left="0" right="0" top="0" bottom="0" header="0" footer="0"/>
      <pageSetup scale="91" orientation="portrait" r:id="rId7"/>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E17" sqref="E17"/>
      <pageMargins left="0" right="0" top="0" bottom="0" header="0" footer="0"/>
      <pageSetup scale="91" orientation="portrait" r:id="rId8"/>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E17" sqref="E17"/>
      <pageMargins left="0" right="0" top="0" bottom="0" header="0" footer="0"/>
      <pageSetup scale="91" orientation="portrait" r:id="rId9"/>
      <headerFooter alignWithMargins="0">
        <oddFooter>&amp;R&amp;"Book Antiqua,Bold"&amp;8 Page &amp;P of &amp;N</oddFooter>
      </headerFooter>
    </customSheetView>
    <customSheetView guid="{5476C51C-4037-4B28-A818-10D7CDF0C66A}" scale="130" showPageBreaks="1" showGridLines="0" fitToPage="1" printArea="1" view="pageBreakPreview" topLeftCell="A16">
      <selection activeCell="E17" sqref="E17"/>
      <pageMargins left="0" right="0" top="0" bottom="0" header="0" footer="0"/>
      <pageSetup scale="91" orientation="portrait" r:id="rId10"/>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A3" sqref="A3:E3"/>
      <pageMargins left="0" right="0" top="0" bottom="0" header="0" footer="0"/>
      <pageSetup scale="91" orientation="portrait" r:id="rId11"/>
      <headerFooter alignWithMargins="0">
        <oddFooter>&amp;R&amp;"Book Antiqua,Bold"&amp;8 Page &amp;P of &amp;N</oddFooter>
      </headerFooter>
    </customSheetView>
    <customSheetView guid="{27CB7082-4FAB-46F1-8968-11E3E4A629B2}" scale="130" showPageBreaks="1" showGridLines="0" fitToPage="1" printArea="1" view="pageBreakPreview" topLeftCell="A7">
      <selection activeCell="A3" sqref="A3:E3"/>
      <pageMargins left="0" right="0" top="0" bottom="0" header="0" footer="0"/>
      <pageSetup scale="91" orientation="portrait" r:id="rId12"/>
      <headerFooter alignWithMargins="0">
        <oddFooter>&amp;R&amp;"Book Antiqua,Bold"&amp;8 Page &amp;P of &amp;N</oddFooter>
      </headerFooter>
    </customSheetView>
    <customSheetView guid="{CDF7C778-C53B-45C7-952D-968F867FB204}" scale="130" showPageBreaks="1" showGridLines="0" fitToPage="1" printArea="1" view="pageBreakPreview">
      <selection activeCell="A3" sqref="A3:E3"/>
      <pageMargins left="0" right="0" top="0" bottom="0" header="0" footer="0"/>
      <pageSetup scale="91" orientation="portrait" r:id="rId13"/>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H6" sqref="H6"/>
      <pageMargins left="0" right="0" top="0" bottom="0" header="0" footer="0"/>
      <pageSetup scale="91" orientation="portrait" r:id="rId14"/>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 right="0" top="0" bottom="0" header="0" footer="0"/>
      <pageSetup orientation="portrait" r:id="rId15"/>
      <headerFooter alignWithMargins="0">
        <oddFooter>&amp;R&amp;"Book Antiqua,Bold"&amp;8 Page &amp;P of &amp;N</oddFooter>
      </headerFooter>
    </customSheetView>
    <customSheetView guid="{CB7992C9-ABA5-4C7D-8C49-1E1D8E8875C7}" showPageBreaks="1" showGridLines="0" printArea="1" view="pageBreakPreview">
      <selection activeCell="H32" sqref="H32"/>
      <pageMargins left="0" right="0" top="0" bottom="0" header="0" footer="0"/>
      <pageSetup orientation="portrait" r:id="rId16"/>
      <headerFooter alignWithMargins="0">
        <oddFooter>&amp;R&amp;"Book Antiqua,Bold"&amp;8 Page &amp;P of &amp;N</oddFooter>
      </headerFooter>
    </customSheetView>
    <customSheetView guid="{97C0FC0E-800C-45C9-895E-E91A3F1ADBA4}" showPageBreaks="1" showGridLines="0" printArea="1" view="pageBreakPreview">
      <selection activeCell="H32" sqref="H32"/>
      <pageMargins left="0" right="0" top="0" bottom="0" header="0" footer="0"/>
      <pageSetup orientation="portrait" r:id="rId17"/>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 right="0" top="0" bottom="0" header="0" footer="0"/>
      <pageSetup orientation="portrait" r:id="rId18"/>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 right="0" top="0" bottom="0" header="0" footer="0"/>
      <pageSetup orientation="portrait" r:id="rId19"/>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 right="0" top="0" bottom="0" header="0" footer="0"/>
      <pageSetup orientation="portrait" r:id="rId20"/>
      <headerFooter alignWithMargins="0">
        <oddFooter>&amp;R&amp;"Book Antiqua,Bold"&amp;8 Page &amp;P of &amp;N</oddFooter>
      </headerFooter>
    </customSheetView>
    <customSheetView guid="{F9FE2C60-2849-4C32-B532-2B1A89FFA9CD}" showGridLines="0" topLeftCell="A25">
      <pageMargins left="0" right="0" top="0" bottom="0" header="0" footer="0"/>
      <pageSetup orientation="portrait" r:id="rId21"/>
      <headerFooter alignWithMargins="0">
        <oddFooter>&amp;R&amp;"Book Antiqua,Bold"&amp;8 Page &amp;P of &amp;N</oddFooter>
      </headerFooter>
    </customSheetView>
    <customSheetView guid="{494F6778-23FE-4AAC-B37D-6C7543FC13B9}" scale="110" showGridLines="0" topLeftCell="A16">
      <selection activeCell="A3" sqref="A3:E3"/>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selection activeCell="E1" sqref="E1"/>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ECEBABD0-566A-41C4-AA9A-38EA30EFEDA8}" showGridLines="0" zeroValues="0" showRuler="0">
      <pageMargins left="0" right="0" top="0" bottom="0" header="0" footer="0"/>
      <pageSetup orientation="portrait" r:id="rId25"/>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cale="110" showGridLines="0">
      <selection activeCell="A3" sqref="A3:E3"/>
      <pageMargins left="0" right="0" top="0" bottom="0" header="0" footer="0"/>
      <pageSetup orientation="portrait" r:id="rId26"/>
      <headerFooter alignWithMargins="0">
        <oddFooter>&amp;R&amp;"Book Antiqua,Bold"&amp;8 Page &amp;P of &amp;N</oddFooter>
      </headerFooter>
    </customSheetView>
    <customSheetView guid="{7A9EA6D6-4DDF-43D9-92E6-C6AFAD14E266}" showGridLines="0">
      <selection activeCell="A3" sqref="A3:E3"/>
      <pageMargins left="0" right="0" top="0" bottom="0" header="0" footer="0"/>
      <pageSetup orientation="portrait" r:id="rId27"/>
      <headerFooter alignWithMargins="0">
        <oddFooter>&amp;R&amp;"Book Antiqua,Bold"&amp;8 Page &amp;P of &amp;N</oddFooter>
      </headerFooter>
    </customSheetView>
    <customSheetView guid="{DC28ED1E-3E35-4094-9C2B-5C0A1C1D459C}" showGridLines="0">
      <selection activeCell="E36" sqref="E36"/>
      <pageMargins left="0" right="0" top="0" bottom="0" header="0" footer="0"/>
      <pageSetup orientation="portrait" r:id="rId28"/>
      <headerFooter alignWithMargins="0">
        <oddFooter>&amp;R&amp;"Book Antiqua,Bold"&amp;8 Page &amp;P of &amp;N</oddFooter>
      </headerFooter>
    </customSheetView>
    <customSheetView guid="{240327DD-375F-45D4-BA52-89AFD79FE6A1}" scale="60" showPageBreaks="1" showGridLines="0" printArea="1" view="pageBreakPreview">
      <pageMargins left="0" right="0" top="0" bottom="0" header="0" footer="0"/>
      <pageSetup orientation="portrait" r:id="rId29"/>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 right="0" top="0" bottom="0" header="0" footer="0"/>
      <pageSetup orientation="portrait" r:id="rId30"/>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 right="0" top="0" bottom="0" header="0" footer="0"/>
      <pageSetup orientation="portrait" r:id="rId31"/>
      <headerFooter alignWithMargins="0">
        <oddFooter>&amp;R&amp;"Book Antiqua,Bold"&amp;8 Page &amp;P of &amp;N</oddFooter>
      </headerFooter>
    </customSheetView>
    <customSheetView guid="{38BECF6E-1A53-4F98-87B9-44F2C5F77E08}" showPageBreaks="1" showGridLines="0" printArea="1" view="pageBreakPreview" topLeftCell="A19">
      <selection activeCell="H32" sqref="H32"/>
      <pageMargins left="0" right="0" top="0" bottom="0" header="0" footer="0"/>
      <pageSetup orientation="portrait" r:id="rId32"/>
      <headerFooter alignWithMargins="0">
        <oddFooter>&amp;R&amp;"Book Antiqua,Bold"&amp;8 Page &amp;P of &amp;N</oddFooter>
      </headerFooter>
    </customSheetView>
    <customSheetView guid="{340562B9-6CEE-4962-8D7D-CA1C6778F52C}" showPageBreaks="1" showGridLines="0" printArea="1" view="pageBreakPreview">
      <selection activeCell="H32" sqref="H32"/>
      <pageMargins left="0" right="0" top="0" bottom="0" header="0" footer="0"/>
      <pageSetup orientation="portrait" r:id="rId33"/>
      <headerFooter alignWithMargins="0">
        <oddFooter>&amp;R&amp;"Book Antiqua,Bold"&amp;8 Page &amp;P of &amp;N</oddFooter>
      </headerFooter>
    </customSheetView>
    <customSheetView guid="{82E8A0F5-0020-4355-95CF-28601763A783}" showPageBreaks="1" showGridLines="0" fitToPage="1" printArea="1" view="pageBreakPreview" topLeftCell="A7">
      <selection activeCell="E7" sqref="E7"/>
      <pageMargins left="0" right="0" top="0" bottom="0" header="0" footer="0"/>
      <pageSetup orientation="portrait" r:id="rId34"/>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3" sqref="A3:E3"/>
      <pageMargins left="0" right="0" top="0" bottom="0" header="0" footer="0"/>
      <pageSetup scale="91" orientation="portrait" r:id="rId35"/>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6" sqref="H6"/>
      <pageMargins left="0" right="0" top="0" bottom="0" header="0" footer="0"/>
      <pageSetup scale="91" orientation="portrait" r:id="rId36"/>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A3" sqref="A3:E3"/>
      <pageMargins left="0" right="0" top="0" bottom="0" header="0" footer="0"/>
      <pageSetup scale="91" orientation="portrait" r:id="rId37"/>
      <headerFooter alignWithMargins="0">
        <oddFooter>&amp;R&amp;"Book Antiqua,Bold"&amp;8 Page &amp;P of &amp;N</oddFooter>
      </headerFooter>
    </customSheetView>
    <customSheetView guid="{067EF7EF-2552-42C0-8B2F-9338A16B73EB}" scale="130" showPageBreaks="1" showGridLines="0" fitToPage="1" printArea="1" view="pageBreakPreview">
      <selection activeCell="A3" sqref="A3:E3"/>
      <pageMargins left="0" right="0" top="0" bottom="0" header="0" footer="0"/>
      <pageSetup scale="91" orientation="portrait" r:id="rId38"/>
      <headerFooter alignWithMargins="0">
        <oddFooter>&amp;R&amp;"Book Antiqua,Bold"&amp;8 Page &amp;P of &amp;N</oddFooter>
      </headerFooter>
    </customSheetView>
    <customSheetView guid="{869B0F9C-77A4-468D-A350-EA35CAE357D9}" scale="130" showPageBreaks="1" showGridLines="0" fitToPage="1" printArea="1" view="pageBreakPreview">
      <selection activeCell="A3" sqref="A3:E3"/>
      <pageMargins left="0" right="0" top="0" bottom="0" header="0" footer="0"/>
      <pageSetup scale="91" orientation="portrait" r:id="rId39"/>
      <headerFooter alignWithMargins="0">
        <oddFooter>&amp;R&amp;"Book Antiqua,Bold"&amp;8 Page &amp;P of &amp;N</oddFooter>
      </headerFooter>
    </customSheetView>
    <customSheetView guid="{5D67CA2D-8BB3-4F00-894F-4872C1BBE88F}" scale="130" showPageBreaks="1" showGridLines="0" fitToPage="1" printArea="1" view="pageBreakPreview" topLeftCell="A7">
      <selection activeCell="A3" sqref="A3:E3"/>
      <pageMargins left="0" right="0" top="0" bottom="0" header="0" footer="0"/>
      <pageSetup scale="91" orientation="portrait" r:id="rId40"/>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E17" sqref="E17"/>
      <pageMargins left="0" right="0" top="0" bottom="0" header="0" footer="0"/>
      <pageSetup scale="91" orientation="portrait" r:id="rId41"/>
      <headerFooter alignWithMargins="0">
        <oddFooter>&amp;R&amp;"Book Antiqua,Bold"&amp;8 Page &amp;P of &amp;N</oddFooter>
      </headerFooter>
    </customSheetView>
    <customSheetView guid="{176DC383-BC5B-4A2C-B484-0B54305CAC0E}" showPageBreaks="1" showGridLines="0" fitToPage="1" printArea="1" view="pageBreakPreview">
      <selection activeCell="E17" sqref="E17"/>
      <pageMargins left="0" right="0" top="0" bottom="0" header="0" footer="0"/>
      <pageSetup scale="91" orientation="portrait" r:id="rId42"/>
      <headerFooter alignWithMargins="0">
        <oddFooter>&amp;R&amp;"Book Antiqua,Bold"&amp;8 Page &amp;P of &amp;N</oddFooter>
      </headerFooter>
    </customSheetView>
    <customSheetView guid="{3B6A9969-E4B8-452F-AFFE-7A4A13F5C420}" showPageBreaks="1" showGridLines="0" fitToPage="1" printArea="1" view="pageBreakPreview">
      <selection activeCell="I10" sqref="I10"/>
      <pageMargins left="0" right="0" top="0" bottom="0" header="0" footer="0"/>
      <pageSetup scale="99" orientation="portrait" r:id="rId43"/>
      <headerFooter alignWithMargins="0">
        <oddFooter>&amp;R&amp;"Book Antiqua,Bold"&amp;8 Page &amp;P of &amp;N</oddFooter>
      </headerFooter>
    </customSheetView>
    <customSheetView guid="{B8284B7F-813C-4C59-8CB2-9F34C8EAC9F3}" showPageBreaks="1" showGridLines="0" fitToPage="1" printArea="1" view="pageBreakPreview">
      <selection activeCell="I10" sqref="I10"/>
      <pageMargins left="0" right="0" top="0" bottom="0" header="0" footer="0"/>
      <pageSetup scale="99" orientation="portrait" r:id="rId44"/>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9" orientation="portrait" r:id="rId45"/>
  <headerFooter alignWithMargins="0">
    <oddFooter>&amp;R&amp;"Book Antiqua,Bold"&amp;8 Page &amp;P of &amp;N</oddFooter>
  </headerFooter>
  <drawing r:id="rId4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indexed="44"/>
    <pageSetUpPr fitToPage="1"/>
  </sheetPr>
  <dimension ref="A1:K53"/>
  <sheetViews>
    <sheetView showGridLines="0" view="pageBreakPreview" topLeftCell="A10" zoomScaleSheetLayoutView="100" workbookViewId="0">
      <selection activeCell="E45" sqref="E45"/>
    </sheetView>
  </sheetViews>
  <sheetFormatPr defaultColWidth="9.140625" defaultRowHeight="16.5"/>
  <cols>
    <col min="1" max="1" width="12.140625" style="29" customWidth="1"/>
    <col min="2" max="2" width="20.5703125" style="29" customWidth="1"/>
    <col min="3" max="3" width="11.42578125" style="29" customWidth="1"/>
    <col min="4" max="4" width="22.28515625" style="29" customWidth="1"/>
    <col min="5" max="6" width="14.42578125" style="24" customWidth="1"/>
    <col min="7" max="11" width="14.42578125" style="25" customWidth="1"/>
    <col min="12" max="16384" width="9.140625" style="25"/>
  </cols>
  <sheetData>
    <row r="1" spans="1:6" s="77" customFormat="1" ht="21.75" customHeight="1">
      <c r="A1" s="1170" t="str">
        <f>'Attach 3(JV)'!A1</f>
        <v xml:space="preserve">Specification No.:CC/NT/W-RT/DOM/A04/24/04405 </v>
      </c>
      <c r="B1" s="1170"/>
      <c r="C1" s="1170"/>
      <c r="D1" s="1170"/>
      <c r="E1" s="510"/>
      <c r="F1" s="754" t="str">
        <f>"Attachment-9 " &amp; 'Attach 3(JV)'!AT1</f>
        <v xml:space="preserve">Attachment-9 </v>
      </c>
    </row>
    <row r="2" spans="1:6" ht="15" customHeight="1"/>
    <row r="3" spans="1:6" ht="79.5" customHeight="1">
      <c r="A3" s="1234" t="str">
        <f>'Attach 3(JV)'!A3</f>
        <v>765 kV Reactor Package–LOT-7RT-04-BULK for 7X 110 MVAR, 765kV, (1-Ph) Reactors under "Bulk Procurement of 765kV &amp; 400kV Class Transformers &amp; Reactors of various capacities (Lot-7)"</v>
      </c>
      <c r="B3" s="1235"/>
      <c r="C3" s="1235"/>
      <c r="D3" s="1235"/>
      <c r="E3" s="1235"/>
      <c r="F3" s="1235"/>
    </row>
    <row r="4" spans="1:6" ht="15" customHeight="1">
      <c r="A4" s="28"/>
      <c r="F4" s="30"/>
    </row>
    <row r="5" spans="1:6" ht="20.100000000000001" customHeight="1">
      <c r="A5" s="858" t="s">
        <v>403</v>
      </c>
      <c r="B5" s="858"/>
      <c r="C5" s="858"/>
      <c r="D5" s="858"/>
      <c r="E5" s="858"/>
      <c r="F5" s="858"/>
    </row>
    <row r="6" spans="1:6" ht="12.75" customHeight="1">
      <c r="A6" s="32"/>
      <c r="F6" s="30"/>
    </row>
    <row r="7" spans="1:6" ht="20.100000000000001" customHeight="1">
      <c r="A7" s="33" t="str">
        <f>'Attach 3(JV)'!A7</f>
        <v>Bidder’s Name and Address  :</v>
      </c>
      <c r="E7" s="29" t="s">
        <v>55</v>
      </c>
      <c r="F7" s="30"/>
    </row>
    <row r="8" spans="1:6" ht="36" customHeight="1">
      <c r="A8" s="864" t="str">
        <f>'Attach 3(JV)'!A8</f>
        <v/>
      </c>
      <c r="B8" s="864"/>
      <c r="C8" s="864"/>
      <c r="D8" s="864"/>
      <c r="E8" s="29" t="s">
        <v>56</v>
      </c>
      <c r="F8" s="30"/>
    </row>
    <row r="9" spans="1:6" ht="20.100000000000001" customHeight="1">
      <c r="A9" s="13" t="s">
        <v>57</v>
      </c>
      <c r="B9" s="861">
        <f>'Attach 3(JV)'!B9</f>
        <v>0</v>
      </c>
      <c r="C9" s="861"/>
      <c r="D9" s="861"/>
      <c r="E9" s="29" t="s">
        <v>58</v>
      </c>
      <c r="F9" s="30"/>
    </row>
    <row r="10" spans="1:6" ht="20.100000000000001" customHeight="1">
      <c r="A10" s="13" t="s">
        <v>59</v>
      </c>
      <c r="B10" s="861">
        <f>'Attach 3(JV)'!B10</f>
        <v>0</v>
      </c>
      <c r="C10" s="861"/>
      <c r="D10" s="861"/>
      <c r="E10" s="29" t="s">
        <v>60</v>
      </c>
      <c r="F10" s="30"/>
    </row>
    <row r="11" spans="1:6" ht="20.100000000000001" customHeight="1">
      <c r="B11" s="861">
        <f>'Attach 3(JV)'!B11</f>
        <v>0</v>
      </c>
      <c r="C11" s="861"/>
      <c r="D11" s="861"/>
      <c r="E11" s="29" t="str">
        <f>'Attach 3(JV)'!E11</f>
        <v>Gurugram (Haryana) - 122001</v>
      </c>
    </row>
    <row r="12" spans="1:6" ht="20.100000000000001" customHeight="1">
      <c r="A12" s="32"/>
      <c r="B12" s="861">
        <f>'Attach 3(JV)'!B12</f>
        <v>0</v>
      </c>
      <c r="C12" s="861"/>
      <c r="D12" s="861"/>
    </row>
    <row r="13" spans="1:6" ht="13.5" customHeight="1">
      <c r="A13" s="32"/>
      <c r="B13" s="102"/>
      <c r="C13" s="102"/>
      <c r="D13" s="102"/>
    </row>
    <row r="14" spans="1:6" ht="20.100000000000001" customHeight="1">
      <c r="A14" s="29" t="s">
        <v>63</v>
      </c>
    </row>
    <row r="15" spans="1:6" ht="15" customHeight="1">
      <c r="A15" s="32"/>
    </row>
    <row r="16" spans="1:6" ht="69" customHeight="1">
      <c r="A16" s="948" t="str">
        <f>"We hereby declare that the following Work Completion Schedule shall be followed by us in furnishing and installation of the subject Package i.e., " &amp; 'Attach 3(JV)'!A3 &amp;" for the period commencing from the effective date of Contract to us :"</f>
        <v>We hereby declare that the following Work Completion Schedule shall be followed by us in furnishing and installation of the subject Package i.e., 765 kV Reactor Package–LOT-7RT-04-BULK for 7X 110 MVAR, 765kV, (1-Ph) Reactors under "Bulk Procurement of 765kV &amp; 400kV Class Transformers &amp; Reactors of various capacities (Lot-7)" for the period commencing from the effective date of Contract to us :</v>
      </c>
      <c r="B16" s="948"/>
      <c r="C16" s="948"/>
      <c r="D16" s="948"/>
      <c r="E16" s="948"/>
      <c r="F16" s="948"/>
    </row>
    <row r="17" spans="1:11" ht="14.25" customHeight="1">
      <c r="A17" s="32"/>
      <c r="B17" s="32"/>
      <c r="C17" s="32"/>
      <c r="D17" s="32"/>
      <c r="E17" s="34"/>
      <c r="F17" s="34"/>
    </row>
    <row r="18" spans="1:11" ht="20.25" customHeight="1">
      <c r="A18" s="1225" t="s">
        <v>373</v>
      </c>
      <c r="B18" s="1227" t="s">
        <v>404</v>
      </c>
      <c r="C18" s="1228"/>
      <c r="D18" s="1229"/>
      <c r="E18" s="1233" t="s">
        <v>405</v>
      </c>
      <c r="F18" s="1233"/>
      <c r="G18" s="1233"/>
      <c r="H18" s="1233"/>
      <c r="I18" s="1233"/>
      <c r="J18" s="1233"/>
      <c r="K18" s="1233"/>
    </row>
    <row r="19" spans="1:11" ht="48.75" customHeight="1">
      <c r="A19" s="1226"/>
      <c r="B19" s="1230"/>
      <c r="C19" s="1231"/>
      <c r="D19" s="1231"/>
      <c r="E19" s="1232" t="str">
        <f>Basic!B1</f>
        <v>765 kV Reactor Package–LOT-7RT-04-BULK for 7X 110 MVAR, 765kV, (1-Ph) Reactors under "Bulk Procurement of 765kV &amp; 400kV Class Transformers &amp; Reactors of various capacities (Lot-7)"</v>
      </c>
      <c r="F19" s="1232"/>
      <c r="G19" s="1232"/>
      <c r="H19" s="1232"/>
      <c r="I19" s="1232"/>
      <c r="J19" s="1232"/>
      <c r="K19" s="1232"/>
    </row>
    <row r="20" spans="1:11">
      <c r="A20" s="763"/>
      <c r="B20" s="767"/>
      <c r="C20" s="768"/>
      <c r="D20" s="768"/>
      <c r="E20" s="765" t="s">
        <v>406</v>
      </c>
      <c r="F20" s="765" t="s">
        <v>407</v>
      </c>
      <c r="G20" s="765" t="s">
        <v>408</v>
      </c>
      <c r="H20" s="765" t="s">
        <v>409</v>
      </c>
      <c r="I20" s="765" t="s">
        <v>410</v>
      </c>
      <c r="J20" s="765" t="s">
        <v>411</v>
      </c>
      <c r="K20" s="765" t="s">
        <v>412</v>
      </c>
    </row>
    <row r="21" spans="1:11" ht="20.100000000000001" customHeight="1">
      <c r="A21" s="1222">
        <v>1</v>
      </c>
      <c r="B21" s="1220" t="s">
        <v>413</v>
      </c>
      <c r="C21" s="1220"/>
      <c r="D21" s="1221"/>
      <c r="E21" s="784"/>
      <c r="F21" s="784"/>
      <c r="G21" s="785"/>
      <c r="H21" s="785"/>
      <c r="I21" s="785"/>
      <c r="J21" s="785"/>
      <c r="K21" s="785"/>
    </row>
    <row r="22" spans="1:11" ht="20.100000000000001" customHeight="1">
      <c r="A22" s="1222"/>
      <c r="B22" s="1217" t="s">
        <v>414</v>
      </c>
      <c r="C22" s="1217"/>
      <c r="D22" s="1218"/>
      <c r="E22" s="786"/>
      <c r="F22" s="786"/>
      <c r="G22" s="786"/>
      <c r="H22" s="786"/>
      <c r="I22" s="786"/>
      <c r="J22" s="786"/>
      <c r="K22" s="786"/>
    </row>
    <row r="23" spans="1:11" ht="20.100000000000001" customHeight="1">
      <c r="A23" s="1222"/>
      <c r="B23" s="1223" t="s">
        <v>415</v>
      </c>
      <c r="C23" s="1223"/>
      <c r="D23" s="1224"/>
      <c r="E23" s="786"/>
      <c r="F23" s="786"/>
      <c r="G23" s="786"/>
      <c r="H23" s="786"/>
      <c r="I23" s="786"/>
      <c r="J23" s="786"/>
      <c r="K23" s="786"/>
    </row>
    <row r="24" spans="1:11" ht="20.100000000000001" customHeight="1">
      <c r="A24" s="1222">
        <v>2</v>
      </c>
      <c r="B24" s="1220" t="s">
        <v>416</v>
      </c>
      <c r="C24" s="1220"/>
      <c r="D24" s="1221"/>
      <c r="E24" s="784"/>
      <c r="F24" s="784"/>
      <c r="G24" s="785"/>
      <c r="H24" s="785"/>
      <c r="I24" s="785"/>
      <c r="J24" s="785"/>
      <c r="K24" s="785"/>
    </row>
    <row r="25" spans="1:11" ht="20.100000000000001" customHeight="1">
      <c r="A25" s="1222"/>
      <c r="B25" s="1217" t="s">
        <v>414</v>
      </c>
      <c r="C25" s="1217"/>
      <c r="D25" s="1218"/>
      <c r="E25" s="786"/>
      <c r="F25" s="786"/>
      <c r="G25" s="786"/>
      <c r="H25" s="786"/>
      <c r="I25" s="786"/>
      <c r="J25" s="786"/>
      <c r="K25" s="786"/>
    </row>
    <row r="26" spans="1:11" ht="20.100000000000001" customHeight="1">
      <c r="A26" s="1222"/>
      <c r="B26" s="1223" t="s">
        <v>415</v>
      </c>
      <c r="C26" s="1223"/>
      <c r="D26" s="1224"/>
      <c r="E26" s="786"/>
      <c r="F26" s="786"/>
      <c r="G26" s="786"/>
      <c r="H26" s="786"/>
      <c r="I26" s="786"/>
      <c r="J26" s="786"/>
      <c r="K26" s="786"/>
    </row>
    <row r="27" spans="1:11" ht="20.100000000000001" hidden="1" customHeight="1">
      <c r="A27" s="1222">
        <v>3</v>
      </c>
      <c r="B27" s="1220" t="s">
        <v>417</v>
      </c>
      <c r="C27" s="1220"/>
      <c r="D27" s="1221"/>
      <c r="E27" s="784"/>
      <c r="F27" s="784"/>
      <c r="G27" s="785"/>
      <c r="H27" s="785"/>
      <c r="I27" s="785"/>
      <c r="J27" s="785"/>
      <c r="K27" s="785"/>
    </row>
    <row r="28" spans="1:11" ht="20.100000000000001" hidden="1" customHeight="1">
      <c r="A28" s="1222"/>
      <c r="B28" s="1217" t="s">
        <v>414</v>
      </c>
      <c r="C28" s="1217"/>
      <c r="D28" s="1218"/>
      <c r="E28" s="786"/>
      <c r="F28" s="786"/>
      <c r="G28" s="785"/>
      <c r="H28" s="785"/>
      <c r="I28" s="785"/>
      <c r="J28" s="785"/>
      <c r="K28" s="785"/>
    </row>
    <row r="29" spans="1:11" ht="20.100000000000001" hidden="1" customHeight="1">
      <c r="A29" s="1222"/>
      <c r="B29" s="1223" t="s">
        <v>415</v>
      </c>
      <c r="C29" s="1223"/>
      <c r="D29" s="1224"/>
      <c r="E29" s="786"/>
      <c r="F29" s="786"/>
      <c r="G29" s="785"/>
      <c r="H29" s="785"/>
      <c r="I29" s="785"/>
      <c r="J29" s="785"/>
      <c r="K29" s="785"/>
    </row>
    <row r="30" spans="1:11" ht="20.100000000000001" customHeight="1">
      <c r="A30" s="1222">
        <v>3</v>
      </c>
      <c r="B30" s="1220" t="s">
        <v>418</v>
      </c>
      <c r="C30" s="1220"/>
      <c r="D30" s="1221"/>
      <c r="E30" s="784"/>
      <c r="F30" s="784"/>
      <c r="G30" s="785"/>
      <c r="H30" s="785"/>
      <c r="I30" s="785"/>
      <c r="J30" s="785"/>
      <c r="K30" s="785"/>
    </row>
    <row r="31" spans="1:11" ht="20.100000000000001" customHeight="1">
      <c r="A31" s="1222"/>
      <c r="B31" s="1217" t="s">
        <v>414</v>
      </c>
      <c r="C31" s="1217"/>
      <c r="D31" s="1218"/>
      <c r="E31" s="786"/>
      <c r="F31" s="786"/>
      <c r="G31" s="786"/>
      <c r="H31" s="786"/>
      <c r="I31" s="786"/>
      <c r="J31" s="786"/>
      <c r="K31" s="786"/>
    </row>
    <row r="32" spans="1:11" ht="20.100000000000001" customHeight="1">
      <c r="A32" s="1222"/>
      <c r="B32" s="1223" t="s">
        <v>415</v>
      </c>
      <c r="C32" s="1223"/>
      <c r="D32" s="1224"/>
      <c r="E32" s="786"/>
      <c r="F32" s="786"/>
      <c r="G32" s="786"/>
      <c r="H32" s="786"/>
      <c r="I32" s="786"/>
      <c r="J32" s="786"/>
      <c r="K32" s="786"/>
    </row>
    <row r="33" spans="1:11" ht="20.100000000000001" customHeight="1">
      <c r="A33" s="1222">
        <v>4</v>
      </c>
      <c r="B33" s="1220" t="s">
        <v>419</v>
      </c>
      <c r="C33" s="1220"/>
      <c r="D33" s="1221"/>
      <c r="E33" s="784"/>
      <c r="F33" s="784"/>
      <c r="G33" s="785"/>
      <c r="H33" s="785"/>
      <c r="I33" s="785"/>
      <c r="J33" s="785"/>
      <c r="K33" s="785"/>
    </row>
    <row r="34" spans="1:11" ht="20.100000000000001" customHeight="1">
      <c r="A34" s="1222"/>
      <c r="B34" s="1217" t="s">
        <v>414</v>
      </c>
      <c r="C34" s="1217"/>
      <c r="D34" s="1218"/>
      <c r="E34" s="786"/>
      <c r="F34" s="786"/>
      <c r="G34" s="786"/>
      <c r="H34" s="786"/>
      <c r="I34" s="786"/>
      <c r="J34" s="786"/>
      <c r="K34" s="786"/>
    </row>
    <row r="35" spans="1:11" ht="20.100000000000001" customHeight="1">
      <c r="A35" s="1222"/>
      <c r="B35" s="1223" t="s">
        <v>415</v>
      </c>
      <c r="C35" s="1223"/>
      <c r="D35" s="1224"/>
      <c r="E35" s="786"/>
      <c r="F35" s="786"/>
      <c r="G35" s="786"/>
      <c r="H35" s="786"/>
      <c r="I35" s="786"/>
      <c r="J35" s="786"/>
      <c r="K35" s="786"/>
    </row>
    <row r="36" spans="1:11" ht="20.100000000000001" customHeight="1">
      <c r="A36" s="43">
        <v>5</v>
      </c>
      <c r="B36" s="1236" t="s">
        <v>420</v>
      </c>
      <c r="C36" s="1236"/>
      <c r="D36" s="1237"/>
      <c r="E36" s="786"/>
      <c r="F36" s="786"/>
      <c r="G36" s="786"/>
      <c r="H36" s="786"/>
      <c r="I36" s="786"/>
      <c r="J36" s="786"/>
      <c r="K36" s="786"/>
    </row>
    <row r="37" spans="1:11" ht="20.100000000000001" customHeight="1">
      <c r="A37" s="1222">
        <v>6</v>
      </c>
      <c r="B37" s="1220" t="s">
        <v>421</v>
      </c>
      <c r="C37" s="1220"/>
      <c r="D37" s="1221"/>
      <c r="E37" s="784"/>
      <c r="F37" s="784"/>
      <c r="G37" s="784"/>
      <c r="H37" s="784"/>
      <c r="I37" s="784"/>
      <c r="J37" s="784"/>
      <c r="K37" s="784"/>
    </row>
    <row r="38" spans="1:11" ht="20.100000000000001" customHeight="1">
      <c r="A38" s="1222"/>
      <c r="B38" s="1217" t="s">
        <v>414</v>
      </c>
      <c r="C38" s="1217"/>
      <c r="D38" s="1218"/>
      <c r="E38" s="786"/>
      <c r="F38" s="786"/>
      <c r="G38" s="786"/>
      <c r="H38" s="786"/>
      <c r="I38" s="786"/>
      <c r="J38" s="786"/>
      <c r="K38" s="786"/>
    </row>
    <row r="39" spans="1:11" ht="20.100000000000001" customHeight="1">
      <c r="A39" s="1222"/>
      <c r="B39" s="1223" t="s">
        <v>415</v>
      </c>
      <c r="C39" s="1223"/>
      <c r="D39" s="1224"/>
      <c r="E39" s="786"/>
      <c r="F39" s="786"/>
      <c r="G39" s="786"/>
      <c r="H39" s="786"/>
      <c r="I39" s="786"/>
      <c r="J39" s="786"/>
      <c r="K39" s="786"/>
    </row>
    <row r="40" spans="1:11" ht="20.100000000000001" customHeight="1">
      <c r="A40" s="1222">
        <v>7</v>
      </c>
      <c r="B40" s="1220" t="s">
        <v>422</v>
      </c>
      <c r="C40" s="1220"/>
      <c r="D40" s="1221"/>
      <c r="E40" s="784"/>
      <c r="F40" s="784"/>
      <c r="G40" s="784"/>
      <c r="H40" s="784"/>
      <c r="I40" s="784"/>
      <c r="J40" s="784"/>
      <c r="K40" s="784"/>
    </row>
    <row r="41" spans="1:11" ht="20.100000000000001" customHeight="1">
      <c r="A41" s="1222"/>
      <c r="B41" s="1217" t="s">
        <v>414</v>
      </c>
      <c r="C41" s="1217"/>
      <c r="D41" s="1218"/>
      <c r="E41" s="786"/>
      <c r="F41" s="786"/>
      <c r="G41" s="786"/>
      <c r="H41" s="786"/>
      <c r="I41" s="786"/>
      <c r="J41" s="786"/>
      <c r="K41" s="786"/>
    </row>
    <row r="42" spans="1:11" ht="20.100000000000001" customHeight="1">
      <c r="A42" s="1222"/>
      <c r="B42" s="1223" t="s">
        <v>415</v>
      </c>
      <c r="C42" s="1223"/>
      <c r="D42" s="1224"/>
      <c r="E42" s="786"/>
      <c r="F42" s="786"/>
      <c r="G42" s="786"/>
      <c r="H42" s="786"/>
      <c r="I42" s="786"/>
      <c r="J42" s="786"/>
      <c r="K42" s="786"/>
    </row>
    <row r="43" spans="1:11" ht="20.100000000000001" customHeight="1">
      <c r="A43" s="1222">
        <v>8</v>
      </c>
      <c r="B43" s="1219" t="s">
        <v>423</v>
      </c>
      <c r="C43" s="1220"/>
      <c r="D43" s="1221"/>
      <c r="E43" s="784"/>
      <c r="F43" s="784"/>
      <c r="G43" s="784"/>
      <c r="H43" s="784"/>
      <c r="I43" s="784"/>
      <c r="J43" s="784"/>
      <c r="K43" s="784"/>
    </row>
    <row r="44" spans="1:11" ht="20.100000000000001" customHeight="1">
      <c r="A44" s="1222"/>
      <c r="B44" s="1216" t="s">
        <v>414</v>
      </c>
      <c r="C44" s="1217"/>
      <c r="D44" s="1218"/>
      <c r="E44" s="786"/>
      <c r="F44" s="786"/>
      <c r="G44" s="786"/>
      <c r="H44" s="786"/>
      <c r="I44" s="786"/>
      <c r="J44" s="786"/>
      <c r="K44" s="786"/>
    </row>
    <row r="45" spans="1:11" ht="20.100000000000001" customHeight="1">
      <c r="A45" s="1222"/>
      <c r="B45" s="1216" t="s">
        <v>415</v>
      </c>
      <c r="C45" s="1217"/>
      <c r="D45" s="1218"/>
      <c r="E45" s="786"/>
      <c r="F45" s="786"/>
      <c r="G45" s="786"/>
      <c r="H45" s="786"/>
      <c r="I45" s="786"/>
      <c r="J45" s="786"/>
      <c r="K45" s="786"/>
    </row>
    <row r="46" spans="1:11" s="686" customFormat="1" ht="18" customHeight="1">
      <c r="A46" s="684" t="str">
        <f>IF(OR(E45&gt;24,F45&gt;24,G45&gt;24,H45&gt;24,I45&gt;24,J45&gt;24,K45&gt;24),"You are exceeding the completion schedule specified in the bidding documents.","")</f>
        <v/>
      </c>
      <c r="B46" s="685"/>
      <c r="C46" s="685"/>
      <c r="D46" s="685"/>
      <c r="E46" s="766"/>
      <c r="F46" s="766"/>
      <c r="G46" s="766"/>
      <c r="H46" s="766"/>
      <c r="I46" s="766"/>
      <c r="J46" s="766"/>
      <c r="K46" s="766"/>
    </row>
    <row r="47" spans="1:11" ht="18" customHeight="1">
      <c r="A47" s="382"/>
      <c r="B47" s="382"/>
      <c r="C47" s="382"/>
      <c r="D47" s="382"/>
    </row>
    <row r="48" spans="1:11" ht="29.25" customHeight="1">
      <c r="A48" s="36" t="s">
        <v>65</v>
      </c>
      <c r="B48" s="62" t="str">
        <f>'Attach 3(JV)'!B24</f>
        <v>--</v>
      </c>
      <c r="D48" s="37"/>
      <c r="E48" s="37" t="s">
        <v>66</v>
      </c>
      <c r="F48" s="39" t="str">
        <f>'Attach 3(JV)'!E24</f>
        <v/>
      </c>
    </row>
    <row r="49" spans="1:11" ht="22.5" customHeight="1">
      <c r="A49" s="36" t="s">
        <v>67</v>
      </c>
      <c r="B49" s="198" t="str">
        <f>'Attach 3(JV)'!B25</f>
        <v/>
      </c>
      <c r="D49" s="37"/>
      <c r="E49" s="37" t="s">
        <v>68</v>
      </c>
      <c r="F49" s="39" t="str">
        <f>'Attach 3(JV)'!E25</f>
        <v/>
      </c>
    </row>
    <row r="50" spans="1:11" ht="8.25" customHeight="1">
      <c r="D50" s="37"/>
    </row>
    <row r="51" spans="1:11" ht="12" customHeight="1">
      <c r="A51" s="38"/>
    </row>
    <row r="52" spans="1:11" ht="36.75" customHeight="1">
      <c r="A52" s="45" t="s">
        <v>27</v>
      </c>
      <c r="B52" s="1238" t="s">
        <v>424</v>
      </c>
      <c r="C52" s="1238"/>
      <c r="D52" s="1238"/>
      <c r="E52" s="1238"/>
      <c r="F52" s="1238"/>
      <c r="G52" s="1238"/>
      <c r="H52" s="1238"/>
      <c r="I52" s="1238"/>
      <c r="J52" s="1238"/>
      <c r="K52" s="1238"/>
    </row>
    <row r="53" spans="1:11" ht="20.100000000000001" customHeight="1"/>
  </sheetData>
  <sheetProtection algorithmName="SHA-512" hashValue="lVKPAvKUqZ0JzniRRa5SwTN1bj3NF1S4zuN7MSPkUxgM83DXKWwBw+vYAd1YZy9D65ZNT/FAtm0JulHFO5SDmg==" saltValue="0F/GY8kY+ep7txh0CZEsYQ==" spinCount="100000" sheet="1" formatCells="0" formatColumns="0" formatRows="0" selectLockedCells="1"/>
  <customSheetViews>
    <customSheetView guid="{51A6EE7B-1159-4743-BF27-95D329619B3B}" showPageBreaks="1" showGridLines="0" fitToPage="1" printArea="1" hiddenRows="1" view="pageBreakPreview" topLeftCell="A21">
      <selection activeCell="E44" sqref="E44:F44"/>
      <pageMargins left="0" right="0" top="0" bottom="0" header="0" footer="0"/>
      <pageSetup scale="74" fitToHeight="0" orientation="portrait" r:id="rId1"/>
      <headerFooter alignWithMargins="0">
        <oddFooter>&amp;R&amp;"Book Antiqua,Bold"&amp;8 Page &amp;P of &amp;N</oddFooter>
      </headerFooter>
    </customSheetView>
    <customSheetView guid="{B9DDBA10-9BB0-4D91-9619-C113F75B2489}" scale="130" showPageBreaks="1" showGridLines="0" fitToPage="1" printArea="1" hiddenRows="1" view="pageBreakPreview" topLeftCell="A7">
      <selection activeCell="E21" sqref="E21:F21"/>
      <pageMargins left="0" right="0" top="0" bottom="0" header="0" footer="0"/>
      <pageSetup scale="80" fitToHeight="0" orientation="portrait" r:id="rId2"/>
      <headerFooter alignWithMargins="0">
        <oddFooter>&amp;R&amp;"Book Antiqua,Bold"&amp;8 Page &amp;P of &amp;N</oddFooter>
      </headerFooter>
    </customSheetView>
    <customSheetView guid="{4B898AE2-7356-489E-882D-EC3B09CB95AA}" scale="70" showPageBreaks="1" showGridLines="0" fitToPage="1" printArea="1" hiddenRows="1" view="pageBreakPreview" topLeftCell="A21">
      <selection activeCell="E44" sqref="E44:F44"/>
      <pageMargins left="0" right="0" top="0" bottom="0" header="0" footer="0"/>
      <pageSetup scale="60" fitToHeight="0" orientation="portrait" r:id="rId3"/>
      <headerFooter alignWithMargins="0">
        <oddFooter>&amp;R&amp;"Book Antiqua,Bold"&amp;8 Page &amp;P of &amp;N</oddFooter>
      </headerFooter>
    </customSheetView>
    <customSheetView guid="{3836A67F-51F8-4B52-B51D-937DC398CD1F}" scale="80" showPageBreaks="1" showGridLines="0" fitToPage="1" printArea="1" hiddenRows="1" view="pageBreakPreview" topLeftCell="A18">
      <selection activeCell="E21" sqref="E21"/>
      <pageMargins left="0" right="0" top="0" bottom="0" header="0" footer="0"/>
      <pageSetup scale="49" fitToHeight="0" orientation="portrait" r:id="rId4"/>
      <headerFooter alignWithMargins="0">
        <oddFooter>&amp;R&amp;"Book Antiqua,Bold"&amp;8 Page &amp;P of &amp;N</oddFooter>
      </headerFooter>
    </customSheetView>
    <customSheetView guid="{9F341631-288D-49D9-8F81-65CCC818C9BA}" scale="80" showPageBreaks="1" showGridLines="0" fitToPage="1" printArea="1" hiddenRows="1" view="pageBreakPreview" topLeftCell="A18">
      <selection activeCell="E21" sqref="E21"/>
      <pageMargins left="0" right="0" top="0" bottom="0" header="0" footer="0"/>
      <pageSetup scale="49" fitToHeight="0" orientation="portrait" r:id="rId5"/>
      <headerFooter alignWithMargins="0">
        <oddFooter>&amp;R&amp;"Book Antiqua,Bold"&amp;8 Page &amp;P of &amp;N</oddFooter>
      </headerFooter>
    </customSheetView>
    <customSheetView guid="{DBB6855E-D634-47BF-8EAD-2479D63E426E}" scale="80" showPageBreaks="1" showGridLines="0" fitToPage="1" printArea="1" hiddenRows="1" view="pageBreakPreview">
      <selection activeCell="E44" sqref="E44:F44"/>
      <pageMargins left="0" right="0" top="0" bottom="0" header="0" footer="0"/>
      <pageSetup scale="76" fitToHeight="0" orientation="portrait" r:id="rId6"/>
      <headerFooter alignWithMargins="0">
        <oddFooter>&amp;R&amp;"Book Antiqua,Bold"&amp;8 Page &amp;P of &amp;N</oddFooter>
      </headerFooter>
    </customSheetView>
    <customSheetView guid="{9CD72AD0-8BDA-437F-A784-A667464C809C}" showPageBreaks="1" showGridLines="0" fitToPage="1" printArea="1" hiddenRows="1" view="pageBreakPreview" topLeftCell="A10">
      <selection activeCell="E21" sqref="E21:F21"/>
      <pageMargins left="0" right="0" top="0" bottom="0" header="0" footer="0"/>
      <pageSetup scale="77" fitToHeight="0" orientation="portrait" r:id="rId7"/>
      <headerFooter alignWithMargins="0">
        <oddFooter>&amp;R&amp;"Book Antiqua,Bold"&amp;8 Page &amp;P of &amp;N</oddFooter>
      </headerFooter>
    </customSheetView>
    <customSheetView guid="{757C3C2F-C668-4CD7-806B-CA71CC57DCC1}" showPageBreaks="1" showGridLines="0" fitToPage="1" printArea="1" hiddenRows="1" view="pageBreakPreview" topLeftCell="A25">
      <selection activeCell="E44" sqref="E44:F44"/>
      <pageMargins left="0" right="0" top="0" bottom="0" header="0" footer="0"/>
      <pageSetup scale="76" fitToHeight="0" orientation="portrait" r:id="rId8"/>
      <headerFooter alignWithMargins="0">
        <oddFooter>&amp;R&amp;"Book Antiqua,Bold"&amp;8 Page &amp;P of &amp;N</oddFooter>
      </headerFooter>
    </customSheetView>
    <customSheetView guid="{696D4A13-5E44-4B16-B107-EB70ABB06CBE}" showPageBreaks="1" showGridLines="0" fitToPage="1" printArea="1" hiddenRows="1" view="pageBreakPreview" topLeftCell="A4">
      <selection activeCell="E21" sqref="E21:F21"/>
      <pageMargins left="0" right="0" top="0" bottom="0" header="0" footer="0"/>
      <pageSetup scale="76" fitToHeight="0" orientation="portrait" r:id="rId9"/>
      <headerFooter alignWithMargins="0">
        <oddFooter>&amp;R&amp;"Book Antiqua,Bold"&amp;8 Page &amp;P of &amp;N</oddFooter>
      </headerFooter>
    </customSheetView>
    <customSheetView guid="{5476C51C-4037-4B28-A818-10D7CDF0C66A}" showPageBreaks="1" showGridLines="0" fitToPage="1" printArea="1" hiddenRows="1" view="pageBreakPreview" topLeftCell="A32">
      <selection activeCell="E44" sqref="E44:F44"/>
      <pageMargins left="0" right="0" top="0" bottom="0" header="0" footer="0"/>
      <pageSetup scale="76" fitToHeight="0" orientation="portrait" r:id="rId10"/>
      <headerFooter alignWithMargins="0">
        <oddFooter>&amp;R&amp;"Book Antiqua,Bold"&amp;8 Page &amp;P of &amp;N</oddFooter>
      </headerFooter>
    </customSheetView>
    <customSheetView guid="{273BBCBD-8F12-4445-A7CA-FDA7C67AE3D5}" showPageBreaks="1" showGridLines="0" fitToPage="1" printArea="1" hiddenRows="1" view="pageBreakPreview" topLeftCell="A17">
      <selection activeCell="E43" sqref="E43"/>
      <pageMargins left="0" right="0" top="0" bottom="0" header="0" footer="0"/>
      <pageSetup scale="73" fitToHeight="0" orientation="portrait" r:id="rId11"/>
      <headerFooter alignWithMargins="0">
        <oddFooter>&amp;R&amp;"Book Antiqua,Bold"&amp;8 Page &amp;P of &amp;N</oddFooter>
      </headerFooter>
    </customSheetView>
    <customSheetView guid="{27CB7082-4FAB-46F1-8968-11E3E4A629B2}" showPageBreaks="1" showGridLines="0" fitToPage="1" printArea="1" hiddenRows="1" view="pageBreakPreview" topLeftCell="A8">
      <selection activeCell="E21" sqref="E21"/>
      <pageMargins left="0" right="0" top="0" bottom="0" header="0" footer="0"/>
      <pageSetup scale="73" fitToHeight="0" orientation="portrait" r:id="rId12"/>
      <headerFooter alignWithMargins="0">
        <oddFooter>&amp;R&amp;"Book Antiqua,Bold"&amp;8 Page &amp;P of &amp;N</oddFooter>
      </headerFooter>
    </customSheetView>
    <customSheetView guid="{CDF7C778-C53B-45C7-952D-968F867FB204}" showPageBreaks="1" showGridLines="0" fitToPage="1" printArea="1" hiddenRows="1" view="pageBreakPreview" topLeftCell="A25">
      <selection activeCell="F44" sqref="F44"/>
      <pageMargins left="0" right="0" top="0" bottom="0" header="0" footer="0"/>
      <pageSetup scale="73" fitToHeight="0" orientation="portrait" r:id="rId13"/>
      <headerFooter alignWithMargins="0">
        <oddFooter>&amp;R&amp;"Book Antiqua,Bold"&amp;8 Page &amp;P of &amp;N</oddFooter>
      </headerFooter>
    </customSheetView>
    <customSheetView guid="{2CF6F19D-227C-4840-A9E1-6C944B0145DB}" showPageBreaks="1" showGridLines="0" fitToPage="1" printArea="1" view="pageBreakPreview" topLeftCell="A28">
      <selection activeCell="E37" sqref="E37:G37"/>
      <pageMargins left="0" right="0" top="0" bottom="0" header="0" footer="0"/>
      <pageSetup scale="80" fitToHeight="0" orientation="portrait" r:id="rId14"/>
      <headerFooter alignWithMargins="0">
        <oddFooter>&amp;R&amp;"Book Antiqua,Bold"&amp;8 Page &amp;P of &amp;N</oddFooter>
      </headerFooter>
    </customSheetView>
    <customSheetView guid="{E51D3662-FFCE-4FD6-A590-7DDC9E38C41F}" scale="90" showPageBreaks="1" showGridLines="0" printArea="1" hiddenColumns="1" view="pageBreakPreview" topLeftCell="A25">
      <selection activeCell="E44" sqref="E44"/>
      <rowBreaks count="1" manualBreakCount="1">
        <brk id="22" max="5" man="1"/>
      </rowBreaks>
      <pageMargins left="0" right="0" top="0" bottom="0" header="0" footer="0"/>
      <pageSetup scale="78" orientation="portrait" r:id="rId15"/>
      <headerFooter alignWithMargins="0">
        <oddFooter>&amp;R&amp;"Book Antiqua,Bold"&amp;8 Page &amp;P of &amp;N</oddFooter>
      </headerFooter>
    </customSheetView>
    <customSheetView guid="{CB7992C9-ABA5-4C7D-8C49-1E1D8E8875C7}" scale="90" showPageBreaks="1" showGridLines="0" printArea="1" view="pageBreakPreview" topLeftCell="A32">
      <selection activeCell="F44" sqref="F44"/>
      <rowBreaks count="1" manualBreakCount="1">
        <brk id="22" max="5" man="1"/>
      </rowBreaks>
      <pageMargins left="0" right="0" top="0" bottom="0" header="0" footer="0"/>
      <pageSetup scale="78" orientation="portrait" r:id="rId16"/>
      <headerFooter alignWithMargins="0">
        <oddFooter>&amp;R&amp;"Book Antiqua,Bold"&amp;8 Page &amp;P of &amp;N</oddFooter>
      </headerFooter>
    </customSheetView>
    <customSheetView guid="{97C0FC0E-800C-45C9-895E-E91A3F1ADBA4}" scale="90" showPageBreaks="1" showGridLines="0" printArea="1" view="pageBreakPreview">
      <selection activeCell="E33" sqref="E33"/>
      <rowBreaks count="1" manualBreakCount="1">
        <brk id="22" max="8" man="1"/>
      </rowBreaks>
      <pageMargins left="0" right="0" top="0" bottom="0" header="0" footer="0"/>
      <pageSetup scale="78" orientation="portrait" r:id="rId17"/>
      <headerFooter alignWithMargins="0">
        <oddFooter>&amp;R&amp;"Book Antiqua,Bold"&amp;8 Page &amp;P of &amp;N</oddFooter>
      </headerFooter>
    </customSheetView>
    <customSheetView guid="{15A19D23-A9FD-4FC1-B7B0-F2D16BDFC729}" scale="90" showPageBreaks="1" showGridLines="0" printArea="1" view="pageBreakPreview" topLeftCell="A40">
      <selection activeCell="B17" sqref="B17"/>
      <rowBreaks count="1" manualBreakCount="1">
        <brk id="22" max="8" man="1"/>
      </rowBreaks>
      <pageMargins left="0" right="0" top="0" bottom="0" header="0" footer="0"/>
      <pageSetup scale="78" orientation="portrait" r:id="rId18"/>
      <headerFooter alignWithMargins="0">
        <oddFooter>&amp;R&amp;"Book Antiqua,Bold"&amp;8 Page &amp;P of &amp;N</oddFooter>
      </headerFooter>
    </customSheetView>
    <customSheetView guid="{C5EDD9E3-0801-4479-8600-A80B0FCFDF0B}" scale="90" showPageBreaks="1" showGridLines="0" printArea="1" view="pageBreakPreview" topLeftCell="A7">
      <selection activeCell="B17" sqref="B17"/>
      <rowBreaks count="1" manualBreakCount="1">
        <brk id="22" max="8" man="1"/>
      </rowBreaks>
      <pageMargins left="0" right="0" top="0" bottom="0" header="0" footer="0"/>
      <pageSetup scale="78" orientation="portrait" r:id="rId19"/>
      <headerFooter alignWithMargins="0">
        <oddFooter>&amp;R&amp;"Book Antiqua,Bold"&amp;8 Page &amp;P of &amp;N</oddFooter>
      </headerFooter>
    </customSheetView>
    <customSheetView guid="{FE4EC9C4-31B9-4D40-8323-5B16C3BC840F}" scale="90" showPageBreaks="1" showGridLines="0" printArea="1" view="pageBreakPreview" topLeftCell="A21">
      <selection activeCell="E21" sqref="E21"/>
      <rowBreaks count="1" manualBreakCount="1">
        <brk id="22" max="8" man="1"/>
      </rowBreaks>
      <pageMargins left="0" right="0" top="0" bottom="0" header="0" footer="0"/>
      <pageSetup scale="78" orientation="landscape" r:id="rId20"/>
      <headerFooter alignWithMargins="0">
        <oddFooter>&amp;R&amp;"Book Antiqua,Bold"&amp;8 Page &amp;P of &amp;N</oddFooter>
      </headerFooter>
    </customSheetView>
    <customSheetView guid="{F9FE2C60-2849-4C32-B532-2B1A89FFA9CD}" scale="90" showPageBreaks="1" showGridLines="0" printArea="1" view="pageBreakPreview" topLeftCell="A19">
      <selection activeCell="E44" sqref="E44"/>
      <rowBreaks count="1" manualBreakCount="1">
        <brk id="22" max="8" man="1"/>
      </rowBreaks>
      <pageMargins left="0" right="0" top="0" bottom="0" header="0" footer="0"/>
      <pageSetup scale="78" orientation="landscape" r:id="rId21"/>
      <headerFooter alignWithMargins="0">
        <oddFooter>&amp;R&amp;"Book Antiqua,Bold"&amp;8 Page &amp;P of &amp;N</oddFooter>
      </headerFooter>
    </customSheetView>
    <customSheetView guid="{494F6778-23FE-4AAC-B37D-6C7543FC13B9}" showGridLines="0" topLeftCell="A16">
      <selection activeCell="E26" sqref="E26"/>
      <rowBreaks count="1" manualBreakCount="1">
        <brk id="30" max="16383" man="1"/>
      </rowBreaks>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topLeftCell="A9">
      <selection activeCell="E20" sqref="E20"/>
      <rowBreaks count="1" manualBreakCount="1">
        <brk id="30" max="16383" man="1"/>
      </rowBreaks>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E20" sqref="E20"/>
      <rowBreaks count="1" manualBreakCount="1">
        <brk id="30" max="16383" man="1"/>
      </rowBreaks>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E20" sqref="E20"/>
      <rowBreaks count="1" manualBreakCount="1">
        <brk id="30" max="16383" man="1"/>
      </rowBreaks>
      <pageMargins left="0" right="0" top="0" bottom="0" header="0" footer="0"/>
      <pageSetup orientation="portrait" r:id="rId25"/>
      <headerFooter alignWithMargins="0">
        <oddFooter>&amp;L&amp;8Tower Package-P238-TW04, TL associated with Phase-I Generation Project in Orissa (Part-C)&amp;R&amp;"Book Antiqua,Bold"&amp;8Attachment-9 TW04  / Page &amp;P of &amp;N</oddFooter>
      </headerFooter>
    </customSheetView>
    <customSheetView guid="{ECEBABD0-566A-41C4-AA9A-38EA30EFEDA8}" showGridLines="0" showRuler="0">
      <rowBreaks count="1" manualBreakCount="1">
        <brk id="30" max="16383" man="1"/>
      </rowBreaks>
      <pageMargins left="0" right="0" top="0" bottom="0" header="0" footer="0"/>
      <pageSetup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E20" sqref="E20"/>
      <rowBreaks count="1" manualBreakCount="1">
        <brk id="30" max="16383" man="1"/>
      </rowBreaks>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topLeftCell="A22">
      <selection activeCell="E36" sqref="E36"/>
      <rowBreaks count="1" manualBreakCount="1">
        <brk id="30" max="16383" man="1"/>
      </rowBreaks>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selection activeCell="E36" sqref="E36"/>
      <rowBreaks count="1" manualBreakCount="1">
        <brk id="30" max="16383" man="1"/>
      </rowBreaks>
      <pageMargins left="0" right="0" top="0" bottom="0" header="0" footer="0"/>
      <pageSetup orientation="portrait" r:id="rId29"/>
      <headerFooter alignWithMargins="0">
        <oddFooter>&amp;R&amp;"Book Antiqua,Bold"&amp;8 Page &amp;P of &amp;N</oddFooter>
      </headerFooter>
    </customSheetView>
    <customSheetView guid="{240327DD-375F-45D4-BA52-89AFD79FE6A1}" scale="90" showPageBreaks="1" showGridLines="0" printArea="1" view="pageBreakPreview" topLeftCell="A21">
      <selection activeCell="E21" sqref="E21"/>
      <rowBreaks count="1" manualBreakCount="1">
        <brk id="22" max="8" man="1"/>
      </rowBreaks>
      <pageMargins left="0" right="0" top="0" bottom="0" header="0" footer="0"/>
      <pageSetup scale="78" orientation="landscape" r:id="rId30"/>
      <headerFooter alignWithMargins="0">
        <oddFooter>&amp;R&amp;"Book Antiqua,Bold"&amp;8 Page &amp;P of &amp;N</oddFooter>
      </headerFooter>
    </customSheetView>
    <customSheetView guid="{477F7E43-D393-45BA-B99B-D838E4629B5D}" scale="90" showPageBreaks="1" showGridLines="0" printArea="1" view="pageBreakPreview" topLeftCell="A40">
      <selection activeCell="B17" sqref="B17"/>
      <rowBreaks count="1" manualBreakCount="1">
        <brk id="22" max="8" man="1"/>
      </rowBreaks>
      <pageMargins left="0" right="0" top="0" bottom="0" header="0" footer="0"/>
      <pageSetup scale="78" orientation="portrait" r:id="rId31"/>
      <headerFooter alignWithMargins="0">
        <oddFooter>&amp;R&amp;"Book Antiqua,Bold"&amp;8 Page &amp;P of &amp;N</oddFooter>
      </headerFooter>
    </customSheetView>
    <customSheetView guid="{8E3ED18F-7B8F-4A1C-969D-A70DC3B696C3}" scale="90" showPageBreaks="1" showGridLines="0" printArea="1" view="pageBreakPreview" topLeftCell="A40">
      <selection activeCell="B17" sqref="B17"/>
      <rowBreaks count="1" manualBreakCount="1">
        <brk id="22" max="8" man="1"/>
      </rowBreaks>
      <pageMargins left="0" right="0" top="0" bottom="0" header="0" footer="0"/>
      <pageSetup scale="78" orientation="portrait" r:id="rId32"/>
      <headerFooter alignWithMargins="0">
        <oddFooter>&amp;R&amp;"Book Antiqua,Bold"&amp;8 Page &amp;P of &amp;N</oddFooter>
      </headerFooter>
    </customSheetView>
    <customSheetView guid="{38BECF6E-1A53-4F98-87B9-44F2C5F77E08}" scale="90" showPageBreaks="1" showGridLines="0" printArea="1" view="pageBreakPreview" topLeftCell="A33">
      <selection activeCell="E33" sqref="E33"/>
      <rowBreaks count="1" manualBreakCount="1">
        <brk id="22" max="8" man="1"/>
      </rowBreaks>
      <pageMargins left="0" right="0" top="0" bottom="0" header="0" footer="0"/>
      <pageSetup scale="78" orientation="portrait" r:id="rId33"/>
      <headerFooter alignWithMargins="0">
        <oddFooter>&amp;R&amp;"Book Antiqua,Bold"&amp;8 Page &amp;P of &amp;N</oddFooter>
      </headerFooter>
    </customSheetView>
    <customSheetView guid="{340562B9-6CEE-4962-8D7D-CA1C6778F52C}" scale="90" showPageBreaks="1" showGridLines="0" printArea="1" view="pageBreakPreview">
      <selection activeCell="E33" sqref="E33"/>
      <rowBreaks count="1" manualBreakCount="1">
        <brk id="22" max="8" man="1"/>
      </rowBreaks>
      <pageMargins left="0" right="0" top="0" bottom="0" header="0" footer="0"/>
      <pageSetup scale="78" orientation="portrait" r:id="rId34"/>
      <headerFooter alignWithMargins="0">
        <oddFooter>&amp;R&amp;"Book Antiqua,Bold"&amp;8 Page &amp;P of &amp;N</oddFooter>
      </headerFooter>
    </customSheetView>
    <customSheetView guid="{82E8A0F5-0020-4355-95CF-28601763A783}" scale="90" showPageBreaks="1" showGridLines="0" printArea="1" hiddenColumns="1" view="pageBreakPreview" topLeftCell="A37">
      <selection activeCell="E25" sqref="E25"/>
      <rowBreaks count="1" manualBreakCount="1">
        <brk id="22" max="5" man="1"/>
      </rowBreaks>
      <pageMargins left="0" right="0" top="0" bottom="0" header="0" footer="0"/>
      <pageSetup scale="78" orientation="portrait" r:id="rId35"/>
      <headerFooter alignWithMargins="0">
        <oddFooter>&amp;R&amp;"Book Antiqua,Bold"&amp;8 Page &amp;P of &amp;N</oddFooter>
      </headerFooter>
    </customSheetView>
    <customSheetView guid="{05855B4F-D61E-4C97-B759-B2F96767F6F8}" showPageBreaks="1" showGridLines="0" fitToPage="1" printArea="1" view="pageBreakPreview" topLeftCell="E13">
      <selection activeCell="E21" sqref="E21"/>
      <pageMargins left="0" right="0" top="0" bottom="0" header="0" footer="0"/>
      <pageSetup scale="47" fitToHeight="0" orientation="portrait" r:id="rId36"/>
      <headerFooter alignWithMargins="0">
        <oddFooter>&amp;R&amp;"Book Antiqua,Bold"&amp;8 Page &amp;P of &amp;N</oddFooter>
      </headerFooter>
    </customSheetView>
    <customSheetView guid="{A8583C01-5E6A-4469-ADCA-440E12AA8084}" showPageBreaks="1" showGridLines="0" fitToPage="1" printArea="1" view="pageBreakPreview" topLeftCell="A25">
      <selection activeCell="E44" sqref="E44:G44"/>
      <pageMargins left="0" right="0" top="0" bottom="0" header="0" footer="0"/>
      <pageSetup scale="73" fitToHeight="0" orientation="portrait" r:id="rId37"/>
      <headerFooter alignWithMargins="0">
        <oddFooter>&amp;R&amp;"Book Antiqua,Bold"&amp;8 Page &amp;P of &amp;N</oddFooter>
      </headerFooter>
    </customSheetView>
    <customSheetView guid="{F8DC905B-04E9-41D7-B695-0DB8D092215B}" showPageBreaks="1" showGridLines="0" fitToPage="1" printArea="1" view="pageBreakPreview" topLeftCell="A2">
      <selection activeCell="E21" sqref="E21:H21"/>
      <pageMargins left="0" right="0" top="0" bottom="0" header="0" footer="0"/>
      <pageSetup scale="79" fitToHeight="0" orientation="portrait" r:id="rId38"/>
      <headerFooter alignWithMargins="0">
        <oddFooter>&amp;R&amp;"Book Antiqua,Bold"&amp;8 Page &amp;P of &amp;N</oddFooter>
      </headerFooter>
    </customSheetView>
    <customSheetView guid="{067EF7EF-2552-42C0-8B2F-9338A16B73EB}" showPageBreaks="1" showGridLines="0" fitToPage="1" printArea="1" view="pageBreakPreview" topLeftCell="A29">
      <selection activeCell="E44" sqref="E44:H44"/>
      <pageMargins left="0" right="0" top="0" bottom="0" header="0" footer="0"/>
      <pageSetup scale="80" fitToHeight="0" orientation="portrait" r:id="rId39"/>
      <headerFooter alignWithMargins="0">
        <oddFooter>&amp;R&amp;"Book Antiqua,Bold"&amp;8 Page &amp;P of &amp;N</oddFooter>
      </headerFooter>
    </customSheetView>
    <customSheetView guid="{869B0F9C-77A4-468D-A350-EA35CAE357D9}" showPageBreaks="1" showGridLines="0" fitToPage="1" printArea="1" hiddenRows="1" view="pageBreakPreview" topLeftCell="A25">
      <selection activeCell="F44" sqref="F44"/>
      <pageMargins left="0" right="0" top="0" bottom="0" header="0" footer="0"/>
      <pageSetup scale="73" fitToHeight="0" orientation="portrait" r:id="rId40"/>
      <headerFooter alignWithMargins="0">
        <oddFooter>&amp;R&amp;"Book Antiqua,Bold"&amp;8 Page &amp;P of &amp;N</oddFooter>
      </headerFooter>
    </customSheetView>
    <customSheetView guid="{5D67CA2D-8BB3-4F00-894F-4872C1BBE88F}" showPageBreaks="1" showGridLines="0" fitToPage="1" printArea="1" hiddenRows="1" view="pageBreakPreview" topLeftCell="A9">
      <selection activeCell="E21" sqref="E21"/>
      <pageMargins left="0" right="0" top="0" bottom="0" header="0" footer="0"/>
      <pageSetup scale="72" fitToHeight="0" orientation="portrait" r:id="rId41"/>
      <headerFooter alignWithMargins="0">
        <oddFooter>&amp;R&amp;"Book Antiqua,Bold"&amp;8 Page &amp;P of &amp;N</oddFooter>
      </headerFooter>
    </customSheetView>
    <customSheetView guid="{F0C5A243-1ADF-42BF-85A0-B6506A13618B}" showPageBreaks="1" showGridLines="0" fitToPage="1" printArea="1" hiddenRows="1" view="pageBreakPreview" topLeftCell="A35">
      <selection activeCell="E21" sqref="E21:F21"/>
      <pageMargins left="0" right="0" top="0" bottom="0" header="0" footer="0"/>
      <pageSetup scale="76" fitToHeight="0" orientation="portrait" r:id="rId42"/>
      <headerFooter alignWithMargins="0">
        <oddFooter>&amp;R&amp;"Book Antiqua,Bold"&amp;8 Page &amp;P of &amp;N</oddFooter>
      </headerFooter>
    </customSheetView>
    <customSheetView guid="{176DC383-BC5B-4A2C-B484-0B54305CAC0E}" scale="80" showPageBreaks="1" showGridLines="0" fitToPage="1" printArea="1" hiddenRows="1" view="pageBreakPreview">
      <selection activeCell="E21" sqref="E21"/>
      <pageMargins left="0" right="0" top="0" bottom="0" header="0" footer="0"/>
      <pageSetup scale="76" fitToHeight="0" orientation="portrait" r:id="rId43"/>
      <headerFooter alignWithMargins="0">
        <oddFooter>&amp;R&amp;"Book Antiqua,Bold"&amp;8 Page &amp;P of &amp;N</oddFooter>
      </headerFooter>
    </customSheetView>
    <customSheetView guid="{3B6A9969-E4B8-452F-AFFE-7A4A13F5C420}" scale="130" showPageBreaks="1" showGridLines="0" fitToPage="1" printArea="1" hiddenRows="1" view="pageBreakPreview" topLeftCell="A7">
      <selection activeCell="E21" sqref="E21:F21"/>
      <pageMargins left="0" right="0" top="0" bottom="0" header="0" footer="0"/>
      <pageSetup scale="80" fitToHeight="0" orientation="portrait" r:id="rId44"/>
      <headerFooter alignWithMargins="0">
        <oddFooter>&amp;R&amp;"Book Antiqua,Bold"&amp;8 Page &amp;P of &amp;N</oddFooter>
      </headerFooter>
    </customSheetView>
    <customSheetView guid="{B8284B7F-813C-4C59-8CB2-9F34C8EAC9F3}" showPageBreaks="1" showGridLines="0" fitToPage="1" printArea="1" hiddenRows="1" view="pageBreakPreview" topLeftCell="A21">
      <selection activeCell="E44" sqref="E44:F44"/>
      <pageMargins left="0" right="0" top="0" bottom="0" header="0" footer="0"/>
      <pageSetup scale="74" fitToHeight="0" orientation="portrait" r:id="rId45"/>
      <headerFooter alignWithMargins="0">
        <oddFooter>&amp;R&amp;"Book Antiqua,Bold"&amp;8 Page &amp;P of &amp;N</oddFooter>
      </headerFooter>
    </customSheetView>
  </customSheetViews>
  <mergeCells count="47">
    <mergeCell ref="B52:K52"/>
    <mergeCell ref="A43:A45"/>
    <mergeCell ref="A27:A29"/>
    <mergeCell ref="B39:D39"/>
    <mergeCell ref="B41:D41"/>
    <mergeCell ref="B40:D40"/>
    <mergeCell ref="B27:D27"/>
    <mergeCell ref="A30:A32"/>
    <mergeCell ref="B33:D33"/>
    <mergeCell ref="B32:D32"/>
    <mergeCell ref="B34:D34"/>
    <mergeCell ref="B37:D37"/>
    <mergeCell ref="A33:A35"/>
    <mergeCell ref="B31:D31"/>
    <mergeCell ref="B30:D30"/>
    <mergeCell ref="B45:D45"/>
    <mergeCell ref="A37:A39"/>
    <mergeCell ref="B35:D35"/>
    <mergeCell ref="B42:D42"/>
    <mergeCell ref="B36:D36"/>
    <mergeCell ref="B26:D26"/>
    <mergeCell ref="B28:D28"/>
    <mergeCell ref="B29:D29"/>
    <mergeCell ref="A1:D1"/>
    <mergeCell ref="B9:D9"/>
    <mergeCell ref="A8:D8"/>
    <mergeCell ref="B12:D12"/>
    <mergeCell ref="B10:D10"/>
    <mergeCell ref="B11:D11"/>
    <mergeCell ref="A3:F3"/>
    <mergeCell ref="A5:F5"/>
    <mergeCell ref="B44:D44"/>
    <mergeCell ref="B43:D43"/>
    <mergeCell ref="B38:D38"/>
    <mergeCell ref="A16:F16"/>
    <mergeCell ref="A24:A26"/>
    <mergeCell ref="B21:D21"/>
    <mergeCell ref="A21:A23"/>
    <mergeCell ref="B23:D23"/>
    <mergeCell ref="A18:A19"/>
    <mergeCell ref="B18:D19"/>
    <mergeCell ref="B22:D22"/>
    <mergeCell ref="E19:K19"/>
    <mergeCell ref="E18:K18"/>
    <mergeCell ref="B24:D24"/>
    <mergeCell ref="B25:D25"/>
    <mergeCell ref="A40:A42"/>
  </mergeCells>
  <phoneticPr fontId="7" type="noConversion"/>
  <dataValidations count="1">
    <dataValidation type="decimal" allowBlank="1" showInputMessage="1" showErrorMessage="1" error="Enter period in numeric figure only !" sqref="E22 E24:E26 E27:F27 E30:E46" xr:uid="{00000000-0002-0000-0E00-000000000000}">
      <formula1>0</formula1>
      <formula2>100</formula2>
    </dataValidation>
  </dataValidations>
  <pageMargins left="0.45" right="0.38" top="0.57999999999999996" bottom="0.6" header="0.34" footer="0.35"/>
  <pageSetup scale="65" fitToHeight="0" orientation="portrait" r:id="rId46"/>
  <headerFooter alignWithMargins="0">
    <oddFooter>&amp;R&amp;"Book Antiqua,Bold"&amp;8 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tabColor indexed="58"/>
    <pageSetUpPr fitToPage="1"/>
  </sheetPr>
  <dimension ref="A1:J30"/>
  <sheetViews>
    <sheetView showGridLines="0" view="pageBreakPreview" topLeftCell="A8" zoomScaleSheetLayoutView="100" workbookViewId="0">
      <selection activeCell="A16" sqref="A16:F16"/>
    </sheetView>
  </sheetViews>
  <sheetFormatPr defaultRowHeight="16.5"/>
  <cols>
    <col min="1" max="1" width="12.140625" style="4" customWidth="1"/>
    <col min="2" max="2" width="20.5703125" style="4" customWidth="1"/>
    <col min="3" max="3" width="11.42578125" style="4" customWidth="1"/>
    <col min="4" max="4" width="23.85546875" style="4" customWidth="1"/>
    <col min="5" max="5" width="29.42578125" style="4" customWidth="1"/>
    <col min="6" max="6" width="29" style="1" customWidth="1"/>
    <col min="7" max="8" width="9.140625" style="1" customWidth="1"/>
  </cols>
  <sheetData>
    <row r="1" spans="1:10" s="514" customFormat="1" ht="22.5" customHeight="1">
      <c r="A1" s="1170" t="str">
        <f>'Attach 3(JV)'!A1</f>
        <v xml:space="preserve">Specification No.:CC/NT/W-RT/DOM/A04/24/04405 </v>
      </c>
      <c r="B1" s="1170"/>
      <c r="C1" s="1170"/>
      <c r="D1" s="1170"/>
      <c r="E1" s="512"/>
      <c r="F1" s="511" t="str">
        <f>"Attachment-10 " &amp; 'Attach 3(JV)'!AT1</f>
        <v xml:space="preserve">Attachment-10 </v>
      </c>
      <c r="G1" s="513"/>
      <c r="H1" s="513"/>
    </row>
    <row r="3" spans="1:10" ht="77.25" customHeight="1">
      <c r="A3" s="1239" t="str">
        <f>'Attach 3(JV)'!A3</f>
        <v>765 kV Reactor Package–LOT-7RT-04-BULK for 7X 110 MVAR, 765kV, (1-Ph) Reactors under "Bulk Procurement of 765kV &amp; 400kV Class Transformers &amp; Reactors of various capacities (Lot-7)"</v>
      </c>
      <c r="B3" s="1240"/>
      <c r="C3" s="1240"/>
      <c r="D3" s="1240"/>
      <c r="E3" s="1240"/>
      <c r="F3" s="1240"/>
      <c r="G3" s="9"/>
      <c r="H3" s="3"/>
    </row>
    <row r="4" spans="1:10" ht="20.100000000000001" customHeight="1">
      <c r="A4" s="5"/>
      <c r="H4" s="10"/>
      <c r="I4" s="11"/>
    </row>
    <row r="5" spans="1:10" ht="20.100000000000001" customHeight="1">
      <c r="A5" s="1241" t="s">
        <v>425</v>
      </c>
      <c r="B5" s="1241"/>
      <c r="C5" s="1241"/>
      <c r="D5" s="1241"/>
      <c r="E5" s="1241"/>
      <c r="F5" s="1241"/>
      <c r="H5" s="10"/>
      <c r="I5" s="11"/>
    </row>
    <row r="6" spans="1:10" ht="20.100000000000001" customHeight="1">
      <c r="A6" s="6"/>
      <c r="H6" s="10"/>
      <c r="I6" s="11"/>
    </row>
    <row r="7" spans="1:10" ht="20.100000000000001" customHeight="1">
      <c r="A7" s="14" t="str">
        <f>'Attach 3(JV)'!A7</f>
        <v>Bidder’s Name and Address  :</v>
      </c>
      <c r="E7" s="15" t="str">
        <f>'Attach 3(JV)'!E7</f>
        <v>To:</v>
      </c>
      <c r="H7" s="10"/>
      <c r="I7" s="11"/>
    </row>
    <row r="8" spans="1:10" ht="36" customHeight="1">
      <c r="A8" s="1243" t="str">
        <f>'Attach 3(JV)'!A8</f>
        <v/>
      </c>
      <c r="B8" s="1243"/>
      <c r="C8" s="1243"/>
      <c r="D8" s="1243"/>
      <c r="E8" s="12" t="str">
        <f>'Attach 3(JV)'!E8</f>
        <v>Contract Services</v>
      </c>
      <c r="H8" s="10"/>
      <c r="I8" s="11"/>
    </row>
    <row r="9" spans="1:10" ht="20.100000000000001" customHeight="1">
      <c r="A9" s="13" t="s">
        <v>57</v>
      </c>
      <c r="B9" s="861">
        <f>'Attach 3(JV)'!B9</f>
        <v>0</v>
      </c>
      <c r="C9" s="861"/>
      <c r="D9" s="861"/>
      <c r="E9" s="12" t="str">
        <f>'Attach 3(JV)'!E9</f>
        <v>Power Grid Corporation of India Ltd.,</v>
      </c>
      <c r="H9" s="10"/>
      <c r="I9" s="11"/>
    </row>
    <row r="10" spans="1:10" ht="20.100000000000001" customHeight="1">
      <c r="A10" s="13" t="s">
        <v>59</v>
      </c>
      <c r="B10" s="861">
        <f>'Attach 3(JV)'!B10</f>
        <v>0</v>
      </c>
      <c r="C10" s="861"/>
      <c r="D10" s="861"/>
      <c r="E10" s="12" t="str">
        <f>'Attach 3(JV)'!E10</f>
        <v>"Saudamini", Plot No. 2, Sector 29</v>
      </c>
      <c r="H10" s="10"/>
      <c r="I10" s="282"/>
    </row>
    <row r="11" spans="1:10" ht="20.100000000000001" customHeight="1">
      <c r="B11" s="861">
        <f>'Attach 3(JV)'!B11</f>
        <v>0</v>
      </c>
      <c r="C11" s="861"/>
      <c r="D11" s="861"/>
      <c r="E11" s="12" t="str">
        <f>'Attach 3(JV)'!E11</f>
        <v>Gurugram (Haryana) - 122001</v>
      </c>
    </row>
    <row r="12" spans="1:10" ht="20.100000000000001" customHeight="1">
      <c r="A12" s="6"/>
      <c r="B12" s="861">
        <f>'Attach 3(JV)'!B12</f>
        <v>0</v>
      </c>
      <c r="C12" s="861"/>
      <c r="D12" s="861"/>
      <c r="E12" s="12"/>
    </row>
    <row r="13" spans="1:10" ht="20.100000000000001" customHeight="1">
      <c r="A13" s="6"/>
    </row>
    <row r="14" spans="1:10" ht="20.100000000000001" customHeight="1">
      <c r="A14" s="6" t="s">
        <v>426</v>
      </c>
    </row>
    <row r="15" spans="1:10" ht="70.5" customHeight="1">
      <c r="A15" s="1242" t="str">
        <f>"We declare that the ratings, performance figures and availability of the system furnished by us for subject Package covered under this specification are guaranteed by us. In particular, we declare that the "&amp;Basic!B9&amp;", offered under this package shall meet the maximum loss requirement as stipulated in Technical Specifications."</f>
        <v>We declare that the ratings, performance figures and availability of the system furnished by us for subject Package covered under this specification are guaranteed by us. In particular, we declare that the 110 MVAR, 765 kV, 1-Phase Reactors, offered under this package shall meet the maximum loss requirement as stipulated in Technical Specifications.</v>
      </c>
      <c r="B15" s="1242"/>
      <c r="C15" s="1242"/>
      <c r="D15" s="1242"/>
      <c r="E15" s="1242"/>
      <c r="F15" s="1242"/>
      <c r="G15" s="2"/>
      <c r="H15" s="2"/>
      <c r="J15" s="523"/>
    </row>
    <row r="16" spans="1:10" ht="70.5" customHeight="1">
      <c r="A16" s="1242" t="s">
        <v>427</v>
      </c>
      <c r="B16" s="1242"/>
      <c r="C16" s="1242"/>
      <c r="D16" s="1242"/>
      <c r="E16" s="1242"/>
      <c r="F16" s="1242"/>
      <c r="G16" s="2"/>
      <c r="H16" s="2"/>
      <c r="J16" s="523"/>
    </row>
    <row r="17" spans="1:10" ht="69" customHeight="1">
      <c r="A17" s="1242" t="s">
        <v>428</v>
      </c>
      <c r="B17" s="1242"/>
      <c r="C17" s="1242"/>
      <c r="D17" s="1242"/>
      <c r="E17" s="1242"/>
      <c r="F17" s="1242"/>
      <c r="G17" s="2"/>
      <c r="H17" s="2"/>
      <c r="J17" s="523"/>
    </row>
    <row r="18" spans="1:10" ht="20.100000000000001" customHeight="1">
      <c r="A18" s="7"/>
    </row>
    <row r="19" spans="1:10" ht="20.100000000000001" customHeight="1">
      <c r="A19" s="19" t="s">
        <v>429</v>
      </c>
      <c r="B19" s="134" t="str">
        <f>'Attach 3(JV)'!B24</f>
        <v>--</v>
      </c>
      <c r="C19" s="18"/>
      <c r="E19" s="20" t="s">
        <v>66</v>
      </c>
      <c r="F19" s="204" t="str">
        <f>'Attach 3(JV)'!E24</f>
        <v/>
      </c>
    </row>
    <row r="20" spans="1:10" ht="20.100000000000001" customHeight="1">
      <c r="A20" s="19" t="s">
        <v>67</v>
      </c>
      <c r="B20" s="204" t="str">
        <f>'Attach 3(JV)'!B25</f>
        <v/>
      </c>
      <c r="C20" s="18"/>
      <c r="E20" s="20" t="s">
        <v>68</v>
      </c>
      <c r="F20" s="204" t="str">
        <f>'Attach 3(JV)'!E25</f>
        <v/>
      </c>
    </row>
    <row r="21" spans="1:10" ht="20.100000000000001" customHeight="1">
      <c r="B21" s="18"/>
      <c r="C21" s="18"/>
      <c r="D21" s="20"/>
      <c r="E21" s="18"/>
    </row>
    <row r="22" spans="1:10" ht="20.100000000000001" customHeight="1"/>
    <row r="23" spans="1:10" ht="20.100000000000001" customHeight="1">
      <c r="A23" s="8"/>
    </row>
    <row r="24" spans="1:10" ht="20.100000000000001" customHeight="1"/>
    <row r="25" spans="1:10" ht="20.100000000000001" customHeight="1"/>
    <row r="26" spans="1:10" ht="20.100000000000001" customHeight="1">
      <c r="A26" s="8"/>
    </row>
    <row r="27" spans="1:10" ht="20.100000000000001" customHeight="1"/>
    <row r="28" spans="1:10" ht="20.100000000000001" customHeight="1">
      <c r="A28" s="8"/>
    </row>
    <row r="29" spans="1:10" ht="20.100000000000001" customHeight="1"/>
    <row r="30" spans="1:10" ht="20.100000000000001" customHeight="1">
      <c r="A30" s="8"/>
    </row>
  </sheetData>
  <sheetProtection algorithmName="SHA-512" hashValue="wnr7TfF9c/S2JkF1d5kpG562+IZqNgkSLiPeuLhYXAkjPepB6cwn+VNqFyQS9gWsxnmWxjQuHfFrjY2ACNjuDg==" saltValue="vMGCbHeAYBAUqwnRUck6zA==" spinCount="100000" sheet="1" formatRows="0" deleteColumns="0" selectLockedCells="1"/>
  <customSheetViews>
    <customSheetView guid="{51A6EE7B-1159-4743-BF27-95D329619B3B}" scale="115" showPageBreaks="1" showGridLines="0" fitToPage="1" printArea="1" view="pageBreakPreview" topLeftCell="A8">
      <selection activeCell="G14" sqref="G14"/>
      <pageMargins left="0" right="0" top="0" bottom="0" header="0" footer="0"/>
      <pageSetup scale="80" orientation="portrait" r:id="rId1"/>
      <headerFooter alignWithMargins="0">
        <oddFooter>&amp;R&amp;"Book Antiqua,Bold"&amp;8 Page &amp;P of &amp;N</oddFooter>
      </headerFooter>
    </customSheetView>
    <customSheetView guid="{B9DDBA10-9BB0-4D91-9619-C113F75B2489}" scale="115" showPageBreaks="1" showGridLines="0" fitToPage="1" printArea="1" view="pageBreakPreview">
      <selection activeCell="G14" sqref="G14"/>
      <pageMargins left="0" right="0" top="0" bottom="0" header="0" footer="0"/>
      <pageSetup scale="80" orientation="portrait" r:id="rId2"/>
      <headerFooter alignWithMargins="0">
        <oddFooter>&amp;R&amp;"Book Antiqua,Bold"&amp;8 Page &amp;P of &amp;N</oddFooter>
      </headerFooter>
    </customSheetView>
    <customSheetView guid="{4B898AE2-7356-489E-882D-EC3B09CB95AA}" showPageBreaks="1" showGridLines="0" fitToPage="1" printArea="1" view="pageBreakPreview" topLeftCell="A4">
      <selection activeCell="G14" sqref="G14"/>
      <pageMargins left="0" right="0" top="0" bottom="0" header="0" footer="0"/>
      <pageSetup scale="80" orientation="portrait" r:id="rId3"/>
      <headerFooter alignWithMargins="0">
        <oddFooter>&amp;R&amp;"Book Antiqua,Bold"&amp;8 Page &amp;P of &amp;N</oddFooter>
      </headerFooter>
    </customSheetView>
    <customSheetView guid="{3836A67F-51F8-4B52-B51D-937DC398CD1F}" showPageBreaks="1" showGridLines="0" fitToPage="1" printArea="1" view="pageBreakPreview" topLeftCell="A4">
      <selection activeCell="G14" sqref="G14"/>
      <pageMargins left="0" right="0" top="0" bottom="0" header="0" footer="0"/>
      <pageSetup scale="80" orientation="portrait" r:id="rId4"/>
      <headerFooter alignWithMargins="0">
        <oddFooter>&amp;R&amp;"Book Antiqua,Bold"&amp;8 Page &amp;P of &amp;N</oddFooter>
      </headerFooter>
    </customSheetView>
    <customSheetView guid="{9F341631-288D-49D9-8F81-65CCC818C9BA}" showPageBreaks="1" showGridLines="0" fitToPage="1" printArea="1" view="pageBreakPreview" topLeftCell="A4">
      <selection activeCell="G14" sqref="G14"/>
      <pageMargins left="0" right="0" top="0" bottom="0" header="0" footer="0"/>
      <pageSetup scale="80" orientation="portrait" r:id="rId5"/>
      <headerFooter alignWithMargins="0">
        <oddFooter>&amp;R&amp;"Book Antiqua,Bold"&amp;8 Page &amp;P of &amp;N</oddFooter>
      </headerFooter>
    </customSheetView>
    <customSheetView guid="{DBB6855E-D634-47BF-8EAD-2479D63E426E}" showPageBreaks="1" showGridLines="0" fitToPage="1" printArea="1" view="pageBreakPreview">
      <selection activeCell="G14" sqref="G14"/>
      <pageMargins left="0" right="0" top="0" bottom="0" header="0" footer="0"/>
      <pageSetup scale="74" orientation="portrait" r:id="rId6"/>
      <headerFooter alignWithMargins="0">
        <oddFooter>&amp;R&amp;"Book Antiqua,Bold"&amp;8 Page &amp;P of &amp;N</oddFooter>
      </headerFooter>
    </customSheetView>
    <customSheetView guid="{9CD72AD0-8BDA-437F-A784-A667464C809C}" scale="115" showPageBreaks="1" showGridLines="0" fitToPage="1" printArea="1" view="pageBreakPreview">
      <selection activeCell="F2" sqref="F2"/>
      <pageMargins left="0" right="0" top="0" bottom="0" header="0" footer="0"/>
      <pageSetup scale="74" orientation="portrait" r:id="rId7"/>
      <headerFooter alignWithMargins="0">
        <oddFooter>&amp;R&amp;"Book Antiqua,Bold"&amp;8 Page &amp;P of &amp;N</oddFooter>
      </headerFooter>
    </customSheetView>
    <customSheetView guid="{757C3C2F-C668-4CD7-806B-CA71CC57DCC1}" scale="115" showPageBreaks="1" showGridLines="0" fitToPage="1" printArea="1" view="pageBreakPreview" topLeftCell="A8">
      <selection activeCell="J14" sqref="J14"/>
      <pageMargins left="0" right="0" top="0" bottom="0" header="0" footer="0"/>
      <pageSetup scale="74" orientation="portrait" r:id="rId8"/>
      <headerFooter alignWithMargins="0">
        <oddFooter>&amp;R&amp;"Book Antiqua,Bold"&amp;8 Page &amp;P of &amp;N</oddFooter>
      </headerFooter>
    </customSheetView>
    <customSheetView guid="{696D4A13-5E44-4B16-B107-EB70ABB06CBE}" scale="115" showPageBreaks="1" showGridLines="0" fitToPage="1" printArea="1" view="pageBreakPreview" topLeftCell="A14">
      <selection activeCell="J14" sqref="J14"/>
      <pageMargins left="0" right="0" top="0" bottom="0" header="0" footer="0"/>
      <pageSetup scale="74" orientation="portrait" r:id="rId9"/>
      <headerFooter alignWithMargins="0">
        <oddFooter>&amp;R&amp;"Book Antiqua,Bold"&amp;8 Page &amp;P of &amp;N</oddFooter>
      </headerFooter>
    </customSheetView>
    <customSheetView guid="{5476C51C-4037-4B28-A818-10D7CDF0C66A}" scale="115" showPageBreaks="1" showGridLines="0" fitToPage="1" printArea="1" view="pageBreakPreview" topLeftCell="A10">
      <selection activeCell="J14" sqref="J14"/>
      <pageMargins left="0" right="0" top="0" bottom="0" header="0" footer="0"/>
      <pageSetup scale="74" orientation="portrait" r:id="rId10"/>
      <headerFooter alignWithMargins="0">
        <oddFooter>&amp;R&amp;"Book Antiqua,Bold"&amp;8 Page &amp;P of &amp;N</oddFooter>
      </headerFooter>
    </customSheetView>
    <customSheetView guid="{273BBCBD-8F12-4445-A7CA-FDA7C67AE3D5}" scale="115" showPageBreaks="1" showGridLines="0" fitToPage="1" printArea="1" view="pageBreakPreview">
      <selection activeCell="A14" sqref="A14:F14"/>
      <pageMargins left="0" right="0" top="0" bottom="0" header="0" footer="0"/>
      <pageSetup scale="74" orientation="portrait" r:id="rId11"/>
      <headerFooter alignWithMargins="0">
        <oddFooter>&amp;R&amp;"Book Antiqua,Bold"&amp;8 Page &amp;P of &amp;N</oddFooter>
      </headerFooter>
    </customSheetView>
    <customSheetView guid="{27CB7082-4FAB-46F1-8968-11E3E4A629B2}" scale="115" showPageBreaks="1" showGridLines="0" fitToPage="1" printArea="1" view="pageBreakPreview" topLeftCell="A2">
      <selection activeCell="H14" sqref="H14"/>
      <pageMargins left="0" right="0" top="0" bottom="0" header="0" footer="0"/>
      <pageSetup scale="74" orientation="portrait" r:id="rId12"/>
      <headerFooter alignWithMargins="0">
        <oddFooter>&amp;R&amp;"Book Antiqua,Bold"&amp;8 Page &amp;P of &amp;N</oddFooter>
      </headerFooter>
    </customSheetView>
    <customSheetView guid="{CDF7C778-C53B-45C7-952D-968F867FB204}" scale="115" showPageBreaks="1" showGridLines="0" fitToPage="1" printArea="1" view="pageBreakPreview" topLeftCell="A13">
      <selection activeCell="A14" sqref="A14:F14"/>
      <pageMargins left="0" right="0" top="0" bottom="0" header="0" footer="0"/>
      <pageSetup scale="74" orientation="portrait" r:id="rId13"/>
      <headerFooter alignWithMargins="0">
        <oddFooter>&amp;R&amp;"Book Antiqua,Bold"&amp;8 Page &amp;P of &amp;N</oddFooter>
      </headerFooter>
    </customSheetView>
    <customSheetView guid="{2CF6F19D-227C-4840-A9E1-6C944B0145DB}" scale="115" showPageBreaks="1" showGridLines="0" fitToPage="1" printArea="1" view="pageBreakPreview" topLeftCell="A4">
      <selection activeCell="H7" sqref="H7"/>
      <pageMargins left="0" right="0" top="0" bottom="0" header="0" footer="0"/>
      <pageSetup scale="74" orientation="portrait" r:id="rId14"/>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 right="0" top="0" bottom="0" header="0" footer="0"/>
      <pageSetup scale="99" orientation="portrait" r:id="rId15"/>
      <headerFooter alignWithMargins="0">
        <oddFooter>&amp;R&amp;"Book Antiqua,Bold"&amp;8 Page &amp;P of &amp;N</oddFooter>
      </headerFooter>
    </customSheetView>
    <customSheetView guid="{CB7992C9-ABA5-4C7D-8C49-1E1D8E8875C7}" showPageBreaks="1" showGridLines="0" printArea="1" view="pageBreakPreview">
      <pageMargins left="0" right="0" top="0" bottom="0" header="0" footer="0"/>
      <pageSetup orientation="portrait" r:id="rId16"/>
      <headerFooter alignWithMargins="0">
        <oddFooter>&amp;R&amp;"Book Antiqua,Bold"&amp;8 Page &amp;P of &amp;N</oddFooter>
      </headerFooter>
    </customSheetView>
    <customSheetView guid="{97C0FC0E-800C-45C9-895E-E91A3F1ADBA4}" showPageBreaks="1" showGridLines="0" printArea="1" view="pageBreakPreview" topLeftCell="A13">
      <selection activeCell="H32" sqref="H32"/>
      <pageMargins left="0" right="0" top="0" bottom="0" header="0" footer="0"/>
      <pageSetup orientation="portrait" r:id="rId17"/>
      <headerFooter alignWithMargins="0">
        <oddFooter>&amp;R&amp;"Book Antiqua,Bold"&amp;8 Page &amp;P of &amp;N</oddFooter>
      </headerFooter>
    </customSheetView>
    <customSheetView guid="{15A19D23-A9FD-4FC1-B7B0-F2D16BDFC729}" showPageBreaks="1" showGridLines="0" printArea="1" view="pageBreakPreview" topLeftCell="A22">
      <selection activeCell="B17" sqref="B17"/>
      <pageMargins left="0" right="0" top="0" bottom="0" header="0" footer="0"/>
      <pageSetup orientation="portrait" r:id="rId18"/>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 right="0" top="0" bottom="0" header="0" footer="0"/>
      <pageSetup orientation="portrait" r:id="rId19"/>
      <headerFooter alignWithMargins="0">
        <oddFooter>&amp;R&amp;"Book Antiqua,Bold"&amp;8 Page &amp;P of &amp;N</oddFooter>
      </headerFooter>
    </customSheetView>
    <customSheetView guid="{FE4EC9C4-31B9-4D40-8323-5B16C3BC840F}" showPageBreaks="1" showGridLines="0" printArea="1" view="pageBreakPreview" topLeftCell="A4">
      <pageMargins left="0" right="0" top="0" bottom="0" header="0" footer="0"/>
      <pageSetup orientation="portrait" r:id="rId20"/>
      <headerFooter alignWithMargins="0">
        <oddFooter>&amp;R&amp;"Book Antiqua,Bold"&amp;8 Page &amp;P of &amp;N</oddFooter>
      </headerFooter>
    </customSheetView>
    <customSheetView guid="{F9FE2C60-2849-4C32-B532-2B1A89FFA9CD}" showGridLines="0">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topLeftCell="A16">
      <selection activeCell="A3" sqref="A3:E3"/>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selection activeCell="E1" sqref="E1"/>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 right="0" top="0" bottom="0" header="0" footer="0"/>
      <pageSetup orientation="portrait" r:id="rId25"/>
      <headerFooter alignWithMargins="0">
        <oddFooter>&amp;L&amp;8Tower Package-P238-TW04, TL associated with Phase-I Generation Project in Orissa (Part-C)&amp;R&amp;"Book Antiqua,Bold"&amp;8Attachment-10 TW04  / Page &amp;P of &amp;N</oddFooter>
      </headerFooter>
    </customSheetView>
    <customSheetView guid="{ECEBABD0-566A-41C4-AA9A-38EA30EFEDA8}" showGridLines="0" zeroValues="0" showRuler="0">
      <pageMargins left="0" right="0" top="0" bottom="0" header="0" footer="0"/>
      <pageSetup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3" sqref="A3:E3"/>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selection activeCell="A3" sqref="A3:E3"/>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selection activeCell="A3" sqref="A3:E3"/>
      <pageMargins left="0" right="0" top="0" bottom="0" header="0" footer="0"/>
      <pageSetup orientation="portrait" r:id="rId29"/>
      <headerFooter alignWithMargins="0">
        <oddFooter>&amp;R&amp;"Book Antiqua,Bold"&amp;8 Page &amp;P of &amp;N</oddFooter>
      </headerFooter>
    </customSheetView>
    <customSheetView guid="{240327DD-375F-45D4-BA52-89AFD79FE6A1}" showPageBreaks="1" showGridLines="0" printArea="1" view="pageBreakPreview">
      <pageMargins left="0" right="0" top="0" bottom="0" header="0" footer="0"/>
      <pageSetup orientation="portrait" r:id="rId30"/>
      <headerFooter alignWithMargins="0">
        <oddFooter>&amp;R&amp;"Book Antiqua,Bold"&amp;8 Page &amp;P of &amp;N</oddFooter>
      </headerFooter>
    </customSheetView>
    <customSheetView guid="{477F7E43-D393-45BA-B99B-D838E4629B5D}" showPageBreaks="1" showGridLines="0" printArea="1" view="pageBreakPreview" topLeftCell="A22">
      <selection activeCell="B17" sqref="B17"/>
      <pageMargins left="0" right="0" top="0" bottom="0" header="0" footer="0"/>
      <pageSetup orientation="portrait" r:id="rId31"/>
      <headerFooter alignWithMargins="0">
        <oddFooter>&amp;R&amp;"Book Antiqua,Bold"&amp;8 Page &amp;P of &amp;N</oddFooter>
      </headerFooter>
    </customSheetView>
    <customSheetView guid="{8E3ED18F-7B8F-4A1C-969D-A70DC3B696C3}" showPageBreaks="1" showGridLines="0" printArea="1" view="pageBreakPreview" topLeftCell="A22">
      <selection activeCell="B17" sqref="B17"/>
      <pageMargins left="0" right="0" top="0" bottom="0" header="0" footer="0"/>
      <pageSetup orientation="portrait" r:id="rId32"/>
      <headerFooter alignWithMargins="0">
        <oddFooter>&amp;R&amp;"Book Antiqua,Bold"&amp;8 Page &amp;P of &amp;N</oddFooter>
      </headerFooter>
    </customSheetView>
    <customSheetView guid="{38BECF6E-1A53-4F98-87B9-44F2C5F77E08}" showPageBreaks="1" showGridLines="0" printArea="1" view="pageBreakPreview" topLeftCell="A25">
      <selection activeCell="H32" sqref="H32"/>
      <pageMargins left="0" right="0" top="0" bottom="0" header="0" footer="0"/>
      <pageSetup orientation="portrait" r:id="rId33"/>
      <headerFooter alignWithMargins="0">
        <oddFooter>&amp;R&amp;"Book Antiqua,Bold"&amp;8 Page &amp;P of &amp;N</oddFooter>
      </headerFooter>
    </customSheetView>
    <customSheetView guid="{340562B9-6CEE-4962-8D7D-CA1C6778F52C}" showPageBreaks="1" showGridLines="0" printArea="1" view="pageBreakPreview" topLeftCell="A13">
      <selection activeCell="H32" sqref="H32"/>
      <pageMargins left="0" right="0" top="0" bottom="0" header="0" footer="0"/>
      <pageSetup orientation="portrait" r:id="rId34"/>
      <headerFooter alignWithMargins="0">
        <oddFooter>&amp;R&amp;"Book Antiqua,Bold"&amp;8 Page &amp;P of &amp;N</oddFooter>
      </headerFooter>
    </customSheetView>
    <customSheetView guid="{82E8A0F5-0020-4355-95CF-28601763A783}" showPageBreaks="1" showGridLines="0" fitToPage="1" printArea="1" view="pageBreakPreview">
      <selection activeCell="E23" sqref="E23"/>
      <pageMargins left="0" right="0" top="0" bottom="0" header="0" footer="0"/>
      <pageSetup scale="97" orientation="portrait" r:id="rId35"/>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E7" sqref="E7"/>
      <pageMargins left="0" right="0" top="0" bottom="0" header="0" footer="0"/>
      <pageSetup scale="74" orientation="portrait" r:id="rId36"/>
      <headerFooter alignWithMargins="0">
        <oddFooter>&amp;R&amp;"Book Antiqua,Bold"&amp;8 Page &amp;P of &amp;N</oddFooter>
      </headerFooter>
    </customSheetView>
    <customSheetView guid="{A8583C01-5E6A-4469-ADCA-440E12AA8084}" scale="115" showPageBreaks="1" showGridLines="0" fitToPage="1" printArea="1" view="pageBreakPreview">
      <selection activeCell="H7" sqref="H7"/>
      <pageMargins left="0" right="0" top="0" bottom="0" header="0" footer="0"/>
      <pageSetup scale="74" orientation="portrait" r:id="rId37"/>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D16" sqref="D16"/>
      <pageMargins left="0" right="0" top="0" bottom="0" header="0" footer="0"/>
      <pageSetup scale="74" orientation="portrait" r:id="rId38"/>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D16" sqref="D16"/>
      <pageMargins left="0" right="0" top="0" bottom="0" header="0" footer="0"/>
      <pageSetup scale="74" orientation="portrait" r:id="rId39"/>
      <headerFooter alignWithMargins="0">
        <oddFooter>&amp;R&amp;"Book Antiqua,Bold"&amp;8 Page &amp;P of &amp;N</oddFooter>
      </headerFooter>
    </customSheetView>
    <customSheetView guid="{869B0F9C-77A4-468D-A350-EA35CAE357D9}" scale="115" showPageBreaks="1" showGridLines="0" fitToPage="1" printArea="1" view="pageBreakPreview" topLeftCell="A13">
      <selection activeCell="A14" sqref="A14:F14"/>
      <pageMargins left="0" right="0" top="0" bottom="0" header="0" footer="0"/>
      <pageSetup scale="74" orientation="portrait" r:id="rId40"/>
      <headerFooter alignWithMargins="0">
        <oddFooter>&amp;R&amp;"Book Antiqua,Bold"&amp;8 Page &amp;P of &amp;N</oddFooter>
      </headerFooter>
    </customSheetView>
    <customSheetView guid="{5D67CA2D-8BB3-4F00-894F-4872C1BBE88F}" scale="115" showPageBreaks="1" showGridLines="0" fitToPage="1" printArea="1" view="pageBreakPreview" topLeftCell="A2">
      <selection activeCell="H14" sqref="H14"/>
      <pageMargins left="0" right="0" top="0" bottom="0" header="0" footer="0"/>
      <pageSetup scale="74" orientation="portrait" r:id="rId41"/>
      <headerFooter alignWithMargins="0">
        <oddFooter>&amp;R&amp;"Book Antiqua,Bold"&amp;8 Page &amp;P of &amp;N</oddFooter>
      </headerFooter>
    </customSheetView>
    <customSheetView guid="{F0C5A243-1ADF-42BF-85A0-B6506A13618B}" scale="115" showPageBreaks="1" showGridLines="0" fitToPage="1" printArea="1" view="pageBreakPreview" topLeftCell="A13">
      <selection activeCell="F2" sqref="F2"/>
      <pageMargins left="0" right="0" top="0" bottom="0" header="0" footer="0"/>
      <pageSetup scale="74" orientation="portrait" r:id="rId42"/>
      <headerFooter alignWithMargins="0">
        <oddFooter>&amp;R&amp;"Book Antiqua,Bold"&amp;8 Page &amp;P of &amp;N</oddFooter>
      </headerFooter>
    </customSheetView>
    <customSheetView guid="{176DC383-BC5B-4A2C-B484-0B54305CAC0E}" showPageBreaks="1" showGridLines="0" fitToPage="1" printArea="1" view="pageBreakPreview">
      <selection activeCell="G14" sqref="G14"/>
      <pageMargins left="0" right="0" top="0" bottom="0" header="0" footer="0"/>
      <pageSetup scale="74" orientation="portrait" r:id="rId43"/>
      <headerFooter alignWithMargins="0">
        <oddFooter>&amp;R&amp;"Book Antiqua,Bold"&amp;8 Page &amp;P of &amp;N</oddFooter>
      </headerFooter>
    </customSheetView>
    <customSheetView guid="{3B6A9969-E4B8-452F-AFFE-7A4A13F5C420}" scale="115" showPageBreaks="1" showGridLines="0" fitToPage="1" printArea="1" view="pageBreakPreview">
      <selection activeCell="G14" sqref="G14"/>
      <pageMargins left="0" right="0" top="0" bottom="0" header="0" footer="0"/>
      <pageSetup scale="80" orientation="portrait" r:id="rId44"/>
      <headerFooter alignWithMargins="0">
        <oddFooter>&amp;R&amp;"Book Antiqua,Bold"&amp;8 Page &amp;P of &amp;N</oddFooter>
      </headerFooter>
    </customSheetView>
    <customSheetView guid="{B8284B7F-813C-4C59-8CB2-9F34C8EAC9F3}" scale="115" showPageBreaks="1" showGridLines="0" fitToPage="1" printArea="1" view="pageBreakPreview" topLeftCell="A8">
      <selection activeCell="G14" sqref="G14"/>
      <pageMargins left="0" right="0" top="0" bottom="0" header="0" footer="0"/>
      <pageSetup scale="80" orientation="portrait" r:id="rId45"/>
      <headerFooter alignWithMargins="0">
        <oddFooter>&amp;R&amp;"Book Antiqua,Bold"&amp;8 Page &amp;P of &amp;N</oddFooter>
      </headerFooter>
    </customSheetView>
  </customSheetViews>
  <mergeCells count="11">
    <mergeCell ref="A16:F16"/>
    <mergeCell ref="A17:F17"/>
    <mergeCell ref="B11:D11"/>
    <mergeCell ref="B12:D12"/>
    <mergeCell ref="A8:D8"/>
    <mergeCell ref="A15:F15"/>
    <mergeCell ref="A1:D1"/>
    <mergeCell ref="B9:D9"/>
    <mergeCell ref="B10:D10"/>
    <mergeCell ref="A3:F3"/>
    <mergeCell ref="A5:F5"/>
  </mergeCells>
  <phoneticPr fontId="7" type="noConversion"/>
  <pageMargins left="0.75" right="0.63" top="0.57999999999999996" bottom="0.6" header="0.34" footer="0.35"/>
  <pageSetup scale="80" orientation="portrait" r:id="rId46"/>
  <headerFooter alignWithMargins="0">
    <oddFooter>&amp;R&amp;"Book Antiqua,Bold"&amp;8 Page &amp;P of &amp;N</oddFooter>
  </headerFooter>
  <drawing r:id="rId47"/>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indexed="14"/>
    <pageSetUpPr fitToPage="1"/>
  </sheetPr>
  <dimension ref="A1:Z86"/>
  <sheetViews>
    <sheetView showGridLines="0" view="pageBreakPreview" topLeftCell="A4" zoomScaleSheetLayoutView="100" workbookViewId="0">
      <selection activeCell="B47" sqref="B47:C47"/>
    </sheetView>
  </sheetViews>
  <sheetFormatPr defaultColWidth="9.140625" defaultRowHeight="16.5"/>
  <cols>
    <col min="1" max="1" width="12.140625" style="29" customWidth="1"/>
    <col min="2" max="2" width="30.7109375" style="29" customWidth="1"/>
    <col min="3" max="3" width="24.7109375" style="29" customWidth="1"/>
    <col min="4" max="4" width="31.28515625" style="29" customWidth="1"/>
    <col min="5" max="5" width="24" style="29" customWidth="1"/>
    <col min="6" max="8" width="9.140625" style="24"/>
    <col min="9" max="16384" width="9.140625" style="25"/>
  </cols>
  <sheetData>
    <row r="1" spans="1:26" s="77" customFormat="1" ht="23.25" customHeight="1">
      <c r="A1" s="1170" t="str">
        <f>'Attach 3(JV)'!A1</f>
        <v xml:space="preserve">Specification No.:CC/NT/W-RT/DOM/A04/24/04405 </v>
      </c>
      <c r="B1" s="1170"/>
      <c r="C1" s="1170"/>
      <c r="D1" s="1246" t="str">
        <f>"Attachment-11 " &amp; 'Attach 3(JV)'!AT1</f>
        <v xml:space="preserve">Attachment-11 </v>
      </c>
      <c r="E1" s="1246"/>
      <c r="F1" s="78"/>
      <c r="G1" s="78"/>
      <c r="H1" s="78"/>
    </row>
    <row r="2" spans="1:26" ht="13.5" customHeight="1">
      <c r="Z2" s="113">
        <f>'Attach 3(JV)'!Z2</f>
        <v>0</v>
      </c>
    </row>
    <row r="3" spans="1:26" ht="75.75" customHeight="1">
      <c r="A3" s="1234" t="str">
        <f>'Attach 3(QR)'!A3</f>
        <v>765 kV Reactor Package–LOT-7RT-04-BULK for 7X 110 MVAR, 765kV, (1-Ph) Reactors under "Bulk Procurement of 765kV &amp; 400kV Class Transformers &amp; Reactors of various capacities (Lot-7)"</v>
      </c>
      <c r="B3" s="1235"/>
      <c r="C3" s="1235"/>
      <c r="D3" s="1235"/>
      <c r="E3" s="1235"/>
      <c r="F3" s="26"/>
      <c r="G3" s="27"/>
      <c r="H3" s="26"/>
    </row>
    <row r="4" spans="1:26" ht="19.5" customHeight="1">
      <c r="A4" s="28"/>
      <c r="H4" s="30"/>
      <c r="I4" s="11"/>
    </row>
    <row r="5" spans="1:26" ht="21.75" customHeight="1">
      <c r="A5" s="858" t="s">
        <v>430</v>
      </c>
      <c r="B5" s="858"/>
      <c r="C5" s="858"/>
      <c r="D5" s="858"/>
      <c r="E5" s="858"/>
      <c r="F5" s="31"/>
      <c r="H5" s="30"/>
      <c r="I5" s="11"/>
    </row>
    <row r="6" spans="1:26" ht="19.5" customHeight="1">
      <c r="A6" s="32"/>
      <c r="H6" s="30"/>
      <c r="I6" s="11"/>
    </row>
    <row r="7" spans="1:26" ht="19.5" customHeight="1">
      <c r="A7" s="33" t="str">
        <f>'Attach 3(JV)'!A7</f>
        <v>Bidder’s Name and Address  :</v>
      </c>
      <c r="B7" s="32"/>
      <c r="C7" s="32"/>
      <c r="D7" s="15" t="str">
        <f>'Attach 3(JV)'!E7</f>
        <v>To:</v>
      </c>
      <c r="H7" s="30"/>
      <c r="I7" s="11"/>
    </row>
    <row r="8" spans="1:26" ht="36" customHeight="1">
      <c r="A8" s="864" t="str">
        <f>'Attach 3(JV)'!A8</f>
        <v/>
      </c>
      <c r="B8" s="864"/>
      <c r="C8" s="864"/>
      <c r="D8" s="12" t="str">
        <f>'Attach 3(JV)'!E8</f>
        <v>Contract Services</v>
      </c>
      <c r="H8" s="30"/>
      <c r="I8" s="11"/>
    </row>
    <row r="9" spans="1:26" ht="19.5" customHeight="1">
      <c r="A9" s="13" t="s">
        <v>57</v>
      </c>
      <c r="B9" s="861">
        <f>'Attach 3(JV)'!B9</f>
        <v>0</v>
      </c>
      <c r="C9" s="861"/>
      <c r="D9" s="12" t="str">
        <f>'Attach 3(JV)'!E9</f>
        <v>Power Grid Corporation of India Ltd.,</v>
      </c>
      <c r="H9" s="30"/>
      <c r="I9" s="11"/>
    </row>
    <row r="10" spans="1:26" ht="19.5" customHeight="1">
      <c r="A10" s="13" t="s">
        <v>59</v>
      </c>
      <c r="B10" s="861">
        <f>'Attach 3(JV)'!B10</f>
        <v>0</v>
      </c>
      <c r="C10" s="861"/>
      <c r="D10" s="12" t="str">
        <f>'Attach 3(JV)'!E10</f>
        <v>"Saudamini", Plot No. 2, Sector 29</v>
      </c>
      <c r="H10" s="30"/>
      <c r="I10" s="11"/>
    </row>
    <row r="11" spans="1:26" ht="19.5" customHeight="1">
      <c r="B11" s="861">
        <f>'Attach 3(JV)'!B11</f>
        <v>0</v>
      </c>
      <c r="C11" s="861"/>
      <c r="D11" s="12" t="str">
        <f>'Attach 3(JV)'!E11</f>
        <v>Gurugram (Haryana) - 122001</v>
      </c>
    </row>
    <row r="12" spans="1:26" ht="19.5" customHeight="1">
      <c r="A12" s="32"/>
      <c r="B12" s="861">
        <f>'Attach 3(JV)'!B12</f>
        <v>0</v>
      </c>
      <c r="C12" s="861"/>
      <c r="D12" s="12"/>
    </row>
    <row r="13" spans="1:26" ht="19.5" customHeight="1">
      <c r="A13" s="29" t="s">
        <v>63</v>
      </c>
    </row>
    <row r="14" spans="1:26" ht="9.9499999999999993" customHeight="1">
      <c r="A14" s="32"/>
    </row>
    <row r="15" spans="1:26" ht="184.5" customHeight="1">
      <c r="A15" s="1245" t="s">
        <v>431</v>
      </c>
      <c r="B15" s="1077"/>
      <c r="C15" s="1077"/>
      <c r="D15" s="1077"/>
      <c r="E15" s="1077"/>
      <c r="F15" s="34"/>
      <c r="G15" s="34"/>
      <c r="H15" s="34"/>
    </row>
    <row r="16" spans="1:26" ht="19.5" customHeight="1">
      <c r="A16" s="32"/>
      <c r="B16" s="32"/>
      <c r="C16" s="32"/>
      <c r="D16" s="32"/>
      <c r="E16" s="32"/>
      <c r="F16" s="34"/>
      <c r="G16" s="34"/>
      <c r="H16" s="34"/>
    </row>
    <row r="17" spans="1:8" s="24" customFormat="1" ht="72" customHeight="1">
      <c r="A17" s="46" t="s">
        <v>373</v>
      </c>
      <c r="B17" s="1215" t="s">
        <v>432</v>
      </c>
      <c r="C17" s="1215"/>
      <c r="D17" s="46" t="s">
        <v>433</v>
      </c>
      <c r="E17" s="46" t="s">
        <v>434</v>
      </c>
      <c r="G17" s="34"/>
      <c r="H17" s="34"/>
    </row>
    <row r="18" spans="1:8" ht="26.1" customHeight="1">
      <c r="A18" s="81">
        <v>1</v>
      </c>
      <c r="B18" s="1244"/>
      <c r="C18" s="1244"/>
      <c r="D18" s="208"/>
      <c r="E18" s="208"/>
      <c r="F18" s="34"/>
      <c r="G18" s="34"/>
      <c r="H18" s="34"/>
    </row>
    <row r="19" spans="1:8" ht="26.1" customHeight="1">
      <c r="A19" s="81">
        <v>2</v>
      </c>
      <c r="B19" s="1244"/>
      <c r="C19" s="1244"/>
      <c r="D19" s="208"/>
      <c r="E19" s="208"/>
      <c r="F19" s="34"/>
      <c r="G19" s="34"/>
      <c r="H19" s="34"/>
    </row>
    <row r="20" spans="1:8" ht="26.1" customHeight="1">
      <c r="A20" s="81">
        <v>3</v>
      </c>
      <c r="B20" s="1244"/>
      <c r="C20" s="1244"/>
      <c r="D20" s="208"/>
      <c r="E20" s="208"/>
      <c r="F20" s="34"/>
      <c r="G20" s="34"/>
      <c r="H20" s="34"/>
    </row>
    <row r="21" spans="1:8" ht="26.1" customHeight="1">
      <c r="A21" s="81">
        <v>4</v>
      </c>
      <c r="B21" s="1244"/>
      <c r="C21" s="1244"/>
      <c r="D21" s="208"/>
      <c r="E21" s="208"/>
      <c r="F21" s="34"/>
      <c r="G21" s="34"/>
      <c r="H21" s="34"/>
    </row>
    <row r="22" spans="1:8" ht="26.1" customHeight="1">
      <c r="A22" s="81">
        <v>5</v>
      </c>
      <c r="B22" s="1244"/>
      <c r="C22" s="1244"/>
      <c r="D22" s="208"/>
      <c r="E22" s="208"/>
      <c r="F22" s="34"/>
      <c r="G22" s="34"/>
      <c r="H22" s="34"/>
    </row>
    <row r="23" spans="1:8" ht="26.1" customHeight="1">
      <c r="A23" s="81">
        <v>6</v>
      </c>
      <c r="B23" s="1244"/>
      <c r="C23" s="1244"/>
      <c r="D23" s="208"/>
      <c r="E23" s="208"/>
      <c r="F23" s="34"/>
      <c r="G23" s="34"/>
      <c r="H23" s="34"/>
    </row>
    <row r="24" spans="1:8" ht="26.1" customHeight="1">
      <c r="A24" s="32"/>
      <c r="B24" s="32"/>
      <c r="C24" s="32"/>
      <c r="D24" s="32"/>
      <c r="E24" s="32"/>
      <c r="F24" s="34"/>
      <c r="G24" s="34"/>
      <c r="H24" s="34"/>
    </row>
    <row r="25" spans="1:8" ht="84.75" customHeight="1">
      <c r="A25" s="1245" t="s">
        <v>435</v>
      </c>
      <c r="B25" s="1077"/>
      <c r="C25" s="1077"/>
      <c r="D25" s="1077"/>
      <c r="E25" s="1077"/>
    </row>
    <row r="26" spans="1:8" ht="149.25" customHeight="1">
      <c r="A26" s="1245" t="s">
        <v>436</v>
      </c>
      <c r="B26" s="1077"/>
      <c r="C26" s="1077"/>
      <c r="D26" s="1077"/>
      <c r="E26" s="1077"/>
    </row>
    <row r="27" spans="1:8" ht="26.1" customHeight="1">
      <c r="A27" s="36" t="s">
        <v>65</v>
      </c>
      <c r="B27" s="62" t="str">
        <f>'Attach 3(JV)'!B24</f>
        <v>--</v>
      </c>
      <c r="D27" s="37" t="s">
        <v>66</v>
      </c>
      <c r="E27" s="198" t="str">
        <f>'Attach 3(JV)'!E24</f>
        <v/>
      </c>
    </row>
    <row r="28" spans="1:8" ht="26.1" customHeight="1">
      <c r="A28" s="36" t="s">
        <v>67</v>
      </c>
      <c r="B28" s="198" t="str">
        <f>'Attach 3(JV)'!B25</f>
        <v/>
      </c>
      <c r="D28" s="37" t="s">
        <v>68</v>
      </c>
      <c r="E28" s="198" t="str">
        <f>'Attach 3(JV)'!E25</f>
        <v/>
      </c>
    </row>
    <row r="29" spans="1:8" ht="230.25" customHeight="1">
      <c r="A29" s="859" t="s">
        <v>437</v>
      </c>
      <c r="B29" s="859"/>
      <c r="C29" s="859"/>
      <c r="D29" s="859"/>
      <c r="E29" s="859"/>
    </row>
    <row r="30" spans="1:8" ht="20.100000000000001" customHeight="1">
      <c r="A30" s="21" t="str">
        <f>A1</f>
        <v xml:space="preserve">Specification No.:CC/NT/W-RT/DOM/A04/24/04405 </v>
      </c>
      <c r="B30" s="22"/>
      <c r="C30" s="22"/>
      <c r="D30" s="22"/>
      <c r="E30" s="23" t="str">
        <f>D1</f>
        <v xml:space="preserve">Attachment-11 </v>
      </c>
    </row>
    <row r="31" spans="1:8" ht="19.5" customHeight="1"/>
    <row r="32" spans="1:8" ht="48" customHeight="1">
      <c r="A32" s="1248" t="str">
        <f>A3</f>
        <v>765 kV Reactor Package–LOT-7RT-04-BULK for 7X 110 MVAR, 765kV, (1-Ph) Reactors under "Bulk Procurement of 765kV &amp; 400kV Class Transformers &amp; Reactors of various capacities (Lot-7)"</v>
      </c>
      <c r="B32" s="1248"/>
      <c r="C32" s="1248"/>
      <c r="D32" s="1248"/>
      <c r="E32" s="1248"/>
    </row>
    <row r="33" spans="1:5" ht="19.5" customHeight="1">
      <c r="A33" s="28"/>
    </row>
    <row r="34" spans="1:5" ht="19.5" customHeight="1">
      <c r="A34" s="1213" t="s">
        <v>430</v>
      </c>
      <c r="B34" s="1213"/>
      <c r="C34" s="1213"/>
      <c r="D34" s="1213"/>
      <c r="E34" s="1213"/>
    </row>
    <row r="35" spans="1:5" ht="19.5" customHeight="1">
      <c r="A35" s="32"/>
    </row>
    <row r="36" spans="1:5" ht="19.5" customHeight="1">
      <c r="A36" s="33" t="str">
        <f>'Attach 3(JV)'!A15</f>
        <v>Name(s) and Addresse(s) of other partner(s)</v>
      </c>
      <c r="B36" s="32"/>
      <c r="C36" s="32"/>
      <c r="D36" s="15" t="str">
        <f>D7</f>
        <v>To:</v>
      </c>
    </row>
    <row r="37" spans="1:5" ht="19.5" customHeight="1">
      <c r="A37" s="33" t="str">
        <f>'Attach 3(JV)'!B16</f>
        <v/>
      </c>
      <c r="B37" s="32"/>
      <c r="C37" s="32"/>
      <c r="D37" s="12" t="str">
        <f>D8</f>
        <v>Contract Services</v>
      </c>
    </row>
    <row r="38" spans="1:5" ht="19.5" customHeight="1">
      <c r="A38" s="13" t="s">
        <v>57</v>
      </c>
      <c r="B38" s="861" t="str">
        <f>'Attach 3(JV)'!B17:D17</f>
        <v>Ram Lal</v>
      </c>
      <c r="C38" s="861"/>
      <c r="D38" s="12" t="str">
        <f>D9</f>
        <v>Power Grid Corporation of India Ltd.,</v>
      </c>
    </row>
    <row r="39" spans="1:5" ht="19.5" customHeight="1">
      <c r="A39" s="13" t="s">
        <v>59</v>
      </c>
      <c r="B39" s="861" t="str">
        <f>'Attach 3(JV)'!B18:D18</f>
        <v>G5</v>
      </c>
      <c r="C39" s="861"/>
      <c r="D39" s="12" t="str">
        <f>D10</f>
        <v>"Saudamini", Plot No. 2, Sector 29</v>
      </c>
    </row>
    <row r="40" spans="1:5" ht="19.5" customHeight="1">
      <c r="B40" s="861" t="str">
        <f>'Attach 3(JV)'!B19:D19</f>
        <v>Gurgaon</v>
      </c>
      <c r="C40" s="861"/>
      <c r="D40" s="12" t="str">
        <f>D11</f>
        <v>Gurugram (Haryana) - 122001</v>
      </c>
    </row>
    <row r="41" spans="1:5" ht="19.5" customHeight="1">
      <c r="A41" s="32"/>
      <c r="B41" s="861" t="str">
        <f>'Attach 3(JV)'!B20:D20</f>
        <v/>
      </c>
      <c r="C41" s="861"/>
      <c r="D41" s="12"/>
    </row>
    <row r="42" spans="1:5" ht="19.5" customHeight="1">
      <c r="A42" s="29" t="s">
        <v>63</v>
      </c>
    </row>
    <row r="43" spans="1:5" ht="19.5" customHeight="1">
      <c r="A43" s="32"/>
    </row>
    <row r="44" spans="1:5" ht="33.75" customHeight="1">
      <c r="A44" s="1077" t="s">
        <v>438</v>
      </c>
      <c r="B44" s="1077"/>
      <c r="C44" s="1077"/>
      <c r="D44" s="1077"/>
      <c r="E44" s="1077"/>
    </row>
    <row r="45" spans="1:5" ht="19.5" customHeight="1">
      <c r="A45" s="32"/>
      <c r="B45" s="32"/>
      <c r="C45" s="32"/>
      <c r="D45" s="32"/>
      <c r="E45" s="32"/>
    </row>
    <row r="46" spans="1:5" ht="72" customHeight="1">
      <c r="A46" s="46" t="s">
        <v>373</v>
      </c>
      <c r="B46" s="1215" t="s">
        <v>432</v>
      </c>
      <c r="C46" s="1215"/>
      <c r="D46" s="46" t="s">
        <v>433</v>
      </c>
      <c r="E46" s="46" t="s">
        <v>439</v>
      </c>
    </row>
    <row r="47" spans="1:5" ht="25.5" customHeight="1">
      <c r="A47" s="81">
        <v>1</v>
      </c>
      <c r="B47" s="1247"/>
      <c r="C47" s="1247"/>
      <c r="D47" s="212"/>
      <c r="E47" s="212"/>
    </row>
    <row r="48" spans="1:5" ht="25.5" customHeight="1">
      <c r="A48" s="81">
        <v>2</v>
      </c>
      <c r="B48" s="1247"/>
      <c r="C48" s="1247"/>
      <c r="D48" s="212"/>
      <c r="E48" s="212"/>
    </row>
    <row r="49" spans="1:5" ht="25.5" customHeight="1">
      <c r="A49" s="81">
        <v>3</v>
      </c>
      <c r="B49" s="1247"/>
      <c r="C49" s="1247"/>
      <c r="D49" s="212"/>
      <c r="E49" s="212"/>
    </row>
    <row r="50" spans="1:5" ht="25.5" customHeight="1">
      <c r="A50" s="81">
        <v>4</v>
      </c>
      <c r="B50" s="1247"/>
      <c r="C50" s="1247"/>
      <c r="D50" s="212"/>
      <c r="E50" s="212"/>
    </row>
    <row r="51" spans="1:5" ht="25.5" customHeight="1">
      <c r="A51" s="81">
        <v>5</v>
      </c>
      <c r="B51" s="1247"/>
      <c r="C51" s="1247"/>
      <c r="D51" s="212"/>
      <c r="E51" s="212"/>
    </row>
    <row r="52" spans="1:5" ht="25.5" customHeight="1">
      <c r="A52" s="81">
        <v>6</v>
      </c>
      <c r="B52" s="1247"/>
      <c r="C52" s="1247"/>
      <c r="D52" s="212"/>
      <c r="E52" s="212"/>
    </row>
    <row r="53" spans="1:5" ht="27.95" customHeight="1">
      <c r="A53" s="32"/>
      <c r="B53" s="32"/>
      <c r="C53" s="32"/>
      <c r="D53" s="32"/>
      <c r="E53" s="32"/>
    </row>
    <row r="54" spans="1:5" ht="27.95" customHeight="1">
      <c r="A54" s="148"/>
      <c r="B54" s="148"/>
      <c r="C54" s="148"/>
      <c r="D54" s="148"/>
      <c r="E54" s="148"/>
    </row>
    <row r="55" spans="1:5" ht="27.95" customHeight="1">
      <c r="A55" s="148" t="s">
        <v>65</v>
      </c>
      <c r="B55" s="62" t="str">
        <f>B27</f>
        <v>--</v>
      </c>
      <c r="C55" s="148" t="s">
        <v>66</v>
      </c>
      <c r="D55" s="148" t="str">
        <f>E27</f>
        <v/>
      </c>
      <c r="E55" s="148"/>
    </row>
    <row r="56" spans="1:5" ht="27.95" customHeight="1">
      <c r="A56" s="148" t="s">
        <v>67</v>
      </c>
      <c r="B56" s="148" t="str">
        <f>B28</f>
        <v/>
      </c>
      <c r="C56" s="148" t="s">
        <v>68</v>
      </c>
      <c r="D56" s="148" t="str">
        <f>E28</f>
        <v/>
      </c>
      <c r="E56" s="148"/>
    </row>
    <row r="57" spans="1:5" ht="27.95" customHeight="1">
      <c r="A57" s="148"/>
      <c r="B57" s="148"/>
      <c r="C57" s="148"/>
      <c r="D57" s="148"/>
      <c r="E57" s="148"/>
    </row>
    <row r="58" spans="1:5" ht="19.5" customHeight="1">
      <c r="A58" s="21" t="str">
        <f>A30</f>
        <v xml:space="preserve">Specification No.:CC/NT/W-RT/DOM/A04/24/04405 </v>
      </c>
      <c r="B58" s="22"/>
      <c r="C58" s="22"/>
      <c r="D58" s="22"/>
      <c r="E58" s="23" t="str">
        <f>E30</f>
        <v xml:space="preserve">Attachment-11 </v>
      </c>
    </row>
    <row r="59" spans="1:5" ht="19.5" customHeight="1"/>
    <row r="60" spans="1:5" ht="48" customHeight="1">
      <c r="A60" s="1248" t="str">
        <f>A32</f>
        <v>765 kV Reactor Package–LOT-7RT-04-BULK for 7X 110 MVAR, 765kV, (1-Ph) Reactors under "Bulk Procurement of 765kV &amp; 400kV Class Transformers &amp; Reactors of various capacities (Lot-7)"</v>
      </c>
      <c r="B60" s="1248"/>
      <c r="C60" s="1248"/>
      <c r="D60" s="1248"/>
      <c r="E60" s="1248"/>
    </row>
    <row r="61" spans="1:5" ht="19.5" customHeight="1">
      <c r="A61" s="28"/>
    </row>
    <row r="62" spans="1:5" ht="19.5" customHeight="1">
      <c r="A62" s="1213" t="s">
        <v>430</v>
      </c>
      <c r="B62" s="1213"/>
      <c r="C62" s="1213"/>
      <c r="D62" s="1213"/>
      <c r="E62" s="1213"/>
    </row>
    <row r="63" spans="1:5" ht="19.5" customHeight="1">
      <c r="A63" s="32"/>
    </row>
    <row r="64" spans="1:5" ht="19.5" customHeight="1">
      <c r="A64" s="33" t="str">
        <f>'Attach 3(JV)'!A15</f>
        <v>Name(s) and Addresse(s) of other partner(s)</v>
      </c>
      <c r="B64" s="32"/>
      <c r="C64" s="32"/>
      <c r="D64" s="15" t="str">
        <f>D7</f>
        <v>To:</v>
      </c>
    </row>
    <row r="65" spans="1:5" ht="19.5" customHeight="1">
      <c r="A65" s="33" t="str">
        <f>'Attach 3(JV)'!E16</f>
        <v/>
      </c>
      <c r="B65" s="32"/>
      <c r="C65" s="32"/>
      <c r="D65" s="12" t="str">
        <f>D8</f>
        <v>Contract Services</v>
      </c>
    </row>
    <row r="66" spans="1:5" ht="19.5" customHeight="1">
      <c r="A66" s="13" t="s">
        <v>57</v>
      </c>
      <c r="B66" s="861" t="str">
        <f>'Attach 3(JV)'!E17</f>
        <v/>
      </c>
      <c r="C66" s="861"/>
      <c r="D66" s="12" t="str">
        <f>D9</f>
        <v>Power Grid Corporation of India Ltd.,</v>
      </c>
    </row>
    <row r="67" spans="1:5" ht="19.5" customHeight="1">
      <c r="A67" s="13" t="s">
        <v>59</v>
      </c>
      <c r="B67" s="861" t="str">
        <f>'Attach 3(JV)'!E18</f>
        <v/>
      </c>
      <c r="C67" s="861"/>
      <c r="D67" s="12" t="str">
        <f>D10</f>
        <v>"Saudamini", Plot No. 2, Sector 29</v>
      </c>
    </row>
    <row r="68" spans="1:5" ht="19.5" customHeight="1">
      <c r="B68" s="861" t="str">
        <f>'Attach 3(JV)'!E19</f>
        <v/>
      </c>
      <c r="C68" s="861"/>
      <c r="D68" s="12" t="str">
        <f>D11</f>
        <v>Gurugram (Haryana) - 122001</v>
      </c>
    </row>
    <row r="69" spans="1:5" ht="19.5" customHeight="1">
      <c r="A69" s="32"/>
      <c r="B69" s="861" t="str">
        <f>'Attach 3(JV)'!E20</f>
        <v/>
      </c>
      <c r="C69" s="861"/>
      <c r="D69" s="12"/>
    </row>
    <row r="70" spans="1:5" ht="19.5" customHeight="1">
      <c r="A70" s="29" t="s">
        <v>63</v>
      </c>
    </row>
    <row r="71" spans="1:5" ht="19.5" customHeight="1">
      <c r="A71" s="32"/>
    </row>
    <row r="72" spans="1:5" ht="33.75" customHeight="1">
      <c r="A72" s="1077" t="s">
        <v>438</v>
      </c>
      <c r="B72" s="1077"/>
      <c r="C72" s="1077"/>
      <c r="D72" s="1077"/>
      <c r="E72" s="1077"/>
    </row>
    <row r="73" spans="1:5" ht="19.5" customHeight="1">
      <c r="A73" s="32"/>
      <c r="B73" s="32"/>
      <c r="C73" s="32"/>
      <c r="D73" s="32"/>
      <c r="E73" s="32"/>
    </row>
    <row r="74" spans="1:5" ht="72" customHeight="1">
      <c r="A74" s="46" t="s">
        <v>373</v>
      </c>
      <c r="B74" s="1215" t="s">
        <v>432</v>
      </c>
      <c r="C74" s="1215"/>
      <c r="D74" s="46" t="s">
        <v>433</v>
      </c>
      <c r="E74" s="46" t="s">
        <v>439</v>
      </c>
    </row>
    <row r="75" spans="1:5" ht="25.5" customHeight="1">
      <c r="A75" s="81">
        <v>1</v>
      </c>
      <c r="B75" s="1247"/>
      <c r="C75" s="1247"/>
      <c r="D75" s="212"/>
      <c r="E75" s="212"/>
    </row>
    <row r="76" spans="1:5" ht="25.5" customHeight="1">
      <c r="A76" s="81">
        <v>2</v>
      </c>
      <c r="B76" s="1247"/>
      <c r="C76" s="1247"/>
      <c r="D76" s="212"/>
      <c r="E76" s="212"/>
    </row>
    <row r="77" spans="1:5" ht="25.5" customHeight="1">
      <c r="A77" s="81">
        <v>3</v>
      </c>
      <c r="B77" s="1247"/>
      <c r="C77" s="1247"/>
      <c r="D77" s="212"/>
      <c r="E77" s="212"/>
    </row>
    <row r="78" spans="1:5" ht="25.5" customHeight="1">
      <c r="A78" s="81">
        <v>4</v>
      </c>
      <c r="B78" s="1247"/>
      <c r="C78" s="1247"/>
      <c r="D78" s="212"/>
      <c r="E78" s="212"/>
    </row>
    <row r="79" spans="1:5" ht="25.5" customHeight="1">
      <c r="A79" s="81">
        <v>5</v>
      </c>
      <c r="B79" s="1247"/>
      <c r="C79" s="1247"/>
      <c r="D79" s="212"/>
      <c r="E79" s="212"/>
    </row>
    <row r="80" spans="1:5" ht="25.5" customHeight="1">
      <c r="A80" s="81">
        <v>6</v>
      </c>
      <c r="B80" s="1247"/>
      <c r="C80" s="1247"/>
      <c r="D80" s="212"/>
      <c r="E80" s="212"/>
    </row>
    <row r="81" spans="1:5" ht="19.5" customHeight="1">
      <c r="A81" s="32"/>
      <c r="B81" s="32"/>
      <c r="C81" s="32"/>
      <c r="D81" s="32"/>
      <c r="E81" s="32"/>
    </row>
    <row r="82" spans="1:5" ht="24.75" customHeight="1">
      <c r="A82" s="148"/>
      <c r="B82" s="148"/>
      <c r="C82" s="148"/>
      <c r="D82" s="148"/>
      <c r="E82" s="148"/>
    </row>
    <row r="83" spans="1:5" ht="24.75" customHeight="1">
      <c r="A83" s="148" t="s">
        <v>65</v>
      </c>
      <c r="B83" s="62" t="str">
        <f>B55</f>
        <v>--</v>
      </c>
      <c r="C83" s="148" t="s">
        <v>66</v>
      </c>
      <c r="D83" s="148" t="str">
        <f>D55</f>
        <v/>
      </c>
      <c r="E83" s="148"/>
    </row>
    <row r="84" spans="1:5" ht="24.75" customHeight="1">
      <c r="A84" s="148" t="s">
        <v>67</v>
      </c>
      <c r="B84" s="148" t="str">
        <f>B56</f>
        <v/>
      </c>
      <c r="C84" s="148" t="s">
        <v>68</v>
      </c>
      <c r="D84" s="148" t="str">
        <f>D56</f>
        <v/>
      </c>
      <c r="E84" s="148"/>
    </row>
    <row r="85" spans="1:5" ht="24.75" customHeight="1">
      <c r="A85" s="148"/>
      <c r="B85" s="148"/>
      <c r="C85" s="148"/>
      <c r="D85" s="148"/>
      <c r="E85" s="148"/>
    </row>
    <row r="86" spans="1:5" ht="37.5" customHeight="1">
      <c r="A86" s="59"/>
      <c r="B86" s="59"/>
      <c r="C86" s="59"/>
      <c r="D86" s="59"/>
      <c r="E86" s="59"/>
    </row>
  </sheetData>
  <sheetProtection algorithmName="SHA-512" hashValue="In6OIem0jW+8qfASXhGp5bBFSrnHA2vBkArHSKDI3CfpWtBsEyvmfQKyqkiNby/UmAZSU2rzKtGWM1EDQ/P/SQ==" saltValue="QJpUBYCFT9XxBfmjEFOx2Q==" spinCount="100000" sheet="1" formatCells="0" formatColumns="0" formatRows="0" selectLockedCells="1"/>
  <customSheetViews>
    <customSheetView guid="{51A6EE7B-1159-4743-BF27-95D329619B3B}" showPageBreaks="1" showGridLines="0" fitToPage="1" printArea="1" view="pageBreakPreview">
      <selection activeCell="D20" sqref="D20"/>
      <pageMargins left="0" right="0" top="0" bottom="0" header="0" footer="0"/>
      <pageSetup scale="82" fitToHeight="0" orientation="portrait" r:id="rId1"/>
      <headerFooter alignWithMargins="0">
        <oddFooter>&amp;R&amp;"Book Antiqua,Bold"&amp;8 Page &amp;P of &amp;N</oddFooter>
      </headerFooter>
    </customSheetView>
    <customSheetView guid="{B9DDBA10-9BB0-4D91-9619-C113F75B2489}" showPageBreaks="1" showGridLines="0" fitToPage="1" printArea="1" view="pageBreakPreview" topLeftCell="A4">
      <selection activeCell="D20" sqref="D20"/>
      <pageMargins left="0" right="0" top="0" bottom="0" header="0" footer="0"/>
      <pageSetup scale="82" fitToHeight="0" orientation="portrait" r:id="rId2"/>
      <headerFooter alignWithMargins="0">
        <oddFooter>&amp;R&amp;"Book Antiqua,Bold"&amp;8 Page &amp;P of &amp;N</oddFooter>
      </headerFooter>
    </customSheetView>
    <customSheetView guid="{4B898AE2-7356-489E-882D-EC3B09CB95AA}" showPageBreaks="1" showGridLines="0" fitToPage="1" printArea="1" view="pageBreakPreview" topLeftCell="A13">
      <selection activeCell="B22" sqref="B22:C22"/>
      <pageMargins left="0" right="0" top="0" bottom="0" header="0" footer="0"/>
      <pageSetup scale="82" fitToHeight="0" orientation="portrait" r:id="rId3"/>
      <headerFooter alignWithMargins="0">
        <oddFooter>&amp;R&amp;"Book Antiqua,Bold"&amp;8 Page &amp;P of &amp;N</oddFooter>
      </headerFooter>
    </customSheetView>
    <customSheetView guid="{3836A67F-51F8-4B52-B51D-937DC398CD1F}" showPageBreaks="1" showGridLines="0" fitToPage="1" printArea="1" view="pageBreakPreview" topLeftCell="A13">
      <selection activeCell="B19" sqref="B19:C19"/>
      <pageMargins left="0" right="0" top="0" bottom="0" header="0" footer="0"/>
      <pageSetup scale="82" fitToHeight="0" orientation="portrait" r:id="rId4"/>
      <headerFooter alignWithMargins="0">
        <oddFooter>&amp;R&amp;"Book Antiqua,Bold"&amp;8 Page &amp;P of &amp;N</oddFooter>
      </headerFooter>
    </customSheetView>
    <customSheetView guid="{9F341631-288D-49D9-8F81-65CCC818C9BA}" showPageBreaks="1" showGridLines="0" fitToPage="1" printArea="1" view="pageBreakPreview" topLeftCell="A13">
      <selection activeCell="B19" sqref="B19:C19"/>
      <pageMargins left="0" right="0" top="0" bottom="0" header="0" footer="0"/>
      <pageSetup scale="82" fitToHeight="0" orientation="portrait" r:id="rId5"/>
      <headerFooter alignWithMargins="0">
        <oddFooter>&amp;R&amp;"Book Antiqua,Bold"&amp;8 Page &amp;P of &amp;N</oddFooter>
      </headerFooter>
    </customSheetView>
    <customSheetView guid="{DBB6855E-D634-47BF-8EAD-2479D63E426E}" showPageBreaks="1" showGridLines="0" fitToPage="1" printArea="1" view="pageBreakPreview">
      <selection activeCell="B18" sqref="B18:C18"/>
      <pageMargins left="0" right="0" top="0" bottom="0" header="0" footer="0"/>
      <pageSetup scale="78" fitToHeight="0" orientation="portrait" r:id="rId6"/>
      <headerFooter alignWithMargins="0">
        <oddFooter>&amp;R&amp;"Book Antiqua,Bold"&amp;8 Page &amp;P of &amp;N</oddFooter>
      </headerFooter>
    </customSheetView>
    <customSheetView guid="{9CD72AD0-8BDA-437F-A784-A667464C809C}" scale="115" showPageBreaks="1" showGridLines="0" fitToPage="1" printArea="1" view="pageBreakPreview">
      <selection activeCell="B18" sqref="B18:C18"/>
      <pageMargins left="0" right="0" top="0" bottom="0" header="0" footer="0"/>
      <pageSetup scale="79" fitToHeight="0" orientation="portrait" r:id="rId7"/>
      <headerFooter alignWithMargins="0">
        <oddFooter>&amp;R&amp;"Book Antiqua,Bold"&amp;8 Page &amp;P of &amp;N</oddFooter>
      </headerFooter>
    </customSheetView>
    <customSheetView guid="{757C3C2F-C668-4CD7-806B-CA71CC57DCC1}" scale="115" showPageBreaks="1" showGridLines="0" fitToPage="1" printArea="1" view="pageBreakPreview" topLeftCell="A25">
      <selection activeCell="B18" sqref="B18:C18"/>
      <pageMargins left="0" right="0" top="0" bottom="0" header="0" footer="0"/>
      <pageSetup scale="78" fitToHeight="0" orientation="portrait" r:id="rId8"/>
      <headerFooter alignWithMargins="0">
        <oddFooter>&amp;R&amp;"Book Antiqua,Bold"&amp;8 Page &amp;P of &amp;N</oddFooter>
      </headerFooter>
    </customSheetView>
    <customSheetView guid="{696D4A13-5E44-4B16-B107-EB70ABB06CBE}" scale="115" showPageBreaks="1" showGridLines="0" fitToPage="1" printArea="1" view="pageBreakPreview">
      <selection activeCell="B18" sqref="B18:C18"/>
      <pageMargins left="0" right="0" top="0" bottom="0" header="0" footer="0"/>
      <pageSetup scale="78" fitToHeight="0" orientation="portrait" r:id="rId9"/>
      <headerFooter alignWithMargins="0">
        <oddFooter>&amp;R&amp;"Book Antiqua,Bold"&amp;8 Page &amp;P of &amp;N</oddFooter>
      </headerFooter>
    </customSheetView>
    <customSheetView guid="{5476C51C-4037-4B28-A818-10D7CDF0C66A}" scale="115" showPageBreaks="1" showGridLines="0" fitToPage="1" printArea="1" view="pageBreakPreview" topLeftCell="A28">
      <selection activeCell="B18" sqref="B18:C18"/>
      <pageMargins left="0" right="0" top="0" bottom="0" header="0" footer="0"/>
      <pageSetup scale="78" fitToHeight="0" orientation="portrait" r:id="rId10"/>
      <headerFooter alignWithMargins="0">
        <oddFooter>&amp;R&amp;"Book Antiqua,Bold"&amp;8 Page &amp;P of &amp;N</oddFooter>
      </headerFooter>
    </customSheetView>
    <customSheetView guid="{273BBCBD-8F12-4445-A7CA-FDA7C67AE3D5}" scale="115" showPageBreaks="1" showGridLines="0" fitToPage="1" printArea="1" view="pageBreakPreview" topLeftCell="A7">
      <selection activeCell="B18" sqref="B18:C18"/>
      <pageMargins left="0" right="0" top="0" bottom="0" header="0" footer="0"/>
      <pageSetup scale="78" fitToHeight="0" orientation="portrait" r:id="rId11"/>
      <headerFooter alignWithMargins="0">
        <oddFooter>&amp;R&amp;"Book Antiqua,Bold"&amp;8 Page &amp;P of &amp;N</oddFooter>
      </headerFooter>
    </customSheetView>
    <customSheetView guid="{27CB7082-4FAB-46F1-8968-11E3E4A629B2}" scale="115" showPageBreaks="1" showGridLines="0" fitToPage="1" printArea="1" view="pageBreakPreview" topLeftCell="A22">
      <selection activeCell="B47" sqref="B47:C47"/>
      <pageMargins left="0" right="0" top="0" bottom="0" header="0" footer="0"/>
      <pageSetup scale="78" fitToHeight="0" orientation="portrait" r:id="rId12"/>
      <headerFooter alignWithMargins="0">
        <oddFooter>&amp;R&amp;"Book Antiqua,Bold"&amp;8 Page &amp;P of &amp;N</oddFooter>
      </headerFooter>
    </customSheetView>
    <customSheetView guid="{CDF7C778-C53B-45C7-952D-968F867FB204}" scale="115" showPageBreaks="1" showGridLines="0" fitToPage="1" printArea="1" view="pageBreakPreview" topLeftCell="A35">
      <selection activeCell="B47" sqref="B47:C47"/>
      <pageMargins left="0" right="0" top="0" bottom="0" header="0" footer="0"/>
      <pageSetup scale="78" fitToHeight="0" orientation="portrait" r:id="rId13"/>
      <headerFooter alignWithMargins="0">
        <oddFooter>&amp;R&amp;"Book Antiqua,Bold"&amp;8 Page &amp;P of &amp;N</oddFooter>
      </headerFooter>
    </customSheetView>
    <customSheetView guid="{2CF6F19D-227C-4840-A9E1-6C944B0145DB}" scale="115" showPageBreaks="1" showGridLines="0" fitToPage="1" printArea="1" view="pageBreakPreview">
      <selection activeCell="B18" sqref="B18:C18"/>
      <pageMargins left="0" right="0" top="0" bottom="0" header="0" footer="0"/>
      <pageSetup scale="78" fitToHeight="0" orientation="portrait" r:id="rId14"/>
      <headerFooter alignWithMargins="0">
        <oddFooter>&amp;R&amp;"Book Antiqua,Bold"&amp;8 Page &amp;P of &amp;N</oddFooter>
      </headerFooter>
    </customSheetView>
    <customSheetView guid="{E51D3662-FFCE-4FD6-A590-7DDC9E38C41F}" showPageBreaks="1" showGridLines="0" fitToPage="1" printArea="1" view="pageBreakPreview">
      <selection activeCell="B18" sqref="B18:C18"/>
      <pageMargins left="0" right="0" top="0" bottom="0" header="0" footer="0"/>
      <pageSetup scale="32" orientation="portrait" r:id="rId15"/>
      <headerFooter alignWithMargins="0">
        <oddFooter>&amp;R&amp;"Book Antiqua,Bold"&amp;8 Page &amp;P of &amp;N</oddFooter>
      </headerFooter>
    </customSheetView>
    <customSheetView guid="{CB7992C9-ABA5-4C7D-8C49-1E1D8E8875C7}" showPageBreaks="1" showGridLines="0" printArea="1" view="pageBreakPreview" topLeftCell="B32">
      <selection activeCell="B46" sqref="B46:C46"/>
      <pageMargins left="0" right="0" top="0" bottom="0" header="0" footer="0"/>
      <pageSetup scale="95" orientation="portrait" r:id="rId16"/>
      <headerFooter alignWithMargins="0">
        <oddFooter>&amp;R&amp;"Book Antiqua,Bold"&amp;8 Page &amp;P of &amp;N</oddFooter>
      </headerFooter>
    </customSheetView>
    <customSheetView guid="{97C0FC0E-800C-45C9-895E-E91A3F1ADBA4}" showPageBreaks="1" showGridLines="0" printArea="1" view="pageBreakPreview" topLeftCell="B1">
      <selection activeCell="B23" sqref="B23:C23"/>
      <pageMargins left="0" right="0" top="0" bottom="0" header="0" footer="0"/>
      <pageSetup scale="95" orientation="portrait" r:id="rId17"/>
      <headerFooter alignWithMargins="0">
        <oddFooter>&amp;R&amp;"Book Antiqua,Bold"&amp;8 Page &amp;P of &amp;N</oddFooter>
      </headerFooter>
    </customSheetView>
    <customSheetView guid="{15A19D23-A9FD-4FC1-B7B0-F2D16BDFC729}" showPageBreaks="1" showGridLines="0" printArea="1" view="pageBreakPreview" topLeftCell="A13">
      <selection activeCell="B20" sqref="B20:C20"/>
      <pageMargins left="0" right="0" top="0" bottom="0" header="0" footer="0"/>
      <pageSetup scale="95" orientation="portrait" r:id="rId18"/>
      <headerFooter alignWithMargins="0">
        <oddFooter>&amp;R&amp;"Book Antiqua,Bold"&amp;8 Page &amp;P of &amp;N</oddFooter>
      </headerFooter>
    </customSheetView>
    <customSheetView guid="{C5EDD9E3-0801-4479-8600-A80B0FCFDF0B}" showPageBreaks="1" showGridLines="0" printArea="1" view="pageBreakPreview" topLeftCell="A13">
      <selection activeCell="B20" sqref="B20:C20"/>
      <pageMargins left="0" right="0" top="0" bottom="0" header="0" footer="0"/>
      <pageSetup scale="95" orientation="portrait" r:id="rId19"/>
      <headerFooter alignWithMargins="0">
        <oddFooter>&amp;R&amp;"Book Antiqua,Bold"&amp;8 Page &amp;P of &amp;N</oddFooter>
      </headerFooter>
    </customSheetView>
    <customSheetView guid="{FE4EC9C4-31B9-4D40-8323-5B16C3BC840F}" showPageBreaks="1" showGridLines="0" printArea="1" view="pageBreakPreview" topLeftCell="A19">
      <selection activeCell="B18" sqref="B18:C18"/>
      <pageMargins left="0" right="0" top="0" bottom="0" header="0" footer="0"/>
      <pageSetup scale="95" orientation="portrait" r:id="rId20"/>
      <headerFooter alignWithMargins="0">
        <oddFooter>&amp;R&amp;"Book Antiqua,Bold"&amp;8 Page &amp;P of &amp;N</oddFooter>
      </headerFooter>
    </customSheetView>
    <customSheetView guid="{F9FE2C60-2849-4C32-B532-2B1A89FFA9CD}" showGridLines="0">
      <selection activeCell="B18" sqref="B18:C18"/>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topLeftCell="A13">
      <selection activeCell="D22" sqref="D22"/>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topLeftCell="A6">
      <selection activeCell="B18" sqref="B18:C18"/>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B18" sqref="B18:C18"/>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showRuler="0" topLeftCell="A2">
      <selection activeCell="B18" sqref="B18:C18"/>
      <rowBreaks count="1" manualBreakCount="1">
        <brk id="58" max="16383" man="1"/>
      </rowBreaks>
      <pageMargins left="0" right="0" top="0" bottom="0" header="0" footer="0"/>
      <pageSetup orientation="portrait" r:id="rId25"/>
      <headerFooter alignWithMargins="0">
        <oddFooter>&amp;L&amp;8Tower Package-P238-TW04, TL associated with Phase-I Generation Project in Orissa (Part-C)&amp;R&amp;"Book Antiqua,Bold"&amp;8Attachment-11 TW04  / Page &amp;P</oddFooter>
      </headerFooter>
    </customSheetView>
    <customSheetView guid="{ECEBABD0-566A-41C4-AA9A-38EA30EFEDA8}" showGridLines="0" showRuler="0">
      <rowBreaks count="1" manualBreakCount="1">
        <brk id="58" max="16383" man="1"/>
      </rowBreaks>
      <pageMargins left="0" right="0" top="0" bottom="0" header="0" footer="0"/>
      <pageSetup scale="95"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B18" sqref="B18:C18"/>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selection activeCell="B20" sqref="B20:C20"/>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selection activeCell="B20" sqref="B20:C20"/>
      <pageMargins left="0" right="0" top="0" bottom="0" header="0" footer="0"/>
      <pageSetup orientation="portrait" r:id="rId29"/>
      <headerFooter alignWithMargins="0">
        <oddFooter>&amp;R&amp;"Book Antiqua,Bold"&amp;8 Page &amp;P of &amp;N</oddFooter>
      </headerFooter>
    </customSheetView>
    <customSheetView guid="{240327DD-375F-45D4-BA52-89AFD79FE6A1}" showPageBreaks="1" showGridLines="0" printArea="1" view="pageBreakPreview" topLeftCell="A22">
      <selection activeCell="B18" sqref="B18:C18"/>
      <pageMargins left="0" right="0" top="0" bottom="0" header="0" footer="0"/>
      <pageSetup scale="95" orientation="portrait" r:id="rId30"/>
      <headerFooter alignWithMargins="0">
        <oddFooter>&amp;R&amp;"Book Antiqua,Bold"&amp;8 Page &amp;P of &amp;N</oddFooter>
      </headerFooter>
    </customSheetView>
    <customSheetView guid="{477F7E43-D393-45BA-B99B-D838E4629B5D}" showPageBreaks="1" showGridLines="0" printArea="1" view="pageBreakPreview" topLeftCell="A13">
      <selection activeCell="B20" sqref="B20:C20"/>
      <pageMargins left="0" right="0" top="0" bottom="0" header="0" footer="0"/>
      <pageSetup scale="95" orientation="portrait" r:id="rId31"/>
      <headerFooter alignWithMargins="0">
        <oddFooter>&amp;R&amp;"Book Antiqua,Bold"&amp;8 Page &amp;P of &amp;N</oddFooter>
      </headerFooter>
    </customSheetView>
    <customSheetView guid="{8E3ED18F-7B8F-4A1C-969D-A70DC3B696C3}" showPageBreaks="1" showGridLines="0" printArea="1" view="pageBreakPreview" topLeftCell="A13">
      <selection activeCell="B20" sqref="B20:C20"/>
      <pageMargins left="0" right="0" top="0" bottom="0" header="0" footer="0"/>
      <pageSetup scale="95" orientation="portrait" r:id="rId32"/>
      <headerFooter alignWithMargins="0">
        <oddFooter>&amp;R&amp;"Book Antiqua,Bold"&amp;8 Page &amp;P of &amp;N</oddFooter>
      </headerFooter>
    </customSheetView>
    <customSheetView guid="{38BECF6E-1A53-4F98-87B9-44F2C5F77E08}" showPageBreaks="1" showGridLines="0" printArea="1" view="pageBreakPreview" topLeftCell="A12">
      <selection activeCell="B23" sqref="B23:C23"/>
      <pageMargins left="0" right="0" top="0" bottom="0" header="0" footer="0"/>
      <pageSetup scale="95" orientation="portrait" r:id="rId33"/>
      <headerFooter alignWithMargins="0">
        <oddFooter>&amp;R&amp;"Book Antiqua,Bold"&amp;8 Page &amp;P of &amp;N</oddFooter>
      </headerFooter>
    </customSheetView>
    <customSheetView guid="{340562B9-6CEE-4962-8D7D-CA1C6778F52C}" showPageBreaks="1" showGridLines="0" printArea="1" view="pageBreakPreview" topLeftCell="B1">
      <selection activeCell="B23" sqref="B23:C23"/>
      <pageMargins left="0" right="0" top="0" bottom="0" header="0" footer="0"/>
      <pageSetup scale="95" orientation="portrait" r:id="rId34"/>
      <headerFooter alignWithMargins="0">
        <oddFooter>&amp;R&amp;"Book Antiqua,Bold"&amp;8 Page &amp;P of &amp;N</oddFooter>
      </headerFooter>
    </customSheetView>
    <customSheetView guid="{82E8A0F5-0020-4355-95CF-28601763A783}" showPageBreaks="1" showGridLines="0" fitToPage="1" printArea="1" view="pageBreakPreview">
      <selection activeCell="B18" sqref="B18:C18"/>
      <pageMargins left="0" right="0" top="0" bottom="0" header="0" footer="0"/>
      <pageSetup scale="32" orientation="portrait" r:id="rId35"/>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B18" sqref="B18:C18"/>
      <pageMargins left="0" right="0" top="0" bottom="0" header="0" footer="0"/>
      <pageSetup scale="78" fitToHeight="0" orientation="portrait" r:id="rId36"/>
      <headerFooter alignWithMargins="0">
        <oddFooter>&amp;R&amp;"Book Antiqua,Bold"&amp;8 Page &amp;P of &amp;N</oddFooter>
      </headerFooter>
    </customSheetView>
    <customSheetView guid="{A8583C01-5E6A-4469-ADCA-440E12AA8084}" scale="115" showPageBreaks="1" showGridLines="0" fitToPage="1" printArea="1" view="pageBreakPreview" topLeftCell="A7">
      <selection activeCell="B18" sqref="B18:C18"/>
      <pageMargins left="0" right="0" top="0" bottom="0" header="0" footer="0"/>
      <pageSetup scale="78" fitToHeight="0" orientation="portrait" r:id="rId37"/>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B22" sqref="B22:C22"/>
      <pageMargins left="0" right="0" top="0" bottom="0" header="0" footer="0"/>
      <pageSetup scale="79" fitToHeight="0" orientation="portrait" r:id="rId38"/>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B22" sqref="B22:C22"/>
      <pageMargins left="0" right="0" top="0" bottom="0" header="0" footer="0"/>
      <pageSetup scale="78" fitToHeight="0" orientation="portrait" r:id="rId39"/>
      <headerFooter alignWithMargins="0">
        <oddFooter>&amp;R&amp;"Book Antiqua,Bold"&amp;8 Page &amp;P of &amp;N</oddFooter>
      </headerFooter>
    </customSheetView>
    <customSheetView guid="{869B0F9C-77A4-468D-A350-EA35CAE357D9}" scale="115" showPageBreaks="1" showGridLines="0" fitToPage="1" printArea="1" view="pageBreakPreview" topLeftCell="A35">
      <selection activeCell="B47" sqref="B47:C47"/>
      <pageMargins left="0" right="0" top="0" bottom="0" header="0" footer="0"/>
      <pageSetup scale="78" fitToHeight="0" orientation="portrait" r:id="rId40"/>
      <headerFooter alignWithMargins="0">
        <oddFooter>&amp;R&amp;"Book Antiqua,Bold"&amp;8 Page &amp;P of &amp;N</oddFooter>
      </headerFooter>
    </customSheetView>
    <customSheetView guid="{5D67CA2D-8BB3-4F00-894F-4872C1BBE88F}" scale="115" showPageBreaks="1" showGridLines="0" fitToPage="1" printArea="1" view="pageBreakPreview" topLeftCell="A22">
      <selection activeCell="B47" sqref="B47:C47"/>
      <pageMargins left="0" right="0" top="0" bottom="0" header="0" footer="0"/>
      <pageSetup scale="79" fitToHeight="0" orientation="portrait" r:id="rId41"/>
      <headerFooter alignWithMargins="0">
        <oddFooter>&amp;R&amp;"Book Antiqua,Bold"&amp;8 Page &amp;P of &amp;N</oddFooter>
      </headerFooter>
    </customSheetView>
    <customSheetView guid="{F0C5A243-1ADF-42BF-85A0-B6506A13618B}" scale="115" showPageBreaks="1" showGridLines="0" fitToPage="1" printArea="1" view="pageBreakPreview" topLeftCell="A28">
      <selection activeCell="B18" sqref="B18:C18"/>
      <pageMargins left="0" right="0" top="0" bottom="0" header="0" footer="0"/>
      <pageSetup scale="78" fitToHeight="0" orientation="portrait" r:id="rId42"/>
      <headerFooter alignWithMargins="0">
        <oddFooter>&amp;R&amp;"Book Antiqua,Bold"&amp;8 Page &amp;P of &amp;N</oddFooter>
      </headerFooter>
    </customSheetView>
    <customSheetView guid="{176DC383-BC5B-4A2C-B484-0B54305CAC0E}" showPageBreaks="1" showGridLines="0" fitToPage="1" printArea="1" view="pageBreakPreview" topLeftCell="A13">
      <selection activeCell="B19" sqref="B19:C19"/>
      <pageMargins left="0" right="0" top="0" bottom="0" header="0" footer="0"/>
      <pageSetup scale="78" fitToHeight="0" orientation="portrait" r:id="rId43"/>
      <headerFooter alignWithMargins="0">
        <oddFooter>&amp;R&amp;"Book Antiqua,Bold"&amp;8 Page &amp;P of &amp;N</oddFooter>
      </headerFooter>
    </customSheetView>
    <customSheetView guid="{3B6A9969-E4B8-452F-AFFE-7A4A13F5C420}" showPageBreaks="1" showGridLines="0" fitToPage="1" printArea="1" view="pageBreakPreview" topLeftCell="A4">
      <selection activeCell="D20" sqref="D20"/>
      <pageMargins left="0" right="0" top="0" bottom="0" header="0" footer="0"/>
      <pageSetup scale="82" fitToHeight="0" orientation="portrait" r:id="rId44"/>
      <headerFooter alignWithMargins="0">
        <oddFooter>&amp;R&amp;"Book Antiqua,Bold"&amp;8 Page &amp;P of &amp;N</oddFooter>
      </headerFooter>
    </customSheetView>
    <customSheetView guid="{B8284B7F-813C-4C59-8CB2-9F34C8EAC9F3}" showPageBreaks="1" showGridLines="0" fitToPage="1" printArea="1" view="pageBreakPreview">
      <selection activeCell="D20" sqref="D20"/>
      <pageMargins left="0" right="0" top="0" bottom="0" header="0" footer="0"/>
      <pageSetup scale="82" fitToHeight="0" orientation="portrait" r:id="rId45"/>
      <headerFooter alignWithMargins="0">
        <oddFooter>&amp;R&amp;"Book Antiqua,Bold"&amp;8 Page &amp;P of &amp;N</oddFooter>
      </headerFooter>
    </customSheetView>
  </customSheetViews>
  <mergeCells count="48">
    <mergeCell ref="A25:E25"/>
    <mergeCell ref="A26:E26"/>
    <mergeCell ref="A29:E29"/>
    <mergeCell ref="A34:E34"/>
    <mergeCell ref="B38:C38"/>
    <mergeCell ref="A44:E44"/>
    <mergeCell ref="B50:C50"/>
    <mergeCell ref="A62:E62"/>
    <mergeCell ref="A60:E60"/>
    <mergeCell ref="A32:E32"/>
    <mergeCell ref="B39:C39"/>
    <mergeCell ref="B40:C40"/>
    <mergeCell ref="B41:C41"/>
    <mergeCell ref="B80:C80"/>
    <mergeCell ref="B75:C75"/>
    <mergeCell ref="B76:C76"/>
    <mergeCell ref="B77:C77"/>
    <mergeCell ref="B78:C78"/>
    <mergeCell ref="B79:C79"/>
    <mergeCell ref="A72:E72"/>
    <mergeCell ref="B74:C74"/>
    <mergeCell ref="B46:C46"/>
    <mergeCell ref="B51:C51"/>
    <mergeCell ref="B52:C52"/>
    <mergeCell ref="B47:C47"/>
    <mergeCell ref="B48:C48"/>
    <mergeCell ref="B49:C49"/>
    <mergeCell ref="B66:C66"/>
    <mergeCell ref="B67:C67"/>
    <mergeCell ref="B68:C68"/>
    <mergeCell ref="B69:C69"/>
    <mergeCell ref="D1:E1"/>
    <mergeCell ref="A1:C1"/>
    <mergeCell ref="B10:C10"/>
    <mergeCell ref="B11:C11"/>
    <mergeCell ref="B19:C19"/>
    <mergeCell ref="B23:C23"/>
    <mergeCell ref="A3:E3"/>
    <mergeCell ref="A5:E5"/>
    <mergeCell ref="A15:E15"/>
    <mergeCell ref="B17:C17"/>
    <mergeCell ref="B9:C9"/>
    <mergeCell ref="A8:C8"/>
    <mergeCell ref="B12:C12"/>
    <mergeCell ref="B18:C18"/>
    <mergeCell ref="B20:C20"/>
    <mergeCell ref="B21:C21"/>
    <mergeCell ref="B22:C22"/>
  </mergeCells>
  <phoneticPr fontId="7" type="noConversion"/>
  <conditionalFormatting sqref="A58:E81">
    <cfRule type="expression" dxfId="15" priority="2" stopIfTrue="1">
      <formula>$Z$2&lt;2</formula>
    </cfRule>
  </conditionalFormatting>
  <conditionalFormatting sqref="B30:B54 A30:A57 C30:E57 B56:B57 B82 A82:A86 C82:E86 B84:B86">
    <cfRule type="expression" dxfId="14" priority="1" stopIfTrue="1">
      <formula>$Z$2&lt;1</formula>
    </cfRule>
  </conditionalFormatting>
  <pageMargins left="0.75" right="0.63" top="0.57999999999999996" bottom="0.6" header="0.34" footer="0.35"/>
  <pageSetup scale="82" fitToHeight="0" orientation="portrait" r:id="rId46"/>
  <headerFooter alignWithMargins="0">
    <oddFooter>&amp;R&amp;"Book Antiqua,Bold"&amp;8 Page &amp;P of &amp;N</oddFooter>
  </headerFooter>
  <drawing r:id="rId47"/>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1">
    <pageSetUpPr fitToPage="1"/>
  </sheetPr>
  <dimension ref="A1:G45"/>
  <sheetViews>
    <sheetView showGridLines="0" showZeros="0" view="pageBreakPreview" topLeftCell="A36" zoomScale="85" zoomScaleNormal="100" zoomScaleSheetLayoutView="85" workbookViewId="0">
      <selection activeCell="C21" sqref="C21"/>
    </sheetView>
  </sheetViews>
  <sheetFormatPr defaultColWidth="9.140625" defaultRowHeight="16.5"/>
  <cols>
    <col min="1" max="1" width="15.28515625" style="235" customWidth="1"/>
    <col min="2" max="2" width="24" style="235" customWidth="1"/>
    <col min="3" max="3" width="26.85546875" style="235" customWidth="1"/>
    <col min="4" max="4" width="33.5703125" style="235" customWidth="1"/>
    <col min="5" max="5" width="26.140625" style="235" customWidth="1"/>
    <col min="6" max="6" width="14.7109375" style="235" hidden="1" customWidth="1"/>
    <col min="7" max="8" width="0" style="363" hidden="1" customWidth="1"/>
    <col min="9" max="16384" width="9.140625" style="363"/>
  </cols>
  <sheetData>
    <row r="1" spans="1:7" s="234" customFormat="1" ht="20.25" customHeight="1">
      <c r="A1" s="518" t="str">
        <f>'Attach 3(JV)'!A1</f>
        <v xml:space="preserve">Specification No.:CC/NT/W-RT/DOM/A04/24/04405 </v>
      </c>
      <c r="B1" s="519"/>
      <c r="C1" s="519"/>
      <c r="D1" s="519"/>
      <c r="E1" s="520" t="s">
        <v>440</v>
      </c>
      <c r="F1" s="233"/>
    </row>
    <row r="3" spans="1:7" ht="73.5" customHeight="1">
      <c r="A3" s="1234" t="str">
        <f>'Attach 3(JV)'!A3</f>
        <v>765 kV Reactor Package–LOT-7RT-04-BULK for 7X 110 MVAR, 765kV, (1-Ph) Reactors under "Bulk Procurement of 765kV &amp; 400kV Class Transformers &amp; Reactors of various capacities (Lot-7)"</v>
      </c>
      <c r="B3" s="1235"/>
      <c r="C3" s="1235"/>
      <c r="D3" s="1235"/>
      <c r="E3" s="1235"/>
      <c r="F3" s="364"/>
    </row>
    <row r="4" spans="1:7" ht="1.5" hidden="1" customHeight="1">
      <c r="A4" s="239"/>
      <c r="F4" s="30"/>
      <c r="G4" s="11"/>
    </row>
    <row r="5" spans="1:7" ht="20.100000000000001" customHeight="1">
      <c r="A5" s="1271" t="s">
        <v>441</v>
      </c>
      <c r="B5" s="1271"/>
      <c r="C5" s="1271"/>
      <c r="D5" s="1271"/>
      <c r="E5" s="1271"/>
      <c r="F5" s="30"/>
      <c r="G5" s="11"/>
    </row>
    <row r="6" spans="1:7" ht="20.100000000000001" customHeight="1">
      <c r="A6" s="241"/>
      <c r="F6" s="30"/>
      <c r="G6" s="11"/>
    </row>
    <row r="7" spans="1:7" ht="20.100000000000001" customHeight="1">
      <c r="A7" s="257" t="str">
        <f>'[19]Attach 3 (JV)'!A5</f>
        <v>Bidder’s Name and Address (Sole Bidder) :</v>
      </c>
      <c r="D7" s="365" t="str">
        <f>'[19]Attach 3 (JV)'!F5</f>
        <v>To:</v>
      </c>
      <c r="F7" s="30"/>
      <c r="G7" s="11"/>
    </row>
    <row r="8" spans="1:7" ht="36" customHeight="1">
      <c r="A8" s="1272" t="str">
        <f>'Attach 3(JV)'!A8</f>
        <v/>
      </c>
      <c r="B8" s="1272"/>
      <c r="C8" s="1272"/>
      <c r="D8" s="366" t="str">
        <f>'[19]Attach 3 (JV)'!F6</f>
        <v>Contract Services</v>
      </c>
      <c r="F8" s="30"/>
      <c r="G8" s="11"/>
    </row>
    <row r="9" spans="1:7">
      <c r="A9" s="13" t="s">
        <v>57</v>
      </c>
      <c r="B9" s="860">
        <f>'Attach 3(JV)'!B9</f>
        <v>0</v>
      </c>
      <c r="C9" s="860"/>
      <c r="D9" s="366" t="str">
        <f>'[19]Attach 3 (JV)'!F7</f>
        <v>Power Grid Corporation of India Ltd.,</v>
      </c>
      <c r="F9" s="30"/>
      <c r="G9" s="11"/>
    </row>
    <row r="10" spans="1:7">
      <c r="A10" s="13" t="s">
        <v>59</v>
      </c>
      <c r="B10" s="861">
        <f>'Attach 3(JV)'!B10</f>
        <v>0</v>
      </c>
      <c r="C10" s="861"/>
      <c r="D10" s="366" t="str">
        <f>'[19]Attach 3 (JV)'!F8</f>
        <v>"Saudamini", Plot No.-2</v>
      </c>
      <c r="F10" s="30"/>
      <c r="G10" s="11"/>
    </row>
    <row r="11" spans="1:7">
      <c r="B11" s="861">
        <f>'Attach 3(JV)'!B11</f>
        <v>0</v>
      </c>
      <c r="C11" s="861"/>
      <c r="D11" s="366" t="str">
        <f>'[19]Attach 3 (JV)'!F9</f>
        <v xml:space="preserve">Sector-29, </v>
      </c>
    </row>
    <row r="12" spans="1:7">
      <c r="A12" s="241"/>
      <c r="B12" s="861">
        <f>'Attach 3(JV)'!B12</f>
        <v>0</v>
      </c>
      <c r="C12" s="861"/>
      <c r="D12" s="770" t="str">
        <f>'Attach 3(JV)'!E11</f>
        <v>Gurugram (Haryana) - 122001</v>
      </c>
    </row>
    <row r="13" spans="1:7" ht="9.9499999999999993" customHeight="1">
      <c r="A13" s="241"/>
      <c r="B13" s="102"/>
      <c r="C13" s="102"/>
    </row>
    <row r="14" spans="1:7" ht="20.100000000000001" customHeight="1">
      <c r="A14" s="235" t="s">
        <v>63</v>
      </c>
    </row>
    <row r="15" spans="1:7" ht="45.75" customHeight="1">
      <c r="A15" s="1267" t="str">
        <f>"We hereby furnish the relevant details pertaining to the price adjustment provisions for equipment as specified in your specifications and documents for the "&amp;Basic!B7&amp;". The necessary documentary evidence is enclosed."</f>
        <v>We hereby furnish the relevant details pertaining to the price adjustment provisions for equipment as specified in your specifications and documents for the 765 kV Reactor Package – LOT-7RT-04-BULK. The necessary documentary evidence is enclosed.</v>
      </c>
      <c r="B15" s="1267"/>
      <c r="C15" s="1267"/>
      <c r="D15" s="1267"/>
      <c r="E15" s="1267"/>
    </row>
    <row r="16" spans="1:7" ht="51.6" customHeight="1">
      <c r="A16" s="362" t="s">
        <v>373</v>
      </c>
      <c r="B16" s="362" t="s">
        <v>442</v>
      </c>
      <c r="C16" s="362" t="s">
        <v>443</v>
      </c>
      <c r="D16" s="362" t="s">
        <v>444</v>
      </c>
      <c r="E16" s="362" t="s">
        <v>445</v>
      </c>
    </row>
    <row r="17" spans="1:7" ht="13.5" customHeight="1">
      <c r="A17" s="373">
        <v>1</v>
      </c>
      <c r="B17" s="373">
        <v>2</v>
      </c>
      <c r="C17" s="373">
        <v>3</v>
      </c>
      <c r="D17" s="373">
        <v>4</v>
      </c>
      <c r="E17" s="373">
        <v>5</v>
      </c>
    </row>
    <row r="18" spans="1:7" ht="32.25" customHeight="1">
      <c r="A18" s="235" t="s">
        <v>446</v>
      </c>
    </row>
    <row r="19" spans="1:7" s="367" customFormat="1" ht="32.25" customHeight="1">
      <c r="A19" s="1268" t="s">
        <v>447</v>
      </c>
      <c r="B19" s="1269"/>
      <c r="C19" s="1269"/>
      <c r="D19" s="1270"/>
      <c r="E19" s="769"/>
    </row>
    <row r="20" spans="1:7" s="369" customFormat="1" ht="37.5" customHeight="1">
      <c r="A20" s="804" t="s">
        <v>448</v>
      </c>
      <c r="B20" s="1255" t="s">
        <v>449</v>
      </c>
      <c r="C20" s="1255"/>
      <c r="D20" s="1255"/>
      <c r="E20" s="1255"/>
    </row>
    <row r="21" spans="1:7" ht="59.25" customHeight="1">
      <c r="A21" s="261" t="s">
        <v>450</v>
      </c>
      <c r="B21" s="755" t="s">
        <v>451</v>
      </c>
      <c r="C21" s="756"/>
      <c r="D21" s="757" t="s">
        <v>452</v>
      </c>
      <c r="E21" s="758"/>
    </row>
    <row r="22" spans="1:7" ht="67.150000000000006" customHeight="1">
      <c r="A22" s="261" t="s">
        <v>453</v>
      </c>
      <c r="B22" s="755" t="s">
        <v>454</v>
      </c>
      <c r="C22" s="756"/>
      <c r="D22" s="757" t="s">
        <v>455</v>
      </c>
      <c r="E22" s="758"/>
    </row>
    <row r="23" spans="1:7" ht="52.5" customHeight="1">
      <c r="A23" s="261" t="s">
        <v>456</v>
      </c>
      <c r="B23" s="755" t="s">
        <v>457</v>
      </c>
      <c r="C23" s="756"/>
      <c r="D23" s="757" t="s">
        <v>458</v>
      </c>
      <c r="E23" s="758"/>
    </row>
    <row r="24" spans="1:7" ht="45.75" customHeight="1">
      <c r="A24" s="261" t="s">
        <v>459</v>
      </c>
      <c r="B24" s="755" t="s">
        <v>460</v>
      </c>
      <c r="C24" s="756"/>
      <c r="D24" s="757" t="s">
        <v>461</v>
      </c>
      <c r="E24" s="758"/>
    </row>
    <row r="25" spans="1:7" ht="145.5" customHeight="1">
      <c r="A25" s="806" t="s">
        <v>462</v>
      </c>
      <c r="B25" s="759" t="s">
        <v>463</v>
      </c>
      <c r="C25" s="756"/>
      <c r="D25" s="757" t="s">
        <v>464</v>
      </c>
      <c r="E25" s="758"/>
    </row>
    <row r="26" spans="1:7" ht="35.25" customHeight="1">
      <c r="A26" s="1265" t="str">
        <f>IF(OR((SUM(C21:C25)&gt;0.85),SUM(C21:C25)&lt;0.85),"ERROR -Sum of all the coefficients including labour is not equal to 0.85","")</f>
        <v>ERROR -Sum of all the coefficients including labour is not equal to 0.85</v>
      </c>
      <c r="B26" s="1265"/>
      <c r="C26" s="1265"/>
      <c r="D26" s="1265"/>
      <c r="E26" s="1266"/>
    </row>
    <row r="27" spans="1:7" ht="24.75" customHeight="1">
      <c r="A27" s="1256" t="s">
        <v>465</v>
      </c>
      <c r="B27" s="1256"/>
      <c r="C27" s="1256"/>
      <c r="D27" s="1256"/>
      <c r="E27" s="1257"/>
    </row>
    <row r="28" spans="1:7" ht="20.100000000000001" customHeight="1">
      <c r="A28" s="805" t="s">
        <v>466</v>
      </c>
      <c r="B28" s="1264" t="s">
        <v>467</v>
      </c>
      <c r="C28" s="1264"/>
      <c r="D28" s="1264"/>
      <c r="E28" s="1264"/>
    </row>
    <row r="29" spans="1:7" ht="82.5">
      <c r="A29" s="261" t="s">
        <v>85</v>
      </c>
      <c r="B29" s="755" t="s">
        <v>468</v>
      </c>
      <c r="C29" s="261">
        <v>0.85</v>
      </c>
      <c r="D29" s="760" t="s">
        <v>469</v>
      </c>
      <c r="E29" s="758"/>
    </row>
    <row r="30" spans="1:7" s="793" customFormat="1" ht="20.100000000000001" customHeight="1">
      <c r="A30" s="791" t="s">
        <v>470</v>
      </c>
      <c r="B30" s="1258" t="s">
        <v>471</v>
      </c>
      <c r="C30" s="1259"/>
      <c r="D30" s="1259"/>
      <c r="E30" s="1259"/>
      <c r="F30" s="1260"/>
      <c r="G30" s="792"/>
    </row>
    <row r="31" spans="1:7" s="799" customFormat="1" ht="20.100000000000001" customHeight="1">
      <c r="A31" s="794" t="s">
        <v>85</v>
      </c>
      <c r="B31" s="795" t="s">
        <v>472</v>
      </c>
      <c r="C31" s="795"/>
      <c r="D31" s="796"/>
      <c r="E31" s="797"/>
      <c r="F31" s="797"/>
      <c r="G31" s="798"/>
    </row>
    <row r="32" spans="1:7" s="799" customFormat="1" ht="20.100000000000001" customHeight="1">
      <c r="A32" s="800" t="s">
        <v>450</v>
      </c>
      <c r="B32" s="801"/>
      <c r="C32" s="796" t="s">
        <v>473</v>
      </c>
      <c r="D32" s="801"/>
      <c r="E32" s="797" t="s">
        <v>474</v>
      </c>
      <c r="F32" s="802"/>
      <c r="G32" s="798"/>
    </row>
    <row r="33" spans="1:7" s="799" customFormat="1" ht="20.100000000000001" customHeight="1">
      <c r="A33" s="800" t="s">
        <v>453</v>
      </c>
      <c r="B33" s="801"/>
      <c r="C33" s="796" t="s">
        <v>475</v>
      </c>
      <c r="D33" s="801"/>
      <c r="E33" s="797" t="s">
        <v>474</v>
      </c>
      <c r="F33" s="802"/>
      <c r="G33" s="798"/>
    </row>
    <row r="34" spans="1:7" s="799" customFormat="1" ht="20.100000000000001" customHeight="1">
      <c r="A34" s="800" t="s">
        <v>456</v>
      </c>
      <c r="B34" s="801"/>
      <c r="C34" s="796" t="s">
        <v>476</v>
      </c>
      <c r="D34" s="801"/>
      <c r="E34" s="797" t="s">
        <v>474</v>
      </c>
      <c r="F34" s="802"/>
      <c r="G34" s="798"/>
    </row>
    <row r="35" spans="1:7" s="799" customFormat="1" ht="20.100000000000001" customHeight="1">
      <c r="A35" s="800" t="s">
        <v>459</v>
      </c>
      <c r="B35" s="801"/>
      <c r="C35" s="796" t="s">
        <v>477</v>
      </c>
      <c r="D35" s="801"/>
      <c r="E35" s="797" t="s">
        <v>474</v>
      </c>
      <c r="F35" s="802"/>
      <c r="G35" s="798"/>
    </row>
    <row r="36" spans="1:7" s="799" customFormat="1" ht="181.5">
      <c r="A36" s="800" t="s">
        <v>87</v>
      </c>
      <c r="B36" s="796" t="s">
        <v>478</v>
      </c>
      <c r="C36" s="796" t="s">
        <v>479</v>
      </c>
      <c r="D36" s="801"/>
      <c r="E36" s="803" t="s">
        <v>480</v>
      </c>
      <c r="F36" s="802"/>
      <c r="G36" s="798"/>
    </row>
    <row r="37" spans="1:7" s="799" customFormat="1" ht="35.25" customHeight="1">
      <c r="A37" s="1261" t="s">
        <v>481</v>
      </c>
      <c r="B37" s="1262"/>
      <c r="C37" s="1262"/>
      <c r="D37" s="1262"/>
      <c r="E37" s="1262"/>
      <c r="F37" s="1263"/>
      <c r="G37" s="798"/>
    </row>
    <row r="38" spans="1:7" s="368" customFormat="1" ht="20.100000000000001" customHeight="1">
      <c r="A38" s="807" t="s">
        <v>482</v>
      </c>
      <c r="B38" s="1249" t="s">
        <v>483</v>
      </c>
      <c r="C38" s="1250"/>
      <c r="D38" s="1250"/>
      <c r="E38" s="1251"/>
      <c r="F38" s="367"/>
    </row>
    <row r="39" spans="1:7" s="371" customFormat="1" ht="30" customHeight="1">
      <c r="A39" s="808" t="s">
        <v>484</v>
      </c>
      <c r="B39" s="1252" t="s">
        <v>485</v>
      </c>
      <c r="C39" s="1253"/>
      <c r="D39" s="1253"/>
      <c r="E39" s="1254"/>
      <c r="F39" s="370"/>
    </row>
    <row r="40" spans="1:7" ht="147.75" customHeight="1">
      <c r="A40" s="261" t="s">
        <v>450</v>
      </c>
      <c r="B40" s="755" t="s">
        <v>463</v>
      </c>
      <c r="C40" s="761">
        <v>0.8</v>
      </c>
      <c r="D40" s="760" t="s">
        <v>486</v>
      </c>
      <c r="E40" s="758"/>
    </row>
    <row r="41" spans="1:7" s="374" customFormat="1" ht="205.5" customHeight="1">
      <c r="A41" s="911" t="s">
        <v>487</v>
      </c>
      <c r="B41" s="912"/>
      <c r="C41" s="912"/>
      <c r="D41" s="912"/>
      <c r="E41" s="913"/>
      <c r="F41" s="29"/>
    </row>
    <row r="42" spans="1:7" ht="20.100000000000001" customHeight="1">
      <c r="A42" s="375"/>
      <c r="B42" s="375"/>
      <c r="C42" s="375"/>
    </row>
    <row r="43" spans="1:7" s="235" customFormat="1">
      <c r="A43" s="257" t="s">
        <v>65</v>
      </c>
      <c r="B43" s="372" t="str">
        <f>'Attach 3(JV)'!B24</f>
        <v>--</v>
      </c>
      <c r="D43" s="257" t="s">
        <v>66</v>
      </c>
      <c r="E43" s="257" t="str">
        <f>'Attach 3(JV)'!E24</f>
        <v/>
      </c>
      <c r="G43" s="363"/>
    </row>
    <row r="44" spans="1:7" s="235" customFormat="1">
      <c r="A44" s="257" t="s">
        <v>67</v>
      </c>
      <c r="B44" s="257" t="str">
        <f>'Attach 3(JV)'!B25</f>
        <v/>
      </c>
      <c r="D44" s="257" t="s">
        <v>488</v>
      </c>
      <c r="E44" s="242" t="str">
        <f>'Attach 3(JV)'!E25</f>
        <v/>
      </c>
      <c r="G44" s="363"/>
    </row>
    <row r="45" spans="1:7" s="235" customFormat="1">
      <c r="A45" s="242"/>
      <c r="B45" s="242"/>
      <c r="C45" s="257"/>
      <c r="D45" s="256"/>
      <c r="E45" s="242"/>
      <c r="G45" s="363"/>
    </row>
  </sheetData>
  <sheetProtection algorithmName="SHA-512" hashValue="1LWx46XUMtM9gbJqpO9KLMtxCHYPnpYr0KKtWAN6zdLiTouL1PAPWxHRfBav7vyg9HYWSV1IokXj2vUBBE6HsA==" saltValue="BU+bp+Oa2ONm1+aUkrYfSA==" spinCount="100000" sheet="1" formatCells="0" formatColumns="0" formatRows="0" selectLockedCells="1"/>
  <customSheetViews>
    <customSheetView guid="{51A6EE7B-1159-4743-BF27-95D329619B3B}" showPageBreaks="1" showGridLines="0" zeroValues="0" fitToPage="1" printArea="1" hiddenRows="1" hiddenColumns="1" view="pageBreakPreview" topLeftCell="A14">
      <selection activeCell="C21" sqref="C21"/>
      <pageMargins left="0" right="0" top="0" bottom="0" header="0" footer="0"/>
      <pageSetup scale="82" fitToHeight="0" orientation="portrait" r:id="rId1"/>
      <headerFooter alignWithMargins="0">
        <oddFooter>&amp;R&amp;"Book Antiqua,Bold"&amp;8 Page &amp;P of &amp;N</oddFooter>
      </headerFooter>
    </customSheetView>
    <customSheetView guid="{B9DDBA10-9BB0-4D91-9619-C113F75B2489}" scale="130" showPageBreaks="1" showGridLines="0" zeroValues="0" fitToPage="1" printArea="1" hiddenRows="1" hiddenColumns="1" view="pageBreakPreview" topLeftCell="A7">
      <selection activeCell="C21" sqref="C21"/>
      <pageMargins left="0" right="0" top="0" bottom="0" header="0" footer="0"/>
      <pageSetup scale="82" fitToHeight="0" orientation="portrait" r:id="rId2"/>
      <headerFooter alignWithMargins="0">
        <oddFooter>&amp;R&amp;"Book Antiqua,Bold"&amp;8 Page &amp;P of &amp;N</oddFooter>
      </headerFooter>
    </customSheetView>
    <customSheetView guid="{4B898AE2-7356-489E-882D-EC3B09CB95AA}" scale="85" showPageBreaks="1" showGridLines="0" zeroValues="0" fitToPage="1" printArea="1" hiddenRows="1" hiddenColumns="1" view="pageBreakPreview" topLeftCell="A5">
      <selection activeCell="E21" sqref="E21"/>
      <pageMargins left="0" right="0" top="0" bottom="0" header="0" footer="0"/>
      <pageSetup scale="82" fitToHeight="0" orientation="portrait" r:id="rId3"/>
      <headerFooter alignWithMargins="0">
        <oddFooter>&amp;R&amp;"Book Antiqua,Bold"&amp;8 Page &amp;P of &amp;N</oddFooter>
      </headerFooter>
    </customSheetView>
    <customSheetView guid="{3836A67F-51F8-4B52-B51D-937DC398CD1F}" scale="85" showPageBreaks="1" showGridLines="0" zeroValues="0" fitToPage="1" printArea="1" hiddenRows="1" hiddenColumns="1" view="pageBreakPreview" topLeftCell="A11">
      <selection activeCell="C22" sqref="C22"/>
      <pageMargins left="0" right="0" top="0" bottom="0" header="0" footer="0"/>
      <pageSetup scale="82" fitToHeight="0" orientation="portrait" r:id="rId4"/>
      <headerFooter alignWithMargins="0">
        <oddFooter>&amp;R&amp;"Book Antiqua,Bold"&amp;8 Page &amp;P of &amp;N</oddFooter>
      </headerFooter>
    </customSheetView>
    <customSheetView guid="{9F341631-288D-49D9-8F81-65CCC818C9BA}" scale="85" showPageBreaks="1" showGridLines="0" zeroValues="0" fitToPage="1" printArea="1" hiddenRows="1" hiddenColumns="1" view="pageBreakPreview" topLeftCell="A11">
      <selection activeCell="C22" sqref="C22"/>
      <pageMargins left="0" right="0" top="0" bottom="0" header="0" footer="0"/>
      <pageSetup scale="82" fitToHeight="0" orientation="portrait" r:id="rId5"/>
      <headerFooter alignWithMargins="0">
        <oddFooter>&amp;R&amp;"Book Antiqua,Bold"&amp;8 Page &amp;P of &amp;N</oddFooter>
      </headerFooter>
    </customSheetView>
    <customSheetView guid="{DBB6855E-D634-47BF-8EAD-2479D63E426E}" scale="85" showPageBreaks="1" showGridLines="0" zeroValues="0" fitToPage="1" printArea="1" hiddenRows="1" hiddenColumns="1" view="pageBreakPreview">
      <selection activeCell="E29" sqref="E29"/>
      <pageMargins left="0" right="0" top="0" bottom="0" header="0" footer="0"/>
      <pageSetup scale="82" fitToHeight="0" orientation="portrait" r:id="rId6"/>
      <headerFooter alignWithMargins="0">
        <oddFooter>&amp;R&amp;"Book Antiqua,Bold"&amp;8 Page &amp;P of &amp;N</oddFooter>
      </headerFooter>
    </customSheetView>
    <customSheetView guid="{9CD72AD0-8BDA-437F-A784-A667464C809C}" scale="115" showPageBreaks="1" showGridLines="0" zeroValues="0" fitToPage="1" printArea="1" hiddenRows="1" hiddenColumns="1" view="pageBreakPreview" topLeftCell="A22">
      <selection activeCell="C21" sqref="C21"/>
      <pageMargins left="0" right="0" top="0" bottom="0" header="0" footer="0"/>
      <pageSetup scale="82" fitToHeight="0" orientation="portrait" r:id="rId7"/>
      <headerFooter alignWithMargins="0">
        <oddFooter>&amp;R&amp;"Book Antiqua,Bold"&amp;8 Page &amp;P of &amp;N</oddFooter>
      </headerFooter>
    </customSheetView>
    <customSheetView guid="{757C3C2F-C668-4CD7-806B-CA71CC57DCC1}" scale="115" showPageBreaks="1" showGridLines="0" zeroValues="0" fitToPage="1" printArea="1" hiddenRows="1" hiddenColumns="1" view="pageBreakPreview" topLeftCell="A16">
      <selection activeCell="C22" sqref="C22"/>
      <pageMargins left="0" right="0" top="0" bottom="0" header="0" footer="0"/>
      <pageSetup scale="82" fitToHeight="0" orientation="portrait" r:id="rId8"/>
      <headerFooter alignWithMargins="0">
        <oddFooter>&amp;R&amp;"Book Antiqua,Bold"&amp;8 Page &amp;P of &amp;N</oddFooter>
      </headerFooter>
    </customSheetView>
    <customSheetView guid="{696D4A13-5E44-4B16-B107-EB70ABB06CBE}" scale="115" showPageBreaks="1" showGridLines="0" zeroValues="0" fitToPage="1" printArea="1" hiddenRows="1" hiddenColumns="1" view="pageBreakPreview" topLeftCell="A21">
      <selection activeCell="E21" sqref="E21"/>
      <pageMargins left="0" right="0" top="0" bottom="0" header="0" footer="0"/>
      <pageSetup scale="82" fitToHeight="0" orientation="portrait" r:id="rId9"/>
      <headerFooter alignWithMargins="0">
        <oddFooter>&amp;R&amp;"Book Antiqua,Bold"&amp;8 Page &amp;P of &amp;N</oddFooter>
      </headerFooter>
    </customSheetView>
    <customSheetView guid="{5476C51C-4037-4B28-A818-10D7CDF0C66A}" scale="115" showPageBreaks="1" showGridLines="0" zeroValues="0" fitToPage="1" printArea="1" hiddenRows="1" hiddenColumns="1" view="pageBreakPreview" topLeftCell="A5">
      <selection activeCell="C35" sqref="C35"/>
      <pageMargins left="0" right="0" top="0" bottom="0" header="0" footer="0"/>
      <pageSetup scale="82" fitToHeight="0" orientation="portrait" r:id="rId10"/>
      <headerFooter alignWithMargins="0">
        <oddFooter>&amp;R&amp;"Book Antiqua,Bold"&amp;8 Page &amp;P of &amp;N</oddFooter>
      </headerFooter>
    </customSheetView>
    <customSheetView guid="{273BBCBD-8F12-4445-A7CA-FDA7C67AE3D5}" scale="115" showPageBreaks="1" showGridLines="0" zeroValues="0" fitToPage="1" printArea="1" hiddenRows="1" hiddenColumns="1" view="pageBreakPreview" topLeftCell="A46">
      <selection activeCell="E52" sqref="E52"/>
      <pageMargins left="0" right="0" top="0" bottom="0" header="0" footer="0"/>
      <pageSetup scale="82" fitToHeight="0" orientation="portrait" r:id="rId11"/>
      <headerFooter alignWithMargins="0">
        <oddFooter>&amp;R&amp;"Book Antiqua,Bold"&amp;8 Page &amp;P of &amp;N</oddFooter>
      </headerFooter>
    </customSheetView>
    <customSheetView guid="{27CB7082-4FAB-46F1-8968-11E3E4A629B2}" scale="115" showPageBreaks="1" showGridLines="0" zeroValues="0" fitToPage="1" printArea="1" hiddenRows="1" hiddenColumns="1" view="pageBreakPreview" topLeftCell="A42">
      <selection activeCell="C42" sqref="C42"/>
      <pageMargins left="0" right="0" top="0" bottom="0" header="0" footer="0"/>
      <pageSetup scale="82" fitToHeight="0" orientation="portrait" r:id="rId12"/>
      <headerFooter alignWithMargins="0">
        <oddFooter>&amp;R&amp;"Book Antiqua,Bold"&amp;8 Page &amp;P of &amp;N</oddFooter>
      </headerFooter>
    </customSheetView>
    <customSheetView guid="{CDF7C778-C53B-45C7-952D-968F867FB204}" scale="115" showPageBreaks="1" showGridLines="0" zeroValues="0" fitToPage="1" printArea="1" hiddenRows="1" hiddenColumns="1" view="pageBreakPreview" topLeftCell="A51">
      <selection activeCell="C23" sqref="C23"/>
      <pageMargins left="0" right="0" top="0" bottom="0" header="0" footer="0"/>
      <pageSetup scale="82" fitToHeight="0" orientation="portrait" r:id="rId13"/>
      <headerFooter alignWithMargins="0">
        <oddFooter>&amp;R&amp;"Book Antiqua,Bold"&amp;8 Page &amp;P of &amp;N</oddFooter>
      </headerFooter>
    </customSheetView>
    <customSheetView guid="{2CF6F19D-227C-4840-A9E1-6C944B0145DB}" scale="115" showPageBreaks="1" showGridLines="0" zeroValues="0" fitToPage="1" printArea="1" hiddenRows="1" hiddenColumns="1" view="pageBreakPreview" topLeftCell="A5">
      <selection activeCell="C26" sqref="C26"/>
      <pageMargins left="0" right="0" top="0" bottom="0" header="0" footer="0"/>
      <pageSetup scale="82" fitToHeight="0" orientation="portrait" r:id="rId14"/>
      <headerFooter alignWithMargins="0">
        <oddFooter>&amp;R&amp;"Book Antiqua,Bold"&amp;8 Page &amp;P of &amp;N</oddFooter>
      </headerFooter>
    </customSheetView>
    <customSheetView guid="{05855B4F-D61E-4C97-B759-B2F96767F6F8}" scale="115" showPageBreaks="1" showGridLines="0" zeroValues="0" fitToPage="1" printArea="1" hiddenRows="1" hiddenColumns="1" view="pageBreakPreview">
      <selection activeCell="C22" sqref="C22"/>
      <pageMargins left="0" right="0" top="0" bottom="0" header="0" footer="0"/>
      <pageSetup scale="82" fitToHeight="0" orientation="portrait" r:id="rId15"/>
      <headerFooter alignWithMargins="0">
        <oddFooter>&amp;R&amp;"Book Antiqua,Bold"&amp;8 Page &amp;P of &amp;N</oddFooter>
      </headerFooter>
    </customSheetView>
    <customSheetView guid="{A8583C01-5E6A-4469-ADCA-440E12AA8084}" scale="115" showPageBreaks="1" showGridLines="0" zeroValues="0" fitToPage="1" printArea="1" hiddenRows="1" hiddenColumns="1" view="pageBreakPreview" topLeftCell="A6">
      <selection activeCell="C22" sqref="C22"/>
      <pageMargins left="0" right="0" top="0" bottom="0" header="0" footer="0"/>
      <pageSetup scale="82" fitToHeight="0" orientation="portrait" r:id="rId16"/>
      <headerFooter alignWithMargins="0">
        <oddFooter>&amp;R&amp;"Book Antiqua,Bold"&amp;8 Page &amp;P of &amp;N</oddFooter>
      </headerFooter>
    </customSheetView>
    <customSheetView guid="{F8DC905B-04E9-41D7-B695-0DB8D092215B}" scale="115" showPageBreaks="1" showGridLines="0" zeroValues="0" fitToPage="1" printArea="1" hiddenRows="1" hiddenColumns="1" view="pageBreakPreview" topLeftCell="A5">
      <selection activeCell="C22" sqref="C22"/>
      <pageMargins left="0" right="0" top="0" bottom="0" header="0" footer="0"/>
      <pageSetup scale="82" fitToHeight="0" orientation="portrait" r:id="rId17"/>
      <headerFooter alignWithMargins="0">
        <oddFooter>&amp;R&amp;"Book Antiqua,Bold"&amp;8 Page &amp;P of &amp;N</oddFooter>
      </headerFooter>
    </customSheetView>
    <customSheetView guid="{067EF7EF-2552-42C0-8B2F-9338A16B73EB}" scale="115" showPageBreaks="1" showGridLines="0" zeroValues="0" fitToPage="1" printArea="1" hiddenRows="1" hiddenColumns="1" view="pageBreakPreview" topLeftCell="A32">
      <selection activeCell="C21" sqref="C21"/>
      <pageMargins left="0" right="0" top="0" bottom="0" header="0" footer="0"/>
      <pageSetup scale="82" fitToHeight="0" orientation="portrait" r:id="rId18"/>
      <headerFooter alignWithMargins="0">
        <oddFooter>&amp;R&amp;"Book Antiqua,Bold"&amp;8 Page &amp;P of &amp;N</oddFooter>
      </headerFooter>
    </customSheetView>
    <customSheetView guid="{869B0F9C-77A4-468D-A350-EA35CAE357D9}" scale="115" showPageBreaks="1" showGridLines="0" zeroValues="0" fitToPage="1" printArea="1" hiddenRows="1" hiddenColumns="1" view="pageBreakPreview" topLeftCell="A5">
      <selection activeCell="C23" sqref="C23"/>
      <pageMargins left="0" right="0" top="0" bottom="0" header="0" footer="0"/>
      <pageSetup scale="82" fitToHeight="0" orientation="portrait" r:id="rId19"/>
      <headerFooter alignWithMargins="0">
        <oddFooter>&amp;R&amp;"Book Antiqua,Bold"&amp;8 Page &amp;P of &amp;N</oddFooter>
      </headerFooter>
    </customSheetView>
    <customSheetView guid="{5D67CA2D-8BB3-4F00-894F-4872C1BBE88F}" scale="115" showPageBreaks="1" showGridLines="0" zeroValues="0" fitToPage="1" printArea="1" hiddenRows="1" hiddenColumns="1" view="pageBreakPreview" topLeftCell="A27">
      <selection activeCell="C31" sqref="C31"/>
      <pageMargins left="0" right="0" top="0" bottom="0" header="0" footer="0"/>
      <pageSetup scale="82" fitToHeight="0" orientation="portrait" r:id="rId20"/>
      <headerFooter alignWithMargins="0">
        <oddFooter>&amp;R&amp;"Book Antiqua,Bold"&amp;8 Page &amp;P of &amp;N</oddFooter>
      </headerFooter>
    </customSheetView>
    <customSheetView guid="{F0C5A243-1ADF-42BF-85A0-B6506A13618B}" scale="115" showPageBreaks="1" showGridLines="0" zeroValues="0" fitToPage="1" printArea="1" hiddenRows="1" hiddenColumns="1" view="pageBreakPreview" topLeftCell="A11">
      <selection activeCell="C21" sqref="C21"/>
      <pageMargins left="0" right="0" top="0" bottom="0" header="0" footer="0"/>
      <pageSetup scale="82" fitToHeight="0" orientation="portrait" r:id="rId21"/>
      <headerFooter alignWithMargins="0">
        <oddFooter>&amp;R&amp;"Book Antiqua,Bold"&amp;8 Page &amp;P of &amp;N</oddFooter>
      </headerFooter>
    </customSheetView>
    <customSheetView guid="{176DC383-BC5B-4A2C-B484-0B54305CAC0E}" scale="85" showPageBreaks="1" showGridLines="0" zeroValues="0" fitToPage="1" printArea="1" hiddenRows="1" hiddenColumns="1" view="pageBreakPreview">
      <selection activeCell="C21" sqref="C21"/>
      <pageMargins left="0" right="0" top="0" bottom="0" header="0" footer="0"/>
      <pageSetup scale="82" fitToHeight="0" orientation="portrait" r:id="rId22"/>
      <headerFooter alignWithMargins="0">
        <oddFooter>&amp;R&amp;"Book Antiqua,Bold"&amp;8 Page &amp;P of &amp;N</oddFooter>
      </headerFooter>
    </customSheetView>
    <customSheetView guid="{3B6A9969-E4B8-452F-AFFE-7A4A13F5C420}" scale="130" showPageBreaks="1" showGridLines="0" zeroValues="0" fitToPage="1" printArea="1" hiddenRows="1" hiddenColumns="1" view="pageBreakPreview" topLeftCell="A7">
      <selection activeCell="C21" sqref="C21"/>
      <pageMargins left="0" right="0" top="0" bottom="0" header="0" footer="0"/>
      <pageSetup scale="82" fitToHeight="0" orientation="portrait" r:id="rId23"/>
      <headerFooter alignWithMargins="0">
        <oddFooter>&amp;R&amp;"Book Antiqua,Bold"&amp;8 Page &amp;P of &amp;N</oddFooter>
      </headerFooter>
    </customSheetView>
    <customSheetView guid="{B8284B7F-813C-4C59-8CB2-9F34C8EAC9F3}" showPageBreaks="1" showGridLines="0" zeroValues="0" fitToPage="1" printArea="1" hiddenRows="1" hiddenColumns="1" view="pageBreakPreview" topLeftCell="A14">
      <selection activeCell="C21" sqref="C21"/>
      <pageMargins left="0" right="0" top="0" bottom="0" header="0" footer="0"/>
      <pageSetup scale="82" fitToHeight="0" orientation="portrait" r:id="rId24"/>
      <headerFooter alignWithMargins="0">
        <oddFooter>&amp;R&amp;"Book Antiqua,Bold"&amp;8 Page &amp;P of &amp;N</oddFooter>
      </headerFooter>
    </customSheetView>
  </customSheetViews>
  <mergeCells count="18">
    <mergeCell ref="A3:E3"/>
    <mergeCell ref="A5:E5"/>
    <mergeCell ref="A8:C8"/>
    <mergeCell ref="B9:C9"/>
    <mergeCell ref="B10:C10"/>
    <mergeCell ref="B11:C11"/>
    <mergeCell ref="B28:E28"/>
    <mergeCell ref="A26:E26"/>
    <mergeCell ref="B12:C12"/>
    <mergeCell ref="A15:E15"/>
    <mergeCell ref="A19:D19"/>
    <mergeCell ref="A41:E41"/>
    <mergeCell ref="B38:E38"/>
    <mergeCell ref="B39:E39"/>
    <mergeCell ref="B20:E20"/>
    <mergeCell ref="A27:E27"/>
    <mergeCell ref="B30:F30"/>
    <mergeCell ref="A37:F37"/>
  </mergeCells>
  <dataValidations count="4">
    <dataValidation type="list" allowBlank="1" showInputMessage="1" showErrorMessage="1" sqref="C21" xr:uid="{00000000-0002-0000-1100-000000000000}">
      <formula1>"0.16,0.17,0.18,0.19,0.20"</formula1>
    </dataValidation>
    <dataValidation type="list" allowBlank="1" showInputMessage="1" showErrorMessage="1" sqref="C25" xr:uid="{00000000-0002-0000-1100-000001000000}">
      <formula1>"0.22,0.23,0.24,0.25,0.26"</formula1>
    </dataValidation>
    <dataValidation type="list" allowBlank="1" showInputMessage="1" showErrorMessage="1" sqref="C23:C24" xr:uid="{00000000-0002-0000-1100-000002000000}">
      <formula1>"0.10,0.11,0.12"</formula1>
    </dataValidation>
    <dataValidation type="list" allowBlank="1" showInputMessage="1" showErrorMessage="1" sqref="C22" xr:uid="{00000000-0002-0000-1100-000003000000}">
      <formula1>"0.19,0.20,0.21,0.22,0.23"</formula1>
    </dataValidation>
  </dataValidations>
  <pageMargins left="0.7" right="0.25" top="0.47" bottom="0.48" header="0.28000000000000003" footer="0.23"/>
  <pageSetup scale="85" fitToHeight="0" orientation="portrait" r:id="rId25"/>
  <headerFooter alignWithMargins="0">
    <oddFooter>&amp;R&amp;"Book Antiqua,Bold"&amp;8 Page &amp;P of &amp;N</oddFooter>
  </headerFooter>
  <drawing r:id="rId2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indexed="39"/>
    <pageSetUpPr fitToPage="1"/>
  </sheetPr>
  <dimension ref="A1:I39"/>
  <sheetViews>
    <sheetView showGridLines="0" view="pageBreakPreview" topLeftCell="A12" zoomScaleSheetLayoutView="100" workbookViewId="0">
      <selection activeCell="A16" sqref="A16:E16"/>
    </sheetView>
  </sheetViews>
  <sheetFormatPr defaultColWidth="9.140625" defaultRowHeight="16.5"/>
  <cols>
    <col min="1" max="1" width="12.140625" style="29" customWidth="1"/>
    <col min="2" max="2" width="20.5703125" style="29" customWidth="1"/>
    <col min="3" max="3" width="11.42578125" style="29" customWidth="1"/>
    <col min="4" max="4" width="34.5703125" style="29" customWidth="1"/>
    <col min="5" max="5" width="39.28515625" style="29" customWidth="1"/>
    <col min="6" max="8" width="9.140625" style="24"/>
    <col min="9" max="16384" width="9.140625" style="25"/>
  </cols>
  <sheetData>
    <row r="1" spans="1:9" s="77" customFormat="1" ht="15">
      <c r="A1" s="521" t="str">
        <f>'Attach 3(JV)'!A1</f>
        <v xml:space="preserve">Specification No.:CC/NT/W-RT/DOM/A04/24/04405 </v>
      </c>
      <c r="B1" s="510"/>
      <c r="C1" s="510"/>
      <c r="D1" s="510"/>
      <c r="E1" s="522" t="str">
        <f>"Attachment-13 " &amp; 'Attach 3(JV)'!AT1</f>
        <v xml:space="preserve">Attachment-13 </v>
      </c>
      <c r="F1" s="78"/>
      <c r="G1" s="78"/>
      <c r="H1" s="78"/>
    </row>
    <row r="3" spans="1:9" ht="75" customHeight="1">
      <c r="A3" s="1234" t="str">
        <f>'Attach 3(JV)'!A3</f>
        <v>765 kV Reactor Package–LOT-7RT-04-BULK for 7X 110 MVAR, 765kV, (1-Ph) Reactors under "Bulk Procurement of 765kV &amp; 400kV Class Transformers &amp; Reactors of various capacities (Lot-7)"</v>
      </c>
      <c r="B3" s="1235"/>
      <c r="C3" s="1235"/>
      <c r="D3" s="1235"/>
      <c r="E3" s="1235"/>
      <c r="F3" s="26"/>
      <c r="G3" s="27"/>
      <c r="H3" s="26"/>
    </row>
    <row r="4" spans="1:9" ht="20.100000000000001" customHeight="1">
      <c r="A4" s="28"/>
      <c r="H4" s="30"/>
      <c r="I4" s="11"/>
    </row>
    <row r="5" spans="1:9" ht="20.100000000000001" customHeight="1">
      <c r="A5" s="858" t="s">
        <v>489</v>
      </c>
      <c r="B5" s="858"/>
      <c r="C5" s="858"/>
      <c r="D5" s="858"/>
      <c r="E5" s="858"/>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64" t="str">
        <f>'Attach 3(JV)'!A8</f>
        <v/>
      </c>
      <c r="B8" s="864"/>
      <c r="C8" s="864"/>
      <c r="D8" s="864"/>
      <c r="E8" s="12" t="str">
        <f>'Attach 3(JV)'!E8</f>
        <v>Contract Services</v>
      </c>
      <c r="H8" s="30"/>
      <c r="I8" s="11"/>
    </row>
    <row r="9" spans="1:9" ht="20.100000000000001" customHeight="1">
      <c r="A9" s="13" t="s">
        <v>57</v>
      </c>
      <c r="B9" s="861">
        <f>'Attach 3(JV)'!B9</f>
        <v>0</v>
      </c>
      <c r="C9" s="861"/>
      <c r="D9" s="861"/>
      <c r="E9" s="12" t="str">
        <f>'Attach 3(JV)'!E9</f>
        <v>Power Grid Corporation of India Ltd.,</v>
      </c>
      <c r="H9" s="30"/>
      <c r="I9" s="11"/>
    </row>
    <row r="10" spans="1:9" ht="20.100000000000001" customHeight="1">
      <c r="A10" s="13" t="s">
        <v>59</v>
      </c>
      <c r="B10" s="861">
        <f>'Attach 3(JV)'!B10</f>
        <v>0</v>
      </c>
      <c r="C10" s="861"/>
      <c r="D10" s="861"/>
      <c r="E10" s="12" t="str">
        <f>'Attach 3(JV)'!E10</f>
        <v>"Saudamini", Plot No. 2, Sector 29</v>
      </c>
      <c r="H10" s="30"/>
      <c r="I10" s="11"/>
    </row>
    <row r="11" spans="1:9" ht="20.100000000000001" customHeight="1">
      <c r="B11" s="861">
        <f>'Attach 3(JV)'!B11</f>
        <v>0</v>
      </c>
      <c r="C11" s="861"/>
      <c r="D11" s="861"/>
      <c r="E11" s="12" t="str">
        <f>'Attach 3(JV)'!E11</f>
        <v>Gurugram (Haryana) - 122001</v>
      </c>
      <c r="G11" s="78" t="s">
        <v>11</v>
      </c>
    </row>
    <row r="12" spans="1:9" ht="20.100000000000001" customHeight="1">
      <c r="A12" s="32"/>
      <c r="B12" s="861">
        <f>'Attach 3(JV)'!B12</f>
        <v>0</v>
      </c>
      <c r="C12" s="861"/>
      <c r="D12" s="861"/>
      <c r="E12" s="12"/>
    </row>
    <row r="13" spans="1:9" ht="20.100000000000001" customHeight="1">
      <c r="A13" s="32"/>
      <c r="B13" s="102"/>
      <c r="C13" s="102"/>
      <c r="D13" s="102"/>
      <c r="E13" s="25"/>
    </row>
    <row r="14" spans="1:9" ht="20.100000000000001" customHeight="1">
      <c r="A14" s="29" t="s">
        <v>63</v>
      </c>
    </row>
    <row r="15" spans="1:9" ht="20.100000000000001" customHeight="1">
      <c r="A15" s="32"/>
    </row>
    <row r="16" spans="1:9" ht="45" customHeight="1">
      <c r="A16" s="1077" t="s">
        <v>490</v>
      </c>
      <c r="B16" s="1077"/>
      <c r="C16" s="1077"/>
      <c r="D16" s="1077"/>
      <c r="E16" s="1077"/>
      <c r="F16" s="34"/>
      <c r="G16" s="34"/>
      <c r="H16" s="34"/>
    </row>
    <row r="17" spans="1:5" ht="20.100000000000001" customHeight="1">
      <c r="A17" s="32"/>
    </row>
    <row r="18" spans="1:5" ht="20.100000000000001" customHeight="1">
      <c r="A18" s="35"/>
    </row>
    <row r="19" spans="1:5" ht="20.100000000000001" customHeight="1"/>
    <row r="20" spans="1:5" ht="20.100000000000001" customHeight="1">
      <c r="A20" s="35"/>
    </row>
    <row r="21" spans="1:5" ht="20.100000000000001" customHeight="1">
      <c r="A21" s="35"/>
    </row>
    <row r="22" spans="1:5" ht="20.100000000000001" customHeight="1"/>
    <row r="23" spans="1:5" ht="33" customHeight="1">
      <c r="D23" s="37"/>
    </row>
    <row r="24" spans="1:5" ht="33" customHeight="1">
      <c r="A24" s="36" t="s">
        <v>65</v>
      </c>
      <c r="B24" s="62" t="str">
        <f>'Attach 3(JV)'!B24</f>
        <v>--</v>
      </c>
      <c r="C24" s="40"/>
      <c r="D24" s="37" t="s">
        <v>66</v>
      </c>
      <c r="E24" s="198" t="str">
        <f>'Attach 3(JV)'!E24</f>
        <v/>
      </c>
    </row>
    <row r="25" spans="1:5" ht="33" customHeight="1">
      <c r="A25" s="36" t="s">
        <v>67</v>
      </c>
      <c r="B25" s="198" t="str">
        <f>'Attach 3(JV)'!B25</f>
        <v/>
      </c>
      <c r="C25" s="40"/>
      <c r="D25" s="37" t="s">
        <v>68</v>
      </c>
      <c r="E25" s="198" t="str">
        <f>'Attach 3(JV)'!E25</f>
        <v/>
      </c>
    </row>
    <row r="26" spans="1:5" ht="33" customHeight="1">
      <c r="D26" s="37"/>
    </row>
    <row r="27" spans="1:5" ht="20.100000000000001" customHeight="1"/>
    <row r="28" spans="1:5" ht="20.100000000000001"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ht="20.100000000000001" customHeight="1">
      <c r="A35" s="38"/>
    </row>
    <row r="36" spans="1:1" ht="20.100000000000001" customHeight="1"/>
    <row r="37" spans="1:1" ht="20.100000000000001" customHeight="1"/>
    <row r="38" spans="1:1" ht="20.100000000000001" customHeight="1"/>
    <row r="39" spans="1:1" ht="20.100000000000001" customHeight="1"/>
  </sheetData>
  <sheetProtection algorithmName="SHA-512" hashValue="OhF1tGVxbuZ2am73NWwUh1QNbeRDAWcfDVrWI21n8lpq7DH4+FJ9ZTmpV0j3zkWB7jG0nAMIjeCzJrfGwcKzUg==" saltValue="YD45F6jU+SxDo6qivZZNwg==" spinCount="100000" sheet="1" selectLockedCells="1"/>
  <customSheetViews>
    <customSheetView guid="{51A6EE7B-1159-4743-BF27-95D329619B3B}" scale="160" showPageBreaks="1" showGridLines="0" fitToPage="1" printArea="1" view="pageBreakPreview" topLeftCell="A18">
      <selection activeCell="F4" sqref="F4"/>
      <pageMargins left="0" right="0" top="0" bottom="0" header="0" footer="0"/>
      <pageSetup scale="86" orientation="portrait" r:id="rId1"/>
      <headerFooter alignWithMargins="0">
        <oddFooter>&amp;R&amp;"Book Antiqua,Bold"&amp;8 Page &amp;P of &amp;N</oddFooter>
      </headerFooter>
    </customSheetView>
    <customSheetView guid="{B9DDBA10-9BB0-4D91-9619-C113F75B2489}" scale="160" showPageBreaks="1" showGridLines="0" fitToPage="1" printArea="1" view="pageBreakPreview">
      <selection activeCell="F4" sqref="F4"/>
      <pageMargins left="0" right="0" top="0" bottom="0" header="0" footer="0"/>
      <pageSetup scale="86" orientation="portrait" r:id="rId2"/>
      <headerFooter alignWithMargins="0">
        <oddFooter>&amp;R&amp;"Book Antiqua,Bold"&amp;8 Page &amp;P of &amp;N</oddFooter>
      </headerFooter>
    </customSheetView>
    <customSheetView guid="{4B898AE2-7356-489E-882D-EC3B09CB95AA}" scale="90" showPageBreaks="1" showGridLines="0" fitToPage="1" printArea="1" view="pageBreakPreview">
      <selection activeCell="C2" sqref="C2"/>
      <pageMargins left="0" right="0" top="0" bottom="0" header="0" footer="0"/>
      <pageSetup scale="86" orientation="portrait" r:id="rId3"/>
      <headerFooter alignWithMargins="0">
        <oddFooter>&amp;R&amp;"Book Antiqua,Bold"&amp;8 Page &amp;P of &amp;N</oddFooter>
      </headerFooter>
    </customSheetView>
    <customSheetView guid="{3836A67F-51F8-4B52-B51D-937DC398CD1F}" scale="90" showPageBreaks="1" showGridLines="0" fitToPage="1" printArea="1" view="pageBreakPreview">
      <selection activeCell="C2" sqref="C2"/>
      <pageMargins left="0" right="0" top="0" bottom="0" header="0" footer="0"/>
      <pageSetup scale="86" orientation="portrait" r:id="rId4"/>
      <headerFooter alignWithMargins="0">
        <oddFooter>&amp;R&amp;"Book Antiqua,Bold"&amp;8 Page &amp;P of &amp;N</oddFooter>
      </headerFooter>
    </customSheetView>
    <customSheetView guid="{9F341631-288D-49D9-8F81-65CCC818C9BA}" scale="90" showPageBreaks="1" showGridLines="0" fitToPage="1" printArea="1" view="pageBreakPreview">
      <selection activeCell="C2" sqref="C2"/>
      <pageMargins left="0" right="0" top="0" bottom="0" header="0" footer="0"/>
      <pageSetup scale="86" orientation="portrait" r:id="rId5"/>
      <headerFooter alignWithMargins="0">
        <oddFooter>&amp;R&amp;"Book Antiqua,Bold"&amp;8 Page &amp;P of &amp;N</oddFooter>
      </headerFooter>
    </customSheetView>
    <customSheetView guid="{DBB6855E-D634-47BF-8EAD-2479D63E426E}" scale="90" showPageBreaks="1" showGridLines="0" fitToPage="1" printArea="1" view="pageBreakPreview">
      <selection activeCell="C2" sqref="C2"/>
      <pageMargins left="0" right="0" top="0" bottom="0" header="0" footer="0"/>
      <pageSetup scale="86" orientation="portrait" r:id="rId6"/>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C2" sqref="C2"/>
      <pageMargins left="0" right="0" top="0" bottom="0" header="0" footer="0"/>
      <pageSetup scale="86" orientation="portrait" r:id="rId7"/>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C2" sqref="C2"/>
      <pageMargins left="0" right="0" top="0" bottom="0" header="0" footer="0"/>
      <pageSetup scale="86" orientation="portrait" r:id="rId8"/>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C2" sqref="C2"/>
      <pageMargins left="0" right="0" top="0" bottom="0" header="0" footer="0"/>
      <pageSetup scale="86" orientation="portrait" r:id="rId9"/>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C2" sqref="C2"/>
      <pageMargins left="0" right="0" top="0" bottom="0" header="0" footer="0"/>
      <pageSetup scale="86" orientation="portrait" r:id="rId10"/>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C2" sqref="C2"/>
      <pageMargins left="0" right="0" top="0" bottom="0" header="0" footer="0"/>
      <pageSetup scale="86" orientation="portrait" r:id="rId11"/>
      <headerFooter alignWithMargins="0">
        <oddFooter>&amp;R&amp;"Book Antiqua,Bold"&amp;8 Page &amp;P of &amp;N</oddFooter>
      </headerFooter>
    </customSheetView>
    <customSheetView guid="{27CB7082-4FAB-46F1-8968-11E3E4A629B2}" scale="130" showPageBreaks="1" showGridLines="0" fitToPage="1" printArea="1" view="pageBreakPreview" topLeftCell="A5">
      <selection activeCell="C2" sqref="C2"/>
      <pageMargins left="0" right="0" top="0" bottom="0" header="0" footer="0"/>
      <pageSetup scale="86" orientation="portrait" r:id="rId12"/>
      <headerFooter alignWithMargins="0">
        <oddFooter>&amp;R&amp;"Book Antiqua,Bold"&amp;8 Page &amp;P of &amp;N</oddFooter>
      </headerFooter>
    </customSheetView>
    <customSheetView guid="{CDF7C778-C53B-45C7-952D-968F867FB204}" scale="130" showPageBreaks="1" showGridLines="0" fitToPage="1" printArea="1" view="pageBreakPreview" topLeftCell="A2">
      <selection activeCell="C2" sqref="C2"/>
      <pageMargins left="0" right="0" top="0" bottom="0" header="0" footer="0"/>
      <pageSetup scale="86" orientation="portrait" r:id="rId13"/>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I17" sqref="I17"/>
      <pageMargins left="0" right="0" top="0" bottom="0" header="0" footer="0"/>
      <pageSetup scale="86" orientation="portrait" r:id="rId14"/>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 right="0" top="0" bottom="0" header="0" footer="0"/>
      <pageSetup orientation="portrait" r:id="rId15"/>
      <headerFooter alignWithMargins="0">
        <oddFooter>&amp;R&amp;"Book Antiqua,Bold"&amp;8 Page &amp;P of &amp;N</oddFooter>
      </headerFooter>
    </customSheetView>
    <customSheetView guid="{CB7992C9-ABA5-4C7D-8C49-1E1D8E8875C7}" showPageBreaks="1" showGridLines="0" printArea="1" view="pageBreakPreview">
      <selection activeCell="B17" sqref="B17"/>
      <pageMargins left="0" right="0" top="0" bottom="0" header="0" footer="0"/>
      <pageSetup orientation="portrait" r:id="rId16"/>
      <headerFooter alignWithMargins="0">
        <oddFooter>&amp;R&amp;"Book Antiqua,Bold"&amp;8 Page &amp;P of &amp;N</oddFooter>
      </headerFooter>
    </customSheetView>
    <customSheetView guid="{97C0FC0E-800C-45C9-895E-E91A3F1ADBA4}" showPageBreaks="1" showGridLines="0" printArea="1" view="pageBreakPreview">
      <selection activeCell="B17" sqref="B17"/>
      <pageMargins left="0" right="0" top="0" bottom="0" header="0" footer="0"/>
      <pageSetup orientation="portrait" r:id="rId17"/>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 right="0" top="0" bottom="0" header="0" footer="0"/>
      <pageSetup orientation="portrait" r:id="rId18"/>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 right="0" top="0" bottom="0" header="0" footer="0"/>
      <pageSetup orientation="portrait" r:id="rId19"/>
      <headerFooter alignWithMargins="0">
        <oddFooter>&amp;R&amp;"Book Antiqua,Bold"&amp;8 Page &amp;P of &amp;N</oddFooter>
      </headerFooter>
    </customSheetView>
    <customSheetView guid="{FE4EC9C4-31B9-4D40-8323-5B16C3BC840F}" scale="60" showPageBreaks="1" showGridLines="0" printArea="1" view="pageBreakPreview" topLeftCell="A7">
      <pageMargins left="0" right="0" top="0" bottom="0" header="0" footer="0"/>
      <pageSetup orientation="portrait" r:id="rId20"/>
      <headerFooter alignWithMargins="0">
        <oddFooter>&amp;R&amp;"Book Antiqua,Bold"&amp;8 Page &amp;P of &amp;N</oddFooter>
      </headerFooter>
    </customSheetView>
    <customSheetView guid="{F9FE2C60-2849-4C32-B532-2B1A89FFA9CD}" showGridLines="0" topLeftCell="A10">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topLeftCell="A19">
      <selection activeCell="A3" sqref="A3:E3"/>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selection activeCell="E1" sqref="E1"/>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 right="0" top="0" bottom="0" header="0" footer="0"/>
      <pageSetup orientation="portrait" r:id="rId25"/>
      <headerFooter alignWithMargins="0">
        <oddFooter>&amp;L&amp;8Tower Package-P238-TW04, TL associated with Phase-I Generation Project in Orissa (Part-C)&amp;R&amp;"Book Antiqua,Bold"&amp;8Attachment-13 TW04  / Page &amp;P of &amp;N</oddFooter>
      </headerFooter>
    </customSheetView>
    <customSheetView guid="{ECEBABD0-566A-41C4-AA9A-38EA30EFEDA8}" showGridLines="0" zeroValues="0" showRuler="0">
      <pageMargins left="0" right="0" top="0" bottom="0" header="0" footer="0"/>
      <pageSetup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3" sqref="A3:E3"/>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selection activeCell="A3" sqref="A3:E3"/>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selection activeCell="A3" sqref="A3:E3"/>
      <pageMargins left="0" right="0" top="0" bottom="0" header="0" footer="0"/>
      <pageSetup orientation="portrait" r:id="rId29"/>
      <headerFooter alignWithMargins="0">
        <oddFooter>&amp;R&amp;"Book Antiqua,Bold"&amp;8 Page &amp;P of &amp;N</oddFooter>
      </headerFooter>
    </customSheetView>
    <customSheetView guid="{240327DD-375F-45D4-BA52-89AFD79FE6A1}" scale="60" showPageBreaks="1" showGridLines="0" printArea="1" view="pageBreakPreview">
      <pageMargins left="0" right="0" top="0" bottom="0" header="0" footer="0"/>
      <pageSetup orientation="portrait" r:id="rId30"/>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 right="0" top="0" bottom="0" header="0" footer="0"/>
      <pageSetup orientation="portrait" r:id="rId31"/>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 right="0" top="0" bottom="0" header="0" footer="0"/>
      <pageSetup orientation="portrait" r:id="rId32"/>
      <headerFooter alignWithMargins="0">
        <oddFooter>&amp;R&amp;"Book Antiqua,Bold"&amp;8 Page &amp;P of &amp;N</oddFooter>
      </headerFooter>
    </customSheetView>
    <customSheetView guid="{38BECF6E-1A53-4F98-87B9-44F2C5F77E08}" showPageBreaks="1" showGridLines="0" printArea="1" view="pageBreakPreview" topLeftCell="A5">
      <selection activeCell="B17" sqref="B17"/>
      <pageMargins left="0" right="0" top="0" bottom="0" header="0" footer="0"/>
      <pageSetup orientation="portrait" r:id="rId33"/>
      <headerFooter alignWithMargins="0">
        <oddFooter>&amp;R&amp;"Book Antiqua,Bold"&amp;8 Page &amp;P of &amp;N</oddFooter>
      </headerFooter>
    </customSheetView>
    <customSheetView guid="{340562B9-6CEE-4962-8D7D-CA1C6778F52C}" showPageBreaks="1" showGridLines="0" printArea="1" view="pageBreakPreview">
      <selection activeCell="B17" sqref="B17"/>
      <pageMargins left="0" right="0" top="0" bottom="0" header="0" footer="0"/>
      <pageSetup orientation="portrait" r:id="rId34"/>
      <headerFooter alignWithMargins="0">
        <oddFooter>&amp;R&amp;"Book Antiqua,Bold"&amp;8 Page &amp;P of &amp;N</oddFooter>
      </headerFooter>
    </customSheetView>
    <customSheetView guid="{82E8A0F5-0020-4355-95CF-28601763A783}" showPageBreaks="1" showGridLines="0" fitToPage="1" printArea="1" view="pageBreakPreview" topLeftCell="A13">
      <selection activeCell="G17" sqref="G17"/>
      <pageMargins left="0" right="0" top="0" bottom="0" header="0" footer="0"/>
      <pageSetup orientation="portrait" r:id="rId35"/>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 right="0" top="0" bottom="0" header="0" footer="0"/>
      <pageSetup scale="86" orientation="portrait" r:id="rId36"/>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I17" sqref="I17"/>
      <pageMargins left="0" right="0" top="0" bottom="0" header="0" footer="0"/>
      <pageSetup scale="86" orientation="portrait" r:id="rId37"/>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A16" sqref="A16:E16"/>
      <pageMargins left="0" right="0" top="0" bottom="0" header="0" footer="0"/>
      <pageSetup scale="86" orientation="portrait" r:id="rId38"/>
      <headerFooter alignWithMargins="0">
        <oddFooter>&amp;R&amp;"Book Antiqua,Bold"&amp;8 Page &amp;P of &amp;N</oddFooter>
      </headerFooter>
    </customSheetView>
    <customSheetView guid="{067EF7EF-2552-42C0-8B2F-9338A16B73EB}" scale="130" showPageBreaks="1" showGridLines="0" fitToPage="1" printArea="1" view="pageBreakPreview" topLeftCell="A10">
      <selection activeCell="A16" sqref="A16:E16"/>
      <pageMargins left="0" right="0" top="0" bottom="0" header="0" footer="0"/>
      <pageSetup scale="86" orientation="portrait" r:id="rId39"/>
      <headerFooter alignWithMargins="0">
        <oddFooter>&amp;R&amp;"Book Antiqua,Bold"&amp;8 Page &amp;P of &amp;N</oddFooter>
      </headerFooter>
    </customSheetView>
    <customSheetView guid="{869B0F9C-77A4-468D-A350-EA35CAE357D9}" scale="130" showPageBreaks="1" showGridLines="0" fitToPage="1" printArea="1" view="pageBreakPreview" topLeftCell="A2">
      <selection activeCell="C2" sqref="C2"/>
      <pageMargins left="0" right="0" top="0" bottom="0" header="0" footer="0"/>
      <pageSetup scale="86" orientation="portrait" r:id="rId40"/>
      <headerFooter alignWithMargins="0">
        <oddFooter>&amp;R&amp;"Book Antiqua,Bold"&amp;8 Page &amp;P of &amp;N</oddFooter>
      </headerFooter>
    </customSheetView>
    <customSheetView guid="{5D67CA2D-8BB3-4F00-894F-4872C1BBE88F}" scale="130" showPageBreaks="1" showGridLines="0" fitToPage="1" printArea="1" view="pageBreakPreview" topLeftCell="A5">
      <selection activeCell="C2" sqref="C2"/>
      <pageMargins left="0" right="0" top="0" bottom="0" header="0" footer="0"/>
      <pageSetup scale="86" orientation="portrait" r:id="rId41"/>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C2" sqref="C2"/>
      <pageMargins left="0" right="0" top="0" bottom="0" header="0" footer="0"/>
      <pageSetup scale="86" orientation="portrait" r:id="rId42"/>
      <headerFooter alignWithMargins="0">
        <oddFooter>&amp;R&amp;"Book Antiqua,Bold"&amp;8 Page &amp;P of &amp;N</oddFooter>
      </headerFooter>
    </customSheetView>
    <customSheetView guid="{176DC383-BC5B-4A2C-B484-0B54305CAC0E}" scale="90" showPageBreaks="1" showGridLines="0" fitToPage="1" printArea="1" view="pageBreakPreview">
      <selection activeCell="C2" sqref="C2"/>
      <pageMargins left="0" right="0" top="0" bottom="0" header="0" footer="0"/>
      <pageSetup scale="86" orientation="portrait" r:id="rId43"/>
      <headerFooter alignWithMargins="0">
        <oddFooter>&amp;R&amp;"Book Antiqua,Bold"&amp;8 Page &amp;P of &amp;N</oddFooter>
      </headerFooter>
    </customSheetView>
    <customSheetView guid="{3B6A9969-E4B8-452F-AFFE-7A4A13F5C420}" scale="160" showPageBreaks="1" showGridLines="0" fitToPage="1" printArea="1" view="pageBreakPreview">
      <selection activeCell="F4" sqref="F4"/>
      <pageMargins left="0" right="0" top="0" bottom="0" header="0" footer="0"/>
      <pageSetup scale="86" orientation="portrait" r:id="rId44"/>
      <headerFooter alignWithMargins="0">
        <oddFooter>&amp;R&amp;"Book Antiqua,Bold"&amp;8 Page &amp;P of &amp;N</oddFooter>
      </headerFooter>
    </customSheetView>
    <customSheetView guid="{B8284B7F-813C-4C59-8CB2-9F34C8EAC9F3}" scale="160" showPageBreaks="1" showGridLines="0" fitToPage="1" printArea="1" view="pageBreakPreview" topLeftCell="A18">
      <selection activeCell="F4" sqref="F4"/>
      <pageMargins left="0" right="0" top="0" bottom="0" header="0" footer="0"/>
      <pageSetup scale="86" orientation="portrait" r:id="rId45"/>
      <headerFooter alignWithMargins="0">
        <oddFooter>&amp;R&amp;"Book Antiqua,Bold"&amp;8 Page &amp;P of &amp;N</oddFooter>
      </headerFooter>
    </customSheetView>
  </customSheetViews>
  <mergeCells count="8">
    <mergeCell ref="A3:E3"/>
    <mergeCell ref="A5:E5"/>
    <mergeCell ref="A16:E16"/>
    <mergeCell ref="B9:D9"/>
    <mergeCell ref="B10:D10"/>
    <mergeCell ref="B11:D11"/>
    <mergeCell ref="B12:D12"/>
    <mergeCell ref="A8:D8"/>
  </mergeCells>
  <phoneticPr fontId="7" type="noConversion"/>
  <pageMargins left="0.75" right="0.63" top="0.57999999999999996" bottom="0.6" header="0.34" footer="0.35"/>
  <pageSetup scale="86" orientation="portrait" r:id="rId46"/>
  <headerFooter alignWithMargins="0">
    <oddFooter>&amp;R&amp;"Book Antiqua,Bold"&amp;8 Page &amp;P of &amp;N</oddFooter>
  </headerFooter>
  <drawing r:id="rId4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sheetPr>
  <dimension ref="A1:L31"/>
  <sheetViews>
    <sheetView showGridLines="0" view="pageBreakPreview" zoomScaleNormal="100" zoomScaleSheetLayoutView="100" workbookViewId="0">
      <selection activeCell="C5" sqref="C5:E5"/>
    </sheetView>
  </sheetViews>
  <sheetFormatPr defaultColWidth="9.140625" defaultRowHeight="13.5"/>
  <cols>
    <col min="1" max="1" width="9.85546875" style="91" customWidth="1"/>
    <col min="2" max="2" width="12.7109375" style="91" customWidth="1"/>
    <col min="3" max="3" width="44.140625" style="91" customWidth="1"/>
    <col min="4" max="4" width="60.5703125" style="91" customWidth="1"/>
    <col min="5" max="5" width="12.85546875" style="91" customWidth="1"/>
    <col min="6" max="6" width="9.85546875" style="89" customWidth="1"/>
    <col min="7" max="9" width="9.140625" style="89"/>
    <col min="10" max="16384" width="9.140625" style="86"/>
  </cols>
  <sheetData>
    <row r="1" spans="1:12" ht="18" customHeight="1">
      <c r="A1" s="814" t="s">
        <v>8</v>
      </c>
      <c r="B1" s="817" t="s">
        <v>9</v>
      </c>
      <c r="C1" s="817"/>
      <c r="D1" s="817"/>
      <c r="E1" s="817"/>
      <c r="F1" s="833" t="str">
        <f>Basic!B7</f>
        <v>765 kV Reactor Package – LOT-7RT-04-BULK</v>
      </c>
      <c r="G1" s="762" t="s">
        <v>10</v>
      </c>
      <c r="H1" s="84"/>
      <c r="I1" s="84"/>
      <c r="J1" s="85"/>
      <c r="L1" s="86" t="s">
        <v>11</v>
      </c>
    </row>
    <row r="2" spans="1:12" ht="62.25" customHeight="1">
      <c r="A2" s="815"/>
      <c r="B2" s="818" t="str">
        <f>Basic!B1</f>
        <v>765 kV Reactor Package–LOT-7RT-04-BULK for 7X 110 MVAR, 765kV, (1-Ph) Reactors under "Bulk Procurement of 765kV &amp; 400kV Class Transformers &amp; Reactors of various capacities (Lot-7)"</v>
      </c>
      <c r="C2" s="819"/>
      <c r="D2" s="819"/>
      <c r="E2" s="820"/>
      <c r="F2" s="834"/>
      <c r="G2" s="84"/>
      <c r="H2" s="84"/>
      <c r="I2" s="84"/>
      <c r="J2" s="85"/>
    </row>
    <row r="3" spans="1:12" ht="24" customHeight="1">
      <c r="A3" s="815"/>
      <c r="B3" s="838" t="str">
        <f>"Specification No.: " &amp; Basic!B3</f>
        <v xml:space="preserve">Specification No.: CC/NT/W-RT/DOM/A04/24/04405 </v>
      </c>
      <c r="C3" s="838"/>
      <c r="D3" s="838"/>
      <c r="E3" s="838"/>
      <c r="F3" s="834"/>
      <c r="G3" s="84"/>
      <c r="H3" s="84"/>
      <c r="I3" s="84"/>
      <c r="J3" s="85"/>
    </row>
    <row r="4" spans="1:12" s="96" customFormat="1" ht="18" customHeight="1">
      <c r="A4" s="815"/>
      <c r="B4" s="217">
        <v>1</v>
      </c>
      <c r="C4" s="837" t="s">
        <v>12</v>
      </c>
      <c r="D4" s="837"/>
      <c r="E4" s="837"/>
      <c r="F4" s="834"/>
      <c r="G4" s="94"/>
      <c r="H4" s="94"/>
      <c r="I4" s="93"/>
      <c r="J4" s="95"/>
    </row>
    <row r="5" spans="1:12" s="96" customFormat="1" ht="31.5" customHeight="1">
      <c r="A5" s="815"/>
      <c r="B5" s="218">
        <v>2</v>
      </c>
      <c r="C5" s="837" t="s">
        <v>1074</v>
      </c>
      <c r="D5" s="837"/>
      <c r="E5" s="837"/>
      <c r="F5" s="834"/>
      <c r="G5" s="93"/>
      <c r="H5" s="93"/>
      <c r="I5" s="93"/>
      <c r="J5" s="95"/>
    </row>
    <row r="6" spans="1:12" s="96" customFormat="1" ht="23.25" customHeight="1">
      <c r="A6" s="815"/>
      <c r="B6" s="218">
        <v>3</v>
      </c>
      <c r="C6" s="822" t="s">
        <v>13</v>
      </c>
      <c r="D6" s="822"/>
      <c r="E6" s="822"/>
      <c r="F6" s="834"/>
      <c r="G6" s="93"/>
      <c r="H6" s="93"/>
      <c r="I6" s="93"/>
      <c r="J6" s="95"/>
    </row>
    <row r="7" spans="1:12" s="96" customFormat="1" ht="25.15" customHeight="1">
      <c r="A7" s="815"/>
      <c r="B7" s="218">
        <v>4</v>
      </c>
      <c r="C7" s="837" t="s">
        <v>14</v>
      </c>
      <c r="D7" s="837"/>
      <c r="E7" s="837"/>
      <c r="F7" s="834"/>
      <c r="G7" s="93"/>
      <c r="H7" s="93"/>
      <c r="I7" s="93"/>
      <c r="J7" s="95"/>
    </row>
    <row r="8" spans="1:12" s="96" customFormat="1" ht="37.5" customHeight="1">
      <c r="A8" s="815"/>
      <c r="B8" s="218">
        <v>5</v>
      </c>
      <c r="C8" s="837" t="s">
        <v>15</v>
      </c>
      <c r="D8" s="837"/>
      <c r="E8" s="837"/>
      <c r="F8" s="834"/>
      <c r="G8" s="93"/>
      <c r="H8" s="93"/>
      <c r="I8" s="93"/>
      <c r="J8" s="95"/>
    </row>
    <row r="9" spans="1:12" s="96" customFormat="1" ht="22.5" customHeight="1">
      <c r="A9" s="815"/>
      <c r="B9" s="219">
        <v>6</v>
      </c>
      <c r="C9" s="821" t="s">
        <v>16</v>
      </c>
      <c r="D9" s="821"/>
      <c r="E9" s="821"/>
      <c r="F9" s="834"/>
      <c r="G9" s="93"/>
      <c r="H9" s="93"/>
      <c r="I9" s="93"/>
      <c r="J9" s="95"/>
    </row>
    <row r="10" spans="1:12" s="96" customFormat="1" ht="29.25" customHeight="1">
      <c r="A10" s="815"/>
      <c r="B10" s="219">
        <v>7</v>
      </c>
      <c r="C10" s="821" t="s">
        <v>17</v>
      </c>
      <c r="D10" s="821"/>
      <c r="E10" s="821"/>
      <c r="F10" s="834"/>
      <c r="G10" s="93"/>
      <c r="H10" s="93"/>
      <c r="I10" s="93"/>
      <c r="J10" s="216"/>
    </row>
    <row r="11" spans="1:12" s="96" customFormat="1" ht="25.15" customHeight="1">
      <c r="A11" s="815"/>
      <c r="B11" s="496">
        <v>8</v>
      </c>
      <c r="C11" s="821" t="s">
        <v>18</v>
      </c>
      <c r="D11" s="821"/>
      <c r="E11" s="821"/>
      <c r="F11" s="834"/>
      <c r="G11" s="93"/>
      <c r="H11" s="93"/>
      <c r="I11" s="93"/>
      <c r="J11" s="216"/>
    </row>
    <row r="12" spans="1:12" s="96" customFormat="1" ht="38.25" customHeight="1">
      <c r="A12" s="815"/>
      <c r="B12" s="496">
        <v>9</v>
      </c>
      <c r="C12" s="822" t="s">
        <v>19</v>
      </c>
      <c r="D12" s="822"/>
      <c r="E12" s="823"/>
      <c r="F12" s="834"/>
      <c r="G12" s="93"/>
      <c r="H12" s="93"/>
      <c r="I12" s="93"/>
      <c r="J12" s="216"/>
    </row>
    <row r="13" spans="1:12" s="96" customFormat="1" ht="54" customHeight="1">
      <c r="A13" s="815"/>
      <c r="B13" s="496">
        <v>10</v>
      </c>
      <c r="C13" s="822" t="s">
        <v>20</v>
      </c>
      <c r="D13" s="822"/>
      <c r="E13" s="823"/>
      <c r="F13" s="834"/>
      <c r="G13" s="93"/>
      <c r="H13" s="93"/>
      <c r="I13" s="93"/>
      <c r="J13" s="216"/>
    </row>
    <row r="14" spans="1:12" s="96" customFormat="1" ht="21.75" customHeight="1">
      <c r="A14" s="815"/>
      <c r="B14" s="496">
        <v>11</v>
      </c>
      <c r="C14" s="822" t="s">
        <v>21</v>
      </c>
      <c r="D14" s="822"/>
      <c r="E14" s="823"/>
      <c r="F14" s="834"/>
      <c r="G14" s="93"/>
      <c r="H14" s="93"/>
      <c r="I14" s="93"/>
      <c r="J14" s="216"/>
    </row>
    <row r="15" spans="1:12" s="96" customFormat="1" ht="35.25" customHeight="1">
      <c r="A15" s="815"/>
      <c r="B15" s="496">
        <v>12</v>
      </c>
      <c r="C15" s="822" t="s">
        <v>22</v>
      </c>
      <c r="D15" s="822"/>
      <c r="E15" s="823"/>
      <c r="F15" s="834"/>
      <c r="G15" s="93"/>
      <c r="H15" s="93"/>
      <c r="I15" s="93"/>
      <c r="J15" s="216"/>
    </row>
    <row r="16" spans="1:12" s="96" customFormat="1" ht="17.25" customHeight="1">
      <c r="A16" s="815"/>
      <c r="B16" s="496">
        <v>13</v>
      </c>
      <c r="C16" s="822" t="s">
        <v>23</v>
      </c>
      <c r="D16" s="822"/>
      <c r="E16" s="823"/>
      <c r="F16" s="834"/>
      <c r="G16" s="93"/>
      <c r="H16" s="93"/>
      <c r="I16" s="93"/>
      <c r="J16" s="216"/>
    </row>
    <row r="17" spans="1:10" s="96" customFormat="1" ht="20.25" customHeight="1">
      <c r="A17" s="815"/>
      <c r="B17" s="496">
        <v>14</v>
      </c>
      <c r="C17" s="822" t="s">
        <v>24</v>
      </c>
      <c r="D17" s="822"/>
      <c r="E17" s="823"/>
      <c r="F17" s="834"/>
      <c r="G17" s="93"/>
      <c r="H17" s="93"/>
      <c r="I17" s="93"/>
      <c r="J17" s="216"/>
    </row>
    <row r="18" spans="1:10" s="96" customFormat="1" ht="20.25" customHeight="1">
      <c r="A18" s="815"/>
      <c r="B18" s="496">
        <v>15</v>
      </c>
      <c r="C18" s="822" t="s">
        <v>25</v>
      </c>
      <c r="D18" s="822"/>
      <c r="E18" s="823"/>
      <c r="F18" s="834"/>
      <c r="G18" s="93"/>
      <c r="H18" s="93"/>
      <c r="I18" s="93"/>
      <c r="J18" s="216"/>
    </row>
    <row r="19" spans="1:10" s="96" customFormat="1" ht="20.25" customHeight="1">
      <c r="A19" s="815"/>
      <c r="B19" s="496">
        <v>16</v>
      </c>
      <c r="C19" s="822" t="s">
        <v>26</v>
      </c>
      <c r="D19" s="822"/>
      <c r="E19" s="823"/>
      <c r="F19" s="834"/>
      <c r="G19" s="93"/>
      <c r="H19" s="93"/>
      <c r="I19" s="93"/>
      <c r="J19" s="216"/>
    </row>
    <row r="20" spans="1:10" s="96" customFormat="1" ht="20.25" hidden="1" customHeight="1">
      <c r="A20" s="815"/>
      <c r="B20" s="496"/>
      <c r="F20" s="834"/>
      <c r="G20" s="93"/>
      <c r="H20" s="93"/>
      <c r="I20" s="93"/>
      <c r="J20" s="216"/>
    </row>
    <row r="21" spans="1:10" s="96" customFormat="1" ht="20.25" hidden="1" customHeight="1">
      <c r="A21" s="815"/>
      <c r="B21" s="496"/>
      <c r="C21" s="822"/>
      <c r="D21" s="822"/>
      <c r="E21" s="823"/>
      <c r="F21" s="834"/>
      <c r="G21" s="93"/>
      <c r="H21" s="93"/>
      <c r="I21" s="93"/>
      <c r="J21" s="216"/>
    </row>
    <row r="22" spans="1:10" s="96" customFormat="1" ht="37.5" customHeight="1">
      <c r="A22" s="815"/>
      <c r="B22" s="220" t="s">
        <v>27</v>
      </c>
      <c r="C22" s="839" t="s">
        <v>28</v>
      </c>
      <c r="D22" s="839"/>
      <c r="E22" s="840"/>
      <c r="F22" s="834"/>
      <c r="G22" s="93"/>
      <c r="H22" s="93"/>
      <c r="I22" s="93"/>
      <c r="J22" s="95"/>
    </row>
    <row r="23" spans="1:10" ht="17.25" customHeight="1">
      <c r="A23" s="815"/>
      <c r="B23" s="221"/>
      <c r="C23" s="221"/>
      <c r="D23" s="221"/>
      <c r="E23" s="221"/>
      <c r="F23" s="834"/>
      <c r="G23" s="84"/>
      <c r="H23" s="84"/>
      <c r="I23" s="84"/>
      <c r="J23" s="85"/>
    </row>
    <row r="24" spans="1:10" ht="30" customHeight="1">
      <c r="A24" s="815"/>
      <c r="B24" s="836"/>
      <c r="C24" s="836"/>
      <c r="D24" s="836"/>
      <c r="E24" s="836"/>
      <c r="F24" s="834"/>
      <c r="G24" s="84"/>
      <c r="H24" s="84"/>
      <c r="I24" s="84"/>
      <c r="J24" s="85"/>
    </row>
    <row r="25" spans="1:10" ht="21.75" customHeight="1">
      <c r="A25" s="815"/>
      <c r="B25" s="88"/>
      <c r="C25" s="88"/>
      <c r="D25" s="88"/>
      <c r="E25" s="88"/>
      <c r="F25" s="834"/>
      <c r="G25" s="84"/>
      <c r="H25" s="84"/>
      <c r="I25" s="84"/>
      <c r="J25" s="85"/>
    </row>
    <row r="26" spans="1:10" ht="24" customHeight="1">
      <c r="A26" s="815"/>
      <c r="B26" s="824"/>
      <c r="C26" s="825"/>
      <c r="D26" s="825"/>
      <c r="E26" s="826"/>
      <c r="F26" s="834"/>
    </row>
    <row r="27" spans="1:10" ht="15.95" customHeight="1">
      <c r="A27" s="815"/>
      <c r="B27" s="827"/>
      <c r="C27" s="828"/>
      <c r="D27" s="828"/>
      <c r="E27" s="829"/>
      <c r="F27" s="834"/>
      <c r="G27" s="84"/>
      <c r="H27" s="84"/>
      <c r="I27" s="84"/>
      <c r="J27" s="85"/>
    </row>
    <row r="28" spans="1:10" ht="17.25" customHeight="1">
      <c r="A28" s="815"/>
      <c r="B28" s="827"/>
      <c r="C28" s="828"/>
      <c r="D28" s="828"/>
      <c r="E28" s="829"/>
      <c r="F28" s="834"/>
      <c r="G28" s="90"/>
      <c r="H28" s="90"/>
      <c r="I28" s="90"/>
      <c r="J28" s="90"/>
    </row>
    <row r="29" spans="1:10" ht="24" customHeight="1">
      <c r="A29" s="816"/>
      <c r="B29" s="830"/>
      <c r="C29" s="831"/>
      <c r="D29" s="831"/>
      <c r="E29" s="832"/>
      <c r="F29" s="835"/>
      <c r="G29" s="90"/>
      <c r="H29" s="90"/>
      <c r="I29" s="90"/>
      <c r="J29" s="90"/>
    </row>
    <row r="30" spans="1:10" ht="15.75">
      <c r="A30" s="87"/>
      <c r="B30" s="87"/>
      <c r="C30" s="87"/>
      <c r="D30" s="87"/>
      <c r="E30" s="87"/>
      <c r="F30" s="84"/>
      <c r="G30" s="84"/>
      <c r="H30" s="84"/>
      <c r="I30" s="84"/>
      <c r="J30" s="85"/>
    </row>
    <row r="31" spans="1:10" ht="15.75">
      <c r="A31" s="87"/>
      <c r="B31" s="87"/>
      <c r="C31" s="87"/>
      <c r="D31" s="87"/>
      <c r="E31" s="87"/>
      <c r="F31" s="84"/>
      <c r="G31" s="84"/>
      <c r="H31" s="84"/>
      <c r="I31" s="84"/>
      <c r="J31" s="85"/>
    </row>
  </sheetData>
  <sheetProtection algorithmName="SHA-512" hashValue="twb1hN/Hs+Z7hkq+sFAybgS1kl9b+sw84zI7l6Vbw1TwHn9prBRspyyI3KsiVr7pIKe0WqdNIeJqiu2zDUYM3g==" saltValue="+Y84sw2jmfJY+0Fb4fPsCw==" spinCount="100000" sheet="1" formatCells="0" formatColumns="0" formatRows="0" selectLockedCells="1"/>
  <customSheetViews>
    <customSheetView guid="{51A6EE7B-1159-4743-BF27-95D329619B3B}" scale="115" showPageBreaks="1" showGridLines="0" printArea="1" hiddenRows="1" view="pageBreakPreview" topLeftCell="B10">
      <selection activeCell="C22" sqref="C22:E22"/>
      <pageMargins left="0" right="0" top="0" bottom="0" header="0" footer="0"/>
      <printOptions horizontalCentered="1"/>
      <pageSetup paperSize="9" scale="95" orientation="landscape" r:id="rId1"/>
      <headerFooter alignWithMargins="0"/>
    </customSheetView>
    <customSheetView guid="{B9DDBA10-9BB0-4D91-9619-C113F75B2489}" scale="115" showPageBreaks="1" showGridLines="0" printArea="1" hiddenRows="1" view="pageBreakPreview" topLeftCell="B1">
      <selection activeCell="J3" sqref="J3"/>
      <pageMargins left="0" right="0" top="0" bottom="0" header="0" footer="0"/>
      <printOptions horizontalCentered="1"/>
      <pageSetup paperSize="9" scale="95" orientation="landscape" r:id="rId2"/>
      <headerFooter alignWithMargins="0"/>
    </customSheetView>
    <customSheetView guid="{4B898AE2-7356-489E-882D-EC3B09CB95AA}" scale="85" showPageBreaks="1" showGridLines="0" printArea="1" hiddenRows="1" view="pageBreakPreview">
      <selection activeCell="G19" sqref="G19"/>
      <pageMargins left="0" right="0" top="0" bottom="0" header="0" footer="0"/>
      <printOptions horizontalCentered="1"/>
      <pageSetup paperSize="9" scale="95" orientation="landscape" r:id="rId3"/>
      <headerFooter alignWithMargins="0"/>
    </customSheetView>
    <customSheetView guid="{3836A67F-51F8-4B52-B51D-937DC398CD1F}" scale="115" showPageBreaks="1" showGridLines="0" printArea="1" hiddenRows="1" view="pageBreakPreview" topLeftCell="B1">
      <selection activeCell="A22" sqref="A22:E22"/>
      <pageMargins left="0" right="0" top="0" bottom="0" header="0" footer="0"/>
      <printOptions horizontalCentered="1"/>
      <pageSetup paperSize="9" scale="95" orientation="landscape" r:id="rId4"/>
      <headerFooter alignWithMargins="0"/>
    </customSheetView>
    <customSheetView guid="{9F341631-288D-49D9-8F81-65CCC818C9BA}" scale="85" showPageBreaks="1" showGridLines="0" printArea="1" hiddenRows="1" view="pageBreakPreview">
      <selection activeCell="C15" sqref="C15:E15"/>
      <pageMargins left="0" right="0" top="0" bottom="0" header="0" footer="0"/>
      <printOptions horizontalCentered="1"/>
      <pageSetup paperSize="9" scale="95" orientation="landscape" r:id="rId5"/>
      <headerFooter alignWithMargins="0"/>
    </customSheetView>
    <customSheetView guid="{DBB6855E-D634-47BF-8EAD-2479D63E426E}" scale="85" showPageBreaks="1" showGridLines="0" printArea="1" hiddenRows="1" view="pageBreakPreview">
      <selection activeCell="C15" sqref="C15:E15"/>
      <pageMargins left="0" right="0" top="0" bottom="0" header="0" footer="0"/>
      <printOptions horizontalCentered="1"/>
      <pageSetup paperSize="9" scale="95" orientation="landscape" r:id="rId6"/>
      <headerFooter alignWithMargins="0"/>
    </customSheetView>
    <customSheetView guid="{9CD72AD0-8BDA-437F-A784-A667464C809C}" showPageBreaks="1" showGridLines="0" printArea="1" view="pageBreakPreview">
      <selection activeCell="C15" sqref="C15:E15"/>
      <pageMargins left="0" right="0" top="0" bottom="0" header="0" footer="0"/>
      <printOptions horizontalCentered="1"/>
      <pageSetup paperSize="9" scale="95" orientation="landscape" r:id="rId7"/>
      <headerFooter alignWithMargins="0"/>
    </customSheetView>
    <customSheetView guid="{757C3C2F-C668-4CD7-806B-CA71CC57DCC1}" showPageBreaks="1" showGridLines="0" printArea="1" view="pageBreakPreview">
      <selection activeCell="C15" sqref="C15:E15"/>
      <pageMargins left="0" right="0" top="0" bottom="0" header="0" footer="0"/>
      <printOptions horizontalCentered="1"/>
      <pageSetup paperSize="9" scale="95" orientation="landscape" r:id="rId8"/>
      <headerFooter alignWithMargins="0"/>
    </customSheetView>
    <customSheetView guid="{696D4A13-5E44-4B16-B107-EB70ABB06CBE}" showPageBreaks="1" showGridLines="0" printArea="1" view="pageBreakPreview">
      <selection activeCell="C15" sqref="C15:E15"/>
      <pageMargins left="0" right="0" top="0" bottom="0" header="0" footer="0"/>
      <printOptions horizontalCentered="1"/>
      <pageSetup paperSize="9" scale="95" orientation="landscape" r:id="rId9"/>
      <headerFooter alignWithMargins="0"/>
    </customSheetView>
    <customSheetView guid="{5476C51C-4037-4B28-A818-10D7CDF0C66A}" scale="115" showPageBreaks="1" showGridLines="0" printArea="1" view="pageBreakPreview" topLeftCell="B16">
      <selection activeCell="F1" sqref="F1:F28"/>
      <pageMargins left="0" right="0" top="0" bottom="0" header="0" footer="0"/>
      <printOptions horizontalCentered="1"/>
      <pageSetup paperSize="9" scale="95" orientation="landscape" r:id="rId10"/>
      <headerFooter alignWithMargins="0"/>
    </customSheetView>
    <customSheetView guid="{273BBCBD-8F12-4445-A7CA-FDA7C67AE3D5}" scale="115" showPageBreaks="1" showGridLines="0" printArea="1" view="pageBreakPreview" topLeftCell="B1">
      <selection activeCell="H21" sqref="H21"/>
      <pageMargins left="0" right="0" top="0" bottom="0" header="0" footer="0"/>
      <printOptions horizontalCentered="1"/>
      <pageSetup paperSize="9" scale="95" orientation="landscape" r:id="rId11"/>
      <headerFooter alignWithMargins="0"/>
    </customSheetView>
    <customSheetView guid="{27CB7082-4FAB-46F1-8968-11E3E4A629B2}" scale="115" showPageBreaks="1" showGridLines="0" printArea="1" view="pageBreakPreview" topLeftCell="B1">
      <selection activeCell="C10" sqref="C10:E10"/>
      <pageMargins left="0" right="0" top="0" bottom="0" header="0" footer="0"/>
      <printOptions horizontalCentered="1"/>
      <pageSetup paperSize="9" scale="95" orientation="landscape" r:id="rId12"/>
      <headerFooter alignWithMargins="0"/>
    </customSheetView>
    <customSheetView guid="{CDF7C778-C53B-45C7-952D-968F867FB204}" scale="115" showPageBreaks="1" showGridLines="0" printArea="1" view="pageBreakPreview" topLeftCell="B1">
      <selection activeCell="B1" sqref="B1:E1"/>
      <pageMargins left="0" right="0" top="0" bottom="0" header="0" footer="0"/>
      <printOptions horizontalCentered="1"/>
      <pageSetup paperSize="9" scale="95" orientation="landscape" r:id="rId13"/>
      <headerFooter alignWithMargins="0"/>
    </customSheetView>
    <customSheetView guid="{2CF6F19D-227C-4840-A9E1-6C944B0145DB}" scale="115" showPageBreaks="1" showGridLines="0" printArea="1" view="pageBreakPreview" topLeftCell="A10">
      <selection activeCell="C16" sqref="C16:E16"/>
      <pageMargins left="0" right="0" top="0" bottom="0" header="0" footer="0"/>
      <printOptions horizontalCentered="1"/>
      <pageSetup paperSize="9" scale="95" orientation="landscape" r:id="rId14"/>
      <headerFooter alignWithMargins="0"/>
    </customSheetView>
    <customSheetView guid="{E51D3662-FFCE-4FD6-A590-7DDC9E38C41F}" showGridLines="0">
      <selection activeCell="C10" sqref="C10:E10"/>
      <pageMargins left="0" right="0" top="0" bottom="0" header="0" footer="0"/>
      <printOptions horizontalCentered="1"/>
      <pageSetup paperSize="9" orientation="landscape" r:id="rId15"/>
      <headerFooter alignWithMargins="0"/>
    </customSheetView>
    <customSheetView guid="{CB7992C9-ABA5-4C7D-8C49-1E1D8E8875C7}" showGridLines="0">
      <selection activeCell="D27" sqref="D27"/>
      <pageMargins left="0" right="0" top="0" bottom="0" header="0" footer="0"/>
      <printOptions horizontalCentered="1"/>
      <pageSetup paperSize="9" orientation="landscape" r:id="rId16"/>
      <headerFooter alignWithMargins="0"/>
    </customSheetView>
    <customSheetView guid="{97C0FC0E-800C-45C9-895E-E91A3F1ADBA4}" showGridLines="0">
      <selection activeCell="H8" sqref="H8"/>
      <pageMargins left="0" right="0" top="0" bottom="0" header="0" footer="0"/>
      <printOptions horizontalCentered="1"/>
      <pageSetup paperSize="9" orientation="landscape" r:id="rId17"/>
      <headerFooter alignWithMargins="0"/>
    </customSheetView>
    <customSheetView guid="{15A19D23-A9FD-4FC1-B7B0-F2D16BDFC729}" showGridLines="0">
      <selection activeCell="J3" sqref="J3"/>
      <pageMargins left="0" right="0" top="0" bottom="0" header="0" footer="0"/>
      <printOptions horizontalCentered="1"/>
      <pageSetup paperSize="9" orientation="landscape" r:id="rId18"/>
      <headerFooter alignWithMargins="0"/>
    </customSheetView>
    <customSheetView guid="{C5EDD9E3-0801-4479-8600-A80B0FCFDF0B}" showGridLines="0">
      <selection activeCell="C7" sqref="C7:E7"/>
      <pageMargins left="0" right="0" top="0" bottom="0" header="0" footer="0"/>
      <printOptions horizontalCentered="1"/>
      <pageSetup paperSize="9" orientation="landscape" r:id="rId19"/>
      <headerFooter alignWithMargins="0"/>
    </customSheetView>
    <customSheetView guid="{FE4EC9C4-31B9-4D40-8323-5B16C3BC840F}" showGridLines="0">
      <selection activeCell="B3" sqref="B3:E3"/>
      <pageMargins left="0" right="0" top="0" bottom="0" header="0" footer="0"/>
      <printOptions horizontalCentered="1"/>
      <pageSetup paperSize="9" orientation="landscape" r:id="rId20"/>
      <headerFooter alignWithMargins="0"/>
    </customSheetView>
    <customSheetView guid="{F9FE2C60-2849-4C32-B532-2B1A89FFA9CD}" showGridLines="0">
      <selection activeCell="B3" sqref="B3:E3"/>
      <pageMargins left="0" right="0" top="0" bottom="0" header="0" footer="0"/>
      <printOptions horizontalCentered="1"/>
      <pageSetup paperSize="9" orientation="landscape" r:id="rId21"/>
      <headerFooter alignWithMargins="0"/>
    </customSheetView>
    <customSheetView guid="{494F6778-23FE-4AAC-B37D-6C7543FC13B9}" scale="90" showGridLines="0">
      <selection activeCell="B1" sqref="B1:E1"/>
      <pageMargins left="0" right="0" top="0" bottom="0" header="0" footer="0"/>
      <printOptions horizontalCentered="1"/>
      <pageSetup paperSize="9" orientation="landscape" r:id="rId22"/>
      <headerFooter alignWithMargins="0"/>
    </customSheetView>
    <customSheetView guid="{CD4CA1A8-824A-452F-BDBA-32A47C1B3013}" showGridLines="0">
      <selection sqref="A1:A16"/>
      <pageMargins left="0" right="0" top="0" bottom="0" header="0" footer="0"/>
      <printOptions horizontalCentered="1"/>
      <pageSetup paperSize="9" orientation="landscape" r:id="rId23"/>
      <headerFooter alignWithMargins="0"/>
    </customSheetView>
    <customSheetView guid="{8E7B022F-1113-4BA2-B2BA-8EDBE02A2557}" showGridLines="0" showRuler="0">
      <selection activeCell="B1" sqref="B1:E1"/>
      <pageMargins left="0" right="0" top="0" bottom="0" header="0" footer="0"/>
      <printOptions horizontalCentered="1"/>
      <pageSetup paperSize="9" orientation="landscape" r:id="rId24"/>
      <headerFooter alignWithMargins="0"/>
    </customSheetView>
    <customSheetView guid="{A3F641DF-CF1D-48E3-AFDC-E52726A449CB}" showGridLines="0" showRuler="0">
      <pageMargins left="0" right="0" top="0" bottom="0" header="0" footer="0"/>
      <printOptions horizontalCentered="1"/>
      <pageSetup paperSize="9" orientation="landscape" r:id="rId25"/>
      <headerFooter alignWithMargins="0"/>
    </customSheetView>
    <customSheetView guid="{ECEBABD0-566A-41C4-AA9A-38EA30EFEDA8}" showPageBreaks="1" showGridLines="0" showRuler="0">
      <pageMargins left="0" right="0" top="0" bottom="0" header="0" footer="0"/>
      <printOptions horizontalCentered="1"/>
      <pageSetup paperSize="9" orientation="landscape" r:id="rId26"/>
      <headerFooter alignWithMargins="0"/>
    </customSheetView>
    <customSheetView guid="{43BCBF1E-CDCF-4541-8D79-87EDCECBC1FD}" scale="90" showGridLines="0">
      <selection sqref="A1:A16"/>
      <pageMargins left="0" right="0" top="0" bottom="0" header="0" footer="0"/>
      <printOptions horizontalCentered="1"/>
      <pageSetup paperSize="9" orientation="landscape" r:id="rId27"/>
      <headerFooter alignWithMargins="0"/>
    </customSheetView>
    <customSheetView guid="{7A9EA6D6-4DDF-43D9-92E6-C6AFAD14E266}" showGridLines="0">
      <selection activeCell="B1" sqref="B1:E1"/>
      <pageMargins left="0" right="0" top="0" bottom="0" header="0" footer="0"/>
      <printOptions horizontalCentered="1"/>
      <pageSetup paperSize="9" orientation="landscape" r:id="rId28"/>
      <headerFooter alignWithMargins="0"/>
    </customSheetView>
    <customSheetView guid="{DC28ED1E-3E35-4094-9C2B-5C0A1C1D459C}" showGridLines="0">
      <selection activeCell="B2" sqref="B2:E2"/>
      <pageMargins left="0" right="0" top="0" bottom="0" header="0" footer="0"/>
      <printOptions horizontalCentered="1"/>
      <pageSetup paperSize="9" orientation="landscape" r:id="rId29"/>
      <headerFooter alignWithMargins="0"/>
    </customSheetView>
    <customSheetView guid="{240327DD-375F-45D4-BA52-89AFD79FE6A1}" showGridLines="0">
      <selection activeCell="B2" sqref="B2:E2"/>
      <pageMargins left="0" right="0" top="0" bottom="0" header="0" footer="0"/>
      <printOptions horizontalCentered="1"/>
      <pageSetup paperSize="9" orientation="landscape" r:id="rId30"/>
      <headerFooter alignWithMargins="0"/>
    </customSheetView>
    <customSheetView guid="{477F7E43-D393-45BA-B99B-D838E4629B5D}" showGridLines="0">
      <selection activeCell="J3" sqref="J3"/>
      <pageMargins left="0" right="0" top="0" bottom="0" header="0" footer="0"/>
      <printOptions horizontalCentered="1"/>
      <pageSetup paperSize="9" orientation="landscape" r:id="rId31"/>
      <headerFooter alignWithMargins="0"/>
    </customSheetView>
    <customSheetView guid="{8E3ED18F-7B8F-4A1C-969D-A70DC3B696C3}" showGridLines="0">
      <selection activeCell="J3" sqref="J3"/>
      <pageMargins left="0" right="0" top="0" bottom="0" header="0" footer="0"/>
      <printOptions horizontalCentered="1"/>
      <pageSetup paperSize="9" orientation="landscape" r:id="rId32"/>
      <headerFooter alignWithMargins="0"/>
    </customSheetView>
    <customSheetView guid="{38BECF6E-1A53-4F98-87B9-44F2C5F77E08}" showGridLines="0">
      <selection activeCell="H8" sqref="H8"/>
      <pageMargins left="0" right="0" top="0" bottom="0" header="0" footer="0"/>
      <printOptions horizontalCentered="1"/>
      <pageSetup paperSize="9" orientation="landscape" r:id="rId33"/>
      <headerFooter alignWithMargins="0"/>
    </customSheetView>
    <customSheetView guid="{340562B9-6CEE-4962-8D7D-CA1C6778F52C}" showGridLines="0" topLeftCell="A4">
      <selection activeCell="H8" sqref="H8"/>
      <pageMargins left="0" right="0" top="0" bottom="0" header="0" footer="0"/>
      <printOptions horizontalCentered="1"/>
      <pageSetup paperSize="9" orientation="landscape" r:id="rId34"/>
      <headerFooter alignWithMargins="0"/>
    </customSheetView>
    <customSheetView guid="{82E8A0F5-0020-4355-95CF-28601763A783}" showGridLines="0">
      <selection activeCell="D23" sqref="D23"/>
      <pageMargins left="0" right="0" top="0" bottom="0" header="0" footer="0"/>
      <printOptions horizontalCentered="1"/>
      <pageSetup paperSize="9" orientation="landscape" r:id="rId35"/>
      <headerFooter alignWithMargins="0"/>
    </customSheetView>
    <customSheetView guid="{05855B4F-D61E-4C97-B759-B2F96767F6F8}" scale="115" showPageBreaks="1" showGridLines="0" printArea="1" view="pageBreakPreview" topLeftCell="B1">
      <selection activeCell="G2" sqref="G2"/>
      <pageMargins left="0" right="0" top="0" bottom="0" header="0" footer="0"/>
      <printOptions horizontalCentered="1"/>
      <pageSetup paperSize="9" scale="95" orientation="landscape" r:id="rId36"/>
      <headerFooter alignWithMargins="0"/>
    </customSheetView>
    <customSheetView guid="{A8583C01-5E6A-4469-ADCA-440E12AA8084}" scale="115" showPageBreaks="1" showGridLines="0" printArea="1" view="pageBreakPreview">
      <selection activeCell="L11" sqref="L11"/>
      <pageMargins left="0" right="0" top="0" bottom="0" header="0" footer="0"/>
      <printOptions horizontalCentered="1"/>
      <pageSetup paperSize="9" scale="95" orientation="landscape" r:id="rId37"/>
      <headerFooter alignWithMargins="0"/>
    </customSheetView>
    <customSheetView guid="{F8DC905B-04E9-41D7-B695-0DB8D092215B}" scale="115" showPageBreaks="1" showGridLines="0" printArea="1" view="pageBreakPreview" topLeftCell="B1">
      <selection sqref="A1:E23"/>
      <pageMargins left="0" right="0" top="0" bottom="0" header="0" footer="0"/>
      <printOptions horizontalCentered="1"/>
      <pageSetup paperSize="9" scale="95" orientation="landscape" r:id="rId38"/>
      <headerFooter alignWithMargins="0"/>
    </customSheetView>
    <customSheetView guid="{067EF7EF-2552-42C0-8B2F-9338A16B73EB}" scale="115" showPageBreaks="1" showGridLines="0" printArea="1" view="pageBreakPreview" topLeftCell="B1">
      <selection sqref="A1:E23"/>
      <pageMargins left="0" right="0" top="0" bottom="0" header="0" footer="0"/>
      <printOptions horizontalCentered="1"/>
      <pageSetup paperSize="9" scale="95" orientation="landscape" r:id="rId39"/>
      <headerFooter alignWithMargins="0"/>
    </customSheetView>
    <customSheetView guid="{869B0F9C-77A4-468D-A350-EA35CAE357D9}" scale="115" showPageBreaks="1" showGridLines="0" printArea="1" view="pageBreakPreview" topLeftCell="B1">
      <selection activeCell="B1" sqref="B1:E1"/>
      <pageMargins left="0" right="0" top="0" bottom="0" header="0" footer="0"/>
      <printOptions horizontalCentered="1"/>
      <pageSetup paperSize="9" scale="95" orientation="landscape" r:id="rId40"/>
      <headerFooter alignWithMargins="0"/>
    </customSheetView>
    <customSheetView guid="{5D67CA2D-8BB3-4F00-894F-4872C1BBE88F}" scale="115" showPageBreaks="1" showGridLines="0" printArea="1" view="pageBreakPreview" topLeftCell="B1">
      <selection activeCell="C10" sqref="C10:E10"/>
      <pageMargins left="0" right="0" top="0" bottom="0" header="0" footer="0"/>
      <printOptions horizontalCentered="1"/>
      <pageSetup paperSize="9" scale="95" orientation="landscape" r:id="rId41"/>
      <headerFooter alignWithMargins="0"/>
    </customSheetView>
    <customSheetView guid="{F0C5A243-1ADF-42BF-85A0-B6506A13618B}" scale="115" showPageBreaks="1" showGridLines="0" printArea="1" view="pageBreakPreview" topLeftCell="B1">
      <selection sqref="A1:A28"/>
      <pageMargins left="0" right="0" top="0" bottom="0" header="0" footer="0"/>
      <printOptions horizontalCentered="1"/>
      <pageSetup paperSize="9" scale="95" orientation="landscape" r:id="rId42"/>
      <headerFooter alignWithMargins="0"/>
    </customSheetView>
    <customSheetView guid="{176DC383-BC5B-4A2C-B484-0B54305CAC0E}" scale="85" showPageBreaks="1" showGridLines="0" printArea="1" hiddenRows="1" view="pageBreakPreview">
      <selection activeCell="C15" sqref="C15:E15"/>
      <pageMargins left="0" right="0" top="0" bottom="0" header="0" footer="0"/>
      <printOptions horizontalCentered="1"/>
      <pageSetup paperSize="9" scale="95" orientation="landscape" r:id="rId43"/>
      <headerFooter alignWithMargins="0"/>
    </customSheetView>
    <customSheetView guid="{3B6A9969-E4B8-452F-AFFE-7A4A13F5C420}" scale="115" showPageBreaks="1" showGridLines="0" printArea="1" hiddenRows="1" view="pageBreakPreview" topLeftCell="B1">
      <selection activeCell="J3" sqref="J3"/>
      <pageMargins left="0" right="0" top="0" bottom="0" header="0" footer="0"/>
      <printOptions horizontalCentered="1"/>
      <pageSetup paperSize="9" scale="95" orientation="landscape" r:id="rId44"/>
      <headerFooter alignWithMargins="0"/>
    </customSheetView>
    <customSheetView guid="{B8284B7F-813C-4C59-8CB2-9F34C8EAC9F3}" scale="115" showPageBreaks="1" showGridLines="0" printArea="1" hiddenRows="1" view="pageBreakPreview" topLeftCell="B10">
      <selection activeCell="C22" sqref="C22:E22"/>
      <pageMargins left="0" right="0" top="0" bottom="0" header="0" footer="0"/>
      <printOptions horizontalCentered="1"/>
      <pageSetup paperSize="9" scale="95" orientation="landscape" r:id="rId45"/>
      <headerFooter alignWithMargins="0"/>
    </customSheetView>
  </customSheetViews>
  <mergeCells count="25">
    <mergeCell ref="F1:F29"/>
    <mergeCell ref="B24:E24"/>
    <mergeCell ref="C7:E7"/>
    <mergeCell ref="C8:E8"/>
    <mergeCell ref="C10:E10"/>
    <mergeCell ref="C6:E6"/>
    <mergeCell ref="B3:E3"/>
    <mergeCell ref="C4:E4"/>
    <mergeCell ref="C5:E5"/>
    <mergeCell ref="C22:E22"/>
    <mergeCell ref="C9:E9"/>
    <mergeCell ref="C14:E14"/>
    <mergeCell ref="C16:E16"/>
    <mergeCell ref="C18:E18"/>
    <mergeCell ref="C19:E19"/>
    <mergeCell ref="A1:A29"/>
    <mergeCell ref="B1:E1"/>
    <mergeCell ref="B2:E2"/>
    <mergeCell ref="C11:E11"/>
    <mergeCell ref="C12:E12"/>
    <mergeCell ref="C13:E13"/>
    <mergeCell ref="C15:E15"/>
    <mergeCell ref="C21:E21"/>
    <mergeCell ref="B26:E29"/>
    <mergeCell ref="C17:E17"/>
  </mergeCells>
  <phoneticPr fontId="29" type="noConversion"/>
  <printOptions horizontalCentered="1"/>
  <pageMargins left="0.15748031496063" right="0.23622047244094499" top="0.78" bottom="0.98425196850393704" header="0.35433070866141703" footer="0.511811023622047"/>
  <pageSetup paperSize="9" scale="95" orientation="landscape" r:id="rId46"/>
  <headerFooter alignWithMargins="0"/>
  <drawing r:id="rId47"/>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rgb="FFFF0000"/>
    <pageSetUpPr fitToPage="1"/>
  </sheetPr>
  <dimension ref="A1:I39"/>
  <sheetViews>
    <sheetView showGridLines="0" view="pageBreakPreview" topLeftCell="A16" zoomScale="85" zoomScaleSheetLayoutView="85" workbookViewId="0">
      <selection activeCell="I8" sqref="I8"/>
    </sheetView>
  </sheetViews>
  <sheetFormatPr defaultColWidth="9.140625" defaultRowHeight="16.5"/>
  <cols>
    <col min="1" max="1" width="12.140625" style="29" customWidth="1"/>
    <col min="2" max="2" width="20.5703125" style="29" customWidth="1"/>
    <col min="3" max="3" width="11.42578125" style="29" customWidth="1"/>
    <col min="4" max="4" width="32.5703125" style="29" customWidth="1"/>
    <col min="5" max="5" width="39.28515625" style="29" customWidth="1"/>
    <col min="6" max="8" width="9.140625" style="24"/>
    <col min="9" max="16384" width="9.140625" style="25"/>
  </cols>
  <sheetData>
    <row r="1" spans="1:9" s="77" customFormat="1" ht="15">
      <c r="A1" s="1170" t="str">
        <f>'Attach 3(JV)'!A1</f>
        <v xml:space="preserve">Specification No.:CC/NT/W-RT/DOM/A04/24/04405 </v>
      </c>
      <c r="B1" s="1170"/>
      <c r="C1" s="1170"/>
      <c r="D1" s="1170"/>
      <c r="E1" s="509" t="str">
        <f>"Attachment-14 " &amp; 'Attach 3(JV)'!AT1</f>
        <v xml:space="preserve">Attachment-14 </v>
      </c>
      <c r="F1" s="78"/>
      <c r="G1" s="78"/>
      <c r="H1" s="78"/>
    </row>
    <row r="3" spans="1:9" ht="83.25" customHeight="1">
      <c r="A3" s="1234" t="str">
        <f>'Attach 3(JV)'!A3</f>
        <v>765 kV Reactor Package–LOT-7RT-04-BULK for 7X 110 MVAR, 765kV, (1-Ph) Reactors under "Bulk Procurement of 765kV &amp; 400kV Class Transformers &amp; Reactors of various capacities (Lot-7)"</v>
      </c>
      <c r="B3" s="1235"/>
      <c r="C3" s="1235"/>
      <c r="D3" s="1235"/>
      <c r="E3" s="1235"/>
      <c r="F3" s="26"/>
      <c r="G3" s="27"/>
      <c r="H3" s="26"/>
    </row>
    <row r="4" spans="1:9" ht="20.100000000000001" customHeight="1">
      <c r="A4" s="28"/>
      <c r="H4" s="30"/>
      <c r="I4" s="11"/>
    </row>
    <row r="5" spans="1:9" ht="20.100000000000001" customHeight="1">
      <c r="A5" s="858" t="s">
        <v>491</v>
      </c>
      <c r="B5" s="858"/>
      <c r="C5" s="858"/>
      <c r="D5" s="858"/>
      <c r="E5" s="858"/>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64" t="str">
        <f>'Attach 3(JV)'!A8</f>
        <v/>
      </c>
      <c r="B8" s="864"/>
      <c r="C8" s="864"/>
      <c r="D8" s="864"/>
      <c r="E8" s="12" t="str">
        <f>'Attach 3(JV)'!E8</f>
        <v>Contract Services</v>
      </c>
      <c r="H8" s="30"/>
      <c r="I8" s="11"/>
    </row>
    <row r="9" spans="1:9" ht="20.100000000000001" customHeight="1">
      <c r="A9" s="13" t="s">
        <v>57</v>
      </c>
      <c r="B9" s="861">
        <f>'Attach 3(JV)'!B9</f>
        <v>0</v>
      </c>
      <c r="C9" s="861"/>
      <c r="D9" s="861"/>
      <c r="E9" s="12" t="str">
        <f>'Attach 3(JV)'!E9</f>
        <v>Power Grid Corporation of India Ltd.,</v>
      </c>
      <c r="H9" s="30"/>
      <c r="I9" s="11"/>
    </row>
    <row r="10" spans="1:9" ht="20.100000000000001" customHeight="1">
      <c r="A10" s="13" t="s">
        <v>59</v>
      </c>
      <c r="B10" s="861">
        <f>'Attach 3(JV)'!B10</f>
        <v>0</v>
      </c>
      <c r="C10" s="861"/>
      <c r="D10" s="861"/>
      <c r="E10" s="12" t="str">
        <f>'Attach 3(JV)'!E10</f>
        <v>"Saudamini", Plot No. 2, Sector 29</v>
      </c>
      <c r="H10" s="30"/>
      <c r="I10" s="11"/>
    </row>
    <row r="11" spans="1:9" ht="20.100000000000001" customHeight="1">
      <c r="B11" s="861">
        <f>'Attach 3(JV)'!B11</f>
        <v>0</v>
      </c>
      <c r="C11" s="861"/>
      <c r="D11" s="861"/>
      <c r="E11" s="12" t="str">
        <f>'Attach 3(JV)'!E11</f>
        <v>Gurugram (Haryana) - 122001</v>
      </c>
    </row>
    <row r="12" spans="1:9" ht="20.100000000000001" customHeight="1">
      <c r="A12" s="32"/>
      <c r="B12" s="861">
        <f>'Attach 3(JV)'!B12</f>
        <v>0</v>
      </c>
      <c r="C12" s="861"/>
      <c r="D12" s="861"/>
      <c r="E12" s="12"/>
    </row>
    <row r="13" spans="1:9" ht="20.100000000000001" customHeight="1">
      <c r="A13" s="32"/>
      <c r="B13" s="102"/>
      <c r="C13" s="102"/>
      <c r="D13" s="102"/>
      <c r="E13" s="25"/>
    </row>
    <row r="14" spans="1:9" ht="20.100000000000001" customHeight="1">
      <c r="A14" s="29" t="s">
        <v>63</v>
      </c>
    </row>
    <row r="15" spans="1:9" ht="20.100000000000001" customHeight="1">
      <c r="A15" s="32"/>
    </row>
    <row r="16" spans="1:9" ht="45" customHeight="1">
      <c r="A16" s="1273" t="s">
        <v>492</v>
      </c>
      <c r="B16" s="1273"/>
      <c r="C16" s="1273"/>
      <c r="D16" s="1273"/>
      <c r="E16" s="1273"/>
      <c r="F16" s="34"/>
      <c r="G16" s="34"/>
      <c r="H16" s="34"/>
    </row>
    <row r="17" spans="1:5" ht="20.100000000000001" customHeight="1">
      <c r="A17" s="32"/>
    </row>
    <row r="18" spans="1:5" ht="20.100000000000001" customHeight="1">
      <c r="A18" s="35"/>
    </row>
    <row r="19" spans="1:5" ht="20.100000000000001" customHeight="1"/>
    <row r="20" spans="1:5" ht="20.100000000000001" customHeight="1">
      <c r="A20" s="35"/>
    </row>
    <row r="21" spans="1:5" ht="20.100000000000001" customHeight="1">
      <c r="A21" s="35"/>
    </row>
    <row r="22" spans="1:5" ht="20.100000000000001" customHeight="1"/>
    <row r="23" spans="1:5" ht="33" customHeight="1">
      <c r="D23" s="37"/>
    </row>
    <row r="24" spans="1:5" ht="33" customHeight="1">
      <c r="A24" s="36" t="s">
        <v>65</v>
      </c>
      <c r="B24" s="62" t="str">
        <f>'Attach 3(JV)'!B24</f>
        <v>--</v>
      </c>
      <c r="C24" s="40"/>
      <c r="D24" s="37" t="s">
        <v>66</v>
      </c>
      <c r="E24" s="198" t="str">
        <f>'Attach 3(JV)'!E24</f>
        <v/>
      </c>
    </row>
    <row r="25" spans="1:5" ht="33" customHeight="1">
      <c r="A25" s="36" t="s">
        <v>67</v>
      </c>
      <c r="B25" s="198" t="str">
        <f>'Attach 3(JV)'!B25</f>
        <v/>
      </c>
      <c r="C25" s="40"/>
      <c r="D25" s="37" t="s">
        <v>68</v>
      </c>
      <c r="E25" s="198" t="str">
        <f>'Attach 3(JV)'!E25</f>
        <v/>
      </c>
    </row>
    <row r="26" spans="1:5" ht="33" customHeight="1">
      <c r="D26" s="37"/>
    </row>
    <row r="27" spans="1:5" ht="20.100000000000001" customHeight="1"/>
    <row r="28" spans="1:5" ht="20.100000000000001"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ht="20.100000000000001" customHeight="1">
      <c r="A35" s="38"/>
    </row>
    <row r="36" spans="1:1" ht="20.100000000000001" customHeight="1"/>
    <row r="37" spans="1:1" ht="20.100000000000001" customHeight="1"/>
    <row r="38" spans="1:1" ht="20.100000000000001" customHeight="1"/>
    <row r="39" spans="1:1" ht="20.100000000000001" customHeight="1"/>
  </sheetData>
  <sheetProtection algorithmName="SHA-512" hashValue="QID+eINBBGPLYu0ryiy1kJqRFrCvcHqvtJ7F2yjA74R0fYnQxSKNDlP4rjZZDL8eSuw3X3cYX5BR3h2tWNqEAg==" saltValue="Sd6CWG54j+3IBtV8epPSJA==" spinCount="100000" sheet="1" formatCells="0" formatColumns="0" formatRows="0" selectLockedCells="1"/>
  <customSheetViews>
    <customSheetView guid="{51A6EE7B-1159-4743-BF27-95D329619B3B}" showPageBreaks="1" showGridLines="0" fitToPage="1" printArea="1" view="pageBreakPreview" topLeftCell="A9">
      <selection activeCell="I8" sqref="I8"/>
      <pageMargins left="0" right="0" top="0" bottom="0" header="0" footer="0"/>
      <pageSetup scale="87" orientation="portrait" r:id="rId1"/>
      <headerFooter alignWithMargins="0">
        <oddFooter>&amp;R&amp;"Book Antiqua,Bold"&amp;8 Page &amp;P of &amp;N</oddFooter>
      </headerFooter>
    </customSheetView>
    <customSheetView guid="{B9DDBA10-9BB0-4D91-9619-C113F75B2489}" showPageBreaks="1" showGridLines="0" fitToPage="1" printArea="1" view="pageBreakPreview">
      <selection activeCell="I8" sqref="I8"/>
      <pageMargins left="0" right="0" top="0" bottom="0" header="0" footer="0"/>
      <pageSetup scale="87" orientation="portrait" r:id="rId2"/>
      <headerFooter alignWithMargins="0">
        <oddFooter>&amp;R&amp;"Book Antiqua,Bold"&amp;8 Page &amp;P of &amp;N</oddFooter>
      </headerFooter>
    </customSheetView>
    <customSheetView guid="{4B898AE2-7356-489E-882D-EC3B09CB95AA}" showPageBreaks="1" showGridLines="0" fitToPage="1" printArea="1" view="pageBreakPreview">
      <selection activeCell="J17" sqref="J17"/>
      <pageMargins left="0" right="0" top="0" bottom="0" header="0" footer="0"/>
      <pageSetup scale="87" orientation="portrait" r:id="rId3"/>
      <headerFooter alignWithMargins="0">
        <oddFooter>&amp;R&amp;"Book Antiqua,Bold"&amp;8 Page &amp;P of &amp;N</oddFooter>
      </headerFooter>
    </customSheetView>
    <customSheetView guid="{3836A67F-51F8-4B52-B51D-937DC398CD1F}" showPageBreaks="1" showGridLines="0" fitToPage="1" printArea="1" view="pageBreakPreview">
      <selection activeCell="J17" sqref="J17"/>
      <pageMargins left="0" right="0" top="0" bottom="0" header="0" footer="0"/>
      <pageSetup scale="87" orientation="portrait" r:id="rId4"/>
      <headerFooter alignWithMargins="0">
        <oddFooter>&amp;R&amp;"Book Antiqua,Bold"&amp;8 Page &amp;P of &amp;N</oddFooter>
      </headerFooter>
    </customSheetView>
    <customSheetView guid="{9F341631-288D-49D9-8F81-65CCC818C9BA}" showPageBreaks="1" showGridLines="0" fitToPage="1" printArea="1" view="pageBreakPreview">
      <selection activeCell="J17" sqref="J17"/>
      <pageMargins left="0" right="0" top="0" bottom="0" header="0" footer="0"/>
      <pageSetup scale="87" orientation="portrait" r:id="rId5"/>
      <headerFooter alignWithMargins="0">
        <oddFooter>&amp;R&amp;"Book Antiqua,Bold"&amp;8 Page &amp;P of &amp;N</oddFooter>
      </headerFooter>
    </customSheetView>
    <customSheetView guid="{DBB6855E-D634-47BF-8EAD-2479D63E426E}" showPageBreaks="1" showGridLines="0" fitToPage="1" printArea="1" view="pageBreakPreview" topLeftCell="A10">
      <selection activeCell="J17" sqref="J17"/>
      <pageMargins left="0" right="0" top="0" bottom="0" header="0" footer="0"/>
      <pageSetup scale="87" orientation="portrait" r:id="rId6"/>
      <headerFooter alignWithMargins="0">
        <oddFooter>&amp;R&amp;"Book Antiqua,Bold"&amp;8 Page &amp;P of &amp;N</oddFooter>
      </headerFooter>
    </customSheetView>
    <customSheetView guid="{9CD72AD0-8BDA-437F-A784-A667464C809C}" scale="130" showPageBreaks="1" showGridLines="0" fitToPage="1" printArea="1" view="pageBreakPreview" topLeftCell="A13">
      <selection activeCell="J17" sqref="J17"/>
      <pageMargins left="0" right="0" top="0" bottom="0" header="0" footer="0"/>
      <pageSetup scale="86" orientation="portrait" r:id="rId7"/>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J17" sqref="J17"/>
      <pageMargins left="0" right="0" top="0" bottom="0" header="0" footer="0"/>
      <pageSetup scale="87" orientation="portrait" r:id="rId8"/>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J17" sqref="J17"/>
      <pageMargins left="0" right="0" top="0" bottom="0" header="0" footer="0"/>
      <pageSetup scale="87" orientation="portrait" r:id="rId9"/>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J17" sqref="J17"/>
      <pageMargins left="0" right="0" top="0" bottom="0" header="0" footer="0"/>
      <pageSetup scale="87" orientation="portrait" r:id="rId10"/>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J17" sqref="J17"/>
      <pageMargins left="0" right="0" top="0" bottom="0" header="0" footer="0"/>
      <pageSetup scale="87" orientation="portrait" r:id="rId11"/>
      <headerFooter alignWithMargins="0">
        <oddFooter>&amp;R&amp;"Book Antiqua,Bold"&amp;8 Page &amp;P of &amp;N</oddFooter>
      </headerFooter>
    </customSheetView>
    <customSheetView guid="{27CB7082-4FAB-46F1-8968-11E3E4A629B2}" scale="130" showPageBreaks="1" showGridLines="0" fitToPage="1" printArea="1" view="pageBreakPreview" topLeftCell="A7">
      <selection activeCell="K18" sqref="K18:K19"/>
      <pageMargins left="0" right="0" top="0" bottom="0" header="0" footer="0"/>
      <pageSetup scale="87" orientation="portrait" r:id="rId12"/>
      <headerFooter alignWithMargins="0">
        <oddFooter>&amp;R&amp;"Book Antiqua,Bold"&amp;8 Page &amp;P of &amp;N</oddFooter>
      </headerFooter>
    </customSheetView>
    <customSheetView guid="{CDF7C778-C53B-45C7-952D-968F867FB204}" scale="130" showPageBreaks="1" showGridLines="0" fitToPage="1" printArea="1" view="pageBreakPreview">
      <selection activeCell="K18" sqref="K18:K19"/>
      <pageMargins left="0" right="0" top="0" bottom="0" header="0" footer="0"/>
      <pageSetup scale="87" orientation="portrait" r:id="rId13"/>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H6" sqref="H6"/>
      <pageMargins left="0" right="0" top="0" bottom="0" header="0" footer="0"/>
      <pageSetup scale="87" orientation="portrait" r:id="rId14"/>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 right="0" top="0" bottom="0" header="0" footer="0"/>
      <pageSetup scale="96" orientation="portrait" r:id="rId15"/>
      <headerFooter alignWithMargins="0">
        <oddFooter>&amp;R&amp;"Book Antiqua,Bold"&amp;8 Page &amp;P of &amp;N</oddFooter>
      </headerFooter>
    </customSheetView>
    <customSheetView guid="{CB7992C9-ABA5-4C7D-8C49-1E1D8E8875C7}" showPageBreaks="1" showGridLines="0" printArea="1" view="pageBreakPreview">
      <selection activeCell="G36" sqref="G36"/>
      <pageMargins left="0" right="0" top="0" bottom="0" header="0" footer="0"/>
      <pageSetup scale="99" orientation="portrait" r:id="rId16"/>
      <headerFooter alignWithMargins="0">
        <oddFooter>&amp;R&amp;"Book Antiqua,Bold"&amp;8 Page &amp;P of &amp;N</oddFooter>
      </headerFooter>
    </customSheetView>
    <customSheetView guid="{97C0FC0E-800C-45C9-895E-E91A3F1ADBA4}" showPageBreaks="1" showGridLines="0" printArea="1" view="pageBreakPreview">
      <selection activeCell="G36" sqref="G36"/>
      <pageMargins left="0" right="0" top="0" bottom="0" header="0" footer="0"/>
      <pageSetup scale="99" orientation="portrait" r:id="rId17"/>
      <headerFooter alignWithMargins="0">
        <oddFooter>&amp;R&amp;"Book Antiqua,Bold"&amp;8 Page &amp;P of &amp;N</oddFooter>
      </headerFooter>
    </customSheetView>
    <customSheetView guid="{15A19D23-A9FD-4FC1-B7B0-F2D16BDFC729}" showPageBreaks="1" showGridLines="0" printArea="1" view="pageBreakPreview" topLeftCell="A25">
      <selection activeCell="B17" sqref="B17"/>
      <pageMargins left="0" right="0" top="0" bottom="0" header="0" footer="0"/>
      <pageSetup scale="99" orientation="portrait" r:id="rId18"/>
      <headerFooter alignWithMargins="0">
        <oddFooter>&amp;R&amp;"Book Antiqua,Bold"&amp;8 Page &amp;P of &amp;N</oddFooter>
      </headerFooter>
    </customSheetView>
    <customSheetView guid="{C5EDD9E3-0801-4479-8600-A80B0FCFDF0B}" showPageBreaks="1" showGridLines="0" printArea="1" view="pageBreakPreview" topLeftCell="A25">
      <selection activeCell="B17" sqref="B17"/>
      <pageMargins left="0" right="0" top="0" bottom="0" header="0" footer="0"/>
      <pageSetup scale="99" orientation="portrait" r:id="rId19"/>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 right="0" top="0" bottom="0" header="0" footer="0"/>
      <pageSetup scale="99" orientation="portrait" r:id="rId20"/>
      <headerFooter alignWithMargins="0">
        <oddFooter>&amp;R&amp;"Book Antiqua,Bold"&amp;8 Page &amp;P of &amp;N</oddFooter>
      </headerFooter>
    </customSheetView>
    <customSheetView guid="{F9FE2C60-2849-4C32-B532-2B1A89FFA9CD}" showGridLines="0" topLeftCell="A13">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topLeftCell="A7">
      <selection activeCell="A3" sqref="A3:E3"/>
      <pageMargins left="0" right="0" top="0" bottom="0" header="0" footer="0"/>
      <pageSetup orientation="portrait" r:id="rId22"/>
      <headerFooter alignWithMargins="0">
        <oddFooter>&amp;R&amp;"Book Antiqua,Bold"&amp;8 Page &amp;P of &amp;N</oddFooter>
      </headerFooter>
    </customSheetView>
    <customSheetView guid="{7A9EA6D6-4DDF-43D9-92E6-C6AFAD14E266}" showGridLines="0" topLeftCell="A16">
      <selection activeCell="A3" sqref="A3:E3"/>
      <pageMargins left="0" right="0" top="0" bottom="0" header="0" footer="0"/>
      <pageSetup orientation="portrait" r:id="rId23"/>
      <headerFooter alignWithMargins="0">
        <oddFooter>&amp;R&amp;"Book Antiqua,Bold"&amp;8 Page &amp;P of &amp;N</oddFooter>
      </headerFooter>
    </customSheetView>
    <customSheetView guid="{DC28ED1E-3E35-4094-9C2B-5C0A1C1D459C}" showGridLines="0">
      <selection activeCell="A3" sqref="A3:E3"/>
      <pageMargins left="0" right="0" top="0" bottom="0" header="0" footer="0"/>
      <pageSetup orientation="portrait" r:id="rId24"/>
      <headerFooter alignWithMargins="0">
        <oddFooter>&amp;R&amp;"Book Antiqua,Bold"&amp;8 Page &amp;P of &amp;N</oddFooter>
      </headerFooter>
    </customSheetView>
    <customSheetView guid="{240327DD-375F-45D4-BA52-89AFD79FE6A1}" scale="60" showPageBreaks="1" showGridLines="0" printArea="1" view="pageBreakPreview">
      <pageMargins left="0" right="0" top="0" bottom="0" header="0" footer="0"/>
      <pageSetup scale="99" orientation="portrait" r:id="rId25"/>
      <headerFooter alignWithMargins="0">
        <oddFooter>&amp;R&amp;"Book Antiqua,Bold"&amp;8 Page &amp;P of &amp;N</oddFooter>
      </headerFooter>
    </customSheetView>
    <customSheetView guid="{477F7E43-D393-45BA-B99B-D838E4629B5D}" showPageBreaks="1" showGridLines="0" printArea="1" view="pageBreakPreview" topLeftCell="A25">
      <selection activeCell="B17" sqref="B17"/>
      <pageMargins left="0" right="0" top="0" bottom="0" header="0" footer="0"/>
      <pageSetup scale="99" orientation="portrait" r:id="rId26"/>
      <headerFooter alignWithMargins="0">
        <oddFooter>&amp;R&amp;"Book Antiqua,Bold"&amp;8 Page &amp;P of &amp;N</oddFooter>
      </headerFooter>
    </customSheetView>
    <customSheetView guid="{8E3ED18F-7B8F-4A1C-969D-A70DC3B696C3}" showPageBreaks="1" showGridLines="0" printArea="1" view="pageBreakPreview" topLeftCell="A25">
      <selection activeCell="B17" sqref="B17"/>
      <pageMargins left="0" right="0" top="0" bottom="0" header="0" footer="0"/>
      <pageSetup scale="99" orientation="portrait" r:id="rId27"/>
      <headerFooter alignWithMargins="0">
        <oddFooter>&amp;R&amp;"Book Antiqua,Bold"&amp;8 Page &amp;P of &amp;N</oddFooter>
      </headerFooter>
    </customSheetView>
    <customSheetView guid="{38BECF6E-1A53-4F98-87B9-44F2C5F77E08}" showPageBreaks="1" showGridLines="0" printArea="1" view="pageBreakPreview" topLeftCell="A9">
      <selection activeCell="G36" sqref="G36"/>
      <pageMargins left="0" right="0" top="0" bottom="0" header="0" footer="0"/>
      <pageSetup scale="99" orientation="portrait" r:id="rId28"/>
      <headerFooter alignWithMargins="0">
        <oddFooter>&amp;R&amp;"Book Antiqua,Bold"&amp;8 Page &amp;P of &amp;N</oddFooter>
      </headerFooter>
    </customSheetView>
    <customSheetView guid="{340562B9-6CEE-4962-8D7D-CA1C6778F52C}" showPageBreaks="1" showGridLines="0" printArea="1" view="pageBreakPreview">
      <selection activeCell="G36" sqref="G36"/>
      <pageMargins left="0" right="0" top="0" bottom="0" header="0" footer="0"/>
      <pageSetup scale="99" orientation="portrait" r:id="rId29"/>
      <headerFooter alignWithMargins="0">
        <oddFooter>&amp;R&amp;"Book Antiqua,Bold"&amp;8 Page &amp;P of &amp;N</oddFooter>
      </headerFooter>
    </customSheetView>
    <customSheetView guid="{82E8A0F5-0020-4355-95CF-28601763A783}" showPageBreaks="1" showGridLines="0" fitToPage="1" printArea="1" view="pageBreakPreview">
      <selection activeCell="G17" sqref="G17"/>
      <pageMargins left="0" right="0" top="0" bottom="0" header="0" footer="0"/>
      <pageSetup scale="96" orientation="portrait" r:id="rId30"/>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E24" sqref="E24"/>
      <pageMargins left="0" right="0" top="0" bottom="0" header="0" footer="0"/>
      <pageSetup scale="87" orientation="portrait" r:id="rId31"/>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6" sqref="H6"/>
      <pageMargins left="0" right="0" top="0" bottom="0" header="0" footer="0"/>
      <pageSetup scale="87" orientation="portrait" r:id="rId32"/>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K18" sqref="K18:K19"/>
      <pageMargins left="0" right="0" top="0" bottom="0" header="0" footer="0"/>
      <pageSetup scale="86" orientation="portrait" r:id="rId33"/>
      <headerFooter alignWithMargins="0">
        <oddFooter>&amp;R&amp;"Book Antiqua,Bold"&amp;8 Page &amp;P of &amp;N</oddFooter>
      </headerFooter>
    </customSheetView>
    <customSheetView guid="{067EF7EF-2552-42C0-8B2F-9338A16B73EB}" scale="130" showPageBreaks="1" showGridLines="0" fitToPage="1" printArea="1" view="pageBreakPreview" topLeftCell="A16">
      <selection activeCell="K18" sqref="K18:K19"/>
      <pageMargins left="0" right="0" top="0" bottom="0" header="0" footer="0"/>
      <pageSetup scale="87" orientation="portrait" r:id="rId34"/>
      <headerFooter alignWithMargins="0">
        <oddFooter>&amp;R&amp;"Book Antiqua,Bold"&amp;8 Page &amp;P of &amp;N</oddFooter>
      </headerFooter>
    </customSheetView>
    <customSheetView guid="{869B0F9C-77A4-468D-A350-EA35CAE357D9}" scale="130" showPageBreaks="1" showGridLines="0" fitToPage="1" printArea="1" view="pageBreakPreview">
      <selection activeCell="K18" sqref="K18:K19"/>
      <pageMargins left="0" right="0" top="0" bottom="0" header="0" footer="0"/>
      <pageSetup scale="87" orientation="portrait" r:id="rId35"/>
      <headerFooter alignWithMargins="0">
        <oddFooter>&amp;R&amp;"Book Antiqua,Bold"&amp;8 Page &amp;P of &amp;N</oddFooter>
      </headerFooter>
    </customSheetView>
    <customSheetView guid="{5D67CA2D-8BB3-4F00-894F-4872C1BBE88F}" scale="130" showPageBreaks="1" showGridLines="0" fitToPage="1" printArea="1" view="pageBreakPreview" topLeftCell="A7">
      <selection activeCell="K18" sqref="K18:K19"/>
      <pageMargins left="0" right="0" top="0" bottom="0" header="0" footer="0"/>
      <pageSetup scale="86" orientation="portrait" r:id="rId36"/>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J17" sqref="J17"/>
      <pageMargins left="0" right="0" top="0" bottom="0" header="0" footer="0"/>
      <pageSetup scale="87" orientation="portrait" r:id="rId37"/>
      <headerFooter alignWithMargins="0">
        <oddFooter>&amp;R&amp;"Book Antiqua,Bold"&amp;8 Page &amp;P of &amp;N</oddFooter>
      </headerFooter>
    </customSheetView>
    <customSheetView guid="{176DC383-BC5B-4A2C-B484-0B54305CAC0E}" showPageBreaks="1" showGridLines="0" fitToPage="1" printArea="1" view="pageBreakPreview">
      <selection activeCell="J17" sqref="J17"/>
      <pageMargins left="0" right="0" top="0" bottom="0" header="0" footer="0"/>
      <pageSetup scale="87" orientation="portrait" r:id="rId38"/>
      <headerFooter alignWithMargins="0">
        <oddFooter>&amp;R&amp;"Book Antiqua,Bold"&amp;8 Page &amp;P of &amp;N</oddFooter>
      </headerFooter>
    </customSheetView>
    <customSheetView guid="{3B6A9969-E4B8-452F-AFFE-7A4A13F5C420}" showPageBreaks="1" showGridLines="0" fitToPage="1" printArea="1" view="pageBreakPreview">
      <selection activeCell="I8" sqref="I8"/>
      <pageMargins left="0" right="0" top="0" bottom="0" header="0" footer="0"/>
      <pageSetup scale="87" orientation="portrait" r:id="rId39"/>
      <headerFooter alignWithMargins="0">
        <oddFooter>&amp;R&amp;"Book Antiqua,Bold"&amp;8 Page &amp;P of &amp;N</oddFooter>
      </headerFooter>
    </customSheetView>
    <customSheetView guid="{B8284B7F-813C-4C59-8CB2-9F34C8EAC9F3}" showPageBreaks="1" showGridLines="0" fitToPage="1" printArea="1" view="pageBreakPreview" topLeftCell="A9">
      <selection activeCell="I8" sqref="I8"/>
      <pageMargins left="0" right="0" top="0" bottom="0" header="0" footer="0"/>
      <pageSetup scale="87" orientation="portrait" r:id="rId40"/>
      <headerFooter alignWithMargins="0">
        <oddFooter>&amp;R&amp;"Book Antiqua,Bold"&amp;8 Page &amp;P of &amp;N</oddFooter>
      </headerFooter>
    </customSheetView>
  </customSheetViews>
  <mergeCells count="9">
    <mergeCell ref="A1:D1"/>
    <mergeCell ref="B12:D12"/>
    <mergeCell ref="A16:E16"/>
    <mergeCell ref="A3:E3"/>
    <mergeCell ref="A5:E5"/>
    <mergeCell ref="A8:D8"/>
    <mergeCell ref="B9:D9"/>
    <mergeCell ref="B10:D10"/>
    <mergeCell ref="B11:D11"/>
  </mergeCells>
  <pageMargins left="0.75" right="0.63" top="0.57999999999999996" bottom="0.6" header="0.34" footer="0.35"/>
  <pageSetup scale="87" orientation="portrait" r:id="rId41"/>
  <headerFooter alignWithMargins="0">
    <oddFooter>&amp;R&amp;"Book Antiqua,Bold"&amp;8 Page &amp;P of &amp;N</oddFooter>
  </headerFooter>
  <drawing r:id="rId4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indexed="14"/>
    <pageSetUpPr fitToPage="1"/>
  </sheetPr>
  <dimension ref="A1:J238"/>
  <sheetViews>
    <sheetView view="pageBreakPreview" topLeftCell="A52" zoomScaleNormal="100" zoomScaleSheetLayoutView="100" workbookViewId="0">
      <selection activeCell="A39" sqref="A39:I39"/>
    </sheetView>
  </sheetViews>
  <sheetFormatPr defaultColWidth="9.140625" defaultRowHeight="13.5"/>
  <cols>
    <col min="1" max="1" width="10" style="25" customWidth="1"/>
    <col min="2" max="2" width="10.7109375" style="25" customWidth="1"/>
    <col min="3" max="3" width="10.85546875" style="25" customWidth="1"/>
    <col min="4" max="4" width="16.85546875" style="25" customWidth="1"/>
    <col min="5" max="5" width="20" style="25" customWidth="1"/>
    <col min="6" max="8" width="10.7109375" style="25" customWidth="1"/>
    <col min="9" max="9" width="8.140625" style="25" customWidth="1"/>
    <col min="10" max="16384" width="9.140625" style="25"/>
  </cols>
  <sheetData>
    <row r="1" spans="1:9" s="225" customFormat="1" ht="32.1" customHeight="1">
      <c r="A1" s="1284" t="s">
        <v>493</v>
      </c>
      <c r="B1" s="1285"/>
      <c r="C1" s="1285"/>
      <c r="D1" s="1285"/>
      <c r="E1" s="1285"/>
      <c r="F1" s="1285"/>
      <c r="G1" s="1285"/>
      <c r="H1" s="1285"/>
      <c r="I1" s="1286"/>
    </row>
    <row r="2" spans="1:9" s="225" customFormat="1" ht="32.1" customHeight="1">
      <c r="A2" s="222" t="s">
        <v>494</v>
      </c>
      <c r="B2" s="1287" t="s">
        <v>495</v>
      </c>
      <c r="C2" s="1287"/>
      <c r="D2" s="1287"/>
      <c r="E2" s="1287"/>
      <c r="F2" s="1287"/>
      <c r="G2" s="1287"/>
      <c r="H2" s="1287"/>
      <c r="I2" s="1288"/>
    </row>
    <row r="3" spans="1:9" s="225" customFormat="1" ht="32.1" customHeight="1">
      <c r="A3" s="222" t="s">
        <v>496</v>
      </c>
      <c r="B3" s="1287" t="s">
        <v>497</v>
      </c>
      <c r="C3" s="1287"/>
      <c r="D3" s="1287"/>
      <c r="E3" s="1287"/>
      <c r="F3" s="1287"/>
      <c r="G3" s="1287"/>
      <c r="H3" s="1287"/>
      <c r="I3" s="1288"/>
    </row>
    <row r="4" spans="1:9" s="225" customFormat="1" ht="32.1" customHeight="1">
      <c r="A4" s="222" t="s">
        <v>498</v>
      </c>
      <c r="B4" s="1287" t="s">
        <v>499</v>
      </c>
      <c r="C4" s="1287"/>
      <c r="D4" s="1287"/>
      <c r="E4" s="1287"/>
      <c r="F4" s="1287"/>
      <c r="G4" s="1287"/>
      <c r="H4" s="1287"/>
      <c r="I4" s="1288"/>
    </row>
    <row r="5" spans="1:9" s="225" customFormat="1" ht="32.1" customHeight="1">
      <c r="A5" s="222" t="s">
        <v>500</v>
      </c>
      <c r="B5" s="1287" t="s">
        <v>501</v>
      </c>
      <c r="C5" s="1287"/>
      <c r="D5" s="1287"/>
      <c r="E5" s="1287"/>
      <c r="F5" s="1287"/>
      <c r="G5" s="1287"/>
      <c r="H5" s="1287"/>
      <c r="I5" s="1288"/>
    </row>
    <row r="6" spans="1:9" s="225" customFormat="1" ht="32.1" customHeight="1">
      <c r="A6" s="223" t="s">
        <v>502</v>
      </c>
      <c r="B6" s="1289" t="s">
        <v>503</v>
      </c>
      <c r="C6" s="1289"/>
      <c r="D6" s="1289"/>
      <c r="E6" s="1289"/>
      <c r="F6" s="1289"/>
      <c r="G6" s="1289"/>
      <c r="H6" s="1289"/>
      <c r="I6" s="1290"/>
    </row>
    <row r="7" spans="1:9" s="225" customFormat="1" ht="32.1" customHeight="1">
      <c r="A7" s="224"/>
      <c r="C7" s="224"/>
      <c r="D7" s="224"/>
      <c r="E7" s="224"/>
      <c r="F7" s="224"/>
      <c r="G7" s="224"/>
      <c r="H7" s="224"/>
      <c r="I7" s="224"/>
    </row>
    <row r="24" spans="1:10" ht="6.75" customHeight="1"/>
    <row r="28" spans="1:10">
      <c r="A28" s="60"/>
      <c r="B28" s="60"/>
      <c r="C28" s="60"/>
      <c r="D28" s="60"/>
      <c r="E28" s="60"/>
      <c r="F28" s="60"/>
      <c r="G28" s="60"/>
      <c r="H28" s="60"/>
      <c r="I28" s="60"/>
      <c r="J28" s="60"/>
    </row>
    <row r="29" spans="1:10">
      <c r="A29" s="60"/>
      <c r="B29" s="60"/>
      <c r="C29" s="60"/>
      <c r="D29" s="60"/>
      <c r="E29" s="60"/>
      <c r="F29" s="60"/>
      <c r="G29" s="60"/>
      <c r="H29" s="60"/>
      <c r="I29" s="60"/>
      <c r="J29" s="60"/>
    </row>
    <row r="30" spans="1:10">
      <c r="A30" s="60"/>
      <c r="B30" s="60"/>
      <c r="C30" s="60"/>
      <c r="D30" s="60"/>
      <c r="E30" s="60"/>
      <c r="F30" s="60"/>
      <c r="G30" s="60"/>
      <c r="H30" s="60"/>
      <c r="I30" s="60"/>
      <c r="J30" s="60"/>
    </row>
    <row r="31" spans="1:10" ht="18.75">
      <c r="A31" s="1280" t="s">
        <v>504</v>
      </c>
      <c r="B31" s="1280"/>
      <c r="C31" s="1280"/>
      <c r="D31" s="1280"/>
      <c r="E31" s="1280"/>
      <c r="F31" s="1280"/>
      <c r="G31" s="1280"/>
      <c r="H31" s="1280"/>
      <c r="I31" s="1280"/>
      <c r="J31" s="60"/>
    </row>
    <row r="32" spans="1:10" ht="15.75">
      <c r="A32" s="1281" t="s">
        <v>505</v>
      </c>
      <c r="B32" s="1281"/>
      <c r="C32" s="1281"/>
      <c r="D32" s="1281"/>
      <c r="E32" s="1281"/>
      <c r="F32" s="1281"/>
      <c r="G32" s="1281"/>
      <c r="H32" s="1281"/>
      <c r="I32" s="1281"/>
      <c r="J32" s="60"/>
    </row>
    <row r="33" spans="1:10" ht="18.75">
      <c r="A33" s="1282" t="s">
        <v>506</v>
      </c>
      <c r="B33" s="1282"/>
      <c r="C33" s="1282"/>
      <c r="D33" s="1282"/>
      <c r="E33" s="1282"/>
      <c r="F33" s="1282"/>
      <c r="G33" s="1282"/>
      <c r="H33" s="1282"/>
      <c r="I33" s="1282"/>
      <c r="J33" s="60"/>
    </row>
    <row r="34" spans="1:10" ht="36" customHeight="1">
      <c r="A34" s="1238" t="s">
        <v>507</v>
      </c>
      <c r="B34" s="1238"/>
      <c r="C34" s="1238"/>
      <c r="D34" s="1238"/>
      <c r="E34" s="1238"/>
      <c r="F34" s="1238"/>
      <c r="G34" s="1238"/>
      <c r="H34" s="1238"/>
      <c r="I34" s="1238"/>
      <c r="J34" s="60"/>
    </row>
    <row r="35" spans="1:10" ht="18.75">
      <c r="A35" s="1282" t="s">
        <v>508</v>
      </c>
      <c r="B35" s="1282"/>
      <c r="C35" s="1282"/>
      <c r="D35" s="1282"/>
      <c r="E35" s="1282"/>
      <c r="F35" s="1282"/>
      <c r="G35" s="1282"/>
      <c r="H35" s="1282"/>
      <c r="I35" s="1282"/>
      <c r="J35" s="60"/>
    </row>
    <row r="36" spans="1:10" ht="15.75">
      <c r="A36" s="1281" t="s">
        <v>509</v>
      </c>
      <c r="B36" s="1281"/>
      <c r="C36" s="1281"/>
      <c r="D36" s="1281"/>
      <c r="E36" s="1281"/>
      <c r="F36" s="1281"/>
      <c r="G36" s="1281"/>
      <c r="H36" s="1281"/>
      <c r="I36" s="1281"/>
      <c r="J36" s="60"/>
    </row>
    <row r="37" spans="1:10" ht="15.75">
      <c r="A37" s="1281">
        <f>'Attach 3(JV)'!B9</f>
        <v>0</v>
      </c>
      <c r="B37" s="1281"/>
      <c r="C37" s="1281"/>
      <c r="D37" s="1281"/>
      <c r="E37" s="1281"/>
      <c r="F37" s="1281"/>
      <c r="G37" s="1281"/>
      <c r="H37" s="1281"/>
      <c r="I37" s="1281"/>
      <c r="J37" s="60"/>
    </row>
    <row r="38" spans="1:10" ht="58.5" customHeight="1">
      <c r="A38" s="1283" t="str">
        <f>" having its Registered Office at " &amp; 'Attach 3(JV)'!B10 &amp; " " &amp;'Attach 3(JV)'!B11 &amp; " " &amp;'Attach 3(JV)'!B12</f>
        <v xml:space="preserve"> having its Registered Office at 0 0 0</v>
      </c>
      <c r="B38" s="1283"/>
      <c r="C38" s="1283"/>
      <c r="D38" s="1283"/>
      <c r="E38" s="1283"/>
      <c r="F38" s="1283"/>
      <c r="G38" s="1283"/>
      <c r="H38" s="1283"/>
      <c r="I38" s="1283"/>
      <c r="J38" s="60"/>
    </row>
    <row r="39" spans="1:10" ht="15.75">
      <c r="A39" s="1281" t="str">
        <f>IF('Names of Bidder'!D6 = "Sole Bidder", " ", " and ")</f>
        <v xml:space="preserve"> </v>
      </c>
      <c r="B39" s="1281"/>
      <c r="C39" s="1281"/>
      <c r="D39" s="1281"/>
      <c r="E39" s="1281"/>
      <c r="F39" s="1281"/>
      <c r="G39" s="1281"/>
      <c r="H39" s="1281"/>
      <c r="I39" s="1281"/>
      <c r="J39" s="60"/>
    </row>
    <row r="40" spans="1:10" ht="17.25" customHeight="1">
      <c r="A40" s="1283" t="str">
        <f>IF('Names of Bidder'!D6= "Sole Bidder", "", IF('Names of Bidder'!D7=1,'Names of Bidder'!D23,IF('Names of Bidder'!D7="2 or More",'Names of Bidder'!D23&amp;" &amp; "&amp;'Names of Bidder'!D28,"")))</f>
        <v/>
      </c>
      <c r="B40" s="1283"/>
      <c r="C40" s="1283"/>
      <c r="D40" s="1283"/>
      <c r="E40" s="1283"/>
      <c r="F40" s="1283"/>
      <c r="G40" s="1283"/>
      <c r="H40" s="1283"/>
      <c r="I40" s="1283"/>
      <c r="J40" s="60"/>
    </row>
    <row r="41" spans="1:10" ht="39" customHeight="1">
      <c r="A41" s="1283" t="str">
        <f>IF('Names of Bidder'!D6= "Sole Bidder", "", "having its Registered Office at "&amp;IF('Names of Bidder'!D7=1,'Names of Bidder'!D24&amp;" "&amp;'Names of Bidder'!D25&amp;" "&amp;'Names of Bidder'!D26,IF('Names of Bidder'!D7="2 or More",'Names of Bidder'!D24&amp;" &amp; "&amp;'Names of Bidder'!D25&amp;" "&amp;'Names of Bidder'!D26&amp;" and " &amp; 'Names of Bidder'!D29&amp;" &amp; "&amp;'Names of Bidder'!D30&amp;" "&amp;'Names of Bidder'!D31 &amp;IF('Names of Bidder'!D7="2 or More"," respectively",""))))</f>
        <v/>
      </c>
      <c r="B41" s="1283"/>
      <c r="C41" s="1283"/>
      <c r="D41" s="1283"/>
      <c r="E41" s="1283"/>
      <c r="F41" s="1283"/>
      <c r="G41" s="1283"/>
      <c r="H41" s="1283"/>
      <c r="I41" s="1283"/>
      <c r="J41" s="60"/>
    </row>
    <row r="42" spans="1:10" ht="15.75">
      <c r="A42" s="1281" t="s">
        <v>510</v>
      </c>
      <c r="B42" s="1281"/>
      <c r="C42" s="1281"/>
      <c r="D42" s="1281"/>
      <c r="E42" s="1281"/>
      <c r="F42" s="1281"/>
      <c r="G42" s="1281"/>
      <c r="H42" s="1281"/>
      <c r="I42" s="1281"/>
      <c r="J42" s="60"/>
    </row>
    <row r="43" spans="1:10" ht="18.75">
      <c r="A43" s="1282" t="s">
        <v>511</v>
      </c>
      <c r="B43" s="1282"/>
      <c r="C43" s="1282"/>
      <c r="D43" s="1282"/>
      <c r="E43" s="1282"/>
      <c r="F43" s="1282"/>
      <c r="G43" s="1282"/>
      <c r="H43" s="1282"/>
      <c r="I43" s="1282"/>
      <c r="J43" s="60"/>
    </row>
    <row r="44" spans="1:10" ht="18.75">
      <c r="A44" s="1282" t="s">
        <v>512</v>
      </c>
      <c r="B44" s="1282"/>
      <c r="C44" s="1282"/>
      <c r="D44" s="1282"/>
      <c r="E44" s="1282"/>
      <c r="F44" s="1282"/>
      <c r="G44" s="1282"/>
      <c r="H44" s="1282"/>
      <c r="I44" s="1282"/>
      <c r="J44" s="60"/>
    </row>
    <row r="45" spans="1:10" ht="102" customHeight="1">
      <c r="A45" s="1291" t="str">
        <f>"POWERGRID intends to award, under laid-down organisational procedures, contract(s) for " &amp; Basic!B1</f>
        <v>POWERGRID intends to award, under laid-down organisational procedures, contract(s) for 765 kV Reactor Package–LOT-7RT-04-BULK for 7X 110 MVAR, 765kV, (1-Ph) Reactors under "Bulk Procurement of 765kV &amp; 400kV Class Transformers &amp; Reactors of various capacities (Lot-7)"</v>
      </c>
      <c r="B45" s="1291"/>
      <c r="C45" s="1291"/>
      <c r="D45" s="1291"/>
      <c r="E45" s="1291"/>
      <c r="F45" s="1291"/>
      <c r="G45" s="1291"/>
      <c r="H45" s="1291"/>
      <c r="I45" s="1291"/>
      <c r="J45" s="60"/>
    </row>
    <row r="46" spans="1:10" ht="16.5" customHeight="1">
      <c r="A46" s="184"/>
      <c r="B46" s="774"/>
      <c r="C46" s="774"/>
      <c r="D46" s="774"/>
      <c r="E46" s="774"/>
      <c r="F46" s="184"/>
      <c r="G46" s="774"/>
      <c r="H46" s="774"/>
      <c r="I46" s="774"/>
      <c r="J46" s="60"/>
    </row>
    <row r="47" spans="1:10" ht="21" customHeight="1">
      <c r="A47" s="1172" t="s">
        <v>513</v>
      </c>
      <c r="B47" s="1172"/>
      <c r="C47" s="1172"/>
      <c r="D47" s="1172"/>
      <c r="E47" s="1275" t="s">
        <v>513</v>
      </c>
      <c r="F47" s="1275"/>
      <c r="G47" s="1275"/>
      <c r="H47" s="1275"/>
      <c r="I47" s="1275"/>
      <c r="J47" s="60"/>
    </row>
    <row r="48" spans="1:10" ht="32.25" customHeight="1">
      <c r="A48" s="1276" t="s">
        <v>514</v>
      </c>
      <c r="B48" s="1276"/>
      <c r="C48" s="1276"/>
      <c r="D48" s="1276"/>
      <c r="E48" s="1279" t="s">
        <v>515</v>
      </c>
      <c r="F48" s="1279"/>
      <c r="G48" s="1279"/>
      <c r="H48" s="1279"/>
      <c r="I48" s="1279"/>
      <c r="J48" s="60"/>
    </row>
    <row r="49" spans="1:10" ht="18.75" customHeight="1">
      <c r="A49" s="186" t="s">
        <v>491</v>
      </c>
      <c r="B49" s="186"/>
      <c r="C49" s="186"/>
      <c r="D49" s="186"/>
      <c r="E49" s="186"/>
      <c r="F49" s="186"/>
      <c r="G49" s="186"/>
      <c r="H49" s="186"/>
      <c r="I49" s="187" t="s">
        <v>516</v>
      </c>
      <c r="J49" s="60"/>
    </row>
    <row r="50" spans="1:10" ht="115.5" customHeight="1">
      <c r="A50" s="1277" t="str">
        <f>Basic!B1&amp;" and Specification Number " &amp;  Basic!B3 &amp; ". POWERGRID values full compliance with all relevant laws of the land, rules, regulations, economic use of resources, and of fairness/transparency in its relations with its Bidders/ Contractors."</f>
        <v>765 kV Reactor Package–LOT-7RT-04-BULK for 7X 110 MVAR, 765kV, (1-Ph) Reactors under "Bulk Procurement of 765kV &amp; 400kV Class Transformers &amp; Reactors of various capacities (Lot-7)" and Specification Number CC/NT/W-RT/DOM/A04/24/04405 . POWERGRID values full compliance with all relevant laws of the land, rules, regulations, economic use of resources, and of fairness/transparency in its relations with its Bidders/ Contractors.</v>
      </c>
      <c r="B50" s="1277"/>
      <c r="C50" s="1277"/>
      <c r="D50" s="1277"/>
      <c r="E50" s="1277"/>
      <c r="F50" s="1277"/>
      <c r="G50" s="1277"/>
      <c r="H50" s="1277"/>
      <c r="I50" s="1277"/>
    </row>
    <row r="51" spans="1:10" ht="8.1" customHeight="1">
      <c r="A51" s="188"/>
      <c r="B51" s="124"/>
      <c r="C51" s="124"/>
      <c r="D51" s="124"/>
      <c r="E51" s="124"/>
      <c r="F51" s="124"/>
      <c r="G51" s="124"/>
      <c r="H51" s="124"/>
      <c r="I51" s="124"/>
    </row>
    <row r="52" spans="1:10" ht="35.25" customHeight="1">
      <c r="A52" s="1277" t="s">
        <v>517</v>
      </c>
      <c r="B52" s="1277"/>
      <c r="C52" s="1277"/>
      <c r="D52" s="1277"/>
      <c r="E52" s="1277"/>
      <c r="F52" s="1277"/>
      <c r="G52" s="1277"/>
      <c r="H52" s="1277"/>
      <c r="I52" s="1277"/>
    </row>
    <row r="53" spans="1:10" ht="8.1" customHeight="1">
      <c r="A53" s="189"/>
      <c r="B53" s="124"/>
      <c r="C53" s="124"/>
      <c r="D53" s="124"/>
      <c r="E53" s="124"/>
      <c r="F53" s="124"/>
      <c r="G53" s="124"/>
      <c r="H53" s="124"/>
      <c r="I53" s="124"/>
    </row>
    <row r="54" spans="1:10" ht="15.75">
      <c r="A54" s="1278" t="s">
        <v>518</v>
      </c>
      <c r="B54" s="1278"/>
      <c r="C54" s="1278"/>
      <c r="D54" s="1278"/>
      <c r="E54" s="1278"/>
      <c r="F54" s="1278"/>
      <c r="G54" s="1278"/>
      <c r="H54" s="1278"/>
      <c r="I54" s="1278"/>
    </row>
    <row r="55" spans="1:10" ht="8.1" customHeight="1">
      <c r="A55" s="189"/>
      <c r="B55" s="124"/>
      <c r="C55" s="124"/>
      <c r="D55" s="124"/>
      <c r="E55" s="124"/>
      <c r="F55" s="124"/>
      <c r="G55" s="124"/>
      <c r="H55" s="124"/>
      <c r="I55" s="124"/>
    </row>
    <row r="56" spans="1:10" ht="16.5">
      <c r="A56" s="1274" t="s">
        <v>519</v>
      </c>
      <c r="B56" s="1274"/>
      <c r="C56" s="1274"/>
      <c r="D56" s="1274"/>
      <c r="E56" s="1274"/>
      <c r="F56" s="1274"/>
      <c r="G56" s="1274"/>
      <c r="H56" s="1274"/>
      <c r="I56" s="1274"/>
    </row>
    <row r="57" spans="1:10" ht="8.1" customHeight="1">
      <c r="A57" s="190"/>
      <c r="B57" s="124"/>
      <c r="C57" s="124"/>
      <c r="D57" s="124"/>
      <c r="E57" s="124"/>
      <c r="F57" s="124"/>
      <c r="G57" s="124"/>
      <c r="H57" s="124"/>
      <c r="I57" s="124"/>
    </row>
    <row r="58" spans="1:10" ht="37.5" customHeight="1">
      <c r="A58" s="191" t="s">
        <v>520</v>
      </c>
      <c r="B58" s="1172" t="s">
        <v>521</v>
      </c>
      <c r="C58" s="1172"/>
      <c r="D58" s="1172"/>
      <c r="E58" s="1172"/>
      <c r="F58" s="1172"/>
      <c r="G58" s="1172"/>
      <c r="H58" s="1172"/>
      <c r="I58" s="1172"/>
    </row>
    <row r="59" spans="1:10" ht="8.1" customHeight="1">
      <c r="A59" s="189"/>
      <c r="B59" s="124"/>
      <c r="C59" s="124"/>
      <c r="D59" s="124"/>
      <c r="E59" s="124"/>
      <c r="F59" s="124"/>
      <c r="G59" s="124"/>
      <c r="H59" s="124"/>
      <c r="I59" s="124"/>
    </row>
    <row r="60" spans="1:10" ht="67.5" customHeight="1">
      <c r="A60" s="124"/>
      <c r="B60" s="191" t="s">
        <v>85</v>
      </c>
      <c r="C60" s="1172" t="s">
        <v>522</v>
      </c>
      <c r="D60" s="1172"/>
      <c r="E60" s="1172"/>
      <c r="F60" s="1172"/>
      <c r="G60" s="1172"/>
      <c r="H60" s="1172"/>
      <c r="I60" s="1172"/>
    </row>
    <row r="61" spans="1:10" ht="8.1" customHeight="1">
      <c r="A61" s="124"/>
      <c r="B61" s="191"/>
      <c r="C61" s="184"/>
      <c r="D61" s="184"/>
      <c r="E61" s="184"/>
      <c r="F61" s="184"/>
      <c r="G61" s="184"/>
      <c r="H61" s="184"/>
      <c r="I61" s="184"/>
    </row>
    <row r="62" spans="1:10" ht="83.25" customHeight="1">
      <c r="A62" s="124"/>
      <c r="B62" s="191" t="s">
        <v>87</v>
      </c>
      <c r="C62" s="1172" t="s">
        <v>523</v>
      </c>
      <c r="D62" s="1172"/>
      <c r="E62" s="1172"/>
      <c r="F62" s="1172"/>
      <c r="G62" s="1172"/>
      <c r="H62" s="1172"/>
      <c r="I62" s="1172"/>
    </row>
    <row r="63" spans="1:10" ht="8.1" customHeight="1">
      <c r="A63" s="124"/>
      <c r="B63" s="191"/>
      <c r="C63" s="184"/>
      <c r="D63" s="184"/>
      <c r="E63" s="184"/>
      <c r="F63" s="184"/>
      <c r="G63" s="184"/>
      <c r="H63" s="184"/>
      <c r="I63" s="184"/>
    </row>
    <row r="64" spans="1:10" ht="50.25" customHeight="1">
      <c r="A64" s="124"/>
      <c r="B64" s="191" t="s">
        <v>89</v>
      </c>
      <c r="C64" s="1172" t="s">
        <v>524</v>
      </c>
      <c r="D64" s="1172"/>
      <c r="E64" s="1172"/>
      <c r="F64" s="1172"/>
      <c r="G64" s="1172"/>
      <c r="H64" s="1172"/>
      <c r="I64" s="1172"/>
    </row>
    <row r="65" spans="1:10" ht="8.1" customHeight="1">
      <c r="A65" s="124"/>
      <c r="B65" s="191"/>
      <c r="C65" s="184"/>
      <c r="D65" s="184"/>
      <c r="E65" s="184"/>
      <c r="F65" s="184"/>
      <c r="G65" s="184"/>
      <c r="H65" s="184"/>
      <c r="I65" s="184"/>
    </row>
    <row r="66" spans="1:10" ht="69" customHeight="1">
      <c r="A66" s="191" t="s">
        <v>525</v>
      </c>
      <c r="B66" s="1172" t="s">
        <v>526</v>
      </c>
      <c r="C66" s="1172"/>
      <c r="D66" s="1172"/>
      <c r="E66" s="1172"/>
      <c r="F66" s="1172"/>
      <c r="G66" s="1172"/>
      <c r="H66" s="1172"/>
      <c r="I66" s="1172"/>
    </row>
    <row r="67" spans="1:10" ht="8.1" customHeight="1">
      <c r="A67" s="124"/>
      <c r="B67" s="191"/>
      <c r="C67" s="184"/>
      <c r="D67" s="184"/>
      <c r="E67" s="184"/>
      <c r="F67" s="184"/>
      <c r="G67" s="184"/>
      <c r="H67" s="184"/>
      <c r="I67" s="184"/>
    </row>
    <row r="68" spans="1:10" ht="16.5">
      <c r="A68" s="1274" t="s">
        <v>527</v>
      </c>
      <c r="B68" s="1274"/>
      <c r="C68" s="1274"/>
      <c r="D68" s="1274"/>
      <c r="E68" s="1274"/>
      <c r="F68" s="1274"/>
      <c r="G68" s="1274"/>
      <c r="H68" s="1274"/>
      <c r="I68" s="1274"/>
    </row>
    <row r="69" spans="1:10" ht="8.1" customHeight="1">
      <c r="A69" s="124"/>
      <c r="B69" s="191"/>
      <c r="C69" s="184"/>
      <c r="D69" s="184"/>
      <c r="E69" s="184"/>
      <c r="F69" s="184"/>
      <c r="G69" s="184"/>
      <c r="H69" s="184"/>
      <c r="I69" s="184"/>
    </row>
    <row r="70" spans="1:10" ht="49.5" customHeight="1">
      <c r="A70" s="191" t="s">
        <v>520</v>
      </c>
      <c r="B70" s="1172" t="s">
        <v>528</v>
      </c>
      <c r="C70" s="1172"/>
      <c r="D70" s="1172"/>
      <c r="E70" s="1172"/>
      <c r="F70" s="1172"/>
      <c r="G70" s="1172"/>
      <c r="H70" s="1172"/>
      <c r="I70" s="1172"/>
    </row>
    <row r="71" spans="1:10" ht="24" customHeight="1">
      <c r="A71" s="184"/>
      <c r="B71" s="186"/>
      <c r="C71" s="186"/>
      <c r="D71" s="186"/>
      <c r="E71" s="186"/>
      <c r="F71" s="184"/>
      <c r="G71" s="186"/>
      <c r="H71" s="186"/>
      <c r="I71" s="186"/>
      <c r="J71" s="60"/>
    </row>
    <row r="72" spans="1:10" ht="21" customHeight="1">
      <c r="A72" s="1172" t="s">
        <v>513</v>
      </c>
      <c r="B72" s="1172"/>
      <c r="C72" s="1172"/>
      <c r="D72" s="1172"/>
      <c r="E72" s="1275" t="s">
        <v>513</v>
      </c>
      <c r="F72" s="1275"/>
      <c r="G72" s="1275"/>
      <c r="H72" s="1275"/>
      <c r="I72" s="1275"/>
      <c r="J72" s="60"/>
    </row>
    <row r="73" spans="1:10" ht="33" customHeight="1">
      <c r="A73" s="1276" t="s">
        <v>529</v>
      </c>
      <c r="B73" s="1276"/>
      <c r="C73" s="1276"/>
      <c r="D73" s="1276"/>
      <c r="E73" s="1279" t="s">
        <v>515</v>
      </c>
      <c r="F73" s="1279"/>
      <c r="G73" s="1279"/>
      <c r="H73" s="1279"/>
      <c r="I73" s="1279"/>
      <c r="J73" s="60"/>
    </row>
    <row r="74" spans="1:10" ht="15.75">
      <c r="A74" s="186" t="s">
        <v>491</v>
      </c>
      <c r="B74" s="186"/>
      <c r="C74" s="186"/>
      <c r="D74" s="186"/>
      <c r="E74" s="186"/>
      <c r="F74" s="186"/>
      <c r="G74" s="186"/>
      <c r="H74" s="186"/>
      <c r="I74" s="187" t="s">
        <v>530</v>
      </c>
      <c r="J74" s="60"/>
    </row>
    <row r="75" spans="1:10" ht="96.75" customHeight="1">
      <c r="A75" s="124"/>
      <c r="B75" s="191" t="s">
        <v>531</v>
      </c>
      <c r="C75" s="1172" t="s">
        <v>532</v>
      </c>
      <c r="D75" s="1172"/>
      <c r="E75" s="1172"/>
      <c r="F75" s="1172"/>
      <c r="G75" s="1172"/>
      <c r="H75" s="1172"/>
      <c r="I75" s="1172"/>
    </row>
    <row r="76" spans="1:10" ht="9.9499999999999993" customHeight="1">
      <c r="A76" s="124"/>
      <c r="B76" s="103"/>
      <c r="C76" s="189"/>
      <c r="D76" s="189"/>
      <c r="E76" s="189"/>
      <c r="F76" s="189"/>
      <c r="G76" s="189"/>
      <c r="H76" s="189"/>
      <c r="I76" s="189"/>
    </row>
    <row r="77" spans="1:10" ht="99" customHeight="1">
      <c r="A77" s="124"/>
      <c r="B77" s="191" t="s">
        <v>87</v>
      </c>
      <c r="C77" s="1172" t="s">
        <v>533</v>
      </c>
      <c r="D77" s="1172"/>
      <c r="E77" s="1172"/>
      <c r="F77" s="1172"/>
      <c r="G77" s="1172"/>
      <c r="H77" s="1172"/>
      <c r="I77" s="1172"/>
    </row>
    <row r="78" spans="1:10" ht="9.9499999999999993" customHeight="1">
      <c r="A78" s="124"/>
      <c r="B78" s="191"/>
      <c r="C78" s="192"/>
      <c r="D78" s="192"/>
      <c r="E78" s="192"/>
      <c r="F78" s="192"/>
      <c r="G78" s="192"/>
      <c r="H78" s="192"/>
      <c r="I78" s="192"/>
    </row>
    <row r="79" spans="1:10" ht="53.25" customHeight="1">
      <c r="A79" s="124"/>
      <c r="B79" s="191" t="s">
        <v>89</v>
      </c>
      <c r="C79" s="1172" t="s">
        <v>534</v>
      </c>
      <c r="D79" s="1172"/>
      <c r="E79" s="1172"/>
      <c r="F79" s="1172"/>
      <c r="G79" s="1172"/>
      <c r="H79" s="1172"/>
      <c r="I79" s="1172"/>
    </row>
    <row r="80" spans="1:10" ht="9.9499999999999993" customHeight="1">
      <c r="A80" s="124"/>
      <c r="B80" s="191"/>
      <c r="C80" s="192"/>
      <c r="D80" s="192"/>
      <c r="E80" s="192"/>
      <c r="F80" s="192"/>
      <c r="G80" s="192"/>
      <c r="H80" s="192"/>
      <c r="I80" s="192"/>
    </row>
    <row r="81" spans="1:10" ht="9.9499999999999993" customHeight="1">
      <c r="A81" s="124"/>
      <c r="B81" s="191"/>
      <c r="C81" s="192"/>
      <c r="D81" s="192"/>
      <c r="E81" s="192"/>
      <c r="F81" s="192"/>
      <c r="G81" s="192"/>
      <c r="H81" s="192"/>
      <c r="I81" s="192"/>
    </row>
    <row r="82" spans="1:10" ht="85.5" customHeight="1">
      <c r="A82" s="124"/>
      <c r="B82" s="191" t="s">
        <v>535</v>
      </c>
      <c r="C82" s="1172" t="s">
        <v>536</v>
      </c>
      <c r="D82" s="1172"/>
      <c r="E82" s="1172"/>
      <c r="F82" s="1172"/>
      <c r="G82" s="1172"/>
      <c r="H82" s="1172"/>
      <c r="I82" s="1172"/>
    </row>
    <row r="83" spans="1:10" ht="9.9499999999999993" customHeight="1">
      <c r="A83" s="124"/>
      <c r="B83" s="191"/>
      <c r="C83" s="192"/>
      <c r="D83" s="192"/>
      <c r="E83" s="192"/>
      <c r="F83" s="192"/>
      <c r="G83" s="192"/>
      <c r="H83" s="192"/>
      <c r="I83" s="192"/>
    </row>
    <row r="84" spans="1:10" ht="66" customHeight="1">
      <c r="A84" s="124"/>
      <c r="B84" s="191" t="s">
        <v>537</v>
      </c>
      <c r="C84" s="1172" t="s">
        <v>538</v>
      </c>
      <c r="D84" s="1172"/>
      <c r="E84" s="1172"/>
      <c r="F84" s="1172"/>
      <c r="G84" s="1172"/>
      <c r="H84" s="1172"/>
      <c r="I84" s="1172"/>
    </row>
    <row r="85" spans="1:10" ht="9.9499999999999993" customHeight="1">
      <c r="A85" s="124"/>
      <c r="B85" s="191"/>
      <c r="C85" s="192"/>
      <c r="D85" s="192"/>
      <c r="E85" s="192"/>
      <c r="F85" s="192"/>
      <c r="G85" s="192"/>
      <c r="H85" s="192"/>
      <c r="I85" s="192"/>
    </row>
    <row r="86" spans="1:10" ht="63.75" customHeight="1">
      <c r="A86" s="124"/>
      <c r="B86" s="191" t="s">
        <v>539</v>
      </c>
      <c r="C86" s="1172" t="s">
        <v>540</v>
      </c>
      <c r="D86" s="1172"/>
      <c r="E86" s="1172"/>
      <c r="F86" s="1172"/>
      <c r="G86" s="1172"/>
      <c r="H86" s="1172"/>
      <c r="I86" s="1172"/>
    </row>
    <row r="87" spans="1:10" ht="8.1" customHeight="1">
      <c r="A87" s="124"/>
      <c r="B87" s="192"/>
      <c r="C87" s="192"/>
      <c r="D87" s="192"/>
      <c r="E87" s="192"/>
      <c r="F87" s="192"/>
      <c r="G87" s="192"/>
      <c r="H87" s="192"/>
      <c r="I87" s="192"/>
    </row>
    <row r="88" spans="1:10" ht="51" customHeight="1">
      <c r="A88" s="124"/>
      <c r="B88" s="191" t="s">
        <v>541</v>
      </c>
      <c r="C88" s="1172" t="s">
        <v>542</v>
      </c>
      <c r="D88" s="1172"/>
      <c r="E88" s="1172"/>
      <c r="F88" s="1172"/>
      <c r="G88" s="1172"/>
      <c r="H88" s="1172"/>
      <c r="I88" s="1172"/>
    </row>
    <row r="89" spans="1:10" ht="8.1" customHeight="1">
      <c r="A89" s="124"/>
      <c r="B89" s="192"/>
      <c r="C89" s="192"/>
      <c r="D89" s="192"/>
      <c r="E89" s="192"/>
      <c r="F89" s="192"/>
      <c r="G89" s="192"/>
      <c r="H89" s="192"/>
      <c r="I89" s="192"/>
    </row>
    <row r="90" spans="1:10" ht="37.5" customHeight="1">
      <c r="A90" s="191" t="s">
        <v>525</v>
      </c>
      <c r="B90" s="1172" t="s">
        <v>543</v>
      </c>
      <c r="C90" s="1172"/>
      <c r="D90" s="1172"/>
      <c r="E90" s="1172"/>
      <c r="F90" s="1172"/>
      <c r="G90" s="1172"/>
      <c r="H90" s="1172"/>
      <c r="I90" s="1172"/>
    </row>
    <row r="91" spans="1:10" ht="39.75" customHeight="1">
      <c r="A91" s="184"/>
      <c r="B91" s="186"/>
      <c r="C91" s="186"/>
      <c r="D91" s="186"/>
      <c r="E91" s="186"/>
      <c r="F91" s="184"/>
      <c r="G91" s="186"/>
      <c r="H91" s="186"/>
      <c r="I91" s="186"/>
      <c r="J91" s="60"/>
    </row>
    <row r="92" spans="1:10" ht="21" customHeight="1">
      <c r="A92" s="1172" t="s">
        <v>513</v>
      </c>
      <c r="B92" s="1172"/>
      <c r="C92" s="1172"/>
      <c r="D92" s="1172"/>
      <c r="E92" s="1275" t="s">
        <v>513</v>
      </c>
      <c r="F92" s="1275"/>
      <c r="G92" s="1275"/>
      <c r="H92" s="1275"/>
      <c r="I92" s="1275"/>
      <c r="J92" s="60"/>
    </row>
    <row r="93" spans="1:10" ht="33" customHeight="1">
      <c r="A93" s="1276" t="s">
        <v>529</v>
      </c>
      <c r="B93" s="1276"/>
      <c r="C93" s="1276"/>
      <c r="D93" s="1276"/>
      <c r="E93" s="1279" t="s">
        <v>515</v>
      </c>
      <c r="F93" s="1279"/>
      <c r="G93" s="1279"/>
      <c r="H93" s="1279"/>
      <c r="I93" s="1279"/>
      <c r="J93" s="60"/>
    </row>
    <row r="94" spans="1:10" ht="15.75">
      <c r="A94" s="186" t="s">
        <v>491</v>
      </c>
      <c r="B94" s="186"/>
      <c r="C94" s="186"/>
      <c r="D94" s="186"/>
      <c r="E94" s="186"/>
      <c r="F94" s="186"/>
      <c r="G94" s="186"/>
      <c r="H94" s="186"/>
      <c r="I94" s="187" t="s">
        <v>544</v>
      </c>
      <c r="J94" s="60"/>
    </row>
    <row r="95" spans="1:10" ht="15.75">
      <c r="A95" s="186"/>
      <c r="B95" s="186"/>
      <c r="C95" s="186"/>
      <c r="D95" s="186"/>
      <c r="E95" s="186"/>
      <c r="F95" s="186"/>
      <c r="G95" s="186"/>
      <c r="H95" s="186"/>
      <c r="I95" s="187"/>
      <c r="J95" s="60"/>
    </row>
    <row r="96" spans="1:10" ht="16.5">
      <c r="A96" s="1274" t="s">
        <v>545</v>
      </c>
      <c r="B96" s="1274"/>
      <c r="C96" s="1274"/>
      <c r="D96" s="1274"/>
      <c r="E96" s="1274"/>
      <c r="F96" s="1274"/>
      <c r="G96" s="1274"/>
      <c r="H96" s="1274"/>
      <c r="I96" s="1274"/>
    </row>
    <row r="97" spans="1:9" ht="10.5" customHeight="1">
      <c r="A97" s="124"/>
      <c r="B97" s="192"/>
      <c r="C97" s="192"/>
      <c r="D97" s="192"/>
      <c r="E97" s="192"/>
      <c r="F97" s="192"/>
      <c r="G97" s="192"/>
      <c r="H97" s="192"/>
      <c r="I97" s="192"/>
    </row>
    <row r="98" spans="1:9" ht="80.25" customHeight="1">
      <c r="A98" s="191" t="s">
        <v>520</v>
      </c>
      <c r="B98" s="1172" t="s">
        <v>546</v>
      </c>
      <c r="C98" s="1172"/>
      <c r="D98" s="1172"/>
      <c r="E98" s="1172"/>
      <c r="F98" s="1172"/>
      <c r="G98" s="1172"/>
      <c r="H98" s="1172"/>
      <c r="I98" s="1172"/>
    </row>
    <row r="99" spans="1:9" ht="8.1" customHeight="1">
      <c r="A99" s="124"/>
      <c r="B99" s="192"/>
      <c r="C99" s="192"/>
      <c r="D99" s="192"/>
      <c r="E99" s="192"/>
      <c r="F99" s="192"/>
      <c r="G99" s="192"/>
      <c r="H99" s="192"/>
      <c r="I99" s="192"/>
    </row>
    <row r="100" spans="1:9" ht="141.75" customHeight="1">
      <c r="A100" s="191" t="s">
        <v>525</v>
      </c>
      <c r="B100" s="1172" t="s">
        <v>547</v>
      </c>
      <c r="C100" s="1172"/>
      <c r="D100" s="1172"/>
      <c r="E100" s="1172"/>
      <c r="F100" s="1172"/>
      <c r="G100" s="1172"/>
      <c r="H100" s="1172"/>
      <c r="I100" s="1172"/>
    </row>
    <row r="101" spans="1:9" ht="8.1" customHeight="1">
      <c r="A101" s="124"/>
      <c r="B101" s="192"/>
      <c r="C101" s="192"/>
      <c r="D101" s="192"/>
      <c r="E101" s="192"/>
      <c r="F101" s="192"/>
      <c r="G101" s="192"/>
      <c r="H101" s="192"/>
      <c r="I101" s="192"/>
    </row>
    <row r="102" spans="1:9" ht="51.75" customHeight="1">
      <c r="A102" s="191" t="s">
        <v>548</v>
      </c>
      <c r="B102" s="1172" t="s">
        <v>549</v>
      </c>
      <c r="C102" s="1172"/>
      <c r="D102" s="1172"/>
      <c r="E102" s="1172"/>
      <c r="F102" s="1172"/>
      <c r="G102" s="1172"/>
      <c r="H102" s="1172"/>
      <c r="I102" s="1172"/>
    </row>
    <row r="103" spans="1:9" ht="15" customHeight="1">
      <c r="A103" s="189"/>
      <c r="B103" s="124"/>
      <c r="C103" s="124"/>
      <c r="D103" s="124"/>
      <c r="E103" s="124"/>
      <c r="F103" s="124"/>
      <c r="G103" s="124"/>
      <c r="H103" s="124"/>
      <c r="I103" s="124"/>
    </row>
    <row r="104" spans="1:9" ht="16.5">
      <c r="A104" s="1274" t="s">
        <v>550</v>
      </c>
      <c r="B104" s="1274"/>
      <c r="C104" s="1274"/>
      <c r="D104" s="1274"/>
      <c r="E104" s="1274"/>
      <c r="F104" s="1274"/>
      <c r="G104" s="1274"/>
      <c r="H104" s="1274"/>
      <c r="I104" s="1274"/>
    </row>
    <row r="105" spans="1:9" ht="8.1" customHeight="1">
      <c r="A105" s="124"/>
      <c r="B105" s="192"/>
      <c r="C105" s="192"/>
      <c r="D105" s="192"/>
      <c r="E105" s="192"/>
      <c r="F105" s="192"/>
      <c r="G105" s="192"/>
      <c r="H105" s="192"/>
      <c r="I105" s="192"/>
    </row>
    <row r="106" spans="1:9" ht="42.75" customHeight="1">
      <c r="A106" s="191" t="s">
        <v>520</v>
      </c>
      <c r="B106" s="1277" t="s">
        <v>551</v>
      </c>
      <c r="C106" s="1277"/>
      <c r="D106" s="1277"/>
      <c r="E106" s="1277"/>
      <c r="F106" s="1277"/>
      <c r="G106" s="1277"/>
      <c r="H106" s="1277"/>
      <c r="I106" s="1277"/>
    </row>
    <row r="107" spans="1:9" ht="8.1" customHeight="1">
      <c r="A107" s="124"/>
      <c r="B107" s="192"/>
      <c r="C107" s="192"/>
      <c r="D107" s="192"/>
      <c r="E107" s="192"/>
      <c r="F107" s="192"/>
      <c r="G107" s="192"/>
      <c r="H107" s="192"/>
      <c r="I107" s="192"/>
    </row>
    <row r="108" spans="1:9" ht="70.5" customHeight="1">
      <c r="A108" s="191" t="s">
        <v>525</v>
      </c>
      <c r="B108" s="1277" t="s">
        <v>552</v>
      </c>
      <c r="C108" s="1277"/>
      <c r="D108" s="1277"/>
      <c r="E108" s="1277"/>
      <c r="F108" s="1277"/>
      <c r="G108" s="1277"/>
      <c r="H108" s="1277"/>
      <c r="I108" s="1277"/>
    </row>
    <row r="109" spans="1:9" ht="8.1" customHeight="1">
      <c r="A109" s="124"/>
      <c r="B109" s="192"/>
      <c r="C109" s="192"/>
      <c r="D109" s="192"/>
      <c r="E109" s="192"/>
      <c r="F109" s="192"/>
      <c r="G109" s="192"/>
      <c r="H109" s="192"/>
      <c r="I109" s="192"/>
    </row>
    <row r="110" spans="1:9" ht="16.5">
      <c r="A110" s="1274" t="s">
        <v>553</v>
      </c>
      <c r="B110" s="1274"/>
      <c r="C110" s="1274"/>
      <c r="D110" s="1274"/>
      <c r="E110" s="1274"/>
      <c r="F110" s="1274"/>
      <c r="G110" s="1274"/>
      <c r="H110" s="1274"/>
      <c r="I110" s="1274"/>
    </row>
    <row r="111" spans="1:9" ht="15" customHeight="1">
      <c r="A111" s="190"/>
      <c r="B111" s="124"/>
      <c r="C111" s="124"/>
      <c r="D111" s="124"/>
      <c r="E111" s="124"/>
      <c r="F111" s="124"/>
      <c r="G111" s="124"/>
      <c r="H111" s="124"/>
      <c r="I111" s="124"/>
    </row>
    <row r="112" spans="1:9" ht="58.5" customHeight="1">
      <c r="A112" s="191" t="s">
        <v>520</v>
      </c>
      <c r="B112" s="1277" t="s">
        <v>554</v>
      </c>
      <c r="C112" s="1277"/>
      <c r="D112" s="1277"/>
      <c r="E112" s="1277"/>
      <c r="F112" s="1277"/>
      <c r="G112" s="1277"/>
      <c r="H112" s="1277"/>
      <c r="I112" s="1277"/>
    </row>
    <row r="113" spans="1:10" ht="43.5" customHeight="1">
      <c r="A113" s="191"/>
      <c r="B113" s="185"/>
      <c r="C113" s="185"/>
      <c r="D113" s="185"/>
      <c r="E113" s="185"/>
      <c r="F113" s="185"/>
      <c r="G113" s="185"/>
      <c r="H113" s="185"/>
      <c r="I113" s="185"/>
    </row>
    <row r="114" spans="1:10" ht="26.25" customHeight="1">
      <c r="A114" s="124"/>
      <c r="B114" s="124"/>
      <c r="C114" s="124"/>
      <c r="D114" s="124"/>
      <c r="E114" s="124"/>
      <c r="F114" s="124"/>
      <c r="G114" s="124"/>
      <c r="H114" s="124"/>
      <c r="I114" s="124"/>
      <c r="J114" s="60"/>
    </row>
    <row r="115" spans="1:10" ht="21" customHeight="1">
      <c r="A115" s="1172" t="s">
        <v>513</v>
      </c>
      <c r="B115" s="1172"/>
      <c r="C115" s="1172"/>
      <c r="D115" s="1172"/>
      <c r="E115" s="1275" t="s">
        <v>513</v>
      </c>
      <c r="F115" s="1275"/>
      <c r="G115" s="1275"/>
      <c r="H115" s="1275"/>
      <c r="I115" s="1275"/>
      <c r="J115" s="60"/>
    </row>
    <row r="116" spans="1:10" ht="33" customHeight="1">
      <c r="A116" s="1276" t="s">
        <v>529</v>
      </c>
      <c r="B116" s="1276"/>
      <c r="C116" s="1276"/>
      <c r="D116" s="1276"/>
      <c r="E116" s="1279" t="s">
        <v>515</v>
      </c>
      <c r="F116" s="1279"/>
      <c r="G116" s="1279"/>
      <c r="H116" s="1279"/>
      <c r="I116" s="1279"/>
      <c r="J116" s="60"/>
    </row>
    <row r="117" spans="1:10" ht="15.75">
      <c r="A117" s="186" t="s">
        <v>491</v>
      </c>
      <c r="B117" s="186"/>
      <c r="C117" s="186"/>
      <c r="D117" s="186"/>
      <c r="E117" s="186"/>
      <c r="F117" s="186"/>
      <c r="G117" s="186"/>
      <c r="H117" s="186"/>
      <c r="I117" s="187" t="s">
        <v>555</v>
      </c>
      <c r="J117" s="60"/>
    </row>
    <row r="118" spans="1:10" ht="15.95" customHeight="1">
      <c r="A118" s="189"/>
      <c r="B118" s="124"/>
      <c r="C118" s="124"/>
      <c r="D118" s="124"/>
      <c r="E118" s="124"/>
      <c r="F118" s="124"/>
      <c r="G118" s="124"/>
      <c r="H118" s="124"/>
      <c r="I118" s="124"/>
    </row>
    <row r="119" spans="1:10" ht="50.25" customHeight="1">
      <c r="A119" s="191" t="s">
        <v>525</v>
      </c>
      <c r="B119" s="1277" t="s">
        <v>556</v>
      </c>
      <c r="C119" s="1277"/>
      <c r="D119" s="1277"/>
      <c r="E119" s="1277"/>
      <c r="F119" s="1277"/>
      <c r="G119" s="1277"/>
      <c r="H119" s="1277"/>
      <c r="I119" s="1277"/>
    </row>
    <row r="120" spans="1:10" ht="12" customHeight="1">
      <c r="A120" s="189"/>
      <c r="B120" s="124"/>
      <c r="C120" s="124"/>
      <c r="D120" s="124"/>
      <c r="E120" s="124"/>
      <c r="F120" s="124"/>
      <c r="G120" s="124"/>
      <c r="H120" s="124"/>
      <c r="I120" s="124"/>
    </row>
    <row r="121" spans="1:10" ht="16.5">
      <c r="A121" s="1274" t="s">
        <v>557</v>
      </c>
      <c r="B121" s="1274"/>
      <c r="C121" s="1274"/>
      <c r="D121" s="1274"/>
      <c r="E121" s="1274"/>
      <c r="F121" s="1274"/>
      <c r="G121" s="1274"/>
      <c r="H121" s="1274"/>
      <c r="I121" s="1274"/>
    </row>
    <row r="122" spans="1:10" ht="15.95" customHeight="1">
      <c r="A122" s="189"/>
      <c r="B122" s="124"/>
      <c r="C122" s="124"/>
      <c r="D122" s="124"/>
      <c r="E122" s="124"/>
      <c r="F122" s="124"/>
      <c r="G122" s="124"/>
      <c r="H122" s="124"/>
      <c r="I122" s="124"/>
    </row>
    <row r="123" spans="1:10" ht="31.5" customHeight="1">
      <c r="A123" s="191" t="s">
        <v>520</v>
      </c>
      <c r="B123" s="1277" t="s">
        <v>558</v>
      </c>
      <c r="C123" s="1277"/>
      <c r="D123" s="1277"/>
      <c r="E123" s="1277"/>
      <c r="F123" s="1277"/>
      <c r="G123" s="1277"/>
      <c r="H123" s="1277"/>
      <c r="I123" s="1277"/>
    </row>
    <row r="124" spans="1:10" ht="8.1" customHeight="1">
      <c r="A124" s="124"/>
      <c r="B124" s="192"/>
      <c r="C124" s="192"/>
      <c r="D124" s="192"/>
      <c r="E124" s="192"/>
      <c r="F124" s="192"/>
      <c r="G124" s="192"/>
      <c r="H124" s="192"/>
      <c r="I124" s="192"/>
    </row>
    <row r="125" spans="1:10" ht="39" customHeight="1">
      <c r="A125" s="191" t="s">
        <v>525</v>
      </c>
      <c r="B125" s="1277" t="s">
        <v>559</v>
      </c>
      <c r="C125" s="1277"/>
      <c r="D125" s="1277"/>
      <c r="E125" s="1277"/>
      <c r="F125" s="1277"/>
      <c r="G125" s="1277"/>
      <c r="H125" s="1277"/>
      <c r="I125" s="1277"/>
    </row>
    <row r="126" spans="1:10" ht="12" customHeight="1">
      <c r="A126" s="189"/>
      <c r="B126" s="124"/>
      <c r="C126" s="124"/>
      <c r="D126" s="124"/>
      <c r="E126" s="124"/>
      <c r="F126" s="124"/>
      <c r="G126" s="124"/>
      <c r="H126" s="124"/>
      <c r="I126" s="124"/>
    </row>
    <row r="127" spans="1:10" ht="16.5">
      <c r="A127" s="1274" t="s">
        <v>560</v>
      </c>
      <c r="B127" s="1274"/>
      <c r="C127" s="1274"/>
      <c r="D127" s="1274"/>
      <c r="E127" s="1274"/>
      <c r="F127" s="1274"/>
      <c r="G127" s="1274"/>
      <c r="H127" s="1274"/>
      <c r="I127" s="1274"/>
    </row>
    <row r="128" spans="1:10" ht="15.95" customHeight="1">
      <c r="A128" s="189"/>
      <c r="B128" s="124"/>
      <c r="C128" s="124"/>
      <c r="D128" s="124"/>
      <c r="E128" s="124"/>
      <c r="F128" s="124"/>
      <c r="G128" s="124"/>
      <c r="H128" s="124"/>
      <c r="I128" s="124"/>
    </row>
    <row r="129" spans="1:10" ht="75" customHeight="1">
      <c r="A129" s="1277" t="s">
        <v>561</v>
      </c>
      <c r="B129" s="1277"/>
      <c r="C129" s="1277"/>
      <c r="D129" s="1277"/>
      <c r="E129" s="1277"/>
      <c r="F129" s="1277"/>
      <c r="G129" s="1277"/>
      <c r="H129" s="1277"/>
      <c r="I129" s="1277"/>
    </row>
    <row r="130" spans="1:10" ht="12" customHeight="1">
      <c r="A130" s="189"/>
      <c r="B130" s="124"/>
      <c r="C130" s="124"/>
      <c r="D130" s="124"/>
      <c r="E130" s="124"/>
      <c r="F130" s="124"/>
      <c r="G130" s="124"/>
      <c r="H130" s="124"/>
      <c r="I130" s="124"/>
    </row>
    <row r="131" spans="1:10" ht="21.75" customHeight="1">
      <c r="A131" s="1274" t="s">
        <v>562</v>
      </c>
      <c r="B131" s="1274"/>
      <c r="C131" s="1274"/>
      <c r="D131" s="1274"/>
      <c r="E131" s="1274"/>
      <c r="F131" s="1274"/>
      <c r="G131" s="1274"/>
      <c r="H131" s="1274"/>
      <c r="I131" s="1274"/>
    </row>
    <row r="132" spans="1:10" ht="15.95" customHeight="1">
      <c r="A132" s="190"/>
      <c r="B132" s="124"/>
      <c r="C132" s="124"/>
      <c r="D132" s="124"/>
      <c r="E132" s="124"/>
      <c r="F132" s="124"/>
      <c r="G132" s="124"/>
      <c r="H132" s="124"/>
      <c r="I132" s="124"/>
    </row>
    <row r="133" spans="1:10" ht="57.75" customHeight="1">
      <c r="A133" s="191" t="s">
        <v>520</v>
      </c>
      <c r="B133" s="1277" t="s">
        <v>563</v>
      </c>
      <c r="C133" s="1277"/>
      <c r="D133" s="1277"/>
      <c r="E133" s="1277"/>
      <c r="F133" s="1277"/>
      <c r="G133" s="1277"/>
      <c r="H133" s="1277"/>
      <c r="I133" s="1277"/>
    </row>
    <row r="134" spans="1:10" ht="8.1" customHeight="1">
      <c r="A134" s="124"/>
      <c r="B134" s="192"/>
      <c r="C134" s="192"/>
      <c r="D134" s="192"/>
      <c r="E134" s="192"/>
      <c r="F134" s="192"/>
      <c r="G134" s="192"/>
      <c r="H134" s="192"/>
      <c r="I134" s="192"/>
    </row>
    <row r="135" spans="1:10" ht="114" customHeight="1">
      <c r="A135" s="191" t="s">
        <v>525</v>
      </c>
      <c r="B135" s="1277" t="s">
        <v>564</v>
      </c>
      <c r="C135" s="1277"/>
      <c r="D135" s="1277"/>
      <c r="E135" s="1277"/>
      <c r="F135" s="1277"/>
      <c r="G135" s="1277"/>
      <c r="H135" s="1277"/>
      <c r="I135" s="1277"/>
    </row>
    <row r="136" spans="1:10" ht="28.5" customHeight="1">
      <c r="A136" s="191"/>
      <c r="B136" s="185"/>
      <c r="C136" s="185"/>
      <c r="D136" s="185"/>
      <c r="E136" s="185"/>
      <c r="F136" s="185"/>
      <c r="G136" s="185"/>
      <c r="H136" s="185"/>
      <c r="I136" s="185"/>
    </row>
    <row r="137" spans="1:10" ht="24.95" customHeight="1">
      <c r="A137" s="191"/>
      <c r="B137" s="185"/>
      <c r="C137" s="185"/>
      <c r="D137" s="185"/>
      <c r="E137" s="185"/>
      <c r="F137" s="185"/>
      <c r="G137" s="185"/>
      <c r="H137" s="185"/>
      <c r="I137" s="185"/>
    </row>
    <row r="138" spans="1:10" ht="21" customHeight="1">
      <c r="A138" s="1172" t="s">
        <v>513</v>
      </c>
      <c r="B138" s="1172"/>
      <c r="C138" s="1172"/>
      <c r="D138" s="1172"/>
      <c r="E138" s="1275" t="s">
        <v>513</v>
      </c>
      <c r="F138" s="1275"/>
      <c r="G138" s="1275"/>
      <c r="H138" s="1275"/>
      <c r="I138" s="1275"/>
      <c r="J138" s="60"/>
    </row>
    <row r="139" spans="1:10" ht="33" customHeight="1">
      <c r="A139" s="1276" t="s">
        <v>529</v>
      </c>
      <c r="B139" s="1276"/>
      <c r="C139" s="1276"/>
      <c r="D139" s="1276"/>
      <c r="E139" s="1279" t="s">
        <v>515</v>
      </c>
      <c r="F139" s="1279"/>
      <c r="G139" s="1279"/>
      <c r="H139" s="1279"/>
      <c r="I139" s="1279"/>
      <c r="J139" s="60"/>
    </row>
    <row r="140" spans="1:10" ht="15.75">
      <c r="A140" s="186" t="s">
        <v>491</v>
      </c>
      <c r="B140" s="186"/>
      <c r="C140" s="186"/>
      <c r="D140" s="186"/>
      <c r="E140" s="186"/>
      <c r="F140" s="186"/>
      <c r="G140" s="186"/>
      <c r="H140" s="186"/>
      <c r="I140" s="187" t="s">
        <v>565</v>
      </c>
      <c r="J140" s="60"/>
    </row>
    <row r="141" spans="1:10" ht="15.75">
      <c r="A141" s="186"/>
      <c r="B141" s="186"/>
      <c r="C141" s="186"/>
      <c r="D141" s="186"/>
      <c r="E141" s="186"/>
      <c r="F141" s="186"/>
      <c r="G141" s="186"/>
      <c r="H141" s="186"/>
      <c r="I141" s="187"/>
      <c r="J141" s="60"/>
    </row>
    <row r="142" spans="1:10" ht="8.25" customHeight="1">
      <c r="A142" s="186"/>
      <c r="B142" s="186"/>
      <c r="C142" s="186"/>
      <c r="D142" s="186"/>
      <c r="E142" s="186"/>
      <c r="F142" s="186"/>
      <c r="G142" s="186"/>
      <c r="H142" s="186"/>
      <c r="I142" s="187"/>
      <c r="J142" s="60"/>
    </row>
    <row r="143" spans="1:10" ht="54" customHeight="1">
      <c r="A143" s="191" t="s">
        <v>548</v>
      </c>
      <c r="B143" s="1277" t="s">
        <v>566</v>
      </c>
      <c r="C143" s="1277"/>
      <c r="D143" s="1277"/>
      <c r="E143" s="1277"/>
      <c r="F143" s="1277"/>
      <c r="G143" s="1277"/>
      <c r="H143" s="1277"/>
      <c r="I143" s="1277"/>
    </row>
    <row r="144" spans="1:10" ht="12" customHeight="1">
      <c r="A144" s="191"/>
      <c r="B144" s="1277"/>
      <c r="C144" s="1277"/>
      <c r="D144" s="1277"/>
      <c r="E144" s="1277"/>
      <c r="F144" s="1277"/>
      <c r="G144" s="1277"/>
      <c r="H144" s="1277"/>
      <c r="I144" s="1277"/>
    </row>
    <row r="145" spans="1:10" ht="124.5" customHeight="1">
      <c r="A145" s="191" t="s">
        <v>567</v>
      </c>
      <c r="B145" s="1277" t="s">
        <v>568</v>
      </c>
      <c r="C145" s="1277"/>
      <c r="D145" s="1277"/>
      <c r="E145" s="1277"/>
      <c r="F145" s="1277"/>
      <c r="G145" s="1277"/>
      <c r="H145" s="1277"/>
      <c r="I145" s="1277"/>
    </row>
    <row r="146" spans="1:10" ht="12" customHeight="1">
      <c r="A146" s="191"/>
      <c r="B146" s="1277"/>
      <c r="C146" s="1277"/>
      <c r="D146" s="1277"/>
      <c r="E146" s="1277"/>
      <c r="F146" s="1277"/>
      <c r="G146" s="1277"/>
      <c r="H146" s="1277"/>
      <c r="I146" s="1277"/>
    </row>
    <row r="147" spans="1:10" ht="98.25" customHeight="1">
      <c r="A147" s="191" t="s">
        <v>569</v>
      </c>
      <c r="B147" s="1277" t="s">
        <v>570</v>
      </c>
      <c r="C147" s="1277"/>
      <c r="D147" s="1277"/>
      <c r="E147" s="1277"/>
      <c r="F147" s="1277"/>
      <c r="G147" s="1277"/>
      <c r="H147" s="1277"/>
      <c r="I147" s="1277"/>
    </row>
    <row r="148" spans="1:10" ht="12" customHeight="1">
      <c r="A148" s="191"/>
      <c r="B148" s="1277"/>
      <c r="C148" s="1277"/>
      <c r="D148" s="1277"/>
      <c r="E148" s="1277"/>
      <c r="F148" s="1277"/>
      <c r="G148" s="1277"/>
      <c r="H148" s="1277"/>
      <c r="I148" s="1277"/>
    </row>
    <row r="149" spans="1:10" ht="136.5" customHeight="1">
      <c r="A149" s="191" t="s">
        <v>571</v>
      </c>
      <c r="B149" s="1277" t="s">
        <v>572</v>
      </c>
      <c r="C149" s="1277"/>
      <c r="D149" s="1277"/>
      <c r="E149" s="1277"/>
      <c r="F149" s="1277"/>
      <c r="G149" s="1277"/>
      <c r="H149" s="1277"/>
      <c r="I149" s="1277"/>
    </row>
    <row r="150" spans="1:10" ht="12" customHeight="1">
      <c r="A150" s="191"/>
      <c r="B150" s="1277"/>
      <c r="C150" s="1277"/>
      <c r="D150" s="1277"/>
      <c r="E150" s="1277"/>
      <c r="F150" s="1277"/>
      <c r="G150" s="1277"/>
      <c r="H150" s="1277"/>
      <c r="I150" s="1277"/>
    </row>
    <row r="151" spans="1:10" ht="70.5" customHeight="1">
      <c r="A151" s="191" t="s">
        <v>573</v>
      </c>
      <c r="B151" s="1277" t="s">
        <v>574</v>
      </c>
      <c r="C151" s="1277"/>
      <c r="D151" s="1277"/>
      <c r="E151" s="1277"/>
      <c r="F151" s="1277"/>
      <c r="G151" s="1277"/>
      <c r="H151" s="1277"/>
      <c r="I151" s="1277"/>
    </row>
    <row r="152" spans="1:10" ht="12" customHeight="1">
      <c r="A152" s="191"/>
      <c r="B152" s="1277"/>
      <c r="C152" s="1277"/>
      <c r="D152" s="1277"/>
      <c r="E152" s="1277"/>
      <c r="F152" s="1277"/>
      <c r="G152" s="1277"/>
      <c r="H152" s="1277"/>
      <c r="I152" s="1277"/>
    </row>
    <row r="153" spans="1:10" ht="88.5" customHeight="1">
      <c r="A153" s="191" t="s">
        <v>575</v>
      </c>
      <c r="B153" s="1277" t="s">
        <v>576</v>
      </c>
      <c r="C153" s="1277"/>
      <c r="D153" s="1277"/>
      <c r="E153" s="1277"/>
      <c r="F153" s="1277"/>
      <c r="G153" s="1277"/>
      <c r="H153" s="1277"/>
      <c r="I153" s="1277"/>
    </row>
    <row r="154" spans="1:10" ht="51" customHeight="1">
      <c r="A154" s="191"/>
      <c r="B154" s="185"/>
      <c r="C154" s="185"/>
      <c r="D154" s="185"/>
      <c r="E154" s="185"/>
      <c r="F154" s="185"/>
      <c r="G154" s="185"/>
      <c r="H154" s="185"/>
      <c r="I154" s="185"/>
    </row>
    <row r="155" spans="1:10" ht="24.95" customHeight="1">
      <c r="A155" s="191"/>
      <c r="B155" s="185"/>
      <c r="C155" s="185"/>
      <c r="D155" s="185"/>
      <c r="E155" s="185"/>
      <c r="F155" s="185"/>
      <c r="G155" s="185"/>
      <c r="H155" s="185"/>
      <c r="I155" s="185"/>
    </row>
    <row r="156" spans="1:10" ht="21" customHeight="1">
      <c r="A156" s="1172" t="s">
        <v>513</v>
      </c>
      <c r="B156" s="1172"/>
      <c r="C156" s="1172"/>
      <c r="D156" s="1172"/>
      <c r="E156" s="1275" t="s">
        <v>513</v>
      </c>
      <c r="F156" s="1275"/>
      <c r="G156" s="1275"/>
      <c r="H156" s="1275"/>
      <c r="I156" s="1275"/>
      <c r="J156" s="60"/>
    </row>
    <row r="157" spans="1:10" ht="33" customHeight="1">
      <c r="A157" s="1276" t="s">
        <v>529</v>
      </c>
      <c r="B157" s="1276"/>
      <c r="C157" s="1276"/>
      <c r="D157" s="1276"/>
      <c r="E157" s="1279" t="s">
        <v>515</v>
      </c>
      <c r="F157" s="1279"/>
      <c r="G157" s="1279"/>
      <c r="H157" s="1279"/>
      <c r="I157" s="1279"/>
      <c r="J157" s="60"/>
    </row>
    <row r="158" spans="1:10" ht="15.75">
      <c r="A158" s="186" t="s">
        <v>491</v>
      </c>
      <c r="B158" s="186"/>
      <c r="C158" s="186"/>
      <c r="D158" s="186"/>
      <c r="E158" s="186"/>
      <c r="F158" s="186"/>
      <c r="G158" s="186"/>
      <c r="H158" s="186"/>
      <c r="I158" s="187" t="s">
        <v>577</v>
      </c>
      <c r="J158" s="60"/>
    </row>
    <row r="159" spans="1:10" ht="15.75">
      <c r="A159" s="186"/>
      <c r="B159" s="186"/>
      <c r="C159" s="186"/>
      <c r="D159" s="186"/>
      <c r="E159" s="186"/>
      <c r="F159" s="186"/>
      <c r="G159" s="186"/>
      <c r="H159" s="186"/>
      <c r="I159" s="187"/>
      <c r="J159" s="60"/>
    </row>
    <row r="160" spans="1:10" ht="58.5" customHeight="1">
      <c r="A160" s="191" t="s">
        <v>578</v>
      </c>
      <c r="B160" s="1277" t="s">
        <v>579</v>
      </c>
      <c r="C160" s="1277"/>
      <c r="D160" s="1277"/>
      <c r="E160" s="1277"/>
      <c r="F160" s="1277"/>
      <c r="G160" s="1277"/>
      <c r="H160" s="1277"/>
      <c r="I160" s="1277"/>
    </row>
    <row r="161" spans="1:9" ht="8.1" customHeight="1">
      <c r="A161" s="191"/>
      <c r="B161" s="124"/>
      <c r="C161" s="124"/>
      <c r="D161" s="124"/>
      <c r="E161" s="124"/>
      <c r="F161" s="124"/>
      <c r="G161" s="124"/>
      <c r="H161" s="124"/>
      <c r="I161" s="124"/>
    </row>
    <row r="162" spans="1:9" ht="16.5" customHeight="1">
      <c r="A162" s="191" t="s">
        <v>580</v>
      </c>
      <c r="B162" s="1277" t="s">
        <v>581</v>
      </c>
      <c r="C162" s="1277"/>
      <c r="D162" s="1277"/>
      <c r="E162" s="1277"/>
      <c r="F162" s="1277"/>
      <c r="G162" s="1277"/>
      <c r="H162" s="1277"/>
      <c r="I162" s="1277"/>
    </row>
    <row r="163" spans="1:9" ht="8.1" customHeight="1">
      <c r="A163" s="191"/>
      <c r="B163" s="124"/>
      <c r="C163" s="124"/>
      <c r="D163" s="124"/>
      <c r="E163" s="124"/>
      <c r="F163" s="124"/>
      <c r="G163" s="124"/>
      <c r="H163" s="124"/>
      <c r="I163" s="124"/>
    </row>
    <row r="164" spans="1:9" ht="8.1" customHeight="1">
      <c r="A164" s="191"/>
      <c r="B164" s="124"/>
      <c r="C164" s="124"/>
      <c r="D164" s="124"/>
      <c r="E164" s="124"/>
      <c r="F164" s="124"/>
      <c r="G164" s="124"/>
      <c r="H164" s="124"/>
      <c r="I164" s="124"/>
    </row>
    <row r="165" spans="1:9" ht="68.25" customHeight="1">
      <c r="A165" s="191" t="s">
        <v>582</v>
      </c>
      <c r="B165" s="1292" t="s">
        <v>583</v>
      </c>
      <c r="C165" s="1292"/>
      <c r="D165" s="1292"/>
      <c r="E165" s="1292"/>
      <c r="F165" s="1292"/>
      <c r="G165" s="1292"/>
      <c r="H165" s="1292"/>
      <c r="I165" s="1292"/>
    </row>
    <row r="166" spans="1:9" ht="8.1" customHeight="1">
      <c r="A166" s="189"/>
      <c r="B166" s="124"/>
      <c r="C166" s="124"/>
      <c r="D166" s="124"/>
      <c r="E166" s="124"/>
      <c r="F166" s="124"/>
      <c r="G166" s="124"/>
      <c r="H166" s="124"/>
      <c r="I166" s="124"/>
    </row>
    <row r="167" spans="1:9" ht="16.5">
      <c r="A167" s="1274" t="s">
        <v>584</v>
      </c>
      <c r="B167" s="1274"/>
      <c r="C167" s="1274"/>
      <c r="D167" s="1274"/>
      <c r="E167" s="1274"/>
      <c r="F167" s="1274"/>
      <c r="G167" s="1274"/>
      <c r="H167" s="1274"/>
      <c r="I167" s="1274"/>
    </row>
    <row r="168" spans="1:9" ht="8.1" customHeight="1">
      <c r="A168" s="189"/>
      <c r="B168" s="124"/>
      <c r="C168" s="124"/>
      <c r="D168" s="124"/>
      <c r="E168" s="124"/>
      <c r="F168" s="124"/>
      <c r="G168" s="124"/>
      <c r="H168" s="124"/>
      <c r="I168" s="124"/>
    </row>
    <row r="169" spans="1:9" ht="54.75" customHeight="1">
      <c r="A169" s="1277" t="s">
        <v>585</v>
      </c>
      <c r="B169" s="1277"/>
      <c r="C169" s="1277"/>
      <c r="D169" s="1277"/>
      <c r="E169" s="1277"/>
      <c r="F169" s="1277"/>
      <c r="G169" s="1277"/>
      <c r="H169" s="1277"/>
      <c r="I169" s="1277"/>
    </row>
    <row r="170" spans="1:9" ht="8.1" customHeight="1">
      <c r="A170" s="190"/>
      <c r="B170" s="124"/>
      <c r="C170" s="124"/>
      <c r="D170" s="124"/>
      <c r="E170" s="124"/>
      <c r="F170" s="124"/>
      <c r="G170" s="124"/>
      <c r="H170" s="124"/>
      <c r="I170" s="124"/>
    </row>
    <row r="171" spans="1:9" ht="16.5">
      <c r="A171" s="1274" t="s">
        <v>586</v>
      </c>
      <c r="B171" s="1274"/>
      <c r="C171" s="1274"/>
      <c r="D171" s="1274"/>
      <c r="E171" s="1274"/>
      <c r="F171" s="1274"/>
      <c r="G171" s="1274"/>
      <c r="H171" s="1274"/>
      <c r="I171" s="1274"/>
    </row>
    <row r="172" spans="1:9" ht="8.1" customHeight="1">
      <c r="A172" s="189"/>
      <c r="B172" s="124"/>
      <c r="C172" s="124"/>
      <c r="D172" s="124"/>
      <c r="E172" s="124"/>
      <c r="F172" s="124"/>
      <c r="G172" s="124"/>
      <c r="H172" s="124"/>
      <c r="I172" s="124"/>
    </row>
    <row r="173" spans="1:9" ht="63.75" customHeight="1">
      <c r="A173" s="191" t="s">
        <v>520</v>
      </c>
      <c r="B173" s="1277" t="s">
        <v>587</v>
      </c>
      <c r="C173" s="1277"/>
      <c r="D173" s="1277"/>
      <c r="E173" s="1277"/>
      <c r="F173" s="1277"/>
      <c r="G173" s="1277"/>
      <c r="H173" s="1277"/>
      <c r="I173" s="1277"/>
    </row>
    <row r="174" spans="1:9" ht="8.1" customHeight="1">
      <c r="A174" s="103"/>
      <c r="B174" s="124"/>
      <c r="C174" s="124"/>
      <c r="D174" s="124"/>
      <c r="E174" s="124"/>
      <c r="F174" s="124"/>
      <c r="G174" s="124"/>
      <c r="H174" s="124"/>
      <c r="I174" s="124"/>
    </row>
    <row r="175" spans="1:9" ht="36" customHeight="1">
      <c r="A175" s="191" t="s">
        <v>525</v>
      </c>
      <c r="B175" s="1277" t="s">
        <v>588</v>
      </c>
      <c r="C175" s="1277"/>
      <c r="D175" s="1277"/>
      <c r="E175" s="1277"/>
      <c r="F175" s="1277"/>
      <c r="G175" s="1277"/>
      <c r="H175" s="1277"/>
      <c r="I175" s="1277"/>
    </row>
    <row r="176" spans="1:9" ht="8.1" customHeight="1">
      <c r="A176" s="103"/>
      <c r="B176" s="124"/>
      <c r="C176" s="124"/>
      <c r="D176" s="124"/>
      <c r="E176" s="124"/>
      <c r="F176" s="124"/>
      <c r="G176" s="124"/>
      <c r="H176" s="124"/>
      <c r="I176" s="124"/>
    </row>
    <row r="177" spans="1:10" ht="52.5" customHeight="1">
      <c r="A177" s="191" t="s">
        <v>548</v>
      </c>
      <c r="B177" s="1277" t="s">
        <v>589</v>
      </c>
      <c r="C177" s="1277"/>
      <c r="D177" s="1277"/>
      <c r="E177" s="1277"/>
      <c r="F177" s="1277"/>
      <c r="G177" s="1277"/>
      <c r="H177" s="1277"/>
      <c r="I177" s="1277"/>
    </row>
    <row r="178" spans="1:10" ht="8.1" customHeight="1">
      <c r="A178" s="191"/>
      <c r="B178" s="124"/>
      <c r="C178" s="124"/>
      <c r="D178" s="124"/>
      <c r="E178" s="124"/>
      <c r="F178" s="124"/>
      <c r="G178" s="124"/>
      <c r="H178" s="124"/>
      <c r="I178" s="124"/>
    </row>
    <row r="179" spans="1:10" ht="49.5" customHeight="1">
      <c r="A179" s="191" t="s">
        <v>567</v>
      </c>
      <c r="B179" s="1277" t="s">
        <v>590</v>
      </c>
      <c r="C179" s="1277"/>
      <c r="D179" s="1277"/>
      <c r="E179" s="1277"/>
      <c r="F179" s="1277"/>
      <c r="G179" s="1277"/>
      <c r="H179" s="1277"/>
      <c r="I179" s="1277"/>
    </row>
    <row r="180" spans="1:10" ht="8.1" customHeight="1">
      <c r="A180" s="191"/>
      <c r="B180" s="124"/>
      <c r="C180" s="124"/>
      <c r="D180" s="124"/>
      <c r="E180" s="124"/>
      <c r="F180" s="124"/>
      <c r="G180" s="124"/>
      <c r="H180" s="124"/>
      <c r="I180" s="124"/>
    </row>
    <row r="181" spans="1:10" ht="24.75" customHeight="1">
      <c r="A181" s="191" t="s">
        <v>569</v>
      </c>
      <c r="B181" s="1293" t="s">
        <v>591</v>
      </c>
      <c r="C181" s="1293"/>
      <c r="D181" s="1293"/>
      <c r="E181" s="1293"/>
      <c r="F181" s="1293"/>
      <c r="G181" s="1293"/>
      <c r="H181" s="1293"/>
      <c r="I181" s="1293"/>
    </row>
    <row r="182" spans="1:10" ht="8.1" customHeight="1">
      <c r="A182" s="191"/>
      <c r="B182" s="124"/>
      <c r="C182" s="124"/>
      <c r="D182" s="124"/>
      <c r="E182" s="124"/>
      <c r="F182" s="124"/>
      <c r="G182" s="124"/>
      <c r="H182" s="124"/>
      <c r="I182" s="124"/>
    </row>
    <row r="183" spans="1:10" ht="88.5" customHeight="1">
      <c r="A183" s="191" t="s">
        <v>571</v>
      </c>
      <c r="B183" s="1277" t="s">
        <v>592</v>
      </c>
      <c r="C183" s="1277"/>
      <c r="D183" s="1277"/>
      <c r="E183" s="1277"/>
      <c r="F183" s="1277"/>
      <c r="G183" s="1277"/>
      <c r="H183" s="1277"/>
      <c r="I183" s="1277"/>
    </row>
    <row r="184" spans="1:10" ht="8.1" customHeight="1">
      <c r="A184" s="191"/>
      <c r="B184" s="124"/>
      <c r="C184" s="124"/>
      <c r="D184" s="124"/>
      <c r="E184" s="124"/>
      <c r="F184" s="124"/>
      <c r="G184" s="124"/>
      <c r="H184" s="124"/>
      <c r="I184" s="124"/>
    </row>
    <row r="185" spans="1:10" ht="72" customHeight="1">
      <c r="A185" s="191" t="s">
        <v>593</v>
      </c>
      <c r="B185" s="1277" t="s">
        <v>594</v>
      </c>
      <c r="C185" s="1277"/>
      <c r="D185" s="1277"/>
      <c r="E185" s="1277"/>
      <c r="F185" s="1277"/>
      <c r="G185" s="1277"/>
      <c r="H185" s="1277"/>
      <c r="I185" s="1277"/>
    </row>
    <row r="186" spans="1:10" ht="31.5" customHeight="1">
      <c r="A186" s="191"/>
      <c r="B186" s="185"/>
      <c r="C186" s="185"/>
      <c r="D186" s="185"/>
      <c r="E186" s="185"/>
      <c r="F186" s="185"/>
      <c r="G186" s="185"/>
      <c r="H186" s="185"/>
      <c r="I186" s="185"/>
    </row>
    <row r="187" spans="1:10" ht="31.5" customHeight="1">
      <c r="A187" s="191"/>
      <c r="B187" s="185"/>
      <c r="C187" s="185"/>
      <c r="D187" s="185"/>
      <c r="E187" s="185"/>
      <c r="F187" s="185"/>
      <c r="G187" s="185"/>
      <c r="H187" s="185"/>
      <c r="I187" s="185"/>
    </row>
    <row r="188" spans="1:10" ht="21" customHeight="1">
      <c r="A188" s="1172" t="s">
        <v>513</v>
      </c>
      <c r="B188" s="1172"/>
      <c r="C188" s="1172"/>
      <c r="D188" s="1172"/>
      <c r="E188" s="1275" t="s">
        <v>513</v>
      </c>
      <c r="F188" s="1275"/>
      <c r="G188" s="1275"/>
      <c r="H188" s="1275"/>
      <c r="I188" s="1275"/>
      <c r="J188" s="60"/>
    </row>
    <row r="189" spans="1:10" ht="33" customHeight="1">
      <c r="A189" s="1276" t="s">
        <v>529</v>
      </c>
      <c r="B189" s="1276"/>
      <c r="C189" s="1276"/>
      <c r="D189" s="1276"/>
      <c r="E189" s="1279" t="s">
        <v>515</v>
      </c>
      <c r="F189" s="1279"/>
      <c r="G189" s="1279"/>
      <c r="H189" s="1279"/>
      <c r="I189" s="1279"/>
      <c r="J189" s="60"/>
    </row>
    <row r="190" spans="1:10" ht="15.75">
      <c r="A190" s="186" t="s">
        <v>491</v>
      </c>
      <c r="B190" s="186"/>
      <c r="C190" s="186"/>
      <c r="D190" s="186"/>
      <c r="E190" s="186"/>
      <c r="F190" s="186"/>
      <c r="G190" s="186"/>
      <c r="H190" s="186"/>
      <c r="I190" s="187" t="s">
        <v>595</v>
      </c>
      <c r="J190" s="60"/>
    </row>
    <row r="191" spans="1:10" ht="15.75">
      <c r="A191" s="186"/>
      <c r="B191" s="186"/>
      <c r="C191" s="186"/>
      <c r="D191" s="186"/>
      <c r="E191" s="186"/>
      <c r="F191" s="186"/>
      <c r="G191" s="186"/>
      <c r="H191" s="186"/>
      <c r="I191" s="187"/>
      <c r="J191" s="60"/>
    </row>
    <row r="192" spans="1:10" ht="53.25" customHeight="1">
      <c r="A192" s="191" t="s">
        <v>573</v>
      </c>
      <c r="B192" s="1277" t="s">
        <v>596</v>
      </c>
      <c r="C192" s="1277"/>
      <c r="D192" s="1277"/>
      <c r="E192" s="1277"/>
      <c r="F192" s="1277"/>
      <c r="G192" s="1277"/>
      <c r="H192" s="1277"/>
      <c r="I192" s="1277"/>
    </row>
    <row r="193" spans="1:9" ht="15.75">
      <c r="A193" s="189"/>
      <c r="B193" s="124"/>
      <c r="C193" s="124"/>
      <c r="D193" s="124"/>
      <c r="E193" s="124"/>
      <c r="F193" s="124"/>
      <c r="G193" s="124"/>
      <c r="H193" s="124"/>
      <c r="I193" s="124"/>
    </row>
    <row r="194" spans="1:9" ht="21.95" customHeight="1">
      <c r="A194" s="124"/>
      <c r="B194" s="184"/>
      <c r="C194" s="124"/>
      <c r="D194" s="124"/>
      <c r="E194" s="124"/>
      <c r="F194" s="184"/>
      <c r="G194" s="124"/>
      <c r="H194" s="124"/>
      <c r="I194" s="124"/>
    </row>
    <row r="195" spans="1:9" ht="21.95" customHeight="1">
      <c r="A195" s="124"/>
      <c r="B195" s="193" t="s">
        <v>597</v>
      </c>
      <c r="C195" s="193"/>
      <c r="D195" s="193"/>
      <c r="E195" s="193"/>
      <c r="F195" s="193" t="s">
        <v>597</v>
      </c>
      <c r="G195" s="193"/>
      <c r="H195" s="193"/>
      <c r="I195" s="193"/>
    </row>
    <row r="196" spans="1:9" ht="35.25" customHeight="1">
      <c r="A196" s="124"/>
      <c r="B196" s="1294" t="s">
        <v>529</v>
      </c>
      <c r="C196" s="1294"/>
      <c r="D196" s="1294"/>
      <c r="E196" s="1294"/>
      <c r="F196" s="1294" t="s">
        <v>515</v>
      </c>
      <c r="G196" s="1294"/>
      <c r="H196" s="1294"/>
      <c r="I196" s="1294"/>
    </row>
    <row r="197" spans="1:9" ht="21.95" customHeight="1">
      <c r="A197" s="124"/>
      <c r="B197" s="194"/>
      <c r="C197" s="189"/>
      <c r="D197" s="189"/>
      <c r="E197" s="189"/>
      <c r="F197" s="195"/>
      <c r="G197" s="195"/>
      <c r="H197" s="195"/>
      <c r="I197" s="195"/>
    </row>
    <row r="198" spans="1:9" ht="21.95" customHeight="1">
      <c r="A198" s="124"/>
      <c r="B198" s="1172" t="s">
        <v>598</v>
      </c>
      <c r="C198" s="1172"/>
      <c r="D198" s="1172"/>
      <c r="E198" s="1172"/>
      <c r="F198" s="1172" t="s">
        <v>598</v>
      </c>
      <c r="G198" s="1172"/>
      <c r="H198" s="1172"/>
      <c r="I198" s="1172"/>
    </row>
    <row r="199" spans="1:9" ht="21.95" customHeight="1">
      <c r="A199" s="124"/>
      <c r="B199" s="184"/>
      <c r="C199" s="189"/>
      <c r="D199" s="189"/>
      <c r="E199" s="189"/>
      <c r="F199" s="184"/>
      <c r="G199" s="189"/>
      <c r="H199" s="189"/>
      <c r="I199" s="189"/>
    </row>
    <row r="200" spans="1:9" ht="21.95" customHeight="1">
      <c r="A200" s="124"/>
      <c r="B200" s="184"/>
      <c r="C200" s="189"/>
      <c r="D200" s="189"/>
      <c r="E200" s="189"/>
      <c r="F200" s="184"/>
      <c r="G200" s="189"/>
      <c r="H200" s="189"/>
      <c r="I200" s="189"/>
    </row>
    <row r="201" spans="1:9" ht="24.75" customHeight="1">
      <c r="A201" s="124"/>
      <c r="B201" s="186" t="s">
        <v>599</v>
      </c>
      <c r="C201" s="196"/>
      <c r="D201" s="186"/>
      <c r="E201" s="186"/>
      <c r="F201" s="1295" t="s">
        <v>599</v>
      </c>
      <c r="G201" s="1296"/>
      <c r="H201" s="1296"/>
      <c r="I201" s="1296"/>
    </row>
    <row r="202" spans="1:9" ht="21.95" customHeight="1">
      <c r="A202" s="124"/>
      <c r="B202" s="186" t="s">
        <v>68</v>
      </c>
      <c r="C202" s="196"/>
      <c r="D202" s="186"/>
      <c r="E202" s="186"/>
      <c r="F202" s="1295" t="s">
        <v>68</v>
      </c>
      <c r="G202" s="1296"/>
      <c r="H202" s="1296"/>
      <c r="I202" s="1296"/>
    </row>
    <row r="203" spans="1:9" ht="21.95" customHeight="1">
      <c r="A203" s="124"/>
      <c r="B203" s="193"/>
      <c r="C203" s="189"/>
      <c r="D203" s="189"/>
      <c r="E203" s="189"/>
      <c r="F203" s="193"/>
      <c r="G203" s="189"/>
      <c r="H203" s="189"/>
      <c r="I203" s="189"/>
    </row>
    <row r="204" spans="1:9" ht="21.95" customHeight="1">
      <c r="A204" s="124"/>
      <c r="B204" s="1172" t="s">
        <v>600</v>
      </c>
      <c r="C204" s="1172"/>
      <c r="D204" s="1172"/>
      <c r="E204" s="1172"/>
      <c r="F204" s="1172" t="s">
        <v>600</v>
      </c>
      <c r="G204" s="1172"/>
      <c r="H204" s="1172"/>
      <c r="I204" s="1172"/>
    </row>
    <row r="205" spans="1:9" ht="21.95" customHeight="1">
      <c r="A205" s="124"/>
      <c r="B205" s="186" t="s">
        <v>599</v>
      </c>
      <c r="C205" s="186"/>
      <c r="D205" s="186"/>
      <c r="E205" s="186"/>
      <c r="F205" s="186" t="s">
        <v>599</v>
      </c>
      <c r="G205" s="193"/>
      <c r="H205" s="193"/>
      <c r="I205" s="193"/>
    </row>
    <row r="206" spans="1:9" ht="21.95" customHeight="1">
      <c r="A206" s="124"/>
      <c r="B206" s="186" t="s">
        <v>68</v>
      </c>
      <c r="C206" s="186"/>
      <c r="D206" s="186"/>
      <c r="E206" s="186"/>
      <c r="F206" s="186" t="s">
        <v>68</v>
      </c>
      <c r="G206" s="124"/>
      <c r="H206" s="124"/>
      <c r="I206" s="124"/>
    </row>
    <row r="207" spans="1:9" ht="21.95" customHeight="1">
      <c r="A207" s="124"/>
      <c r="B207" s="124"/>
      <c r="C207" s="124"/>
      <c r="D207" s="124"/>
      <c r="E207" s="124"/>
      <c r="F207" s="124"/>
      <c r="G207" s="124"/>
      <c r="H207" s="124"/>
      <c r="I207" s="124"/>
    </row>
    <row r="208" spans="1:9" ht="21.95" customHeight="1">
      <c r="A208" s="124"/>
      <c r="B208" s="1172" t="s">
        <v>601</v>
      </c>
      <c r="C208" s="1172"/>
      <c r="D208" s="1172"/>
      <c r="E208" s="1172"/>
      <c r="F208" s="1172" t="s">
        <v>601</v>
      </c>
      <c r="G208" s="1172"/>
      <c r="H208" s="1172"/>
      <c r="I208" s="1172"/>
    </row>
    <row r="209" spans="1:9" ht="21.95" customHeight="1">
      <c r="A209" s="124"/>
      <c r="B209" s="186" t="s">
        <v>599</v>
      </c>
      <c r="C209" s="186"/>
      <c r="D209" s="186"/>
      <c r="E209" s="186"/>
      <c r="F209" s="186" t="s">
        <v>599</v>
      </c>
      <c r="G209" s="193"/>
      <c r="H209" s="193"/>
      <c r="I209" s="193"/>
    </row>
    <row r="210" spans="1:9" ht="21.95" customHeight="1">
      <c r="A210" s="124"/>
      <c r="B210" s="186" t="s">
        <v>68</v>
      </c>
      <c r="C210" s="186"/>
      <c r="D210" s="186"/>
      <c r="E210" s="186"/>
      <c r="F210" s="186" t="s">
        <v>68</v>
      </c>
      <c r="G210" s="124"/>
      <c r="H210" s="124"/>
      <c r="I210" s="124"/>
    </row>
    <row r="211" spans="1:9" ht="21.95" customHeight="1">
      <c r="A211" s="124"/>
      <c r="B211" s="186"/>
      <c r="C211" s="186"/>
      <c r="D211" s="186"/>
      <c r="E211" s="186"/>
      <c r="F211" s="186"/>
      <c r="G211" s="124"/>
      <c r="H211" s="124"/>
      <c r="I211" s="124"/>
    </row>
    <row r="212" spans="1:9" ht="21.95" customHeight="1">
      <c r="A212" s="124"/>
      <c r="B212" s="186"/>
      <c r="C212" s="186"/>
      <c r="D212" s="186"/>
      <c r="E212" s="186"/>
      <c r="F212" s="186"/>
      <c r="G212" s="124"/>
      <c r="H212" s="124"/>
      <c r="I212" s="124"/>
    </row>
    <row r="213" spans="1:9" ht="21.95" customHeight="1">
      <c r="A213" s="124"/>
      <c r="B213" s="186"/>
      <c r="C213" s="186"/>
      <c r="D213" s="186"/>
      <c r="E213" s="186"/>
      <c r="F213" s="186"/>
      <c r="G213" s="124"/>
      <c r="H213" s="124"/>
      <c r="I213" s="124"/>
    </row>
    <row r="214" spans="1:9" ht="21.95" customHeight="1">
      <c r="A214" s="124"/>
      <c r="B214" s="186"/>
      <c r="C214" s="186"/>
      <c r="D214" s="186"/>
      <c r="E214" s="186"/>
      <c r="F214" s="186"/>
      <c r="G214" s="124"/>
      <c r="H214" s="124"/>
      <c r="I214" s="124"/>
    </row>
    <row r="215" spans="1:9" ht="21.95" customHeight="1">
      <c r="A215" s="124"/>
      <c r="B215" s="186"/>
      <c r="C215" s="186"/>
      <c r="D215" s="186"/>
      <c r="E215" s="186"/>
      <c r="F215" s="186"/>
      <c r="G215" s="124"/>
      <c r="H215" s="124"/>
      <c r="I215" s="124"/>
    </row>
    <row r="216" spans="1:9" ht="21.95" customHeight="1">
      <c r="A216" s="124"/>
      <c r="B216" s="186"/>
      <c r="C216" s="186"/>
      <c r="D216" s="186"/>
      <c r="E216" s="186"/>
      <c r="F216" s="186"/>
      <c r="G216" s="124"/>
      <c r="H216" s="124"/>
      <c r="I216" s="124"/>
    </row>
    <row r="217" spans="1:9" ht="21.95" customHeight="1">
      <c r="A217" s="124"/>
      <c r="B217" s="186"/>
      <c r="C217" s="186"/>
      <c r="D217" s="186"/>
      <c r="E217" s="186"/>
      <c r="F217" s="186"/>
      <c r="G217" s="124"/>
      <c r="H217" s="124"/>
      <c r="I217" s="124"/>
    </row>
    <row r="218" spans="1:9" ht="21.95" customHeight="1">
      <c r="A218" s="124"/>
      <c r="B218" s="186"/>
      <c r="C218" s="186"/>
      <c r="D218" s="186"/>
      <c r="E218" s="186"/>
      <c r="F218" s="186"/>
      <c r="G218" s="124"/>
      <c r="H218" s="124"/>
      <c r="I218" s="124"/>
    </row>
    <row r="219" spans="1:9" ht="21.95" customHeight="1">
      <c r="A219" s="124"/>
      <c r="B219" s="186"/>
      <c r="C219" s="186"/>
      <c r="D219" s="186"/>
      <c r="E219" s="186"/>
      <c r="F219" s="186"/>
      <c r="G219" s="124"/>
      <c r="H219" s="124"/>
      <c r="I219" s="124"/>
    </row>
    <row r="220" spans="1:9" ht="21.95" customHeight="1">
      <c r="A220" s="124"/>
      <c r="B220" s="186"/>
      <c r="C220" s="186"/>
      <c r="D220" s="186"/>
      <c r="E220" s="186"/>
      <c r="F220" s="186"/>
      <c r="G220" s="124"/>
      <c r="H220" s="124"/>
      <c r="I220" s="124"/>
    </row>
    <row r="221" spans="1:9" ht="21.95" customHeight="1">
      <c r="A221" s="124"/>
      <c r="B221" s="186"/>
      <c r="C221" s="186"/>
      <c r="D221" s="186"/>
      <c r="E221" s="186"/>
      <c r="F221" s="186"/>
      <c r="G221" s="124"/>
      <c r="H221" s="124"/>
      <c r="I221" s="124"/>
    </row>
    <row r="222" spans="1:9" ht="21.95" customHeight="1">
      <c r="A222" s="124"/>
      <c r="B222" s="186"/>
      <c r="C222" s="186"/>
      <c r="D222" s="186"/>
      <c r="E222" s="186"/>
      <c r="F222" s="186"/>
      <c r="G222" s="124"/>
      <c r="H222" s="124"/>
      <c r="I222" s="124"/>
    </row>
    <row r="223" spans="1:9" ht="15.75" customHeight="1">
      <c r="A223" s="124"/>
      <c r="B223" s="186"/>
      <c r="C223" s="186"/>
      <c r="D223" s="186"/>
      <c r="E223" s="186"/>
      <c r="F223" s="186"/>
      <c r="G223" s="124"/>
      <c r="H223" s="124"/>
      <c r="I223" s="124"/>
    </row>
    <row r="224" spans="1:9" ht="15.75">
      <c r="A224" s="197"/>
      <c r="B224" s="197"/>
      <c r="C224" s="197"/>
      <c r="D224" s="197"/>
      <c r="E224" s="197"/>
      <c r="F224" s="197"/>
      <c r="G224" s="197"/>
      <c r="H224" s="197"/>
      <c r="I224" s="197"/>
    </row>
    <row r="225" spans="1:9" ht="15.75">
      <c r="A225" s="186" t="s">
        <v>491</v>
      </c>
      <c r="B225" s="186"/>
      <c r="C225" s="186"/>
      <c r="D225" s="186"/>
      <c r="E225" s="186"/>
      <c r="F225" s="186"/>
      <c r="G225" s="186"/>
      <c r="H225" s="186"/>
      <c r="I225" s="187" t="s">
        <v>602</v>
      </c>
    </row>
    <row r="226" spans="1:9" ht="15.75">
      <c r="A226" s="124"/>
      <c r="B226" s="124"/>
      <c r="C226" s="124"/>
      <c r="D226" s="124"/>
      <c r="E226" s="124"/>
      <c r="F226" s="124"/>
      <c r="G226" s="124"/>
      <c r="H226" s="124"/>
      <c r="I226" s="124"/>
    </row>
    <row r="227" spans="1:9" ht="15.75">
      <c r="A227" s="124"/>
      <c r="B227" s="124"/>
      <c r="C227" s="124"/>
      <c r="D227" s="124"/>
      <c r="E227" s="124"/>
      <c r="F227" s="124"/>
      <c r="G227" s="124"/>
      <c r="H227" s="124"/>
      <c r="I227" s="124"/>
    </row>
    <row r="228" spans="1:9" ht="15.75">
      <c r="A228" s="124"/>
      <c r="B228" s="124"/>
      <c r="C228" s="124"/>
      <c r="D228" s="124"/>
      <c r="E228" s="124"/>
      <c r="F228" s="124"/>
      <c r="G228" s="124"/>
      <c r="H228" s="124"/>
      <c r="I228" s="124"/>
    </row>
    <row r="229" spans="1:9" ht="15.75">
      <c r="A229" s="124"/>
      <c r="B229" s="124"/>
      <c r="C229" s="124"/>
      <c r="D229" s="124"/>
      <c r="E229" s="124"/>
      <c r="F229" s="124"/>
      <c r="G229" s="124"/>
      <c r="H229" s="124"/>
      <c r="I229" s="124"/>
    </row>
    <row r="230" spans="1:9" ht="15.75">
      <c r="A230" s="124"/>
      <c r="B230" s="124"/>
      <c r="C230" s="124"/>
      <c r="D230" s="124"/>
      <c r="E230" s="124"/>
      <c r="F230" s="124"/>
      <c r="G230" s="124"/>
      <c r="H230" s="124"/>
      <c r="I230" s="124"/>
    </row>
    <row r="231" spans="1:9" ht="15.75">
      <c r="A231" s="124"/>
      <c r="B231" s="124"/>
      <c r="C231" s="124"/>
      <c r="D231" s="124"/>
      <c r="E231" s="124"/>
      <c r="F231" s="124"/>
      <c r="G231" s="124"/>
      <c r="H231" s="124"/>
      <c r="I231" s="124"/>
    </row>
    <row r="232" spans="1:9" ht="15.75">
      <c r="A232" s="124"/>
      <c r="B232" s="124"/>
      <c r="C232" s="124"/>
      <c r="D232" s="124"/>
      <c r="E232" s="124"/>
      <c r="F232" s="124"/>
      <c r="G232" s="124"/>
      <c r="H232" s="124"/>
      <c r="I232" s="124"/>
    </row>
    <row r="233" spans="1:9" ht="15.75">
      <c r="A233" s="124"/>
      <c r="B233" s="124"/>
      <c r="C233" s="124"/>
      <c r="D233" s="124"/>
      <c r="E233" s="124"/>
      <c r="F233" s="124"/>
      <c r="G233" s="124"/>
      <c r="H233" s="124"/>
      <c r="I233" s="124"/>
    </row>
    <row r="234" spans="1:9" ht="15.75">
      <c r="A234" s="124"/>
      <c r="B234" s="124"/>
      <c r="C234" s="124"/>
      <c r="D234" s="124"/>
      <c r="E234" s="124"/>
      <c r="F234" s="124"/>
      <c r="G234" s="124"/>
      <c r="H234" s="124"/>
      <c r="I234" s="124"/>
    </row>
    <row r="235" spans="1:9" ht="15.75">
      <c r="A235" s="124"/>
      <c r="B235" s="124"/>
      <c r="C235" s="124"/>
      <c r="D235" s="124"/>
      <c r="E235" s="124"/>
      <c r="F235" s="124"/>
      <c r="G235" s="124"/>
      <c r="H235" s="124"/>
      <c r="I235" s="124"/>
    </row>
    <row r="236" spans="1:9" ht="15.75">
      <c r="A236" s="124"/>
      <c r="B236" s="124"/>
      <c r="C236" s="124"/>
      <c r="D236" s="124"/>
      <c r="E236" s="124"/>
      <c r="F236" s="124"/>
      <c r="G236" s="124"/>
      <c r="H236" s="124"/>
      <c r="I236" s="124"/>
    </row>
    <row r="237" spans="1:9" ht="15.75">
      <c r="A237" s="124"/>
      <c r="B237" s="124"/>
      <c r="C237" s="124"/>
      <c r="D237" s="124"/>
      <c r="E237" s="124"/>
      <c r="F237" s="124"/>
      <c r="G237" s="124"/>
      <c r="H237" s="124"/>
      <c r="I237" s="124"/>
    </row>
    <row r="238" spans="1:9" ht="15.75">
      <c r="A238" s="124"/>
      <c r="B238" s="124"/>
      <c r="C238" s="124"/>
      <c r="D238" s="124"/>
      <c r="E238" s="124"/>
      <c r="F238" s="124"/>
      <c r="G238" s="124"/>
      <c r="H238" s="124"/>
      <c r="I238" s="124"/>
    </row>
  </sheetData>
  <sheetProtection algorithmName="SHA-512" hashValue="NFbIEqhZ08MeavZqNqGxcRg32B/JyuoRyTPfGJ9nxuKpSbwZm6FumQYqTgYyvsVb0m01exaip3BWhiQB7bjx7Q==" saltValue="5gyc5lJwN363tlj1Ju+icQ==" spinCount="100000" sheet="1" formatCells="0" formatColumns="0" formatRows="0" selectLockedCells="1"/>
  <customSheetViews>
    <customSheetView guid="{51A6EE7B-1159-4743-BF27-95D329619B3B}" scale="145" showPageBreaks="1" fitToPage="1" printArea="1" view="pageBreakPreview" topLeftCell="A171">
      <selection activeCell="B183" sqref="B183:I183"/>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1"/>
      <headerFooter alignWithMargins="0">
        <oddFooter>&amp;C&amp;A</oddFooter>
      </headerFooter>
    </customSheetView>
    <customSheetView guid="{B9DDBA10-9BB0-4D91-9619-C113F75B2489}" scale="14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2"/>
      <headerFooter alignWithMargins="0">
        <oddFooter>&amp;C&amp;A</oddFooter>
      </headerFooter>
    </customSheetView>
    <customSheetView guid="{4B898AE2-7356-489E-882D-EC3B09CB95AA}" showPageBreaks="1" fitToPage="1" printArea="1" view="pageBreakPreview" topLeftCell="A44">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
      <headerFooter alignWithMargins="0">
        <oddFooter>&amp;C&amp;A</oddFooter>
      </headerFooter>
    </customSheetView>
    <customSheetView guid="{3836A67F-51F8-4B52-B51D-937DC398CD1F}" showPageBreaks="1" fitToPage="1" printArea="1" view="pageBreakPreview" topLeftCell="A44">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4"/>
      <headerFooter alignWithMargins="0">
        <oddFooter>&amp;C&amp;A</oddFooter>
      </headerFooter>
    </customSheetView>
    <customSheetView guid="{9F341631-288D-49D9-8F81-65CCC818C9BA}" showPageBreaks="1" fitToPage="1" printArea="1" view="pageBreakPreview" topLeftCell="A44">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5"/>
      <headerFooter alignWithMargins="0">
        <oddFooter>&amp;C&amp;A</oddFooter>
      </headerFooter>
    </customSheetView>
    <customSheetView guid="{DBB6855E-D634-47BF-8EAD-2479D63E426E}" showPageBreaks="1" fitToPage="1" printArea="1" view="pageBreakPreview" topLeftCell="A41">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6"/>
      <headerFooter alignWithMargins="0">
        <oddFooter>&amp;C&amp;A</oddFooter>
      </headerFooter>
    </customSheetView>
    <customSheetView guid="{9CD72AD0-8BDA-437F-A784-A667464C809C}" scale="115" showPageBreaks="1" fitToPage="1" printArea="1" view="pageBreakPreview" topLeftCell="A49">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9" fitToHeight="0" orientation="portrait" r:id="rId7"/>
      <headerFooter alignWithMargins="0">
        <oddFooter>&amp;C&amp;A</oddFooter>
      </headerFooter>
    </customSheetView>
    <customSheetView guid="{757C3C2F-C668-4CD7-806B-CA71CC57DCC1}"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8"/>
      <headerFooter alignWithMargins="0">
        <oddFooter>&amp;C&amp;A</oddFooter>
      </headerFooter>
    </customSheetView>
    <customSheetView guid="{696D4A13-5E44-4B16-B107-EB70ABB06CBE}"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9"/>
      <headerFooter alignWithMargins="0">
        <oddFooter>&amp;C&amp;A</oddFooter>
      </headerFooter>
    </customSheetView>
    <customSheetView guid="{5476C51C-4037-4B28-A818-10D7CDF0C66A}" scale="115" showPageBreaks="1" fitToPage="1" printArea="1" view="pageBreakPreview" topLeftCell="A10">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10"/>
      <headerFooter alignWithMargins="0">
        <oddFooter>&amp;C&amp;A</oddFooter>
      </headerFooter>
    </customSheetView>
    <customSheetView guid="{273BBCBD-8F12-4445-A7CA-FDA7C67AE3D5}" scale="115" showPageBreaks="1" fitToPage="1" printArea="1" view="pageBreakPreview" topLeftCell="A16">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11"/>
      <headerFooter alignWithMargins="0">
        <oddFooter>&amp;C&amp;A</oddFooter>
      </headerFooter>
    </customSheetView>
    <customSheetView guid="{27CB7082-4FAB-46F1-8968-11E3E4A629B2}" scale="115" showPageBreaks="1" fitToPage="1" printArea="1" view="pageBreakPreview" topLeftCell="A110">
      <selection activeCell="B60" sqref="B60"/>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12"/>
      <headerFooter alignWithMargins="0">
        <oddFooter>&amp;C&amp;A</oddFooter>
      </headerFooter>
    </customSheetView>
    <customSheetView guid="{CDF7C778-C53B-45C7-952D-968F867FB204}" scale="115" showPageBreaks="1" fitToPage="1" printArea="1" view="pageBreakPreview" topLeftCell="A50">
      <selection activeCell="B60" sqref="B60"/>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13"/>
      <headerFooter alignWithMargins="0">
        <oddFooter>&amp;C&amp;A</oddFooter>
      </headerFooter>
    </customSheetView>
    <customSheetView guid="{2CF6F19D-227C-4840-A9E1-6C944B0145DB}" scale="115" showPageBreaks="1" fitToPage="1" printArea="1" view="pageBreakPreview">
      <selection activeCell="A39" sqref="A39:I39"/>
      <rowBreaks count="7" manualBreakCount="7">
        <brk id="49" max="8" man="1"/>
        <brk id="74" max="8" man="1"/>
        <brk id="91" max="8" man="1"/>
        <brk id="114" max="8" man="1"/>
        <brk id="137" max="8" man="1"/>
        <brk id="155" max="8" man="1"/>
        <brk id="182" max="8" man="1"/>
      </rowBreaks>
      <pageMargins left="0" right="0" top="0" bottom="0" header="0" footer="0"/>
      <printOptions horizontalCentered="1"/>
      <pageSetup paperSize="9" scale="88" fitToHeight="0" orientation="portrait" r:id="rId14"/>
      <headerFooter alignWithMargins="0">
        <oddFooter>&amp;C&amp;A</oddFooter>
      </headerFooter>
    </customSheetView>
    <customSheetView guid="{E51D3662-FFCE-4FD6-A590-7DDC9E38C41F}" showPageBreaks="1" printArea="1" view="pageBreakPreview" topLeftCell="A58">
      <selection activeCell="G17" sqref="G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15"/>
      <headerFooter alignWithMargins="0">
        <oddFooter>&amp;C&amp;A</oddFooter>
      </headerFooter>
    </customSheetView>
    <customSheetView guid="{CB7992C9-ABA5-4C7D-8C49-1E1D8E8875C7}"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16"/>
      <headerFooter alignWithMargins="0">
        <oddFooter>&amp;C&amp;A</oddFooter>
      </headerFooter>
    </customSheetView>
    <customSheetView guid="{97C0FC0E-800C-45C9-895E-E91A3F1ADBA4}"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17"/>
      <headerFooter alignWithMargins="0">
        <oddFooter>&amp;C&amp;A</oddFooter>
      </headerFooter>
    </customSheetView>
    <customSheetView guid="{15A19D23-A9FD-4FC1-B7B0-F2D16BDFC729}"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 right="0" top="0" bottom="0" header="0" footer="0"/>
      <printOptions horizontalCentered="1"/>
      <pageSetup paperSize="9" scale="98" orientation="portrait" r:id="rId18"/>
      <headerFooter alignWithMargins="0">
        <oddFooter>&amp;C&amp;A</oddFooter>
      </headerFooter>
    </customSheetView>
    <customSheetView guid="{C5EDD9E3-0801-4479-8600-A80B0FCFDF0B}" showPageBreaks="1" printArea="1" view="pageBreakPreview" topLeftCell="A25">
      <selection activeCell="B17" sqref="B17"/>
      <rowBreaks count="5" manualBreakCount="5">
        <brk id="49" max="8" man="1"/>
        <brk id="92" max="8" man="1"/>
        <brk id="115" max="8" man="1"/>
        <brk id="138" max="8" man="1"/>
        <brk id="156" max="8" man="1"/>
      </rowBreaks>
      <pageMargins left="0" right="0" top="0" bottom="0" header="0" footer="0"/>
      <printOptions horizontalCentered="1"/>
      <pageSetup paperSize="9" scale="98" orientation="portrait" r:id="rId19"/>
      <headerFooter alignWithMargins="0">
        <oddFooter>&amp;C&amp;A</oddFooter>
      </headerFooter>
    </customSheetView>
    <customSheetView guid="{FE4EC9C4-31B9-4D40-8323-5B16C3BC840F}" showPageBreaks="1" printArea="1" view="pageBreakPreview" topLeftCell="A202">
      <selection activeCell="A50" sqref="A50:I50"/>
      <rowBreaks count="5" manualBreakCount="5">
        <brk id="49" max="8" man="1"/>
        <brk id="92" max="8" man="1"/>
        <brk id="115" max="8" man="1"/>
        <brk id="138" max="8" man="1"/>
        <brk id="156" max="8" man="1"/>
      </rowBreaks>
      <pageMargins left="0" right="0" top="0" bottom="0" header="0" footer="0"/>
      <printOptions horizontalCentered="1"/>
      <pageSetup paperSize="9" scale="98" orientation="portrait" r:id="rId20"/>
      <headerFooter alignWithMargins="0">
        <oddFooter>&amp;C&amp;A</oddFooter>
      </headerFooter>
    </customSheetView>
    <customSheetView guid="{F9FE2C60-2849-4C32-B532-2B1A89FFA9CD}" topLeftCell="A7">
      <selection activeCell="A50" sqref="A50:I50"/>
      <rowBreaks count="2" manualBreakCount="2">
        <brk id="92" max="8" man="1"/>
        <brk id="138" max="8" man="1"/>
      </rowBreaks>
      <pageMargins left="0" right="0" top="0" bottom="0" header="0" footer="0"/>
      <printOptions horizontalCentered="1"/>
      <pageSetup paperSize="9" orientation="portrait" r:id="rId21"/>
      <headerFooter alignWithMargins="0">
        <oddFooter>&amp;C&amp;A</oddFooter>
      </headerFooter>
    </customSheetView>
    <customSheetView guid="{494F6778-23FE-4AAC-B37D-6C7543FC13B9}" topLeftCell="A37">
      <selection activeCell="L214" sqref="L214"/>
      <rowBreaks count="2" manualBreakCount="2">
        <brk id="92" max="8" man="1"/>
        <brk id="138" max="8" man="1"/>
      </rowBreaks>
      <pageMargins left="0" right="0" top="0" bottom="0" header="0" footer="0"/>
      <printOptions horizontalCentered="1"/>
      <pageSetup paperSize="9" orientation="portrait" r:id="rId22"/>
      <headerFooter alignWithMargins="0">
        <oddFooter>&amp;C&amp;A</oddFooter>
      </headerFooter>
    </customSheetView>
    <customSheetView guid="{7A9EA6D6-4DDF-43D9-92E6-C6AFAD14E266}" topLeftCell="A67">
      <selection activeCell="K146" sqref="K146"/>
      <rowBreaks count="2" manualBreakCount="2">
        <brk id="92" max="8" man="1"/>
        <brk id="138" max="8" man="1"/>
      </rowBreaks>
      <pageMargins left="0" right="0" top="0" bottom="0" header="0" footer="0"/>
      <printOptions horizontalCentered="1"/>
      <pageSetup paperSize="9" orientation="portrait" r:id="rId23"/>
      <headerFooter alignWithMargins="0">
        <oddFooter>&amp;C&amp;A</oddFooter>
      </headerFooter>
    </customSheetView>
    <customSheetView guid="{DC28ED1E-3E35-4094-9C2B-5C0A1C1D459C}">
      <selection activeCell="K146" sqref="K146"/>
      <rowBreaks count="2" manualBreakCount="2">
        <brk id="92" max="8" man="1"/>
        <brk id="138" max="8" man="1"/>
      </rowBreaks>
      <pageMargins left="0" right="0" top="0" bottom="0" header="0" footer="0"/>
      <printOptions horizontalCentered="1"/>
      <pageSetup paperSize="9" orientation="portrait" r:id="rId24"/>
      <headerFooter alignWithMargins="0">
        <oddFooter>&amp;C&amp;A</oddFooter>
      </headerFooter>
    </customSheetView>
    <customSheetView guid="{240327DD-375F-45D4-BA52-89AFD79FE6A1}" showPageBreaks="1" printArea="1" view="pageBreakPreview" topLeftCell="A55">
      <selection activeCell="A50" sqref="A50:I50"/>
      <rowBreaks count="5" manualBreakCount="5">
        <brk id="49" max="8" man="1"/>
        <brk id="92" max="8" man="1"/>
        <brk id="115" max="8" man="1"/>
        <brk id="138" max="8" man="1"/>
        <brk id="156" max="8" man="1"/>
      </rowBreaks>
      <pageMargins left="0" right="0" top="0" bottom="0" header="0" footer="0"/>
      <printOptions horizontalCentered="1"/>
      <pageSetup paperSize="9" scale="98" orientation="portrait" r:id="rId25"/>
      <headerFooter alignWithMargins="0">
        <oddFooter>&amp;C&amp;A</oddFooter>
      </headerFooter>
    </customSheetView>
    <customSheetView guid="{477F7E43-D393-45BA-B99B-D838E4629B5D}" showPageBreaks="1" printArea="1" view="pageBreakPreview" topLeftCell="A25">
      <selection activeCell="B17" sqref="B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26"/>
      <headerFooter alignWithMargins="0">
        <oddFooter>&amp;C&amp;A</oddFooter>
      </headerFooter>
    </customSheetView>
    <customSheetView guid="{8E3ED18F-7B8F-4A1C-969D-A70DC3B696C3}"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 right="0" top="0" bottom="0" header="0" footer="0"/>
      <printOptions horizontalCentered="1"/>
      <pageSetup paperSize="9" scale="98" orientation="portrait" r:id="rId27"/>
      <headerFooter alignWithMargins="0">
        <oddFooter>&amp;C&amp;A</oddFooter>
      </headerFooter>
    </customSheetView>
    <customSheetView guid="{38BECF6E-1A53-4F98-87B9-44F2C5F77E08}"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 right="0" top="0" bottom="0" header="0" footer="0"/>
      <printOptions horizontalCentered="1"/>
      <pageSetup paperSize="9" scale="98" orientation="portrait" r:id="rId28"/>
      <headerFooter alignWithMargins="0">
        <oddFooter>&amp;C&amp;A</oddFooter>
      </headerFooter>
    </customSheetView>
    <customSheetView guid="{340562B9-6CEE-4962-8D7D-CA1C6778F52C}"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29"/>
      <headerFooter alignWithMargins="0">
        <oddFooter>&amp;C&amp;A</oddFooter>
      </headerFooter>
    </customSheetView>
    <customSheetView guid="{82E8A0F5-0020-4355-95CF-28601763A783}" showPageBreaks="1" printArea="1" view="pageBreakPreview" topLeftCell="A208">
      <selection activeCell="G17" sqref="G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30"/>
      <headerFooter alignWithMargins="0">
        <oddFooter>&amp;C&amp;A</oddFooter>
      </headerFooter>
    </customSheetView>
    <customSheetView guid="{05855B4F-D61E-4C97-B759-B2F96767F6F8}" scale="115" showPageBreaks="1" fitToPage="1" printArea="1" view="pageBreakPreview">
      <selection activeCell="A45" sqref="A45:I45"/>
      <rowBreaks count="7" manualBreakCount="7">
        <brk id="49" max="8" man="1"/>
        <brk id="74" max="8" man="1"/>
        <brk id="91" max="8" man="1"/>
        <brk id="114" max="8" man="1"/>
        <brk id="137" max="8" man="1"/>
        <brk id="155" max="8" man="1"/>
        <brk id="182" max="8" man="1"/>
      </rowBreaks>
      <pageMargins left="0" right="0" top="0" bottom="0" header="0" footer="0"/>
      <printOptions horizontalCentered="1"/>
      <pageSetup paperSize="9" scale="88" fitToHeight="0" orientation="portrait" r:id="rId31"/>
      <headerFooter alignWithMargins="0">
        <oddFooter>&amp;C&amp;A</oddFooter>
      </headerFooter>
    </customSheetView>
    <customSheetView guid="{A8583C01-5E6A-4469-ADCA-440E12AA8084}" scale="115" showPageBreaks="1" fitToPage="1" printArea="1" view="pageBreakPreview">
      <selection activeCell="A50" sqref="A50:I50"/>
      <rowBreaks count="7" manualBreakCount="7">
        <brk id="49" max="8" man="1"/>
        <brk id="74" max="8" man="1"/>
        <brk id="91" max="8" man="1"/>
        <brk id="114" max="8" man="1"/>
        <brk id="137" max="8" man="1"/>
        <brk id="155" max="8" man="1"/>
        <brk id="182" max="8" man="1"/>
      </rowBreaks>
      <pageMargins left="0" right="0" top="0" bottom="0" header="0" footer="0"/>
      <printOptions horizontalCentered="1"/>
      <pageSetup paperSize="9" scale="88" fitToHeight="0" orientation="portrait" r:id="rId32"/>
      <headerFooter alignWithMargins="0">
        <oddFooter>&amp;C&amp;A</oddFooter>
      </headerFooter>
    </customSheetView>
    <customSheetView guid="{F8DC905B-04E9-41D7-B695-0DB8D092215B}" scale="115" showPageBreaks="1" fitToPage="1" printArea="1" view="pageBreakPreview" topLeftCell="A10">
      <selection activeCell="A38" sqref="A38:I38"/>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9" fitToHeight="0" orientation="portrait" r:id="rId33"/>
      <headerFooter alignWithMargins="0">
        <oddFooter>&amp;C&amp;A</oddFooter>
      </headerFooter>
    </customSheetView>
    <customSheetView guid="{067EF7EF-2552-42C0-8B2F-9338A16B73EB}" scale="115" showPageBreaks="1" fitToPage="1" printArea="1" view="pageBreakPreview" topLeftCell="A10">
      <selection activeCell="A38" sqref="A38:I38"/>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4"/>
      <headerFooter alignWithMargins="0">
        <oddFooter>&amp;C&amp;A</oddFooter>
      </headerFooter>
    </customSheetView>
    <customSheetView guid="{869B0F9C-77A4-468D-A350-EA35CAE357D9}" scale="115" showPageBreaks="1" fitToPage="1" printArea="1" view="pageBreakPreview" topLeftCell="A50">
      <selection activeCell="B60" sqref="B60"/>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5"/>
      <headerFooter alignWithMargins="0">
        <oddFooter>&amp;C&amp;A</oddFooter>
      </headerFooter>
    </customSheetView>
    <customSheetView guid="{5D67CA2D-8BB3-4F00-894F-4872C1BBE88F}" scale="115" showPageBreaks="1" fitToPage="1" printArea="1" view="pageBreakPreview" topLeftCell="A110">
      <selection activeCell="B60" sqref="B60"/>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9" fitToHeight="0" orientation="portrait" r:id="rId36"/>
      <headerFooter alignWithMargins="0">
        <oddFooter>&amp;C&amp;A</oddFooter>
      </headerFooter>
    </customSheetView>
    <customSheetView guid="{F0C5A243-1ADF-42BF-85A0-B6506A13618B}" scale="115" showPageBreaks="1" fitToPage="1" printArea="1" view="pageBreakPreview" topLeftCell="A22">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7"/>
      <headerFooter alignWithMargins="0">
        <oddFooter>&amp;C&amp;A</oddFooter>
      </headerFooter>
    </customSheetView>
    <customSheetView guid="{176DC383-BC5B-4A2C-B484-0B54305CAC0E}" showPageBreaks="1" fitToPage="1" printArea="1" view="pageBreakPreview" topLeftCell="A38">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8"/>
      <headerFooter alignWithMargins="0">
        <oddFooter>&amp;C&amp;A</oddFooter>
      </headerFooter>
    </customSheetView>
    <customSheetView guid="{3B6A9969-E4B8-452F-AFFE-7A4A13F5C420}" scale="14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9"/>
      <headerFooter alignWithMargins="0">
        <oddFooter>&amp;C&amp;A</oddFooter>
      </headerFooter>
    </customSheetView>
    <customSheetView guid="{B8284B7F-813C-4C59-8CB2-9F34C8EAC9F3}" scale="145" showPageBreaks="1" fitToPage="1" printArea="1" view="pageBreakPreview" topLeftCell="A171">
      <selection activeCell="B183" sqref="B183:I183"/>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40"/>
      <headerFooter alignWithMargins="0">
        <oddFooter>&amp;C&amp;A</oddFooter>
      </headerFooter>
    </customSheetView>
  </customSheetViews>
  <mergeCells count="121">
    <mergeCell ref="B204:E204"/>
    <mergeCell ref="F204:I204"/>
    <mergeCell ref="B208:E208"/>
    <mergeCell ref="F208:I208"/>
    <mergeCell ref="B192:I192"/>
    <mergeCell ref="B196:E196"/>
    <mergeCell ref="F196:I196"/>
    <mergeCell ref="B198:E198"/>
    <mergeCell ref="F201:I201"/>
    <mergeCell ref="F202:I202"/>
    <mergeCell ref="B175:I175"/>
    <mergeCell ref="F198:I198"/>
    <mergeCell ref="B177:I177"/>
    <mergeCell ref="B179:I179"/>
    <mergeCell ref="B183:I183"/>
    <mergeCell ref="B185:I185"/>
    <mergeCell ref="A188:D188"/>
    <mergeCell ref="E188:I188"/>
    <mergeCell ref="A189:D189"/>
    <mergeCell ref="E189:I189"/>
    <mergeCell ref="B181:I181"/>
    <mergeCell ref="B160:I160"/>
    <mergeCell ref="B165:I165"/>
    <mergeCell ref="A167:I167"/>
    <mergeCell ref="A169:I169"/>
    <mergeCell ref="A171:I171"/>
    <mergeCell ref="B173:I173"/>
    <mergeCell ref="B150:I150"/>
    <mergeCell ref="B151:I151"/>
    <mergeCell ref="B153:I153"/>
    <mergeCell ref="A156:D156"/>
    <mergeCell ref="E156:I156"/>
    <mergeCell ref="A157:D157"/>
    <mergeCell ref="E157:I157"/>
    <mergeCell ref="B152:I152"/>
    <mergeCell ref="B162:I162"/>
    <mergeCell ref="B144:I144"/>
    <mergeCell ref="B145:I145"/>
    <mergeCell ref="B146:I146"/>
    <mergeCell ref="B147:I147"/>
    <mergeCell ref="B149:I149"/>
    <mergeCell ref="B148:I148"/>
    <mergeCell ref="A131:I131"/>
    <mergeCell ref="B133:I133"/>
    <mergeCell ref="B135:I135"/>
    <mergeCell ref="A138:D138"/>
    <mergeCell ref="E138:I138"/>
    <mergeCell ref="A139:D139"/>
    <mergeCell ref="E139:I139"/>
    <mergeCell ref="A127:I127"/>
    <mergeCell ref="A129:I129"/>
    <mergeCell ref="A110:I110"/>
    <mergeCell ref="B112:I112"/>
    <mergeCell ref="A115:D115"/>
    <mergeCell ref="E115:I115"/>
    <mergeCell ref="A116:D116"/>
    <mergeCell ref="E116:I116"/>
    <mergeCell ref="B143:I143"/>
    <mergeCell ref="C75:I75"/>
    <mergeCell ref="C77:I77"/>
    <mergeCell ref="C82:I82"/>
    <mergeCell ref="C84:I84"/>
    <mergeCell ref="C86:I86"/>
    <mergeCell ref="B119:I119"/>
    <mergeCell ref="A121:I121"/>
    <mergeCell ref="B123:I123"/>
    <mergeCell ref="B125:I125"/>
    <mergeCell ref="C79:I79"/>
    <mergeCell ref="B98:I98"/>
    <mergeCell ref="B100:I100"/>
    <mergeCell ref="B102:I102"/>
    <mergeCell ref="A104:I104"/>
    <mergeCell ref="B106:I106"/>
    <mergeCell ref="B108:I108"/>
    <mergeCell ref="B90:I90"/>
    <mergeCell ref="A92:D92"/>
    <mergeCell ref="E92:I92"/>
    <mergeCell ref="A93:D93"/>
    <mergeCell ref="E93:I93"/>
    <mergeCell ref="A96:I96"/>
    <mergeCell ref="C88:I88"/>
    <mergeCell ref="A1:I1"/>
    <mergeCell ref="B2:I2"/>
    <mergeCell ref="B3:I3"/>
    <mergeCell ref="B4:I4"/>
    <mergeCell ref="B5:I5"/>
    <mergeCell ref="B6:I6"/>
    <mergeCell ref="A44:I44"/>
    <mergeCell ref="A45:I45"/>
    <mergeCell ref="A41:I41"/>
    <mergeCell ref="A42:I42"/>
    <mergeCell ref="A43:I43"/>
    <mergeCell ref="A36:I36"/>
    <mergeCell ref="A37:I37"/>
    <mergeCell ref="A38:I38"/>
    <mergeCell ref="A39:I39"/>
    <mergeCell ref="A47:D47"/>
    <mergeCell ref="E47:I47"/>
    <mergeCell ref="A48:D48"/>
    <mergeCell ref="E48:I48"/>
    <mergeCell ref="A56:I56"/>
    <mergeCell ref="B58:I58"/>
    <mergeCell ref="A31:I31"/>
    <mergeCell ref="A32:I32"/>
    <mergeCell ref="A33:I33"/>
    <mergeCell ref="A34:I34"/>
    <mergeCell ref="A35:I35"/>
    <mergeCell ref="A40:I40"/>
    <mergeCell ref="B66:I66"/>
    <mergeCell ref="A68:I68"/>
    <mergeCell ref="B70:I70"/>
    <mergeCell ref="A72:D72"/>
    <mergeCell ref="E72:I72"/>
    <mergeCell ref="A73:D73"/>
    <mergeCell ref="C64:I64"/>
    <mergeCell ref="A50:I50"/>
    <mergeCell ref="A52:I52"/>
    <mergeCell ref="A54:I54"/>
    <mergeCell ref="C60:I60"/>
    <mergeCell ref="C62:I62"/>
    <mergeCell ref="E73:I73"/>
  </mergeCells>
  <printOptions horizontalCentered="1"/>
  <pageMargins left="0.75" right="0.75" top="0.68" bottom="0.19" header="0.5" footer="0.15"/>
  <pageSetup paperSize="9" scale="88" fitToHeight="0" orientation="portrait" r:id="rId41"/>
  <headerFooter alignWithMargins="0">
    <oddFooter>&amp;C&amp;A</oddFooter>
  </headerFooter>
  <rowBreaks count="7" manualBreakCount="7">
    <brk id="49" max="8" man="1"/>
    <brk id="74" max="8" man="1"/>
    <brk id="94" max="8" man="1"/>
    <brk id="117" max="8" man="1"/>
    <brk id="140" max="8" man="1"/>
    <brk id="158" max="8" man="1"/>
    <brk id="190" max="8" man="1"/>
  </rowBreaks>
  <drawing r:id="rId4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indexed="24"/>
    <pageSetUpPr fitToPage="1"/>
  </sheetPr>
  <dimension ref="A1:AE124"/>
  <sheetViews>
    <sheetView showGridLines="0" view="pageBreakPreview" topLeftCell="A83" zoomScaleNormal="100" zoomScaleSheetLayoutView="100" workbookViewId="0">
      <selection activeCell="E20" sqref="E20"/>
    </sheetView>
  </sheetViews>
  <sheetFormatPr defaultColWidth="9.140625" defaultRowHeight="16.5"/>
  <cols>
    <col min="1" max="1" width="12.140625" style="29" customWidth="1"/>
    <col min="2" max="2" width="36.42578125" style="29" customWidth="1"/>
    <col min="3" max="3" width="11.42578125" style="29" customWidth="1"/>
    <col min="4" max="4" width="15.42578125" style="29" customWidth="1"/>
    <col min="5" max="5" width="39.28515625" style="29" customWidth="1"/>
    <col min="6" max="7" width="9.140625" style="156"/>
    <col min="8" max="8" width="0" style="156" hidden="1" customWidth="1"/>
    <col min="9" max="11" width="9.140625" style="156"/>
    <col min="12" max="12" width="0" style="156" hidden="1" customWidth="1"/>
    <col min="13" max="13" width="35.42578125" style="156" hidden="1" customWidth="1"/>
    <col min="14" max="14" width="0" style="156" hidden="1" customWidth="1"/>
    <col min="15" max="31" width="9.140625" style="156"/>
    <col min="32" max="16384" width="9.140625" style="25"/>
  </cols>
  <sheetData>
    <row r="1" spans="1:31" ht="24" customHeight="1">
      <c r="A1" s="925" t="str">
        <f>'Attach 3(JV)'!A1</f>
        <v xml:space="preserve">Specification No.:CC/NT/W-RT/DOM/A04/24/04405 </v>
      </c>
      <c r="B1" s="925"/>
      <c r="C1" s="925"/>
      <c r="D1" s="925"/>
      <c r="E1" s="268" t="str">
        <f>"Attachment-15 " &amp; 'Attach 3(JV)'!AT1</f>
        <v xml:space="preserve">Attachment-15 </v>
      </c>
      <c r="F1" s="77"/>
      <c r="G1" s="77"/>
      <c r="H1" s="77"/>
      <c r="I1" s="77"/>
      <c r="J1" s="77"/>
      <c r="K1" s="77"/>
      <c r="L1" s="77"/>
      <c r="M1" s="77"/>
      <c r="N1" s="77"/>
      <c r="O1" s="77"/>
      <c r="P1" s="77"/>
      <c r="Q1" s="77"/>
      <c r="R1" s="77"/>
      <c r="S1" s="77"/>
      <c r="T1" s="77"/>
      <c r="U1" s="77"/>
      <c r="V1" s="77"/>
      <c r="W1" s="77"/>
      <c r="X1" s="77"/>
      <c r="Y1" s="77"/>
      <c r="Z1" s="77"/>
      <c r="AA1" s="77"/>
      <c r="AB1" s="77"/>
      <c r="AC1" s="77"/>
      <c r="AD1" s="77"/>
      <c r="AE1" s="77"/>
    </row>
    <row r="2" spans="1:31" ht="12" customHeight="1">
      <c r="F2" s="77"/>
      <c r="G2" s="77"/>
      <c r="H2" s="77"/>
      <c r="I2" s="77"/>
      <c r="J2" s="77"/>
      <c r="K2" s="77"/>
      <c r="L2" s="77"/>
      <c r="M2" s="77"/>
      <c r="N2" s="77"/>
      <c r="O2" s="77"/>
      <c r="P2" s="77"/>
      <c r="Q2" s="77"/>
      <c r="R2" s="77"/>
      <c r="S2" s="77"/>
      <c r="T2" s="77"/>
      <c r="U2" s="77"/>
      <c r="V2" s="77"/>
      <c r="W2" s="77"/>
      <c r="X2" s="77"/>
      <c r="Y2" s="77"/>
      <c r="Z2" s="77"/>
      <c r="AA2" s="77"/>
      <c r="AB2" s="77"/>
      <c r="AC2" s="77"/>
      <c r="AD2" s="77"/>
      <c r="AE2" s="77"/>
    </row>
    <row r="3" spans="1:31" ht="78.75" customHeight="1">
      <c r="A3" s="1234" t="str">
        <f>Basic!B1</f>
        <v>765 kV Reactor Package–LOT-7RT-04-BULK for 7X 110 MVAR, 765kV, (1-Ph) Reactors under "Bulk Procurement of 765kV &amp; 400kV Class Transformers &amp; Reactors of various capacities (Lot-7)"</v>
      </c>
      <c r="B3" s="1235"/>
      <c r="C3" s="1235"/>
      <c r="D3" s="1235"/>
      <c r="E3" s="1235"/>
      <c r="F3" s="77"/>
      <c r="G3" s="77"/>
      <c r="H3" s="77"/>
      <c r="I3" s="77"/>
      <c r="J3" s="77"/>
      <c r="K3" s="77"/>
      <c r="L3" s="77"/>
      <c r="M3" s="77"/>
      <c r="N3" s="77"/>
      <c r="O3" s="77"/>
      <c r="P3" s="77"/>
      <c r="Q3" s="77"/>
      <c r="R3" s="77"/>
      <c r="S3" s="77"/>
      <c r="T3" s="77"/>
      <c r="U3" s="77"/>
      <c r="V3" s="77"/>
      <c r="W3" s="77"/>
      <c r="X3" s="77"/>
      <c r="Y3" s="77"/>
      <c r="Z3" s="77"/>
      <c r="AA3" s="77"/>
      <c r="AB3" s="77"/>
      <c r="AC3" s="77"/>
      <c r="AD3" s="77"/>
      <c r="AE3" s="77"/>
    </row>
    <row r="4" spans="1:31">
      <c r="A4" s="28"/>
      <c r="F4" s="77"/>
      <c r="G4" s="77"/>
      <c r="H4" s="77"/>
      <c r="I4" s="77"/>
      <c r="J4" s="77"/>
      <c r="K4" s="77"/>
      <c r="L4" s="77"/>
      <c r="M4" s="77"/>
      <c r="N4" s="77"/>
      <c r="O4" s="77"/>
      <c r="P4" s="77"/>
      <c r="Q4" s="77"/>
      <c r="R4" s="77"/>
      <c r="S4" s="77"/>
      <c r="T4" s="77"/>
      <c r="U4" s="77"/>
      <c r="V4" s="77"/>
      <c r="W4" s="77"/>
      <c r="X4" s="77"/>
      <c r="Y4" s="77"/>
      <c r="Z4" s="77"/>
      <c r="AA4" s="77"/>
      <c r="AB4" s="77"/>
      <c r="AC4" s="77"/>
      <c r="AD4" s="77"/>
      <c r="AE4" s="77"/>
    </row>
    <row r="5" spans="1:31" ht="47.25" customHeight="1">
      <c r="A5" s="1319" t="s">
        <v>603</v>
      </c>
      <c r="B5" s="1319"/>
      <c r="C5" s="1319"/>
      <c r="D5" s="1319"/>
      <c r="E5" s="1319"/>
      <c r="F5" s="77"/>
      <c r="G5" s="77"/>
      <c r="H5" s="77"/>
      <c r="I5" s="77"/>
      <c r="J5" s="77"/>
      <c r="K5" s="77"/>
      <c r="L5" s="77"/>
      <c r="M5" s="77"/>
      <c r="N5" s="77"/>
      <c r="O5" s="77"/>
      <c r="P5" s="77"/>
      <c r="Q5" s="77"/>
      <c r="R5" s="77"/>
      <c r="S5" s="77"/>
      <c r="T5" s="77"/>
      <c r="U5" s="77"/>
      <c r="V5" s="77"/>
      <c r="W5" s="77"/>
      <c r="X5" s="77"/>
      <c r="Y5" s="77"/>
      <c r="Z5" s="77"/>
      <c r="AA5" s="77"/>
      <c r="AB5" s="77"/>
      <c r="AC5" s="77"/>
      <c r="AD5" s="77"/>
      <c r="AE5" s="77"/>
    </row>
    <row r="6" spans="1:31">
      <c r="A6" s="32"/>
      <c r="F6" s="77"/>
      <c r="G6" s="77"/>
      <c r="H6" s="77"/>
      <c r="I6" s="77"/>
      <c r="J6" s="77"/>
      <c r="K6" s="77"/>
      <c r="L6" s="77"/>
      <c r="M6" s="77"/>
      <c r="N6" s="77"/>
      <c r="O6" s="77"/>
      <c r="P6" s="77"/>
      <c r="Q6" s="77"/>
      <c r="R6" s="77"/>
      <c r="S6" s="77"/>
      <c r="T6" s="77"/>
      <c r="U6" s="77"/>
      <c r="V6" s="77"/>
      <c r="W6" s="77"/>
      <c r="X6" s="77"/>
      <c r="Y6" s="77"/>
      <c r="Z6" s="77"/>
      <c r="AA6" s="77"/>
      <c r="AB6" s="77"/>
      <c r="AC6" s="77"/>
      <c r="AD6" s="77"/>
      <c r="AE6" s="77"/>
    </row>
    <row r="7" spans="1:31" ht="20.100000000000001" customHeight="1">
      <c r="A7" s="33"/>
      <c r="F7" s="77"/>
      <c r="G7" s="77"/>
      <c r="H7" s="77"/>
      <c r="I7" s="77"/>
      <c r="J7" s="77"/>
      <c r="K7" s="77"/>
      <c r="L7" s="77"/>
      <c r="M7" s="77"/>
      <c r="N7" s="77"/>
      <c r="O7" s="77"/>
      <c r="P7" s="77"/>
      <c r="Q7" s="77"/>
      <c r="R7" s="77"/>
      <c r="S7" s="77"/>
      <c r="T7" s="77"/>
      <c r="U7" s="77"/>
      <c r="V7" s="77"/>
      <c r="W7" s="77"/>
      <c r="X7" s="77"/>
      <c r="Y7" s="77"/>
      <c r="Z7" s="77"/>
      <c r="AA7" s="77"/>
      <c r="AB7" s="77"/>
      <c r="AC7" s="77"/>
      <c r="AD7" s="77"/>
      <c r="AE7" s="77"/>
    </row>
    <row r="8" spans="1:31" ht="36" customHeight="1">
      <c r="A8" s="864" t="str">
        <f>'Attach 3(JV)'!A7</f>
        <v>Bidder’s Name and Address  :</v>
      </c>
      <c r="B8" s="864"/>
      <c r="C8" s="864"/>
      <c r="D8" s="864"/>
      <c r="E8" s="15" t="str">
        <f>'Attach 3(JV)'!E7</f>
        <v>To:</v>
      </c>
      <c r="F8" s="77"/>
      <c r="G8" s="77"/>
      <c r="H8" s="77"/>
      <c r="I8" s="77"/>
      <c r="J8" s="77"/>
      <c r="K8" s="77"/>
      <c r="L8" s="77"/>
      <c r="M8" s="77"/>
      <c r="N8" s="77"/>
      <c r="O8" s="77"/>
      <c r="P8" s="77"/>
      <c r="Q8" s="77"/>
      <c r="R8" s="77"/>
      <c r="S8" s="77"/>
      <c r="T8" s="77"/>
      <c r="U8" s="77"/>
      <c r="V8" s="77"/>
      <c r="W8" s="77"/>
      <c r="X8" s="77"/>
      <c r="Y8" s="77"/>
      <c r="Z8" s="77"/>
      <c r="AA8" s="77"/>
      <c r="AB8" s="77"/>
      <c r="AC8" s="77"/>
      <c r="AD8" s="77"/>
      <c r="AE8" s="77"/>
    </row>
    <row r="9" spans="1:31" ht="36" customHeight="1">
      <c r="A9" s="1173" t="str">
        <f>'Attach 3(JV)'!A8</f>
        <v/>
      </c>
      <c r="B9" s="1173"/>
      <c r="C9" s="379"/>
      <c r="D9" s="379"/>
      <c r="E9" s="12" t="str">
        <f>'Attach 3(JV)'!E8</f>
        <v>Contract Services</v>
      </c>
      <c r="F9" s="77"/>
      <c r="G9" s="77"/>
      <c r="H9" s="77"/>
      <c r="I9" s="77"/>
      <c r="J9" s="77"/>
      <c r="K9" s="77"/>
      <c r="L9" s="77"/>
      <c r="M9" s="77"/>
      <c r="N9" s="77"/>
      <c r="O9" s="77"/>
      <c r="P9" s="77"/>
      <c r="Q9" s="77"/>
      <c r="R9" s="77"/>
      <c r="S9" s="77"/>
      <c r="T9" s="77"/>
      <c r="U9" s="77"/>
      <c r="V9" s="77"/>
      <c r="W9" s="77"/>
      <c r="X9" s="77"/>
      <c r="Y9" s="77"/>
      <c r="Z9" s="77"/>
      <c r="AA9" s="77"/>
      <c r="AB9" s="77"/>
      <c r="AC9" s="77"/>
      <c r="AD9" s="77"/>
      <c r="AE9" s="77"/>
    </row>
    <row r="10" spans="1:31" ht="20.100000000000001" customHeight="1">
      <c r="A10" s="13" t="s">
        <v>57</v>
      </c>
      <c r="B10" s="1320">
        <f>'Attach 3(JV)'!B9:D9</f>
        <v>0</v>
      </c>
      <c r="C10" s="1320"/>
      <c r="D10" s="1320"/>
      <c r="E10" s="12" t="str">
        <f>'Attach 3(JV)'!E9</f>
        <v>Power Grid Corporation of India Ltd.,</v>
      </c>
      <c r="F10" s="77"/>
      <c r="G10" s="77"/>
      <c r="H10" s="77"/>
      <c r="I10" s="77"/>
      <c r="J10" s="77"/>
      <c r="K10" s="77"/>
      <c r="L10" s="77"/>
      <c r="M10" s="77"/>
      <c r="N10" s="77"/>
      <c r="O10" s="77"/>
      <c r="P10" s="77"/>
      <c r="Q10" s="77"/>
      <c r="R10" s="77"/>
      <c r="S10" s="77"/>
      <c r="T10" s="77"/>
      <c r="U10" s="77"/>
      <c r="V10" s="77"/>
      <c r="W10" s="77"/>
      <c r="X10" s="77"/>
      <c r="Y10" s="77"/>
      <c r="Z10" s="77"/>
      <c r="AA10" s="77"/>
      <c r="AB10" s="77"/>
      <c r="AC10" s="77"/>
      <c r="AD10" s="77"/>
      <c r="AE10" s="77"/>
    </row>
    <row r="11" spans="1:31" ht="20.100000000000001" customHeight="1">
      <c r="A11" s="13" t="s">
        <v>59</v>
      </c>
      <c r="B11" s="861">
        <f>'Attach 3(JV)'!B10:D10</f>
        <v>0</v>
      </c>
      <c r="C11" s="861"/>
      <c r="D11" s="861"/>
      <c r="E11" s="12" t="str">
        <f>'Attach 3(JV)'!E10</f>
        <v>"Saudamini", Plot No. 2, Sector 29</v>
      </c>
      <c r="F11" s="77"/>
      <c r="G11" s="77"/>
      <c r="H11" s="77"/>
      <c r="I11" s="77"/>
      <c r="J11" s="77"/>
      <c r="K11" s="77"/>
      <c r="L11" s="77"/>
      <c r="M11" s="77"/>
      <c r="N11" s="77"/>
      <c r="O11" s="77"/>
      <c r="P11" s="77"/>
      <c r="Q11" s="77"/>
      <c r="R11" s="77"/>
      <c r="S11" s="77"/>
      <c r="T11" s="77"/>
      <c r="U11" s="77"/>
      <c r="V11" s="77"/>
      <c r="W11" s="77"/>
      <c r="X11" s="77"/>
      <c r="Y11" s="77"/>
      <c r="Z11" s="77"/>
      <c r="AA11" s="77"/>
      <c r="AB11" s="77"/>
      <c r="AC11" s="77"/>
      <c r="AD11" s="77"/>
      <c r="AE11" s="77"/>
    </row>
    <row r="12" spans="1:31" ht="17.25" customHeight="1">
      <c r="B12" s="861">
        <f>'Attach 3(JV)'!B11:D11</f>
        <v>0</v>
      </c>
      <c r="C12" s="861"/>
      <c r="D12" s="861"/>
      <c r="E12" s="12" t="str">
        <f>'Attach 3(JV)'!E11</f>
        <v>Gurugram (Haryana) - 122001</v>
      </c>
      <c r="F12" s="77"/>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row>
    <row r="13" spans="1:31" ht="17.25" customHeight="1">
      <c r="A13" s="32"/>
      <c r="B13" s="861">
        <f>'Attach 3(JV)'!B12</f>
        <v>0</v>
      </c>
      <c r="C13" s="861"/>
      <c r="D13" s="861"/>
      <c r="E13" s="12"/>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row>
    <row r="14" spans="1:31" ht="13.5" customHeight="1">
      <c r="A14" s="32"/>
      <c r="B14" s="861"/>
      <c r="C14" s="861"/>
      <c r="D14" s="861"/>
      <c r="F14" s="77"/>
      <c r="G14" s="77"/>
      <c r="H14" s="77"/>
      <c r="I14" s="77"/>
      <c r="J14" s="77"/>
      <c r="K14" s="77"/>
      <c r="L14" s="77"/>
      <c r="M14" s="77"/>
      <c r="N14" s="77"/>
      <c r="O14" s="77"/>
      <c r="P14" s="77"/>
      <c r="Q14" s="77"/>
      <c r="R14" s="77"/>
      <c r="S14" s="77"/>
      <c r="T14" s="77"/>
      <c r="U14" s="77"/>
      <c r="V14" s="77"/>
      <c r="W14" s="77"/>
      <c r="X14" s="77"/>
      <c r="Y14" s="77"/>
      <c r="Z14" s="77"/>
      <c r="AA14" s="77"/>
      <c r="AB14" s="77"/>
      <c r="AC14" s="77"/>
      <c r="AD14" s="77"/>
      <c r="AE14" s="77"/>
    </row>
    <row r="15" spans="1:31" ht="17.25" customHeight="1">
      <c r="A15" s="29" t="s">
        <v>63</v>
      </c>
      <c r="F15" s="77"/>
      <c r="G15" s="77"/>
      <c r="H15" s="77"/>
      <c r="I15" s="77"/>
      <c r="J15" s="77"/>
      <c r="K15" s="77"/>
      <c r="L15" s="77"/>
      <c r="M15" s="77"/>
      <c r="N15" s="77"/>
      <c r="O15" s="77"/>
      <c r="P15" s="77"/>
      <c r="Q15" s="77"/>
      <c r="R15" s="77"/>
      <c r="S15" s="77"/>
      <c r="T15" s="77"/>
      <c r="U15" s="77"/>
      <c r="V15" s="77"/>
      <c r="W15" s="77"/>
      <c r="X15" s="77"/>
      <c r="Y15" s="77"/>
      <c r="Z15" s="77"/>
      <c r="AA15" s="77"/>
      <c r="AB15" s="77"/>
      <c r="AC15" s="77"/>
      <c r="AD15" s="77"/>
      <c r="AE15" s="77"/>
    </row>
    <row r="16" spans="1:31">
      <c r="F16" s="77"/>
      <c r="G16" s="77"/>
      <c r="H16" s="77"/>
      <c r="I16" s="77"/>
      <c r="J16" s="77"/>
      <c r="K16" s="77"/>
      <c r="L16" s="77"/>
      <c r="M16" s="77"/>
      <c r="N16" s="77"/>
      <c r="O16" s="77"/>
      <c r="P16" s="77"/>
      <c r="Q16" s="77"/>
      <c r="R16" s="77"/>
      <c r="S16" s="77"/>
      <c r="T16" s="77"/>
      <c r="U16" s="77"/>
      <c r="V16" s="77"/>
      <c r="W16" s="77"/>
      <c r="X16" s="77"/>
      <c r="Y16" s="77"/>
      <c r="Z16" s="77"/>
      <c r="AA16" s="77"/>
      <c r="AB16" s="77"/>
      <c r="AC16" s="77"/>
      <c r="AD16" s="77"/>
      <c r="AE16" s="77"/>
    </row>
    <row r="17" spans="1:31" ht="56.25" customHeight="1">
      <c r="A17" s="157" t="s">
        <v>484</v>
      </c>
      <c r="B17" s="948" t="s">
        <v>604</v>
      </c>
      <c r="C17" s="948"/>
      <c r="D17" s="948"/>
      <c r="E17" s="948"/>
      <c r="F17" s="77"/>
      <c r="G17" s="77"/>
      <c r="H17" s="77"/>
      <c r="I17" s="77"/>
      <c r="J17" s="77"/>
      <c r="K17" s="77"/>
      <c r="L17" s="77"/>
      <c r="M17" s="77"/>
      <c r="N17" s="77"/>
      <c r="O17" s="77"/>
      <c r="P17" s="77"/>
      <c r="Q17" s="77"/>
      <c r="R17" s="77"/>
      <c r="S17" s="77"/>
      <c r="T17" s="77"/>
      <c r="U17" s="77"/>
      <c r="V17" s="77"/>
      <c r="W17" s="77"/>
      <c r="X17" s="77"/>
      <c r="Y17" s="77"/>
      <c r="Z17" s="77"/>
      <c r="AA17" s="77"/>
      <c r="AB17" s="77"/>
      <c r="AC17" s="77"/>
      <c r="AD17" s="77"/>
      <c r="AE17" s="77"/>
    </row>
    <row r="18" spans="1:31" ht="16.5" customHeight="1">
      <c r="A18" s="158"/>
      <c r="B18" s="1321" t="s">
        <v>605</v>
      </c>
      <c r="C18" s="1321"/>
      <c r="D18" s="1321"/>
      <c r="E18" s="1321"/>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row>
    <row r="19" spans="1:31" ht="18.75">
      <c r="A19" s="158"/>
      <c r="B19" s="937" t="s">
        <v>606</v>
      </c>
      <c r="C19" s="938"/>
      <c r="D19" s="959"/>
      <c r="E19" s="751"/>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row>
    <row r="20" spans="1:31" ht="18" customHeight="1">
      <c r="B20" s="1328" t="s">
        <v>607</v>
      </c>
      <c r="C20" s="1329"/>
      <c r="D20" s="1330"/>
      <c r="E20" s="104"/>
      <c r="F20" s="77"/>
      <c r="G20" s="77"/>
      <c r="H20" s="77"/>
      <c r="I20" s="77"/>
      <c r="J20" s="77"/>
      <c r="K20" s="77"/>
      <c r="L20" s="77"/>
      <c r="M20" s="77"/>
      <c r="N20" s="77"/>
      <c r="O20" s="77"/>
      <c r="P20" s="77"/>
      <c r="Q20" s="77"/>
      <c r="R20" s="77"/>
      <c r="S20" s="77"/>
      <c r="T20" s="77"/>
      <c r="U20" s="77"/>
      <c r="V20" s="77"/>
      <c r="W20" s="77"/>
      <c r="X20" s="77"/>
      <c r="Y20" s="77"/>
      <c r="Z20" s="77"/>
      <c r="AA20" s="77"/>
      <c r="AB20" s="77"/>
      <c r="AC20" s="77"/>
      <c r="AD20" s="77"/>
      <c r="AE20" s="77"/>
    </row>
    <row r="21" spans="1:31" ht="18" customHeight="1">
      <c r="B21" s="750" t="s">
        <v>608</v>
      </c>
      <c r="C21" s="226"/>
      <c r="D21" s="227"/>
      <c r="E21" s="104"/>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row>
    <row r="22" spans="1:31" ht="18" customHeight="1">
      <c r="A22" s="228"/>
      <c r="B22" s="937" t="s">
        <v>609</v>
      </c>
      <c r="C22" s="938"/>
      <c r="D22" s="959"/>
      <c r="E22" s="104"/>
      <c r="F22" s="77"/>
      <c r="G22" s="77"/>
      <c r="H22" s="77"/>
      <c r="I22" s="77"/>
      <c r="J22" s="77"/>
      <c r="K22" s="77"/>
      <c r="L22" s="77"/>
      <c r="M22" s="77"/>
      <c r="N22" s="77"/>
      <c r="O22" s="77"/>
      <c r="P22" s="77"/>
      <c r="Q22" s="77"/>
      <c r="R22" s="77"/>
      <c r="S22" s="77"/>
      <c r="T22" s="77"/>
      <c r="U22" s="77"/>
      <c r="V22" s="77"/>
      <c r="W22" s="77"/>
      <c r="X22" s="77"/>
      <c r="Y22" s="77"/>
      <c r="Z22" s="77"/>
      <c r="AA22" s="77"/>
      <c r="AB22" s="77"/>
      <c r="AC22" s="77"/>
      <c r="AD22" s="77"/>
      <c r="AE22" s="77"/>
    </row>
    <row r="23" spans="1:31" ht="18" customHeight="1">
      <c r="A23" s="1325"/>
      <c r="B23" s="1326"/>
      <c r="C23" s="1326"/>
      <c r="D23" s="1326"/>
      <c r="E23" s="1326"/>
      <c r="F23" s="77"/>
      <c r="G23" s="77"/>
      <c r="H23" s="77"/>
      <c r="I23" s="77"/>
      <c r="J23" s="77"/>
      <c r="K23" s="77"/>
      <c r="L23" s="77"/>
      <c r="M23" s="77"/>
      <c r="N23" s="77"/>
      <c r="O23" s="77"/>
      <c r="P23" s="77"/>
      <c r="Q23" s="77"/>
      <c r="R23" s="77"/>
      <c r="S23" s="77"/>
      <c r="T23" s="77"/>
      <c r="U23" s="77"/>
      <c r="V23" s="77"/>
      <c r="W23" s="77"/>
      <c r="X23" s="77"/>
      <c r="Y23" s="77"/>
      <c r="Z23" s="77"/>
      <c r="AA23" s="77"/>
      <c r="AB23" s="77"/>
      <c r="AC23" s="77"/>
      <c r="AD23" s="77"/>
      <c r="AE23" s="77"/>
    </row>
    <row r="24" spans="1:31" ht="15.75">
      <c r="A24" s="159"/>
      <c r="B24" s="159"/>
      <c r="C24" s="159"/>
      <c r="D24" s="159"/>
      <c r="E24" s="159"/>
      <c r="F24" s="77"/>
      <c r="G24" s="77"/>
      <c r="H24" s="77"/>
      <c r="I24" s="77"/>
      <c r="J24" s="77"/>
      <c r="K24" s="77"/>
      <c r="L24" s="77"/>
      <c r="M24" s="77"/>
      <c r="N24" s="77"/>
      <c r="O24" s="77"/>
      <c r="P24" s="77"/>
      <c r="Q24" s="77"/>
      <c r="R24" s="77"/>
      <c r="S24" s="77"/>
      <c r="T24" s="77"/>
      <c r="U24" s="77"/>
      <c r="V24" s="77"/>
      <c r="W24" s="77"/>
      <c r="X24" s="77"/>
      <c r="Y24" s="77"/>
      <c r="Z24" s="77"/>
      <c r="AA24" s="77"/>
      <c r="AB24" s="77"/>
      <c r="AC24" s="77"/>
      <c r="AD24" s="77"/>
      <c r="AE24" s="77"/>
    </row>
    <row r="25" spans="1:31">
      <c r="B25" s="1327"/>
      <c r="C25" s="1327"/>
      <c r="D25" s="1327"/>
      <c r="E25" s="132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row>
    <row r="26" spans="1:31" ht="35.25" customHeight="1">
      <c r="A26" s="157" t="s">
        <v>470</v>
      </c>
      <c r="B26" s="948" t="s">
        <v>610</v>
      </c>
      <c r="C26" s="948"/>
      <c r="D26" s="948"/>
      <c r="E26" s="948"/>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row>
    <row r="27" spans="1:31" ht="36" customHeight="1">
      <c r="A27" s="140" t="s">
        <v>611</v>
      </c>
      <c r="B27" s="923" t="s">
        <v>612</v>
      </c>
      <c r="C27" s="923"/>
      <c r="D27" s="923"/>
      <c r="E27" s="130">
        <f>B10</f>
        <v>0</v>
      </c>
      <c r="F27" s="77"/>
      <c r="G27" s="77"/>
      <c r="H27" s="77"/>
      <c r="I27" s="77"/>
      <c r="J27" s="77"/>
      <c r="K27" s="77"/>
      <c r="L27" s="77"/>
      <c r="M27" s="77"/>
      <c r="N27" s="77"/>
      <c r="O27" s="77"/>
      <c r="P27" s="77"/>
      <c r="Q27" s="77"/>
      <c r="R27" s="77"/>
      <c r="S27" s="77"/>
      <c r="T27" s="77"/>
      <c r="U27" s="77"/>
      <c r="V27" s="77"/>
      <c r="W27" s="77"/>
      <c r="X27" s="77"/>
      <c r="Y27" s="77"/>
      <c r="Z27" s="77"/>
      <c r="AA27" s="77"/>
      <c r="AB27" s="77"/>
      <c r="AC27" s="77"/>
      <c r="AD27" s="77"/>
      <c r="AE27" s="77"/>
    </row>
    <row r="28" spans="1:31" ht="18.95" customHeight="1">
      <c r="A28" s="141" t="s">
        <v>613</v>
      </c>
      <c r="B28" s="1300" t="s">
        <v>614</v>
      </c>
      <c r="C28" s="1300"/>
      <c r="D28" s="1300"/>
      <c r="E28" s="98"/>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row>
    <row r="29" spans="1:31" ht="18.95" customHeight="1">
      <c r="A29" s="142"/>
      <c r="B29" s="1300" t="s">
        <v>615</v>
      </c>
      <c r="C29" s="1300"/>
      <c r="D29" s="1300"/>
      <c r="E29" s="136"/>
      <c r="F29" s="77"/>
      <c r="G29" s="77"/>
      <c r="H29" s="77"/>
      <c r="I29" s="77"/>
      <c r="J29" s="77"/>
      <c r="K29" s="77"/>
      <c r="L29" s="77"/>
      <c r="M29" s="77"/>
      <c r="N29" s="77"/>
      <c r="O29" s="77"/>
      <c r="P29" s="77"/>
      <c r="Q29" s="77"/>
      <c r="R29" s="77"/>
      <c r="S29" s="77"/>
      <c r="T29" s="77"/>
      <c r="U29" s="77"/>
      <c r="V29" s="77"/>
      <c r="W29" s="77"/>
      <c r="X29" s="77"/>
      <c r="Y29" s="77"/>
      <c r="Z29" s="77"/>
      <c r="AA29" s="77"/>
      <c r="AB29" s="77"/>
      <c r="AC29" s="77"/>
      <c r="AD29" s="77"/>
      <c r="AE29" s="77"/>
    </row>
    <row r="30" spans="1:31" ht="18.95" customHeight="1">
      <c r="A30" s="142"/>
      <c r="B30" s="1300"/>
      <c r="C30" s="1300"/>
      <c r="D30" s="1300"/>
      <c r="E30" s="136"/>
      <c r="F30" s="77"/>
      <c r="G30" s="77"/>
      <c r="H30" s="77"/>
      <c r="I30" s="77"/>
      <c r="J30" s="77"/>
      <c r="K30" s="77"/>
      <c r="L30" s="77"/>
      <c r="M30" s="77"/>
      <c r="N30" s="77"/>
      <c r="O30" s="77"/>
      <c r="P30" s="77"/>
      <c r="Q30" s="77"/>
      <c r="R30" s="77"/>
      <c r="S30" s="77"/>
      <c r="T30" s="77"/>
      <c r="U30" s="77"/>
      <c r="V30" s="77"/>
      <c r="W30" s="77"/>
      <c r="X30" s="77"/>
      <c r="Y30" s="77"/>
      <c r="Z30" s="77"/>
      <c r="AA30" s="77"/>
      <c r="AB30" s="77"/>
      <c r="AC30" s="77"/>
      <c r="AD30" s="77"/>
      <c r="AE30" s="77"/>
    </row>
    <row r="31" spans="1:31" ht="18.95" customHeight="1">
      <c r="A31" s="142"/>
      <c r="B31" s="1300"/>
      <c r="C31" s="1300"/>
      <c r="D31" s="1300"/>
      <c r="E31" s="136"/>
      <c r="F31" s="77"/>
      <c r="G31" s="77"/>
      <c r="H31" s="77"/>
      <c r="I31" s="77"/>
      <c r="J31" s="77"/>
      <c r="K31" s="77"/>
      <c r="L31" s="77"/>
      <c r="M31" s="77"/>
      <c r="N31" s="77"/>
      <c r="O31" s="77"/>
      <c r="P31" s="77"/>
      <c r="Q31" s="77"/>
      <c r="R31" s="77"/>
      <c r="S31" s="77"/>
      <c r="T31" s="77"/>
      <c r="U31" s="77"/>
      <c r="V31" s="77"/>
      <c r="W31" s="77"/>
      <c r="X31" s="77"/>
      <c r="Y31" s="77"/>
      <c r="Z31" s="77"/>
      <c r="AA31" s="77"/>
      <c r="AB31" s="77"/>
      <c r="AC31" s="77"/>
      <c r="AD31" s="77"/>
      <c r="AE31" s="77"/>
    </row>
    <row r="32" spans="1:31" ht="18.95" customHeight="1">
      <c r="A32" s="142"/>
      <c r="B32" s="1300" t="s">
        <v>616</v>
      </c>
      <c r="C32" s="1300"/>
      <c r="D32" s="1300"/>
      <c r="E32" s="136"/>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77"/>
    </row>
    <row r="33" spans="1:31" ht="18.95" customHeight="1">
      <c r="A33" s="142"/>
      <c r="B33" s="1300"/>
      <c r="C33" s="1300"/>
      <c r="D33" s="1300"/>
      <c r="E33" s="206"/>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row>
    <row r="34" spans="1:31" ht="18.95" customHeight="1">
      <c r="A34" s="142"/>
      <c r="B34" s="1300"/>
      <c r="C34" s="1300"/>
      <c r="D34" s="1300"/>
      <c r="E34" s="206"/>
      <c r="F34" s="77"/>
      <c r="G34" s="77"/>
      <c r="H34" s="77"/>
      <c r="I34" s="77"/>
      <c r="J34" s="77"/>
      <c r="K34" s="77"/>
      <c r="L34" s="77"/>
      <c r="M34" s="77"/>
      <c r="N34" s="77"/>
      <c r="O34" s="77"/>
      <c r="P34" s="77"/>
      <c r="Q34" s="77"/>
      <c r="R34" s="77"/>
      <c r="S34" s="77"/>
      <c r="T34" s="77"/>
      <c r="U34" s="77"/>
      <c r="V34" s="77"/>
      <c r="W34" s="77"/>
      <c r="X34" s="77"/>
      <c r="Y34" s="77"/>
      <c r="Z34" s="77"/>
      <c r="AA34" s="77"/>
      <c r="AB34" s="77"/>
      <c r="AC34" s="77"/>
      <c r="AD34" s="77"/>
      <c r="AE34" s="77"/>
    </row>
    <row r="35" spans="1:31" ht="18.95" customHeight="1">
      <c r="A35" s="142"/>
      <c r="B35" s="1300" t="s">
        <v>617</v>
      </c>
      <c r="C35" s="1300"/>
      <c r="D35" s="1300"/>
      <c r="E35" s="206"/>
      <c r="F35" s="77"/>
      <c r="G35" s="77"/>
      <c r="H35" s="77"/>
      <c r="I35" s="77"/>
      <c r="J35" s="77"/>
      <c r="K35" s="77"/>
      <c r="L35" s="77"/>
      <c r="M35" s="77"/>
      <c r="N35" s="77"/>
      <c r="O35" s="77"/>
      <c r="P35" s="77"/>
      <c r="Q35" s="77"/>
      <c r="R35" s="77"/>
      <c r="S35" s="77"/>
      <c r="T35" s="77"/>
      <c r="U35" s="77"/>
      <c r="V35" s="77"/>
      <c r="W35" s="77"/>
      <c r="X35" s="77"/>
      <c r="Y35" s="77"/>
      <c r="Z35" s="77"/>
      <c r="AA35" s="77"/>
      <c r="AB35" s="77"/>
      <c r="AC35" s="77"/>
      <c r="AD35" s="77"/>
      <c r="AE35" s="77"/>
    </row>
    <row r="36" spans="1:31" ht="18.95" customHeight="1">
      <c r="A36" s="142"/>
      <c r="B36" s="1300"/>
      <c r="C36" s="1300"/>
      <c r="D36" s="1300"/>
      <c r="E36" s="136"/>
      <c r="F36" s="77"/>
      <c r="G36" s="77"/>
      <c r="H36" s="77"/>
      <c r="I36" s="77"/>
      <c r="J36" s="77"/>
      <c r="K36" s="77"/>
      <c r="L36" s="77"/>
      <c r="M36" s="77"/>
      <c r="N36" s="77"/>
      <c r="O36" s="77"/>
      <c r="P36" s="77"/>
      <c r="Q36" s="77"/>
      <c r="R36" s="77"/>
      <c r="S36" s="77"/>
      <c r="T36" s="77"/>
      <c r="U36" s="77"/>
      <c r="V36" s="77"/>
      <c r="W36" s="77"/>
      <c r="X36" s="77"/>
      <c r="Y36" s="77"/>
      <c r="Z36" s="77"/>
      <c r="AA36" s="77"/>
      <c r="AB36" s="77"/>
      <c r="AC36" s="77"/>
      <c r="AD36" s="77"/>
      <c r="AE36" s="77"/>
    </row>
    <row r="37" spans="1:31" ht="18.95" customHeight="1">
      <c r="A37" s="160"/>
      <c r="B37" s="1305"/>
      <c r="C37" s="1305"/>
      <c r="D37" s="1305"/>
      <c r="E37" s="137"/>
      <c r="F37" s="77"/>
      <c r="G37" s="77"/>
      <c r="H37" s="77"/>
      <c r="I37" s="77"/>
      <c r="J37" s="77"/>
      <c r="K37" s="77"/>
      <c r="L37" s="77"/>
      <c r="M37" s="77"/>
      <c r="N37" s="77"/>
      <c r="O37" s="77"/>
      <c r="P37" s="77"/>
      <c r="Q37" s="77"/>
      <c r="R37" s="77"/>
      <c r="S37" s="77"/>
      <c r="T37" s="77"/>
      <c r="U37" s="77"/>
      <c r="V37" s="77"/>
      <c r="W37" s="77"/>
      <c r="X37" s="77"/>
      <c r="Y37" s="77"/>
      <c r="Z37" s="77"/>
      <c r="AA37" s="77"/>
      <c r="AB37" s="77"/>
      <c r="AC37" s="77"/>
      <c r="AD37" s="77"/>
      <c r="AE37" s="77"/>
    </row>
    <row r="38" spans="1:31" ht="18.95" customHeight="1">
      <c r="A38" s="141" t="s">
        <v>618</v>
      </c>
      <c r="B38" s="1304" t="s">
        <v>619</v>
      </c>
      <c r="C38" s="1304"/>
      <c r="D38" s="1304"/>
      <c r="E38" s="1317"/>
      <c r="F38" s="77"/>
      <c r="G38" s="77"/>
      <c r="H38" s="77"/>
      <c r="I38" s="77"/>
      <c r="J38" s="77"/>
      <c r="K38" s="77"/>
      <c r="L38" s="77"/>
      <c r="M38" s="77"/>
      <c r="N38" s="77"/>
      <c r="O38" s="77"/>
      <c r="P38" s="77"/>
      <c r="Q38" s="77"/>
      <c r="R38" s="77"/>
      <c r="S38" s="77"/>
      <c r="T38" s="77"/>
      <c r="U38" s="77"/>
      <c r="V38" s="77"/>
      <c r="W38" s="77"/>
      <c r="X38" s="77"/>
      <c r="Y38" s="77"/>
      <c r="Z38" s="77"/>
      <c r="AA38" s="77"/>
      <c r="AB38" s="77"/>
      <c r="AC38" s="77"/>
      <c r="AD38" s="77"/>
      <c r="AE38" s="77"/>
    </row>
    <row r="39" spans="1:31" ht="60.75" customHeight="1">
      <c r="A39" s="160"/>
      <c r="B39" s="1322" t="s">
        <v>620</v>
      </c>
      <c r="C39" s="1323"/>
      <c r="D39" s="1324"/>
      <c r="E39" s="1318"/>
      <c r="F39" s="77"/>
      <c r="G39" s="77"/>
      <c r="H39" s="77"/>
      <c r="I39" s="77"/>
      <c r="J39" s="77"/>
      <c r="K39" s="77"/>
      <c r="L39" s="77"/>
      <c r="M39" s="77"/>
      <c r="N39" s="77"/>
      <c r="O39" s="77"/>
      <c r="P39" s="77"/>
      <c r="Q39" s="77"/>
      <c r="R39" s="77"/>
      <c r="S39" s="77"/>
      <c r="T39" s="77"/>
      <c r="U39" s="77"/>
      <c r="V39" s="77"/>
      <c r="W39" s="77"/>
      <c r="X39" s="77"/>
      <c r="Y39" s="77"/>
      <c r="Z39" s="77"/>
      <c r="AA39" s="77"/>
      <c r="AB39" s="77"/>
      <c r="AC39" s="77"/>
      <c r="AD39" s="77"/>
      <c r="AE39" s="77"/>
    </row>
    <row r="40" spans="1:31" ht="93" customHeight="1">
      <c r="A40" s="1185" t="s">
        <v>621</v>
      </c>
      <c r="B40" s="1301" t="s">
        <v>622</v>
      </c>
      <c r="C40" s="1302"/>
      <c r="D40" s="1303"/>
      <c r="E40" s="387"/>
      <c r="F40" s="77"/>
      <c r="G40" s="77"/>
      <c r="H40" s="77"/>
      <c r="I40" s="77"/>
      <c r="J40" s="77"/>
      <c r="K40" s="77"/>
      <c r="L40" s="77"/>
      <c r="M40" s="77" t="str">
        <f>IF('Names of Bidder'!D15="Yes","Yes","No")</f>
        <v>No</v>
      </c>
      <c r="N40" s="77"/>
      <c r="O40" s="77"/>
      <c r="P40" s="77"/>
      <c r="Q40" s="77"/>
      <c r="R40" s="77"/>
      <c r="S40" s="77"/>
      <c r="T40" s="77"/>
      <c r="U40" s="77"/>
      <c r="V40" s="77"/>
      <c r="W40" s="77"/>
      <c r="X40" s="77"/>
      <c r="Y40" s="77"/>
      <c r="Z40" s="77"/>
      <c r="AA40" s="77"/>
      <c r="AB40" s="77"/>
      <c r="AC40" s="77"/>
      <c r="AD40" s="77"/>
      <c r="AE40" s="77"/>
    </row>
    <row r="41" spans="1:31" ht="22.5" customHeight="1">
      <c r="A41" s="1186"/>
      <c r="B41" s="924"/>
      <c r="C41" s="925"/>
      <c r="D41" s="1332"/>
      <c r="E41" s="384"/>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row>
    <row r="42" spans="1:31" ht="60.75" customHeight="1">
      <c r="A42" s="274" t="s">
        <v>623</v>
      </c>
      <c r="B42" s="937" t="s">
        <v>624</v>
      </c>
      <c r="C42" s="938"/>
      <c r="D42" s="959"/>
      <c r="E42" s="383"/>
      <c r="F42" s="77"/>
      <c r="G42" s="77"/>
      <c r="H42" s="77"/>
      <c r="I42" s="77"/>
      <c r="J42" s="77"/>
      <c r="K42" s="77"/>
      <c r="L42" s="77"/>
      <c r="M42" s="77"/>
      <c r="N42" s="77"/>
      <c r="O42" s="77"/>
      <c r="P42" s="77"/>
      <c r="Q42" s="77"/>
      <c r="R42" s="77"/>
      <c r="S42" s="77"/>
      <c r="T42" s="77"/>
      <c r="U42" s="77"/>
      <c r="V42" s="77"/>
      <c r="W42" s="77"/>
      <c r="X42" s="77"/>
      <c r="Y42" s="77"/>
      <c r="Z42" s="77"/>
      <c r="AA42" s="77"/>
      <c r="AB42" s="77"/>
      <c r="AC42" s="77"/>
      <c r="AD42" s="77"/>
      <c r="AE42" s="77"/>
    </row>
    <row r="43" spans="1:31" ht="114.75" customHeight="1">
      <c r="A43" s="385" t="s">
        <v>625</v>
      </c>
      <c r="B43" s="1301" t="s">
        <v>626</v>
      </c>
      <c r="C43" s="1302"/>
      <c r="D43" s="1303"/>
      <c r="E43" s="387"/>
      <c r="F43" s="77"/>
      <c r="G43" s="77"/>
      <c r="H43" s="77"/>
      <c r="I43" s="77"/>
      <c r="J43" s="77"/>
      <c r="K43" s="77"/>
      <c r="L43" s="77"/>
      <c r="M43" s="77"/>
      <c r="N43" s="77"/>
      <c r="O43" s="77"/>
      <c r="P43" s="77"/>
      <c r="Q43" s="77"/>
      <c r="R43" s="77"/>
      <c r="S43" s="77"/>
      <c r="T43" s="77"/>
      <c r="U43" s="77"/>
      <c r="V43" s="77"/>
      <c r="W43" s="77"/>
      <c r="X43" s="77"/>
      <c r="Y43" s="77"/>
      <c r="Z43" s="77"/>
      <c r="AA43" s="77"/>
      <c r="AB43" s="77"/>
      <c r="AC43" s="77"/>
      <c r="AD43" s="77"/>
      <c r="AE43" s="77"/>
    </row>
    <row r="44" spans="1:31" ht="21.75" customHeight="1">
      <c r="A44" s="48" t="s">
        <v>627</v>
      </c>
      <c r="B44" s="1314" t="s">
        <v>628</v>
      </c>
      <c r="C44" s="1315"/>
      <c r="D44" s="1316"/>
      <c r="E44" s="80"/>
      <c r="F44" s="77"/>
      <c r="G44" s="77"/>
      <c r="H44" s="77"/>
      <c r="I44" s="77"/>
      <c r="J44" s="77"/>
      <c r="K44" s="77"/>
      <c r="L44" s="77"/>
      <c r="M44" s="77"/>
      <c r="N44" s="77"/>
      <c r="O44" s="77"/>
      <c r="P44" s="77"/>
      <c r="Q44" s="77"/>
      <c r="R44" s="77"/>
      <c r="S44" s="77"/>
      <c r="T44" s="77"/>
      <c r="U44" s="77"/>
      <c r="V44" s="77"/>
      <c r="W44" s="77"/>
      <c r="X44" s="77"/>
      <c r="Y44" s="77"/>
      <c r="Z44" s="77"/>
      <c r="AA44" s="77"/>
      <c r="AB44" s="77"/>
      <c r="AC44" s="77"/>
      <c r="AD44" s="77"/>
      <c r="AE44" s="77"/>
    </row>
    <row r="45" spans="1:31" ht="24.75" customHeight="1">
      <c r="A45" s="48" t="s">
        <v>629</v>
      </c>
      <c r="B45" s="1298" t="s">
        <v>630</v>
      </c>
      <c r="C45" s="1298"/>
      <c r="D45" s="1298"/>
      <c r="E45" s="80"/>
      <c r="F45" s="77"/>
      <c r="G45" s="77"/>
      <c r="H45" s="77"/>
      <c r="I45" s="77"/>
      <c r="J45" s="77"/>
      <c r="K45" s="77"/>
      <c r="L45" s="77"/>
      <c r="M45" s="77"/>
      <c r="N45" s="77"/>
      <c r="O45" s="77"/>
      <c r="P45" s="77"/>
      <c r="Q45" s="77"/>
      <c r="R45" s="77"/>
      <c r="S45" s="77"/>
      <c r="T45" s="77"/>
      <c r="U45" s="77"/>
      <c r="V45" s="77"/>
      <c r="W45" s="77"/>
      <c r="X45" s="77"/>
      <c r="Y45" s="77"/>
      <c r="Z45" s="77"/>
      <c r="AA45" s="77"/>
      <c r="AB45" s="77"/>
      <c r="AC45" s="77"/>
      <c r="AD45" s="77"/>
      <c r="AE45" s="77"/>
    </row>
    <row r="46" spans="1:31" ht="44.25" customHeight="1">
      <c r="A46" s="271" t="s">
        <v>631</v>
      </c>
      <c r="B46" s="1298" t="s">
        <v>632</v>
      </c>
      <c r="C46" s="1298"/>
      <c r="D46" s="1298"/>
      <c r="E46" s="80"/>
      <c r="F46" s="77"/>
      <c r="G46" s="77"/>
      <c r="H46" s="77"/>
      <c r="I46" s="77"/>
      <c r="J46" s="77"/>
      <c r="K46" s="77"/>
      <c r="L46" s="77"/>
      <c r="M46" s="77"/>
      <c r="N46" s="77"/>
      <c r="O46" s="77"/>
      <c r="P46" s="77"/>
      <c r="Q46" s="77"/>
      <c r="R46" s="77"/>
      <c r="S46" s="77"/>
      <c r="T46" s="77"/>
      <c r="U46" s="77"/>
      <c r="V46" s="77"/>
      <c r="W46" s="77"/>
      <c r="X46" s="77"/>
      <c r="Y46" s="77"/>
      <c r="Z46" s="77"/>
      <c r="AA46" s="77"/>
      <c r="AB46" s="77"/>
      <c r="AC46" s="77"/>
      <c r="AD46" s="77"/>
      <c r="AE46" s="77"/>
    </row>
    <row r="47" spans="1:31" ht="36.75" customHeight="1">
      <c r="A47" s="271"/>
      <c r="B47" s="1298" t="s">
        <v>633</v>
      </c>
      <c r="C47" s="1298"/>
      <c r="D47" s="1298"/>
      <c r="E47" s="272" t="s">
        <v>634</v>
      </c>
      <c r="F47" s="77"/>
      <c r="G47" s="77"/>
      <c r="H47" s="77"/>
      <c r="I47" s="77"/>
      <c r="J47" s="77"/>
      <c r="K47" s="77"/>
      <c r="L47" s="77"/>
      <c r="M47" s="77"/>
      <c r="N47" s="77"/>
      <c r="O47" s="77"/>
      <c r="P47" s="77"/>
      <c r="Q47" s="77"/>
      <c r="R47" s="77"/>
      <c r="S47" s="77"/>
      <c r="T47" s="77"/>
      <c r="U47" s="77"/>
      <c r="V47" s="77"/>
      <c r="W47" s="77"/>
      <c r="X47" s="77"/>
      <c r="Y47" s="77"/>
      <c r="Z47" s="77"/>
      <c r="AA47" s="77"/>
      <c r="AB47" s="77"/>
      <c r="AC47" s="77"/>
      <c r="AD47" s="77"/>
      <c r="AE47" s="77"/>
    </row>
    <row r="48" spans="1:31" ht="17.100000000000001" customHeight="1">
      <c r="A48" s="271" t="s">
        <v>635</v>
      </c>
      <c r="B48" s="1211"/>
      <c r="C48" s="1299"/>
      <c r="D48" s="1212"/>
      <c r="E48" s="80"/>
      <c r="F48" s="77"/>
      <c r="G48" s="77"/>
      <c r="H48" s="77"/>
      <c r="I48" s="77"/>
      <c r="J48" s="77"/>
      <c r="K48" s="77"/>
      <c r="L48" s="77"/>
      <c r="M48" s="77"/>
      <c r="N48" s="77"/>
      <c r="O48" s="77"/>
      <c r="P48" s="77"/>
      <c r="Q48" s="77"/>
      <c r="R48" s="77"/>
      <c r="S48" s="77"/>
      <c r="T48" s="77"/>
      <c r="U48" s="77"/>
      <c r="V48" s="77"/>
      <c r="W48" s="77"/>
      <c r="X48" s="77"/>
      <c r="Y48" s="77"/>
      <c r="Z48" s="77"/>
      <c r="AA48" s="77"/>
      <c r="AB48" s="77"/>
      <c r="AC48" s="77"/>
      <c r="AD48" s="77"/>
      <c r="AE48" s="77"/>
    </row>
    <row r="49" spans="1:31" ht="17.100000000000001" customHeight="1">
      <c r="A49" s="271" t="s">
        <v>78</v>
      </c>
      <c r="B49" s="1211"/>
      <c r="C49" s="1299"/>
      <c r="D49" s="1212"/>
      <c r="E49" s="80"/>
      <c r="F49" s="77"/>
      <c r="G49" s="77"/>
      <c r="H49" s="77"/>
      <c r="I49" s="77"/>
      <c r="J49" s="77"/>
      <c r="K49" s="77"/>
      <c r="L49" s="77"/>
      <c r="M49" s="77"/>
      <c r="N49" s="77"/>
      <c r="O49" s="77"/>
      <c r="P49" s="77"/>
      <c r="Q49" s="77"/>
      <c r="R49" s="77"/>
      <c r="S49" s="77"/>
      <c r="T49" s="77"/>
      <c r="U49" s="77"/>
      <c r="V49" s="77"/>
      <c r="W49" s="77"/>
      <c r="X49" s="77"/>
      <c r="Y49" s="77"/>
      <c r="Z49" s="77"/>
      <c r="AA49" s="77"/>
      <c r="AB49" s="77"/>
      <c r="AC49" s="77"/>
      <c r="AD49" s="77"/>
      <c r="AE49" s="77"/>
    </row>
    <row r="50" spans="1:31" ht="17.100000000000001" customHeight="1">
      <c r="A50" s="271" t="s">
        <v>79</v>
      </c>
      <c r="B50" s="1211"/>
      <c r="C50" s="1299"/>
      <c r="D50" s="1212"/>
      <c r="E50" s="80"/>
      <c r="F50" s="77"/>
      <c r="G50" s="77"/>
      <c r="H50" s="77"/>
      <c r="I50" s="77"/>
      <c r="J50" s="77"/>
      <c r="K50" s="77"/>
      <c r="L50" s="77"/>
      <c r="M50" s="77"/>
      <c r="N50" s="77"/>
      <c r="O50" s="77"/>
      <c r="P50" s="77"/>
      <c r="Q50" s="77"/>
      <c r="R50" s="77"/>
      <c r="S50" s="77"/>
      <c r="T50" s="77"/>
      <c r="U50" s="77"/>
      <c r="V50" s="77"/>
      <c r="W50" s="77"/>
      <c r="X50" s="77"/>
      <c r="Y50" s="77"/>
      <c r="Z50" s="77"/>
      <c r="AA50" s="77"/>
      <c r="AB50" s="77"/>
      <c r="AC50" s="77"/>
      <c r="AD50" s="77"/>
      <c r="AE50" s="77"/>
    </row>
    <row r="51" spans="1:31" ht="66.75" customHeight="1">
      <c r="A51" s="271" t="s">
        <v>276</v>
      </c>
      <c r="B51" s="1298" t="s">
        <v>636</v>
      </c>
      <c r="C51" s="1298"/>
      <c r="D51" s="1298"/>
      <c r="E51" s="273"/>
      <c r="F51" s="77"/>
      <c r="G51" s="77"/>
      <c r="H51" s="77"/>
      <c r="I51" s="77"/>
      <c r="J51" s="77"/>
      <c r="K51" s="77"/>
      <c r="L51" s="77"/>
      <c r="M51" s="77"/>
      <c r="N51" s="77"/>
      <c r="O51" s="77"/>
      <c r="P51" s="77"/>
      <c r="Q51" s="77"/>
      <c r="R51" s="77"/>
      <c r="S51" s="77"/>
      <c r="T51" s="77"/>
      <c r="U51" s="77"/>
      <c r="V51" s="77"/>
      <c r="W51" s="77"/>
      <c r="X51" s="77"/>
      <c r="Y51" s="77"/>
      <c r="Z51" s="77"/>
      <c r="AA51" s="77"/>
      <c r="AB51" s="77"/>
      <c r="AC51" s="77"/>
      <c r="AD51" s="77"/>
      <c r="AE51" s="77"/>
    </row>
    <row r="52" spans="1:31" ht="17.100000000000001" customHeight="1">
      <c r="A52" s="271"/>
      <c r="B52" s="1298" t="s">
        <v>633</v>
      </c>
      <c r="C52" s="1298"/>
      <c r="D52" s="1298"/>
      <c r="E52" s="272" t="s">
        <v>634</v>
      </c>
      <c r="F52" s="77"/>
      <c r="G52" s="77"/>
      <c r="H52" s="77"/>
      <c r="I52" s="77"/>
      <c r="J52" s="77"/>
      <c r="K52" s="77"/>
      <c r="L52" s="77"/>
      <c r="M52" s="77"/>
      <c r="N52" s="77"/>
      <c r="O52" s="77"/>
      <c r="P52" s="77"/>
      <c r="Q52" s="77"/>
      <c r="R52" s="77"/>
      <c r="S52" s="77"/>
      <c r="T52" s="77"/>
      <c r="U52" s="77"/>
      <c r="V52" s="77"/>
      <c r="W52" s="77"/>
      <c r="X52" s="77"/>
      <c r="Y52" s="77"/>
      <c r="Z52" s="77"/>
      <c r="AA52" s="77"/>
      <c r="AB52" s="77"/>
      <c r="AC52" s="77"/>
      <c r="AD52" s="77"/>
      <c r="AE52" s="77"/>
    </row>
    <row r="53" spans="1:31" ht="17.100000000000001" customHeight="1">
      <c r="A53" s="271" t="s">
        <v>635</v>
      </c>
      <c r="B53" s="1211"/>
      <c r="C53" s="1299"/>
      <c r="D53" s="1212"/>
      <c r="E53" s="80"/>
      <c r="F53" s="77"/>
      <c r="G53" s="77"/>
      <c r="H53" s="77"/>
      <c r="I53" s="77"/>
      <c r="J53" s="77"/>
      <c r="K53" s="77"/>
      <c r="L53" s="77"/>
      <c r="M53" s="77"/>
      <c r="N53" s="77"/>
      <c r="O53" s="77"/>
      <c r="P53" s="77"/>
      <c r="Q53" s="77"/>
      <c r="R53" s="77"/>
      <c r="S53" s="77"/>
      <c r="T53" s="77"/>
      <c r="U53" s="77"/>
      <c r="V53" s="77"/>
      <c r="W53" s="77"/>
      <c r="X53" s="77"/>
      <c r="Y53" s="77"/>
      <c r="Z53" s="77"/>
      <c r="AA53" s="77"/>
      <c r="AB53" s="77"/>
      <c r="AC53" s="77"/>
      <c r="AD53" s="77"/>
      <c r="AE53" s="77"/>
    </row>
    <row r="54" spans="1:31" ht="17.100000000000001" customHeight="1">
      <c r="A54" s="271" t="s">
        <v>78</v>
      </c>
      <c r="B54" s="1211"/>
      <c r="C54" s="1299"/>
      <c r="D54" s="1212"/>
      <c r="E54" s="80"/>
      <c r="F54" s="77"/>
      <c r="G54" s="77"/>
      <c r="H54" s="77"/>
      <c r="I54" s="77"/>
      <c r="J54" s="77"/>
      <c r="K54" s="77"/>
      <c r="L54" s="77"/>
      <c r="M54" s="77"/>
      <c r="N54" s="77"/>
      <c r="O54" s="77"/>
      <c r="P54" s="77"/>
      <c r="Q54" s="77"/>
      <c r="R54" s="77"/>
      <c r="S54" s="77"/>
      <c r="T54" s="77"/>
      <c r="U54" s="77"/>
      <c r="V54" s="77"/>
      <c r="W54" s="77"/>
      <c r="X54" s="77"/>
      <c r="Y54" s="77"/>
      <c r="Z54" s="77"/>
      <c r="AA54" s="77"/>
      <c r="AB54" s="77"/>
      <c r="AC54" s="77"/>
      <c r="AD54" s="77"/>
      <c r="AE54" s="77"/>
    </row>
    <row r="55" spans="1:31" ht="17.100000000000001" customHeight="1">
      <c r="A55" s="271" t="s">
        <v>79</v>
      </c>
      <c r="B55" s="1211"/>
      <c r="C55" s="1299"/>
      <c r="D55" s="1212"/>
      <c r="E55" s="80"/>
      <c r="F55" s="77"/>
      <c r="G55" s="77"/>
      <c r="H55" s="77"/>
      <c r="I55" s="77"/>
      <c r="J55" s="77"/>
      <c r="K55" s="77"/>
      <c r="L55" s="77"/>
      <c r="M55" s="77"/>
      <c r="N55" s="77"/>
      <c r="O55" s="77"/>
      <c r="P55" s="77"/>
      <c r="Q55" s="77"/>
      <c r="R55" s="77"/>
      <c r="S55" s="77"/>
      <c r="T55" s="77"/>
      <c r="U55" s="77"/>
      <c r="V55" s="77"/>
      <c r="W55" s="77"/>
      <c r="X55" s="77"/>
      <c r="Y55" s="77"/>
      <c r="Z55" s="77"/>
      <c r="AA55" s="77"/>
      <c r="AB55" s="77"/>
      <c r="AC55" s="77"/>
      <c r="AD55" s="77"/>
      <c r="AE55" s="77"/>
    </row>
    <row r="56" spans="1:31" ht="17.100000000000001" customHeight="1">
      <c r="A56" s="274" t="s">
        <v>169</v>
      </c>
      <c r="B56" s="1211"/>
      <c r="C56" s="1299"/>
      <c r="D56" s="1212"/>
      <c r="E56" s="80"/>
      <c r="F56" s="77"/>
      <c r="G56" s="77"/>
      <c r="H56" s="77"/>
      <c r="I56" s="77"/>
      <c r="J56" s="77"/>
      <c r="K56" s="77"/>
      <c r="L56" s="77"/>
      <c r="M56" s="77"/>
      <c r="N56" s="77"/>
      <c r="O56" s="77"/>
      <c r="P56" s="77"/>
      <c r="Q56" s="77"/>
      <c r="R56" s="77"/>
      <c r="S56" s="77"/>
      <c r="T56" s="77"/>
      <c r="U56" s="77"/>
      <c r="V56" s="77"/>
      <c r="W56" s="77"/>
      <c r="X56" s="77"/>
      <c r="Y56" s="77"/>
      <c r="Z56" s="77"/>
      <c r="AA56" s="77"/>
      <c r="AB56" s="77"/>
      <c r="AC56" s="77"/>
      <c r="AD56" s="77"/>
      <c r="AE56" s="77"/>
    </row>
    <row r="57" spans="1:31" ht="17.100000000000001" customHeight="1">
      <c r="A57" s="271" t="s">
        <v>170</v>
      </c>
      <c r="B57" s="1211"/>
      <c r="C57" s="1299"/>
      <c r="D57" s="1212"/>
      <c r="E57" s="80"/>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row>
    <row r="58" spans="1:31" ht="17.100000000000001" customHeight="1">
      <c r="A58" s="274" t="s">
        <v>172</v>
      </c>
      <c r="B58" s="1211"/>
      <c r="C58" s="1299"/>
      <c r="D58" s="1212"/>
      <c r="E58" s="80"/>
      <c r="F58" s="77"/>
      <c r="G58" s="77"/>
      <c r="H58" s="77"/>
      <c r="I58" s="77"/>
      <c r="J58" s="77"/>
      <c r="K58" s="77"/>
      <c r="L58" s="77"/>
      <c r="M58" s="77"/>
      <c r="N58" s="77"/>
      <c r="O58" s="77"/>
      <c r="P58" s="77"/>
      <c r="Q58" s="77"/>
      <c r="R58" s="77"/>
      <c r="S58" s="77"/>
      <c r="T58" s="77"/>
      <c r="U58" s="77"/>
      <c r="V58" s="77"/>
      <c r="W58" s="77"/>
      <c r="X58" s="77"/>
      <c r="Y58" s="77"/>
      <c r="Z58" s="77"/>
      <c r="AA58" s="77"/>
      <c r="AB58" s="77"/>
      <c r="AC58" s="77"/>
      <c r="AD58" s="77"/>
      <c r="AE58" s="77"/>
    </row>
    <row r="59" spans="1:31" ht="17.100000000000001" customHeight="1">
      <c r="A59" s="48">
        <v>6</v>
      </c>
      <c r="B59" s="1310" t="s">
        <v>637</v>
      </c>
      <c r="C59" s="1310"/>
      <c r="D59" s="1310"/>
      <c r="E59" s="80"/>
      <c r="F59" s="77"/>
      <c r="G59" s="77"/>
      <c r="H59" s="77"/>
      <c r="I59" s="77"/>
      <c r="J59" s="77"/>
      <c r="K59" s="77"/>
      <c r="L59" s="77"/>
      <c r="M59" s="77"/>
      <c r="N59" s="77"/>
      <c r="O59" s="77"/>
      <c r="P59" s="77"/>
      <c r="Q59" s="77"/>
      <c r="R59" s="77"/>
      <c r="S59" s="77"/>
      <c r="T59" s="77"/>
      <c r="U59" s="77"/>
      <c r="V59" s="77"/>
      <c r="W59" s="77"/>
      <c r="X59" s="77"/>
      <c r="Y59" s="77"/>
      <c r="Z59" s="77"/>
      <c r="AA59" s="77"/>
      <c r="AB59" s="77"/>
      <c r="AC59" s="77"/>
      <c r="AD59" s="77"/>
      <c r="AE59" s="77"/>
    </row>
    <row r="60" spans="1:31" ht="17.100000000000001" customHeight="1">
      <c r="A60" s="48">
        <v>7</v>
      </c>
      <c r="B60" s="1300" t="s">
        <v>638</v>
      </c>
      <c r="C60" s="1300"/>
      <c r="D60" s="1300"/>
      <c r="E60" s="80"/>
      <c r="F60" s="77"/>
      <c r="G60" s="77"/>
      <c r="H60" s="77"/>
      <c r="I60" s="77"/>
      <c r="J60" s="77"/>
      <c r="K60" s="77"/>
      <c r="L60" s="77"/>
      <c r="M60" s="77"/>
      <c r="N60" s="77"/>
      <c r="O60" s="77"/>
      <c r="P60" s="77"/>
      <c r="Q60" s="77"/>
      <c r="R60" s="77"/>
      <c r="S60" s="77"/>
      <c r="T60" s="77"/>
      <c r="U60" s="77"/>
      <c r="V60" s="77"/>
      <c r="W60" s="77"/>
      <c r="X60" s="77"/>
      <c r="Y60" s="77"/>
      <c r="Z60" s="77"/>
      <c r="AA60" s="77"/>
      <c r="AB60" s="77"/>
      <c r="AC60" s="77"/>
      <c r="AD60" s="77"/>
      <c r="AE60" s="77"/>
    </row>
    <row r="61" spans="1:31" ht="17.100000000000001" customHeight="1">
      <c r="A61" s="97"/>
      <c r="B61" s="1300"/>
      <c r="C61" s="1300"/>
      <c r="D61" s="1300"/>
      <c r="E61" s="136"/>
      <c r="F61" s="77"/>
      <c r="G61" s="77"/>
      <c r="H61" s="77"/>
      <c r="I61" s="77"/>
      <c r="J61" s="77"/>
      <c r="K61" s="77"/>
      <c r="L61" s="77"/>
      <c r="M61" s="77"/>
      <c r="N61" s="77"/>
      <c r="O61" s="77"/>
      <c r="P61" s="77"/>
      <c r="Q61" s="77"/>
      <c r="R61" s="77"/>
      <c r="S61" s="77"/>
      <c r="T61" s="77"/>
      <c r="U61" s="77"/>
      <c r="V61" s="77"/>
      <c r="W61" s="77"/>
      <c r="X61" s="77"/>
      <c r="Y61" s="77"/>
      <c r="Z61" s="77"/>
      <c r="AA61" s="77"/>
      <c r="AB61" s="77"/>
      <c r="AC61" s="77"/>
      <c r="AD61" s="77"/>
      <c r="AE61" s="77"/>
    </row>
    <row r="62" spans="1:31" ht="17.100000000000001" customHeight="1">
      <c r="A62" s="92"/>
      <c r="B62" s="1305"/>
      <c r="C62" s="1305"/>
      <c r="D62" s="1305"/>
      <c r="E62" s="137"/>
      <c r="F62" s="77"/>
      <c r="G62" s="77"/>
      <c r="H62" s="77"/>
      <c r="I62" s="77"/>
      <c r="J62" s="77"/>
      <c r="K62" s="77"/>
      <c r="L62" s="77"/>
      <c r="M62" s="77"/>
      <c r="N62" s="77"/>
      <c r="O62" s="77"/>
      <c r="P62" s="77"/>
      <c r="Q62" s="77"/>
      <c r="R62" s="77"/>
      <c r="S62" s="77"/>
      <c r="T62" s="77"/>
      <c r="U62" s="77"/>
      <c r="V62" s="77"/>
      <c r="W62" s="77"/>
      <c r="X62" s="77"/>
      <c r="Y62" s="77"/>
      <c r="Z62" s="77"/>
      <c r="AA62" s="77"/>
      <c r="AB62" s="77"/>
      <c r="AC62" s="77"/>
      <c r="AD62" s="77"/>
      <c r="AE62" s="77"/>
    </row>
    <row r="63" spans="1:31" ht="17.100000000000001" customHeight="1">
      <c r="A63" s="97">
        <v>8</v>
      </c>
      <c r="B63" s="1297" t="s">
        <v>639</v>
      </c>
      <c r="C63" s="1297"/>
      <c r="D63" s="1297"/>
      <c r="E63" s="138"/>
      <c r="F63" s="77"/>
      <c r="G63" s="77"/>
      <c r="H63" s="77"/>
      <c r="I63" s="77"/>
      <c r="J63" s="77"/>
      <c r="K63" s="77"/>
      <c r="L63" s="77"/>
      <c r="M63" s="77"/>
      <c r="N63" s="77"/>
      <c r="O63" s="77"/>
      <c r="P63" s="77"/>
      <c r="Q63" s="77"/>
      <c r="R63" s="77"/>
      <c r="S63" s="77"/>
      <c r="T63" s="77"/>
      <c r="U63" s="77"/>
      <c r="V63" s="77"/>
      <c r="W63" s="77"/>
      <c r="X63" s="77"/>
      <c r="Y63" s="77"/>
      <c r="Z63" s="77"/>
      <c r="AA63" s="77"/>
      <c r="AB63" s="77"/>
      <c r="AC63" s="77"/>
      <c r="AD63" s="77"/>
      <c r="AE63" s="77"/>
    </row>
    <row r="64" spans="1:31" ht="17.100000000000001" customHeight="1">
      <c r="A64" s="97"/>
      <c r="B64" s="1300" t="s">
        <v>51</v>
      </c>
      <c r="C64" s="1300"/>
      <c r="D64" s="1300"/>
      <c r="E64" s="136"/>
      <c r="F64" s="77"/>
      <c r="G64" s="77"/>
      <c r="H64" s="77"/>
      <c r="I64" s="77"/>
      <c r="J64" s="77"/>
      <c r="K64" s="77"/>
      <c r="L64" s="77"/>
      <c r="M64" s="77"/>
      <c r="N64" s="77"/>
      <c r="O64" s="77"/>
      <c r="P64" s="77"/>
      <c r="Q64" s="77"/>
      <c r="R64" s="77"/>
      <c r="S64" s="77"/>
      <c r="T64" s="77"/>
      <c r="U64" s="77"/>
      <c r="V64" s="77"/>
      <c r="W64" s="77"/>
      <c r="X64" s="77"/>
      <c r="Y64" s="77"/>
      <c r="Z64" s="77"/>
      <c r="AA64" s="77"/>
      <c r="AB64" s="77"/>
      <c r="AC64" s="77"/>
      <c r="AD64" s="77"/>
      <c r="AE64" s="77"/>
    </row>
    <row r="65" spans="1:31" ht="17.100000000000001" customHeight="1">
      <c r="A65" s="48">
        <v>9</v>
      </c>
      <c r="B65" s="1311" t="s">
        <v>640</v>
      </c>
      <c r="C65" s="1312"/>
      <c r="D65" s="1313"/>
      <c r="E65" s="139"/>
      <c r="F65" s="77"/>
      <c r="G65" s="77"/>
      <c r="H65" s="77"/>
      <c r="I65" s="77"/>
      <c r="J65" s="77"/>
      <c r="K65" s="77"/>
      <c r="L65" s="77"/>
      <c r="M65" s="77"/>
      <c r="N65" s="77"/>
      <c r="O65" s="77"/>
      <c r="P65" s="77"/>
      <c r="Q65" s="77"/>
      <c r="R65" s="77"/>
      <c r="S65" s="77"/>
      <c r="T65" s="77"/>
      <c r="U65" s="77"/>
      <c r="V65" s="77"/>
      <c r="W65" s="77"/>
      <c r="X65" s="77"/>
      <c r="Y65" s="77"/>
      <c r="Z65" s="77"/>
      <c r="AA65" s="77"/>
      <c r="AB65" s="77"/>
      <c r="AC65" s="77"/>
      <c r="AD65" s="77"/>
      <c r="AE65" s="77"/>
    </row>
    <row r="66" spans="1:31" ht="17.100000000000001" customHeight="1">
      <c r="A66" s="97"/>
      <c r="B66" s="1300" t="s">
        <v>641</v>
      </c>
      <c r="C66" s="1300"/>
      <c r="D66" s="1300"/>
      <c r="E66" s="136"/>
      <c r="F66" s="77"/>
      <c r="G66" s="77"/>
      <c r="H66" s="77"/>
      <c r="I66" s="77"/>
      <c r="J66" s="77"/>
      <c r="K66" s="77"/>
      <c r="L66" s="77"/>
      <c r="M66" s="77"/>
      <c r="N66" s="77"/>
      <c r="O66" s="77"/>
      <c r="P66" s="77"/>
      <c r="Q66" s="77"/>
      <c r="R66" s="77"/>
      <c r="S66" s="77"/>
      <c r="T66" s="77"/>
      <c r="U66" s="77"/>
      <c r="V66" s="77"/>
      <c r="W66" s="77"/>
      <c r="X66" s="77"/>
      <c r="Y66" s="77"/>
      <c r="Z66" s="77"/>
      <c r="AA66" s="77"/>
      <c r="AB66" s="77"/>
      <c r="AC66" s="77"/>
      <c r="AD66" s="77"/>
      <c r="AE66" s="77"/>
    </row>
    <row r="67" spans="1:31" ht="17.100000000000001" customHeight="1">
      <c r="A67" s="97"/>
      <c r="B67" s="1300" t="s">
        <v>642</v>
      </c>
      <c r="C67" s="1300"/>
      <c r="D67" s="1300"/>
      <c r="E67" s="136"/>
      <c r="F67" s="77"/>
      <c r="G67" s="77"/>
      <c r="H67" s="77"/>
      <c r="I67" s="77"/>
      <c r="J67" s="77"/>
      <c r="K67" s="77"/>
      <c r="L67" s="77"/>
      <c r="M67" s="77"/>
      <c r="N67" s="77"/>
      <c r="O67" s="77"/>
      <c r="P67" s="77"/>
      <c r="Q67" s="77"/>
      <c r="R67" s="77"/>
      <c r="S67" s="77"/>
      <c r="T67" s="77"/>
      <c r="U67" s="77"/>
      <c r="V67" s="77"/>
      <c r="W67" s="77"/>
      <c r="X67" s="77"/>
      <c r="Y67" s="77"/>
      <c r="Z67" s="77"/>
      <c r="AA67" s="77"/>
      <c r="AB67" s="77"/>
      <c r="AC67" s="77"/>
      <c r="AD67" s="77"/>
      <c r="AE67" s="77"/>
    </row>
    <row r="68" spans="1:31" ht="17.100000000000001" customHeight="1">
      <c r="A68" s="92"/>
      <c r="B68" s="1305" t="s">
        <v>643</v>
      </c>
      <c r="C68" s="1305"/>
      <c r="D68" s="1305"/>
      <c r="E68" s="13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row>
    <row r="69" spans="1:31" ht="17.100000000000001" customHeight="1">
      <c r="A69" s="48">
        <v>10</v>
      </c>
      <c r="B69" s="1306" t="s">
        <v>644</v>
      </c>
      <c r="C69" s="1306"/>
      <c r="D69" s="1306"/>
      <c r="E69" s="139"/>
      <c r="F69" s="77"/>
      <c r="G69" s="77"/>
      <c r="H69" s="77"/>
      <c r="I69" s="77"/>
      <c r="J69" s="77"/>
      <c r="K69" s="77"/>
      <c r="L69" s="77"/>
      <c r="M69" s="77"/>
      <c r="N69" s="77"/>
      <c r="O69" s="77"/>
      <c r="P69" s="77"/>
      <c r="Q69" s="77"/>
      <c r="R69" s="77"/>
      <c r="S69" s="77"/>
      <c r="T69" s="77"/>
      <c r="U69" s="77"/>
      <c r="V69" s="77"/>
      <c r="W69" s="77"/>
      <c r="X69" s="77"/>
      <c r="Y69" s="77"/>
      <c r="Z69" s="77"/>
      <c r="AA69" s="77"/>
      <c r="AB69" s="77"/>
      <c r="AC69" s="77"/>
      <c r="AD69" s="77"/>
      <c r="AE69" s="77"/>
    </row>
    <row r="70" spans="1:31" ht="17.100000000000001" customHeight="1">
      <c r="A70" s="97"/>
      <c r="B70" s="1300" t="s">
        <v>645</v>
      </c>
      <c r="C70" s="1300"/>
      <c r="D70" s="1300"/>
      <c r="E70" s="136"/>
      <c r="F70" s="77"/>
      <c r="G70" s="77"/>
      <c r="H70" s="77"/>
      <c r="I70" s="77"/>
      <c r="J70" s="77"/>
      <c r="K70" s="77"/>
      <c r="L70" s="77"/>
      <c r="M70" s="77"/>
      <c r="N70" s="77"/>
      <c r="O70" s="77"/>
      <c r="P70" s="77"/>
      <c r="Q70" s="77"/>
      <c r="R70" s="77"/>
      <c r="S70" s="77"/>
      <c r="T70" s="77"/>
      <c r="U70" s="77"/>
      <c r="V70" s="77"/>
      <c r="W70" s="77"/>
      <c r="X70" s="77"/>
      <c r="Y70" s="77"/>
      <c r="Z70" s="77"/>
      <c r="AA70" s="77"/>
      <c r="AB70" s="77"/>
      <c r="AC70" s="77"/>
      <c r="AD70" s="77"/>
      <c r="AE70" s="77"/>
    </row>
    <row r="71" spans="1:31" ht="17.100000000000001" customHeight="1">
      <c r="A71" s="97"/>
      <c r="B71" s="1300" t="s">
        <v>646</v>
      </c>
      <c r="C71" s="1300"/>
      <c r="D71" s="1300"/>
      <c r="E71" s="136"/>
      <c r="F71" s="77"/>
      <c r="G71" s="77"/>
      <c r="H71" s="77"/>
      <c r="I71" s="77"/>
      <c r="J71" s="77"/>
      <c r="K71" s="77"/>
      <c r="L71" s="77"/>
      <c r="M71" s="77"/>
      <c r="N71" s="77"/>
      <c r="O71" s="77"/>
      <c r="P71" s="77"/>
      <c r="Q71" s="77"/>
      <c r="R71" s="77"/>
      <c r="S71" s="77"/>
      <c r="T71" s="77"/>
      <c r="U71" s="77"/>
      <c r="V71" s="77"/>
      <c r="W71" s="77"/>
      <c r="X71" s="77"/>
      <c r="Y71" s="77"/>
      <c r="Z71" s="77"/>
      <c r="AA71" s="77"/>
      <c r="AB71" s="77"/>
      <c r="AC71" s="77"/>
      <c r="AD71" s="77"/>
      <c r="AE71" s="77"/>
    </row>
    <row r="72" spans="1:31" ht="17.100000000000001" customHeight="1">
      <c r="A72" s="97"/>
      <c r="B72" s="1300"/>
      <c r="C72" s="1300"/>
      <c r="D72" s="1300"/>
      <c r="E72" s="136"/>
      <c r="F72" s="77"/>
      <c r="G72" s="77"/>
      <c r="H72" s="77"/>
      <c r="I72" s="77"/>
      <c r="J72" s="77"/>
      <c r="K72" s="77"/>
      <c r="L72" s="77"/>
      <c r="M72" s="77"/>
      <c r="N72" s="77"/>
      <c r="O72" s="77"/>
      <c r="P72" s="77"/>
      <c r="Q72" s="77"/>
      <c r="R72" s="77"/>
      <c r="S72" s="77"/>
      <c r="T72" s="77"/>
      <c r="U72" s="77"/>
      <c r="V72" s="77"/>
      <c r="W72" s="77"/>
      <c r="X72" s="77"/>
      <c r="Y72" s="77"/>
      <c r="Z72" s="77"/>
      <c r="AA72" s="77"/>
      <c r="AB72" s="77"/>
      <c r="AC72" s="77"/>
      <c r="AD72" s="77"/>
      <c r="AE72" s="77"/>
    </row>
    <row r="73" spans="1:31" ht="17.100000000000001" customHeight="1">
      <c r="A73" s="97"/>
      <c r="B73" s="1300"/>
      <c r="C73" s="1300"/>
      <c r="D73" s="1300"/>
      <c r="E73" s="136"/>
      <c r="F73" s="77"/>
      <c r="G73" s="77"/>
      <c r="H73" s="775">
        <v>2</v>
      </c>
      <c r="I73" s="77"/>
      <c r="J73" s="77"/>
      <c r="K73" s="77"/>
      <c r="L73" s="77"/>
      <c r="M73" s="77"/>
      <c r="N73" s="77"/>
      <c r="O73" s="77"/>
      <c r="P73" s="77"/>
      <c r="Q73" s="77"/>
      <c r="R73" s="77"/>
      <c r="S73" s="77"/>
      <c r="T73" s="77"/>
      <c r="U73" s="77"/>
      <c r="V73" s="77"/>
      <c r="W73" s="77"/>
      <c r="X73" s="77"/>
      <c r="Y73" s="77"/>
      <c r="Z73" s="77"/>
      <c r="AA73" s="77"/>
      <c r="AB73" s="77"/>
      <c r="AC73" s="77"/>
      <c r="AD73" s="77"/>
      <c r="AE73" s="77"/>
    </row>
    <row r="74" spans="1:31" ht="17.100000000000001" customHeight="1">
      <c r="A74" s="97"/>
      <c r="B74" s="1300" t="s">
        <v>647</v>
      </c>
      <c r="C74" s="1300"/>
      <c r="D74" s="1300"/>
      <c r="E74" s="136"/>
      <c r="F74" s="77"/>
      <c r="G74" s="77"/>
      <c r="H74" s="77"/>
      <c r="I74" s="77"/>
      <c r="J74" s="77"/>
      <c r="K74" s="77"/>
      <c r="L74" s="77"/>
      <c r="M74" s="77"/>
      <c r="N74" s="77"/>
      <c r="O74" s="77"/>
      <c r="P74" s="77"/>
      <c r="Q74" s="77"/>
      <c r="R74" s="77"/>
      <c r="S74" s="77"/>
      <c r="T74" s="77"/>
      <c r="U74" s="77"/>
      <c r="V74" s="77"/>
      <c r="W74" s="77"/>
      <c r="X74" s="77"/>
      <c r="Y74" s="77"/>
      <c r="Z74" s="83"/>
      <c r="AA74" s="83"/>
      <c r="AB74" s="83"/>
      <c r="AC74" s="77"/>
      <c r="AD74" s="77"/>
      <c r="AE74" s="77"/>
    </row>
    <row r="75" spans="1:31" ht="17.100000000000001" customHeight="1">
      <c r="A75" s="97"/>
      <c r="B75" s="1300" t="s">
        <v>648</v>
      </c>
      <c r="C75" s="1300"/>
      <c r="D75" s="1300"/>
      <c r="E75" s="136"/>
      <c r="F75" s="77"/>
      <c r="G75" s="77"/>
      <c r="H75" s="77"/>
      <c r="I75" s="77"/>
      <c r="J75" s="77"/>
      <c r="K75" s="77"/>
      <c r="L75" s="77"/>
      <c r="M75" s="77"/>
      <c r="N75" s="77"/>
      <c r="O75" s="77"/>
      <c r="P75" s="77"/>
      <c r="Q75" s="77"/>
      <c r="R75" s="77"/>
      <c r="S75" s="77"/>
      <c r="T75" s="77"/>
      <c r="U75" s="77"/>
      <c r="V75" s="77"/>
      <c r="W75" s="77"/>
      <c r="X75" s="77"/>
      <c r="Y75" s="77"/>
      <c r="Z75" s="83"/>
      <c r="AA75" s="83"/>
      <c r="AB75" s="83"/>
      <c r="AC75" s="77"/>
      <c r="AD75" s="77"/>
      <c r="AE75" s="77"/>
    </row>
    <row r="76" spans="1:31" ht="18.95" customHeight="1">
      <c r="A76" s="97"/>
      <c r="B76" s="1307" t="s">
        <v>648</v>
      </c>
      <c r="C76" s="1308"/>
      <c r="D76" s="1309"/>
      <c r="E76" s="97" t="str">
        <f>IF(H73=1,"Saving Account","Current Account")</f>
        <v>Current Account</v>
      </c>
      <c r="F76" s="77"/>
      <c r="G76" s="77"/>
      <c r="H76" s="77"/>
      <c r="I76" s="77"/>
      <c r="J76" s="77"/>
      <c r="K76" s="77"/>
      <c r="L76" s="77"/>
      <c r="M76" s="77"/>
      <c r="N76" s="77"/>
      <c r="O76" s="77"/>
      <c r="P76" s="77"/>
      <c r="Q76" s="77"/>
      <c r="R76" s="77"/>
      <c r="S76" s="77"/>
      <c r="T76" s="77"/>
      <c r="U76" s="77"/>
      <c r="V76" s="77"/>
      <c r="W76" s="77"/>
      <c r="X76" s="77"/>
      <c r="Y76" s="77"/>
      <c r="Z76" s="83"/>
      <c r="AA76" s="83"/>
      <c r="AB76" s="83"/>
      <c r="AC76" s="77"/>
      <c r="AD76" s="77"/>
      <c r="AE76" s="77"/>
    </row>
    <row r="77" spans="1:31" ht="33" customHeight="1">
      <c r="A77" s="81">
        <v>11</v>
      </c>
      <c r="B77" s="923" t="s">
        <v>649</v>
      </c>
      <c r="C77" s="923"/>
      <c r="D77" s="923"/>
      <c r="E77" s="80"/>
      <c r="F77" s="77"/>
      <c r="G77" s="77"/>
      <c r="H77" s="77"/>
      <c r="I77" s="77"/>
      <c r="J77" s="77"/>
      <c r="K77" s="77"/>
      <c r="L77" s="77"/>
      <c r="M77" s="77"/>
      <c r="N77" s="77"/>
      <c r="O77" s="77"/>
      <c r="P77" s="77"/>
      <c r="Q77" s="77"/>
      <c r="R77" s="77"/>
      <c r="S77" s="77"/>
      <c r="T77" s="77"/>
      <c r="U77" s="77"/>
      <c r="V77" s="77"/>
      <c r="W77" s="77"/>
      <c r="X77" s="77"/>
      <c r="Y77" s="77"/>
      <c r="Z77" s="77"/>
      <c r="AA77" s="77"/>
      <c r="AB77" s="77"/>
      <c r="AC77" s="77"/>
      <c r="AD77" s="77"/>
      <c r="AE77" s="77"/>
    </row>
    <row r="78" spans="1:31" ht="48" customHeight="1">
      <c r="A78" s="81">
        <v>12</v>
      </c>
      <c r="B78" s="923" t="s">
        <v>650</v>
      </c>
      <c r="C78" s="923"/>
      <c r="D78" s="923"/>
      <c r="E78" s="80"/>
      <c r="F78" s="77"/>
      <c r="G78" s="77"/>
      <c r="H78" s="77"/>
      <c r="I78" s="77"/>
      <c r="J78" s="77"/>
      <c r="K78" s="77"/>
      <c r="L78" s="77"/>
      <c r="M78" s="77"/>
      <c r="N78" s="77"/>
      <c r="O78" s="77"/>
      <c r="P78" s="77"/>
      <c r="Q78" s="77"/>
      <c r="R78" s="77"/>
      <c r="S78" s="77"/>
      <c r="T78" s="77"/>
      <c r="U78" s="77"/>
      <c r="V78" s="77"/>
      <c r="W78" s="77"/>
      <c r="X78" s="77"/>
      <c r="Y78" s="77"/>
      <c r="Z78" s="77"/>
      <c r="AA78" s="77"/>
      <c r="AB78" s="77"/>
      <c r="AC78" s="77"/>
      <c r="AD78" s="77"/>
      <c r="AE78" s="77"/>
    </row>
    <row r="79" spans="1:31" ht="50.25" customHeight="1">
      <c r="A79" s="1245" t="s">
        <v>651</v>
      </c>
      <c r="B79" s="1245"/>
      <c r="C79" s="1245"/>
      <c r="D79" s="1245"/>
      <c r="E79" s="1245"/>
      <c r="F79" s="77"/>
      <c r="G79" s="77"/>
      <c r="H79" s="77"/>
      <c r="I79" s="77"/>
      <c r="J79" s="77"/>
      <c r="K79" s="77"/>
      <c r="L79" s="77"/>
      <c r="M79" s="77"/>
      <c r="N79" s="77"/>
      <c r="O79" s="77"/>
      <c r="P79" s="77"/>
      <c r="Q79" s="77"/>
      <c r="R79" s="77"/>
      <c r="S79" s="77"/>
      <c r="T79" s="77"/>
      <c r="U79" s="77"/>
      <c r="V79" s="77"/>
      <c r="W79" s="77"/>
      <c r="X79" s="77"/>
      <c r="Y79" s="77"/>
      <c r="Z79" s="77"/>
      <c r="AA79" s="77"/>
      <c r="AB79" s="77"/>
      <c r="AC79" s="77"/>
      <c r="AD79" s="77"/>
      <c r="AE79" s="77"/>
    </row>
    <row r="80" spans="1:31">
      <c r="A80" s="919"/>
      <c r="B80" s="919"/>
      <c r="C80" s="919"/>
      <c r="D80" s="919"/>
      <c r="E80" s="919"/>
      <c r="F80" s="77"/>
      <c r="G80" s="77"/>
      <c r="H80" s="77"/>
      <c r="I80" s="77"/>
      <c r="J80" s="77"/>
      <c r="K80" s="77"/>
      <c r="L80" s="77"/>
      <c r="M80" s="77"/>
      <c r="N80" s="77"/>
      <c r="O80" s="77"/>
      <c r="P80" s="77"/>
      <c r="Q80" s="77"/>
      <c r="R80" s="77"/>
      <c r="S80" s="77"/>
      <c r="T80" s="77"/>
      <c r="U80" s="77"/>
      <c r="V80" s="77"/>
      <c r="W80" s="77"/>
      <c r="X80" s="77"/>
      <c r="Y80" s="77"/>
      <c r="Z80" s="77"/>
      <c r="AA80" s="77"/>
      <c r="AB80" s="77"/>
      <c r="AC80" s="77"/>
      <c r="AD80" s="77"/>
      <c r="AE80" s="77"/>
    </row>
    <row r="81" spans="1:5" ht="15">
      <c r="A81" s="951" t="s">
        <v>652</v>
      </c>
      <c r="B81" s="951"/>
      <c r="C81" s="951"/>
      <c r="D81" s="951"/>
      <c r="E81" s="951"/>
    </row>
    <row r="82" spans="1:5" ht="15">
      <c r="A82" s="1331"/>
      <c r="B82" s="1331"/>
      <c r="C82" s="1331"/>
      <c r="D82" s="1331"/>
      <c r="E82" s="1331"/>
    </row>
    <row r="83" spans="1:5" ht="15">
      <c r="A83" s="951" t="s">
        <v>653</v>
      </c>
      <c r="B83" s="951"/>
      <c r="C83" s="951"/>
      <c r="D83" s="951"/>
      <c r="E83" s="951"/>
    </row>
    <row r="84" spans="1:5" ht="15">
      <c r="A84" s="1331"/>
      <c r="B84" s="1331"/>
      <c r="C84" s="1331"/>
      <c r="D84" s="1331"/>
      <c r="E84" s="1331"/>
    </row>
    <row r="85" spans="1:5" ht="15">
      <c r="A85" s="903" t="s">
        <v>654</v>
      </c>
      <c r="B85" s="903"/>
      <c r="C85" s="903"/>
      <c r="D85" s="903"/>
      <c r="E85" s="903"/>
    </row>
    <row r="86" spans="1:5" ht="15">
      <c r="A86" s="903" t="s">
        <v>655</v>
      </c>
      <c r="B86" s="903"/>
      <c r="C86" s="903"/>
      <c r="D86" s="903"/>
      <c r="E86" s="903"/>
    </row>
    <row r="87" spans="1:5" ht="15">
      <c r="A87" s="903" t="s">
        <v>656</v>
      </c>
      <c r="B87" s="903"/>
      <c r="C87" s="903"/>
      <c r="D87" s="903"/>
      <c r="E87" s="903"/>
    </row>
    <row r="88" spans="1:5" ht="15">
      <c r="A88" s="1331"/>
      <c r="B88" s="1331"/>
      <c r="C88" s="1331"/>
      <c r="D88" s="1331"/>
      <c r="E88" s="1331"/>
    </row>
    <row r="89" spans="1:5" ht="32.25" customHeight="1">
      <c r="A89" s="951" t="s">
        <v>657</v>
      </c>
      <c r="B89" s="951"/>
      <c r="C89" s="951"/>
      <c r="D89" s="951"/>
      <c r="E89" s="951"/>
    </row>
    <row r="90" spans="1:5">
      <c r="A90" s="59"/>
      <c r="B90" s="59"/>
      <c r="C90" s="59"/>
      <c r="D90" s="386"/>
      <c r="E90" s="59"/>
    </row>
    <row r="91" spans="1:5" ht="24.95" customHeight="1">
      <c r="A91" s="36" t="s">
        <v>65</v>
      </c>
      <c r="B91" s="62" t="str">
        <f>'Attach 3(JV)'!B24</f>
        <v>--</v>
      </c>
      <c r="D91" s="52" t="s">
        <v>66</v>
      </c>
      <c r="E91" s="198" t="str">
        <f>'Attach 3(JV)'!E24</f>
        <v/>
      </c>
    </row>
    <row r="92" spans="1:5" ht="34.5" customHeight="1">
      <c r="A92" s="36" t="s">
        <v>67</v>
      </c>
      <c r="B92" s="198" t="str">
        <f>'Attach 3(JV)'!B25</f>
        <v/>
      </c>
      <c r="D92" s="52" t="s">
        <v>68</v>
      </c>
      <c r="E92" s="198" t="str">
        <f>'Attach 3(JV)'!E25</f>
        <v/>
      </c>
    </row>
    <row r="93" spans="1:5" ht="24.95" customHeight="1">
      <c r="D93" s="52"/>
      <c r="E93" s="38"/>
    </row>
    <row r="94" spans="1:5" ht="48" customHeight="1">
      <c r="A94" s="38"/>
    </row>
    <row r="95" spans="1:5" ht="96" customHeight="1"/>
    <row r="96" spans="1:5" ht="20.100000000000001" customHeight="1">
      <c r="A96" s="38"/>
    </row>
    <row r="97" spans="1:1" ht="46.5" customHeight="1"/>
    <row r="98" spans="1:1" ht="20.100000000000001" customHeight="1">
      <c r="A98" s="38"/>
    </row>
    <row r="99" spans="1:1" ht="20.100000000000001" customHeight="1"/>
    <row r="100" spans="1:1" ht="20.100000000000001" customHeight="1">
      <c r="A100" s="38"/>
    </row>
    <row r="101" spans="1:1" ht="20.100000000000001" customHeight="1"/>
    <row r="102" spans="1:1" ht="20.100000000000001" customHeight="1"/>
    <row r="103" spans="1:1" ht="20.100000000000001" customHeight="1"/>
    <row r="104" spans="1:1" ht="20.100000000000001" customHeight="1"/>
    <row r="120" ht="62.25" customHeight="1"/>
    <row r="122" ht="57" customHeight="1"/>
    <row r="124" ht="40.5" customHeight="1"/>
  </sheetData>
  <sheetProtection algorithmName="SHA-512" hashValue="blBbSKCXYWiUTjdOlqreTQfaFy8pvSSjkG4k3lhwB5zFCBkK4S7y2z+LK06SvxCzppVgxWWbFe+T9v758AZYPg==" saltValue="3lG5JkxVm9GIOwVEQHEBQA==" spinCount="100000" sheet="1" formatCells="0" formatColumns="0" formatRows="0" selectLockedCells="1"/>
  <customSheetViews>
    <customSheetView guid="{51A6EE7B-1159-4743-BF27-95D329619B3B}" scale="130" showPageBreaks="1" showGridLines="0" fitToPage="1" printArea="1" hiddenColumns="1" view="pageBreakPreview" topLeftCell="A5">
      <selection activeCell="E22" sqref="E22"/>
      <rowBreaks count="1" manualBreakCount="1">
        <brk id="34" max="4" man="1"/>
      </rowBreaks>
      <pageMargins left="0" right="0" top="0" bottom="0" header="0" footer="0"/>
      <pageSetup scale="88" fitToHeight="0" orientation="portrait" r:id="rId1"/>
      <headerFooter alignWithMargins="0">
        <oddFooter>&amp;R&amp;"Book Antiqua,Bold"&amp;8 Page &amp;P of &amp;N</oddFooter>
      </headerFooter>
    </customSheetView>
    <customSheetView guid="{B9DDBA10-9BB0-4D91-9619-C113F75B2489}" scale="130" showPageBreaks="1" showGridLines="0" fitToPage="1" printArea="1" hiddenColumns="1" view="pageBreakPreview" topLeftCell="A7">
      <selection activeCell="E22" sqref="E22"/>
      <rowBreaks count="1" manualBreakCount="1">
        <brk id="34" max="4" man="1"/>
      </rowBreaks>
      <pageMargins left="0" right="0" top="0" bottom="0" header="0" footer="0"/>
      <pageSetup scale="88" fitToHeight="0" orientation="portrait" r:id="rId2"/>
      <headerFooter alignWithMargins="0">
        <oddFooter>&amp;R&amp;"Book Antiqua,Bold"&amp;8 Page &amp;P of &amp;N</oddFooter>
      </headerFooter>
    </customSheetView>
    <customSheetView guid="{4B898AE2-7356-489E-882D-EC3B09CB95AA}" showPageBreaks="1" showGridLines="0" fitToPage="1" printArea="1" hiddenColumns="1" view="pageBreakPreview" topLeftCell="A28">
      <selection activeCell="E29" sqref="E29"/>
      <rowBreaks count="1" manualBreakCount="1">
        <brk id="34" max="4" man="1"/>
      </rowBreaks>
      <pageMargins left="0" right="0" top="0" bottom="0" header="0" footer="0"/>
      <pageSetup scale="88" fitToHeight="0" orientation="portrait" r:id="rId3"/>
      <headerFooter alignWithMargins="0">
        <oddFooter>&amp;R&amp;"Book Antiqua,Bold"&amp;8 Page &amp;P of &amp;N</oddFooter>
      </headerFooter>
    </customSheetView>
    <customSheetView guid="{3836A67F-51F8-4B52-B51D-937DC398CD1F}" showPageBreaks="1" showGridLines="0" fitToPage="1" printArea="1" hiddenColumns="1" view="pageBreakPreview" topLeftCell="A10">
      <selection activeCell="E29" sqref="E29"/>
      <rowBreaks count="1" manualBreakCount="1">
        <brk id="34" max="4" man="1"/>
      </rowBreaks>
      <pageMargins left="0" right="0" top="0" bottom="0" header="0" footer="0"/>
      <pageSetup scale="88" fitToHeight="0" orientation="portrait" r:id="rId4"/>
      <headerFooter alignWithMargins="0">
        <oddFooter>&amp;R&amp;"Book Antiqua,Bold"&amp;8 Page &amp;P of &amp;N</oddFooter>
      </headerFooter>
    </customSheetView>
    <customSheetView guid="{9F341631-288D-49D9-8F81-65CCC818C9BA}" showPageBreaks="1" showGridLines="0" fitToPage="1" printArea="1" hiddenColumns="1" view="pageBreakPreview" topLeftCell="A10">
      <selection activeCell="E29" sqref="E29"/>
      <rowBreaks count="1" manualBreakCount="1">
        <brk id="34" max="4" man="1"/>
      </rowBreaks>
      <pageMargins left="0" right="0" top="0" bottom="0" header="0" footer="0"/>
      <pageSetup scale="88" fitToHeight="0" orientation="portrait" r:id="rId5"/>
      <headerFooter alignWithMargins="0">
        <oddFooter>&amp;R&amp;"Book Antiqua,Bold"&amp;8 Page &amp;P of &amp;N</oddFooter>
      </headerFooter>
    </customSheetView>
    <customSheetView guid="{DBB6855E-D634-47BF-8EAD-2479D63E426E}" showPageBreaks="1" showGridLines="0" fitToPage="1" printArea="1" hiddenRows="1" hiddenColumns="1" view="pageBreakPreview" topLeftCell="A17">
      <selection activeCell="E20" sqref="E20"/>
      <rowBreaks count="1" manualBreakCount="1">
        <brk id="33" max="4" man="1"/>
      </rowBreaks>
      <pageMargins left="0" right="0" top="0" bottom="0" header="0" footer="0"/>
      <pageSetup scale="88" fitToHeight="0" orientation="portrait" r:id="rId6"/>
      <headerFooter alignWithMargins="0">
        <oddFooter>&amp;R&amp;"Book Antiqua,Bold"&amp;8 Page &amp;P of &amp;N</oddFooter>
      </headerFooter>
    </customSheetView>
    <customSheetView guid="{9CD72AD0-8BDA-437F-A784-A667464C809C}" scale="160" showPageBreaks="1" showGridLines="0" fitToPage="1" printArea="1" hiddenRows="1" hiddenColumns="1" view="pageBreakPreview">
      <selection activeCell="E20" sqref="E20"/>
      <rowBreaks count="1" manualBreakCount="1">
        <brk id="33" max="4" man="1"/>
      </rowBreaks>
      <pageMargins left="0" right="0" top="0" bottom="0" header="0" footer="0"/>
      <pageSetup scale="89" fitToHeight="0" orientation="portrait" r:id="rId7"/>
      <headerFooter alignWithMargins="0">
        <oddFooter>&amp;R&amp;"Book Antiqua,Bold"&amp;8 Page &amp;P of &amp;N</oddFooter>
      </headerFooter>
    </customSheetView>
    <customSheetView guid="{757C3C2F-C668-4CD7-806B-CA71CC57DCC1}" scale="160" showPageBreaks="1" showGridLines="0" fitToPage="1" printArea="1" hiddenRows="1" hiddenColumns="1" view="pageBreakPreview">
      <selection activeCell="E20" sqref="E20"/>
      <rowBreaks count="1" manualBreakCount="1">
        <brk id="33" max="4" man="1"/>
      </rowBreaks>
      <pageMargins left="0" right="0" top="0" bottom="0" header="0" footer="0"/>
      <pageSetup scale="88" fitToHeight="0" orientation="portrait" r:id="rId8"/>
      <headerFooter alignWithMargins="0">
        <oddFooter>&amp;R&amp;"Book Antiqua,Bold"&amp;8 Page &amp;P of &amp;N</oddFooter>
      </headerFooter>
    </customSheetView>
    <customSheetView guid="{696D4A13-5E44-4B16-B107-EB70ABB06CBE}" scale="160" showPageBreaks="1" showGridLines="0" fitToPage="1" printArea="1" hiddenRows="1" hiddenColumns="1" view="pageBreakPreview">
      <selection activeCell="E20" sqref="E20"/>
      <rowBreaks count="1" manualBreakCount="1">
        <brk id="33" max="4" man="1"/>
      </rowBreaks>
      <pageMargins left="0" right="0" top="0" bottom="0" header="0" footer="0"/>
      <pageSetup scale="88" fitToHeight="0" orientation="portrait" r:id="rId9"/>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20">
      <selection activeCell="E20" sqref="E20"/>
      <rowBreaks count="1" manualBreakCount="1">
        <brk id="33" max="4" man="1"/>
      </rowBreaks>
      <pageMargins left="0" right="0" top="0" bottom="0" header="0" footer="0"/>
      <pageSetup scale="88" fitToHeight="0" orientation="portrait" r:id="rId10"/>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topLeftCell="A20">
      <selection activeCell="E20" sqref="E20"/>
      <rowBreaks count="1" manualBreakCount="1">
        <brk id="33" max="4" man="1"/>
      </rowBreaks>
      <pageMargins left="0" right="0" top="0" bottom="0" header="0" footer="0"/>
      <pageSetup scale="88" fitToHeight="0" orientation="portrait" r:id="rId11"/>
      <headerFooter alignWithMargins="0">
        <oddFooter>&amp;R&amp;"Book Antiqua,Bold"&amp;8 Page &amp;P of &amp;N</oddFooter>
      </headerFooter>
    </customSheetView>
    <customSheetView guid="{27CB7082-4FAB-46F1-8968-11E3E4A629B2}" scale="110" showPageBreaks="1" showGridLines="0" fitToPage="1" printArea="1" hiddenRows="1" hiddenColumns="1" view="pageBreakPreview" topLeftCell="A83">
      <selection activeCell="E20" sqref="E20"/>
      <rowBreaks count="1" manualBreakCount="1">
        <brk id="33" max="4" man="1"/>
      </rowBreaks>
      <pageMargins left="0" right="0" top="0" bottom="0" header="0" footer="0"/>
      <pageSetup scale="88" fitToHeight="0" orientation="portrait" r:id="rId12"/>
      <headerFooter alignWithMargins="0">
        <oddFooter>&amp;R&amp;"Book Antiqua,Bold"&amp;8 Page &amp;P of &amp;N</oddFooter>
      </headerFooter>
    </customSheetView>
    <customSheetView guid="{CDF7C778-C53B-45C7-952D-968F867FB204}" scale="110" showPageBreaks="1" showGridLines="0" fitToPage="1" printArea="1" hiddenRows="1" hiddenColumns="1" view="pageBreakPreview" topLeftCell="A20">
      <selection activeCell="E20" sqref="E20"/>
      <rowBreaks count="1" manualBreakCount="1">
        <brk id="33" max="4" man="1"/>
      </rowBreaks>
      <pageMargins left="0" right="0" top="0" bottom="0" header="0" footer="0"/>
      <pageSetup scale="88" fitToHeight="0" orientation="portrait" r:id="rId13"/>
      <headerFooter alignWithMargins="0">
        <oddFooter>&amp;R&amp;"Book Antiqua,Bold"&amp;8 Page &amp;P of &amp;N</oddFooter>
      </headerFooter>
    </customSheetView>
    <customSheetView guid="{2CF6F19D-227C-4840-A9E1-6C944B0145DB}" scale="110" showPageBreaks="1" showGridLines="0" fitToPage="1" printArea="1" hiddenRows="1" hiddenColumns="1" view="pageBreakPreview" topLeftCell="A38">
      <selection activeCell="E42" sqref="E42"/>
      <rowBreaks count="1" manualBreakCount="1">
        <brk id="33" max="4" man="1"/>
      </rowBreaks>
      <pageMargins left="0" right="0" top="0" bottom="0" header="0" footer="0"/>
      <pageSetup scale="88" fitToHeight="0" orientation="portrait" r:id="rId14"/>
      <headerFooter alignWithMargins="0">
        <oddFooter>&amp;R&amp;"Book Antiqua,Bold"&amp;8 Page &amp;P of &amp;N</oddFooter>
      </headerFooter>
    </customSheetView>
    <customSheetView guid="{E51D3662-FFCE-4FD6-A590-7DDC9E38C41F}" showPageBreaks="1" showGridLines="0" printArea="1" hiddenRows="1" hiddenColumns="1" view="pageBreakPreview" topLeftCell="A28">
      <selection activeCell="E19" sqref="E19"/>
      <rowBreaks count="2" manualBreakCount="2">
        <brk id="32" max="4" man="1"/>
        <brk id="33" max="4" man="1"/>
      </rowBreaks>
      <pageMargins left="0" right="0" top="0" bottom="0" header="0" footer="0"/>
      <pageSetup scale="99" orientation="portrait" r:id="rId15"/>
      <headerFooter alignWithMargins="0">
        <oddFooter>&amp;R&amp;"Book Antiqua,Bold"&amp;8 Page &amp;P of &amp;N</oddFooter>
      </headerFooter>
    </customSheetView>
    <customSheetView guid="{CB7992C9-ABA5-4C7D-8C49-1E1D8E8875C7}" showPageBreaks="1" showGridLines="0" printArea="1" hiddenRows="1" hiddenColumns="1" view="pageBreakPreview" topLeftCell="A10">
      <selection activeCell="E19" sqref="E19"/>
      <rowBreaks count="1" manualBreakCount="1">
        <brk id="33" max="4" man="1"/>
      </rowBreaks>
      <pageMargins left="0" right="0" top="0" bottom="0" header="0" footer="0"/>
      <pageSetup scale="99" orientation="portrait" r:id="rId16"/>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2">
      <selection activeCell="E20" sqref="E20"/>
      <rowBreaks count="1" manualBreakCount="1">
        <brk id="33" max="4" man="1"/>
      </rowBreaks>
      <pageMargins left="0" right="0" top="0" bottom="0" header="0" footer="0"/>
      <pageSetup scale="99" orientation="portrait" r:id="rId17"/>
      <headerFooter alignWithMargins="0">
        <oddFooter>&amp;R&amp;"Book Antiqua,Bold"&amp;8 Page &amp;P of &amp;N</oddFooter>
      </headerFooter>
    </customSheetView>
    <customSheetView guid="{15A19D23-A9FD-4FC1-B7B0-F2D16BDFC729}" showPageBreaks="1" showGridLines="0" printArea="1" hiddenRows="1" hiddenColumns="1" view="pageBreakPreview">
      <selection activeCell="E19" sqref="E19"/>
      <rowBreaks count="1" manualBreakCount="1">
        <brk id="33" max="4" man="1"/>
      </rowBreaks>
      <pageMargins left="0" right="0" top="0" bottom="0" header="0" footer="0"/>
      <pageSetup scale="99" orientation="portrait" r:id="rId18"/>
      <headerFooter alignWithMargins="0">
        <oddFooter>&amp;R&amp;"Book Antiqua,Bold"&amp;8 Page &amp;P of &amp;N</oddFooter>
      </headerFooter>
    </customSheetView>
    <customSheetView guid="{C5EDD9E3-0801-4479-8600-A80B0FCFDF0B}" showPageBreaks="1" showGridLines="0" printArea="1" hiddenRows="1" hiddenColumns="1" view="pageBreakPreview">
      <selection activeCell="E19" sqref="E19"/>
      <rowBreaks count="1" manualBreakCount="1">
        <brk id="33" max="4" man="1"/>
      </rowBreaks>
      <pageMargins left="0" right="0" top="0" bottom="0" header="0" footer="0"/>
      <pageSetup scale="99" orientation="portrait" r:id="rId19"/>
      <headerFooter alignWithMargins="0">
        <oddFooter>&amp;R&amp;"Book Antiqua,Bold"&amp;8 Page &amp;P of &amp;N</oddFooter>
      </headerFooter>
    </customSheetView>
    <customSheetView guid="{FE4EC9C4-31B9-4D40-8323-5B16C3BC840F}" scale="70" showPageBreaks="1" showGridLines="0" printArea="1" hiddenRows="1" hiddenColumns="1" view="pageBreakPreview" topLeftCell="A52">
      <selection activeCell="E19" sqref="E19"/>
      <rowBreaks count="1" manualBreakCount="1">
        <brk id="33" max="4" man="1"/>
      </rowBreaks>
      <pageMargins left="0" right="0" top="0" bottom="0" header="0" footer="0"/>
      <pageSetup scale="99" orientation="portrait" r:id="rId20"/>
      <headerFooter alignWithMargins="0">
        <oddFooter>&amp;R&amp;"Book Antiqua,Bold"&amp;8 Page &amp;P of &amp;N</oddFooter>
      </headerFooter>
    </customSheetView>
    <customSheetView guid="{F9FE2C60-2849-4C32-B532-2B1A89FFA9CD}" showGridLines="0" hiddenRows="1" hiddenColumns="1" topLeftCell="A22">
      <selection activeCell="E19" sqref="E19"/>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hiddenRows="1" hiddenColumns="1" topLeftCell="A25">
      <selection activeCell="E36" sqref="E36:E37"/>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hiddenRows="1" hiddenColumns="1" topLeftCell="A2">
      <selection activeCell="E19" sqref="E19"/>
      <pageMargins left="0" right="0" top="0" bottom="0" header="0" footer="0"/>
      <pageSetup orientation="portrait" r:id="rId23"/>
      <headerFooter alignWithMargins="0">
        <oddFooter>&amp;R&amp;"Book Antiqua,Bold"&amp;8 Page &amp;P of &amp;N</oddFooter>
      </headerFooter>
    </customSheetView>
    <customSheetView guid="{43BCBF1E-CDCF-4541-8D79-87EDCECBC1FD}" showGridLines="0" hiddenRows="1" hiddenColumns="1">
      <selection activeCell="E19" sqref="E19"/>
      <pageMargins left="0" right="0" top="0" bottom="0" header="0" footer="0"/>
      <pageSetup orientation="portrait" r:id="rId24"/>
      <headerFooter alignWithMargins="0">
        <oddFooter>&amp;R&amp;"Book Antiqua,Bold"&amp;8 Page &amp;P of &amp;N</oddFooter>
      </headerFooter>
    </customSheetView>
    <customSheetView guid="{7A9EA6D6-4DDF-43D9-92E6-C6AFAD14E266}" showGridLines="0" hiddenRows="1" hiddenColumns="1" topLeftCell="A19">
      <selection activeCell="E30" sqref="E30"/>
      <pageMargins left="0" right="0" top="0" bottom="0" header="0" footer="0"/>
      <pageSetup orientation="portrait" r:id="rId25"/>
      <headerFooter alignWithMargins="0">
        <oddFooter>&amp;R&amp;"Book Antiqua,Bold"&amp;8 Page &amp;P of &amp;N</oddFooter>
      </headerFooter>
    </customSheetView>
    <customSheetView guid="{DC28ED1E-3E35-4094-9C2B-5C0A1C1D459C}" showGridLines="0" hiddenRows="1" hiddenColumns="1">
      <selection activeCell="E30" sqref="E30"/>
      <pageMargins left="0" right="0" top="0" bottom="0" header="0" footer="0"/>
      <pageSetup orientation="portrait" r:id="rId26"/>
      <headerFooter alignWithMargins="0">
        <oddFooter>&amp;R&amp;"Book Antiqua,Bold"&amp;8 Page &amp;P of &amp;N</oddFooter>
      </headerFooter>
    </customSheetView>
    <customSheetView guid="{240327DD-375F-45D4-BA52-89AFD79FE6A1}" scale="70" showPageBreaks="1" showGridLines="0" printArea="1" hiddenRows="1" hiddenColumns="1" view="pageBreakPreview" topLeftCell="A16">
      <selection activeCell="E19" sqref="E19"/>
      <rowBreaks count="1" manualBreakCount="1">
        <brk id="33" max="4" man="1"/>
      </rowBreaks>
      <pageMargins left="0" right="0" top="0" bottom="0" header="0" footer="0"/>
      <pageSetup scale="99" orientation="portrait" r:id="rId27"/>
      <headerFooter alignWithMargins="0">
        <oddFooter>&amp;R&amp;"Book Antiqua,Bold"&amp;8 Page &amp;P of &amp;N</oddFooter>
      </headerFooter>
    </customSheetView>
    <customSheetView guid="{477F7E43-D393-45BA-B99B-D838E4629B5D}" showPageBreaks="1" showGridLines="0" printArea="1" hiddenRows="1" hiddenColumns="1" view="pageBreakPreview">
      <selection activeCell="E19" sqref="E19"/>
      <rowBreaks count="1" manualBreakCount="1">
        <brk id="33" max="4" man="1"/>
      </rowBreaks>
      <pageMargins left="0" right="0" top="0" bottom="0" header="0" footer="0"/>
      <pageSetup scale="99" orientation="portrait" r:id="rId28"/>
      <headerFooter alignWithMargins="0">
        <oddFooter>&amp;R&amp;"Book Antiqua,Bold"&amp;8 Page &amp;P of &amp;N</oddFooter>
      </headerFooter>
    </customSheetView>
    <customSheetView guid="{8E3ED18F-7B8F-4A1C-969D-A70DC3B696C3}" showPageBreaks="1" showGridLines="0" printArea="1" hiddenRows="1" hiddenColumns="1" view="pageBreakPreview">
      <selection activeCell="E19" sqref="E19"/>
      <rowBreaks count="1" manualBreakCount="1">
        <brk id="33" max="4" man="1"/>
      </rowBreaks>
      <pageMargins left="0" right="0" top="0" bottom="0" header="0" footer="0"/>
      <pageSetup scale="99" orientation="portrait" r:id="rId29"/>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7">
      <selection activeCell="E20" sqref="E20"/>
      <rowBreaks count="1" manualBreakCount="1">
        <brk id="33" max="4" man="1"/>
      </rowBreaks>
      <pageMargins left="0" right="0" top="0" bottom="0" header="0" footer="0"/>
      <pageSetup scale="99" orientation="portrait" r:id="rId30"/>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2">
      <selection activeCell="E20" sqref="E20"/>
      <rowBreaks count="1" manualBreakCount="1">
        <brk id="33" max="4" man="1"/>
      </rowBreaks>
      <pageMargins left="0" right="0" top="0" bottom="0" header="0" footer="0"/>
      <pageSetup scale="99" orientation="portrait" r:id="rId31"/>
      <headerFooter alignWithMargins="0">
        <oddFooter>&amp;R&amp;"Book Antiqua,Bold"&amp;8 Page &amp;P of &amp;N</oddFooter>
      </headerFooter>
    </customSheetView>
    <customSheetView guid="{82E8A0F5-0020-4355-95CF-28601763A783}" showPageBreaks="1" showGridLines="0" printArea="1" hiddenRows="1" hiddenColumns="1" view="pageBreakPreview" topLeftCell="A58">
      <selection activeCell="E59" sqref="E59"/>
      <rowBreaks count="2" manualBreakCount="2">
        <brk id="32" max="4" man="1"/>
        <brk id="33" max="4" man="1"/>
      </rowBreaks>
      <pageMargins left="0" right="0" top="0" bottom="0" header="0" footer="0"/>
      <pageSetup scale="99" orientation="portrait" r:id="rId32"/>
      <headerFooter alignWithMargins="0">
        <oddFooter>&amp;R&amp;"Book Antiqua,Bold"&amp;8 Page &amp;P of &amp;N</oddFooter>
      </headerFooter>
    </customSheetView>
    <customSheetView guid="{05855B4F-D61E-4C97-B759-B2F96767F6F8}" showPageBreaks="1" showGridLines="0" fitToPage="1" printArea="1" hiddenRows="1" hiddenColumns="1" view="pageBreakPreview">
      <selection activeCell="E21" sqref="E21"/>
      <rowBreaks count="3" manualBreakCount="3">
        <brk id="32" max="4" man="1"/>
        <brk id="33" max="4" man="1"/>
        <brk id="71" max="4" man="1"/>
      </rowBreaks>
      <pageMargins left="0" right="0" top="0" bottom="0" header="0" footer="0"/>
      <pageSetup scale="88" fitToHeight="0" orientation="portrait" r:id="rId33"/>
      <headerFooter alignWithMargins="0">
        <oddFooter>&amp;R&amp;"Book Antiqua,Bold"&amp;8 Page &amp;P of &amp;N</oddFooter>
      </headerFooter>
    </customSheetView>
    <customSheetView guid="{A8583C01-5E6A-4469-ADCA-440E12AA8084}" scale="110" showPageBreaks="1" showGridLines="0" fitToPage="1" printArea="1" hiddenRows="1" hiddenColumns="1" view="pageBreakPreview">
      <selection activeCell="E20" sqref="E20"/>
      <rowBreaks count="1" manualBreakCount="1">
        <brk id="33" max="4" man="1"/>
      </rowBreaks>
      <pageMargins left="0" right="0" top="0" bottom="0" header="0" footer="0"/>
      <pageSetup scale="88" fitToHeight="0" orientation="portrait" r:id="rId34"/>
      <headerFooter alignWithMargins="0">
        <oddFooter>&amp;R&amp;"Book Antiqua,Bold"&amp;8 Page &amp;P of &amp;N</oddFooter>
      </headerFooter>
    </customSheetView>
    <customSheetView guid="{F8DC905B-04E9-41D7-B695-0DB8D092215B}" scale="110" showPageBreaks="1" showGridLines="0" fitToPage="1" printArea="1" hiddenRows="1" hiddenColumns="1" view="pageBreakPreview">
      <selection activeCell="E20" sqref="E20"/>
      <rowBreaks count="1" manualBreakCount="1">
        <brk id="33" max="4" man="1"/>
      </rowBreaks>
      <pageMargins left="0" right="0" top="0" bottom="0" header="0" footer="0"/>
      <pageSetup scale="89" fitToHeight="0" orientation="portrait" r:id="rId35"/>
      <headerFooter alignWithMargins="0">
        <oddFooter>&amp;R&amp;"Book Antiqua,Bold"&amp;8 Page &amp;P of &amp;N</oddFooter>
      </headerFooter>
    </customSheetView>
    <customSheetView guid="{067EF7EF-2552-42C0-8B2F-9338A16B73EB}" scale="110" showPageBreaks="1" showGridLines="0" fitToPage="1" printArea="1" hiddenRows="1" hiddenColumns="1" view="pageBreakPreview">
      <selection activeCell="E20" sqref="E20"/>
      <rowBreaks count="1" manualBreakCount="1">
        <brk id="33" max="4" man="1"/>
      </rowBreaks>
      <pageMargins left="0" right="0" top="0" bottom="0" header="0" footer="0"/>
      <pageSetup scale="88" fitToHeight="0" orientation="portrait" r:id="rId36"/>
      <headerFooter alignWithMargins="0">
        <oddFooter>&amp;R&amp;"Book Antiqua,Bold"&amp;8 Page &amp;P of &amp;N</oddFooter>
      </headerFooter>
    </customSheetView>
    <customSheetView guid="{869B0F9C-77A4-468D-A350-EA35CAE357D9}" scale="110" showPageBreaks="1" showGridLines="0" fitToPage="1" printArea="1" hiddenRows="1" hiddenColumns="1" view="pageBreakPreview">
      <selection activeCell="E20" sqref="E20"/>
      <rowBreaks count="1" manualBreakCount="1">
        <brk id="33" max="4" man="1"/>
      </rowBreaks>
      <pageMargins left="0" right="0" top="0" bottom="0" header="0" footer="0"/>
      <pageSetup scale="88" fitToHeight="0" orientation="portrait" r:id="rId37"/>
      <headerFooter alignWithMargins="0">
        <oddFooter>&amp;R&amp;"Book Antiqua,Bold"&amp;8 Page &amp;P of &amp;N</oddFooter>
      </headerFooter>
    </customSheetView>
    <customSheetView guid="{5D67CA2D-8BB3-4F00-894F-4872C1BBE88F}" scale="110" showPageBreaks="1" showGridLines="0" fitToPage="1" printArea="1" hiddenRows="1" hiddenColumns="1" view="pageBreakPreview" topLeftCell="A83">
      <selection activeCell="E20" sqref="E20"/>
      <rowBreaks count="1" manualBreakCount="1">
        <brk id="33" max="4" man="1"/>
      </rowBreaks>
      <pageMargins left="0" right="0" top="0" bottom="0" header="0" footer="0"/>
      <pageSetup scale="89" fitToHeight="0" orientation="portrait" r:id="rId38"/>
      <headerFooter alignWithMargins="0">
        <oddFooter>&amp;R&amp;"Book Antiqua,Bold"&amp;8 Page &amp;P of &amp;N</oddFooter>
      </headerFooter>
    </customSheetView>
    <customSheetView guid="{F0C5A243-1ADF-42BF-85A0-B6506A13618B}" scale="160" showPageBreaks="1" showGridLines="0" fitToPage="1" printArea="1" hiddenRows="1" hiddenColumns="1" view="pageBreakPreview">
      <selection activeCell="E20" sqref="E20"/>
      <rowBreaks count="1" manualBreakCount="1">
        <brk id="33" max="4" man="1"/>
      </rowBreaks>
      <pageMargins left="0" right="0" top="0" bottom="0" header="0" footer="0"/>
      <pageSetup scale="88" fitToHeight="0" orientation="portrait" r:id="rId39"/>
      <headerFooter alignWithMargins="0">
        <oddFooter>&amp;R&amp;"Book Antiqua,Bold"&amp;8 Page &amp;P of &amp;N</oddFooter>
      </headerFooter>
    </customSheetView>
    <customSheetView guid="{176DC383-BC5B-4A2C-B484-0B54305CAC0E}" showPageBreaks="1" showGridLines="0" fitToPage="1" printArea="1" hiddenColumns="1" view="pageBreakPreview">
      <selection activeCell="E29" sqref="E29"/>
      <rowBreaks count="1" manualBreakCount="1">
        <brk id="34" max="4" man="1"/>
      </rowBreaks>
      <pageMargins left="0" right="0" top="0" bottom="0" header="0" footer="0"/>
      <pageSetup scale="88" fitToHeight="0" orientation="portrait" r:id="rId40"/>
      <headerFooter alignWithMargins="0">
        <oddFooter>&amp;R&amp;"Book Antiqua,Bold"&amp;8 Page &amp;P of &amp;N</oddFooter>
      </headerFooter>
    </customSheetView>
    <customSheetView guid="{3B6A9969-E4B8-452F-AFFE-7A4A13F5C420}" scale="130" showPageBreaks="1" showGridLines="0" fitToPage="1" printArea="1" hiddenColumns="1" view="pageBreakPreview" topLeftCell="A7">
      <selection activeCell="E22" sqref="E22"/>
      <rowBreaks count="1" manualBreakCount="1">
        <brk id="34" max="4" man="1"/>
      </rowBreaks>
      <pageMargins left="0" right="0" top="0" bottom="0" header="0" footer="0"/>
      <pageSetup scale="88" fitToHeight="0" orientation="portrait" r:id="rId41"/>
      <headerFooter alignWithMargins="0">
        <oddFooter>&amp;R&amp;"Book Antiqua,Bold"&amp;8 Page &amp;P of &amp;N</oddFooter>
      </headerFooter>
    </customSheetView>
    <customSheetView guid="{B8284B7F-813C-4C59-8CB2-9F34C8EAC9F3}" scale="130" showPageBreaks="1" showGridLines="0" fitToPage="1" printArea="1" hiddenColumns="1" view="pageBreakPreview" topLeftCell="A5">
      <selection activeCell="E22" sqref="E22"/>
      <rowBreaks count="1" manualBreakCount="1">
        <brk id="34" max="4" man="1"/>
      </rowBreaks>
      <pageMargins left="0" right="0" top="0" bottom="0" header="0" footer="0"/>
      <pageSetup scale="88" fitToHeight="0" orientation="portrait" r:id="rId42"/>
      <headerFooter alignWithMargins="0">
        <oddFooter>&amp;R&amp;"Book Antiqua,Bold"&amp;8 Page &amp;P of &amp;N</oddFooter>
      </headerFooter>
    </customSheetView>
  </customSheetViews>
  <mergeCells count="82">
    <mergeCell ref="A89:E89"/>
    <mergeCell ref="A88:E88"/>
    <mergeCell ref="A40:A41"/>
    <mergeCell ref="B40:D41"/>
    <mergeCell ref="B42:D42"/>
    <mergeCell ref="A80:E80"/>
    <mergeCell ref="A81:E81"/>
    <mergeCell ref="A86:E86"/>
    <mergeCell ref="A87:E87"/>
    <mergeCell ref="A82:E82"/>
    <mergeCell ref="A83:E83"/>
    <mergeCell ref="A84:E84"/>
    <mergeCell ref="A85:E85"/>
    <mergeCell ref="B50:D50"/>
    <mergeCell ref="B58:D58"/>
    <mergeCell ref="B73:D73"/>
    <mergeCell ref="B29:D29"/>
    <mergeCell ref="B30:D30"/>
    <mergeCell ref="B13:D13"/>
    <mergeCell ref="B17:E17"/>
    <mergeCell ref="A23:E23"/>
    <mergeCell ref="B25:E25"/>
    <mergeCell ref="B19:D19"/>
    <mergeCell ref="B20:D20"/>
    <mergeCell ref="B22:D22"/>
    <mergeCell ref="E38:E39"/>
    <mergeCell ref="A3:E3"/>
    <mergeCell ref="A5:E5"/>
    <mergeCell ref="A8:D8"/>
    <mergeCell ref="B10:D10"/>
    <mergeCell ref="B11:D11"/>
    <mergeCell ref="B18:E18"/>
    <mergeCell ref="B14:D14"/>
    <mergeCell ref="B12:D12"/>
    <mergeCell ref="A9:B9"/>
    <mergeCell ref="B39:D39"/>
    <mergeCell ref="B34:D34"/>
    <mergeCell ref="B35:D35"/>
    <mergeCell ref="B31:D31"/>
    <mergeCell ref="B26:E26"/>
    <mergeCell ref="B27:D27"/>
    <mergeCell ref="B32:D32"/>
    <mergeCell ref="B33:D33"/>
    <mergeCell ref="B28:D28"/>
    <mergeCell ref="B72:D72"/>
    <mergeCell ref="B78:D78"/>
    <mergeCell ref="B67:D67"/>
    <mergeCell ref="B76:D76"/>
    <mergeCell ref="B53:D53"/>
    <mergeCell ref="B59:D59"/>
    <mergeCell ref="B65:D65"/>
    <mergeCell ref="B66:D66"/>
    <mergeCell ref="B60:D60"/>
    <mergeCell ref="B62:D62"/>
    <mergeCell ref="B44:D44"/>
    <mergeCell ref="B36:D36"/>
    <mergeCell ref="B37:D37"/>
    <mergeCell ref="B74:D74"/>
    <mergeCell ref="B75:D75"/>
    <mergeCell ref="B64:D64"/>
    <mergeCell ref="A79:E79"/>
    <mergeCell ref="B68:D68"/>
    <mergeCell ref="B69:D69"/>
    <mergeCell ref="B70:D70"/>
    <mergeCell ref="B71:D71"/>
    <mergeCell ref="B77:D77"/>
    <mergeCell ref="A1:D1"/>
    <mergeCell ref="B63:D63"/>
    <mergeCell ref="B51:D51"/>
    <mergeCell ref="B52:D52"/>
    <mergeCell ref="B54:D54"/>
    <mergeCell ref="B55:D55"/>
    <mergeCell ref="B56:D56"/>
    <mergeCell ref="B57:D57"/>
    <mergeCell ref="B45:D45"/>
    <mergeCell ref="B46:D46"/>
    <mergeCell ref="B47:D47"/>
    <mergeCell ref="B61:D61"/>
    <mergeCell ref="B48:D48"/>
    <mergeCell ref="B49:D49"/>
    <mergeCell ref="B43:D43"/>
    <mergeCell ref="B38:D38"/>
  </mergeCells>
  <dataValidations count="3">
    <dataValidation type="list" allowBlank="1" showInputMessage="1" showErrorMessage="1" sqref="E20:E22" xr:uid="{00000000-0002-0000-1500-000000000000}">
      <formula1>"Yes, No"</formula1>
    </dataValidation>
    <dataValidation type="list" allowBlank="1" showInputMessage="1" showErrorMessage="1" sqref="E75" xr:uid="{00000000-0002-0000-1500-000001000000}">
      <formula1>$Z$74:$Z$75</formula1>
    </dataValidation>
    <dataValidation type="list" allowBlank="1" showInputMessage="1" showErrorMessage="1" sqref="E40 E43" xr:uid="{00000000-0002-0000-1500-000002000000}">
      <formula1>"Yes,No"</formula1>
    </dataValidation>
  </dataValidations>
  <pageMargins left="0.75" right="0.63" top="0.57999999999999996" bottom="0.6" header="0.34" footer="0.35"/>
  <pageSetup scale="88" fitToHeight="0" orientation="portrait" r:id="rId43"/>
  <headerFooter alignWithMargins="0">
    <oddFooter>&amp;R&amp;"Book Antiqua,Bold"&amp;8 Page &amp;P of &amp;N</oddFooter>
  </headerFooter>
  <rowBreaks count="1" manualBreakCount="1">
    <brk id="34" max="4" man="1"/>
  </rowBreaks>
  <drawing r:id="rId44"/>
  <legacyDrawing r:id="rId45"/>
  <mc:AlternateContent xmlns:mc="http://schemas.openxmlformats.org/markup-compatibility/2006">
    <mc:Choice Requires="x14">
      <controls>
        <mc:AlternateContent xmlns:mc="http://schemas.openxmlformats.org/markup-compatibility/2006">
          <mc:Choice Requires="x14">
            <control shapeId="24577" r:id="rId46" name="Option Button 1">
              <controlPr defaultSize="0" autoFill="0" autoLine="0" autoPict="0">
                <anchor moveWithCells="1">
                  <from>
                    <xdr:col>1</xdr:col>
                    <xdr:colOff>1123950</xdr:colOff>
                    <xdr:row>75</xdr:row>
                    <xdr:rowOff>19050</xdr:rowOff>
                  </from>
                  <to>
                    <xdr:col>1</xdr:col>
                    <xdr:colOff>2124075</xdr:colOff>
                    <xdr:row>75</xdr:row>
                    <xdr:rowOff>228600</xdr:rowOff>
                  </to>
                </anchor>
              </controlPr>
            </control>
          </mc:Choice>
        </mc:AlternateContent>
        <mc:AlternateContent xmlns:mc="http://schemas.openxmlformats.org/markup-compatibility/2006">
          <mc:Choice Requires="x14">
            <control shapeId="24578" r:id="rId47" name="Option Button 2">
              <controlPr defaultSize="0" autoFill="0" autoLine="0" autoPict="0">
                <anchor moveWithCells="1">
                  <from>
                    <xdr:col>2</xdr:col>
                    <xdr:colOff>685800</xdr:colOff>
                    <xdr:row>75</xdr:row>
                    <xdr:rowOff>19050</xdr:rowOff>
                  </from>
                  <to>
                    <xdr:col>3</xdr:col>
                    <xdr:colOff>923925</xdr:colOff>
                    <xdr:row>75</xdr:row>
                    <xdr:rowOff>228600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tabColor indexed="10"/>
  </sheetPr>
  <dimension ref="A1:Z96"/>
  <sheetViews>
    <sheetView showGridLines="0" showZeros="0" view="pageBreakPreview" topLeftCell="A58" zoomScaleSheetLayoutView="100" workbookViewId="0">
      <selection activeCell="D35" sqref="D35:L35"/>
    </sheetView>
  </sheetViews>
  <sheetFormatPr defaultColWidth="9.140625" defaultRowHeight="16.5"/>
  <cols>
    <col min="1" max="1" width="12.140625" style="601" customWidth="1"/>
    <col min="2" max="2" width="18.140625" style="601" customWidth="1"/>
    <col min="3" max="5" width="7.42578125" style="601" customWidth="1"/>
    <col min="6" max="8" width="7.42578125" style="537" customWidth="1"/>
    <col min="9" max="12" width="7.42578125" style="322" customWidth="1"/>
    <col min="13" max="16384" width="9.140625" style="322"/>
  </cols>
  <sheetData>
    <row r="1" spans="1:26" s="616" customFormat="1" ht="21" customHeight="1">
      <c r="A1" s="1365" t="str">
        <f>'Attach 15'!A1:D1</f>
        <v xml:space="preserve">Specification No.:CC/NT/W-RT/DOM/A04/24/04405 </v>
      </c>
      <c r="B1" s="1365"/>
      <c r="C1" s="1365"/>
      <c r="D1" s="1365"/>
      <c r="E1" s="1365"/>
      <c r="F1" s="1365"/>
      <c r="G1" s="1365"/>
      <c r="H1" s="1366" t="s">
        <v>658</v>
      </c>
      <c r="I1" s="1366"/>
      <c r="J1" s="1366"/>
      <c r="K1" s="1366"/>
      <c r="L1" s="1366"/>
    </row>
    <row r="2" spans="1:26" ht="11.25" customHeight="1">
      <c r="Z2" s="617">
        <f>'[20]Attach 3(JV)'!Z2</f>
        <v>0</v>
      </c>
    </row>
    <row r="3" spans="1:26" ht="89.25" customHeight="1">
      <c r="A3" s="1234" t="str">
        <f>'Attach 15'!A3:E3</f>
        <v>765 kV Reactor Package–LOT-7RT-04-BULK for 7X 110 MVAR, 765kV, (1-Ph) Reactors under "Bulk Procurement of 765kV &amp; 400kV Class Transformers &amp; Reactors of various capacities (Lot-7)"</v>
      </c>
      <c r="B3" s="1235"/>
      <c r="C3" s="1235"/>
      <c r="D3" s="1235"/>
      <c r="E3" s="1235"/>
      <c r="F3" s="1235"/>
      <c r="G3" s="1235"/>
      <c r="H3" s="1235"/>
      <c r="I3" s="1235"/>
      <c r="J3" s="1235"/>
      <c r="K3" s="1235"/>
      <c r="L3" s="1235"/>
    </row>
    <row r="4" spans="1:26" ht="15.95" customHeight="1">
      <c r="A4" s="618"/>
      <c r="H4" s="30"/>
      <c r="I4" s="11"/>
    </row>
    <row r="5" spans="1:26" ht="20.100000000000001" customHeight="1">
      <c r="A5" s="1367" t="s">
        <v>659</v>
      </c>
      <c r="B5" s="1367"/>
      <c r="C5" s="1367"/>
      <c r="D5" s="1367"/>
      <c r="E5" s="1367"/>
      <c r="F5" s="1367"/>
      <c r="G5" s="1367"/>
      <c r="H5" s="1367"/>
      <c r="I5" s="1367"/>
      <c r="J5" s="1367"/>
      <c r="K5" s="1367"/>
      <c r="L5" s="1367"/>
    </row>
    <row r="6" spans="1:26" ht="15.95" customHeight="1">
      <c r="A6" s="619"/>
      <c r="H6" s="30"/>
      <c r="I6" s="11"/>
    </row>
    <row r="7" spans="1:26" ht="20.100000000000001" customHeight="1">
      <c r="A7" s="620" t="str">
        <f>'Attach 15'!A8:D8</f>
        <v>Bidder’s Name and Address  :</v>
      </c>
      <c r="G7" s="15" t="str">
        <f>'[20]Attach 3(JV)'!E7</f>
        <v>To:</v>
      </c>
      <c r="I7" s="11"/>
    </row>
    <row r="8" spans="1:26" ht="36" customHeight="1">
      <c r="A8" s="1368" t="str">
        <f>'[20]Attach 3(JV)'!A8</f>
        <v/>
      </c>
      <c r="B8" s="1368"/>
      <c r="C8" s="1368"/>
      <c r="D8" s="1368"/>
      <c r="E8" s="1368"/>
      <c r="F8" s="1368"/>
      <c r="G8" s="12" t="str">
        <f>'[20]Attach 3(JV)'!E8</f>
        <v>Contract Services</v>
      </c>
      <c r="I8" s="11"/>
    </row>
    <row r="9" spans="1:26" ht="20.100000000000001" customHeight="1">
      <c r="A9" s="13" t="s">
        <v>57</v>
      </c>
      <c r="B9" s="861">
        <f>'Attach 15'!B10:D10</f>
        <v>0</v>
      </c>
      <c r="C9" s="861"/>
      <c r="D9" s="861"/>
      <c r="E9" s="861"/>
      <c r="F9" s="861"/>
      <c r="G9" s="12" t="str">
        <f>'[20]Attach 3(JV)'!E9</f>
        <v>Power Grid Corporation of India Ltd.,</v>
      </c>
      <c r="I9" s="11"/>
    </row>
    <row r="10" spans="1:26" ht="20.100000000000001" customHeight="1">
      <c r="A10" s="13" t="s">
        <v>59</v>
      </c>
      <c r="B10" s="861">
        <f>'Attach 15'!B11:D11</f>
        <v>0</v>
      </c>
      <c r="C10" s="861"/>
      <c r="D10" s="861"/>
      <c r="E10" s="861"/>
      <c r="F10" s="861"/>
      <c r="G10" s="12" t="str">
        <f>'[20]Attach 3(JV)'!E10</f>
        <v>"Saudamini", Plot No. 2, Sector 29</v>
      </c>
      <c r="I10" s="11"/>
    </row>
    <row r="11" spans="1:26" ht="20.100000000000001" customHeight="1">
      <c r="B11" s="861">
        <f>'Attach 15'!B12:D12</f>
        <v>0</v>
      </c>
      <c r="C11" s="861"/>
      <c r="D11" s="861"/>
      <c r="E11" s="861"/>
      <c r="F11" s="861"/>
      <c r="G11" s="12" t="str">
        <f>'Attach 3(JV)'!E11</f>
        <v>Gurugram (Haryana) - 122001</v>
      </c>
    </row>
    <row r="12" spans="1:26" ht="20.100000000000001" customHeight="1">
      <c r="A12" s="619"/>
      <c r="B12" s="861">
        <f>'Attach 15'!B13:D13</f>
        <v>0</v>
      </c>
      <c r="C12" s="861"/>
      <c r="D12" s="861"/>
      <c r="E12" s="861"/>
      <c r="F12" s="861"/>
      <c r="G12" s="12"/>
    </row>
    <row r="13" spans="1:26" ht="15.95" customHeight="1">
      <c r="A13" s="619"/>
      <c r="B13" s="102"/>
      <c r="C13" s="102"/>
      <c r="D13" s="102"/>
      <c r="E13" s="102"/>
      <c r="F13" s="102"/>
    </row>
    <row r="14" spans="1:26" ht="20.100000000000001" customHeight="1">
      <c r="A14" s="601" t="s">
        <v>63</v>
      </c>
    </row>
    <row r="15" spans="1:26" ht="20.100000000000001" customHeight="1">
      <c r="A15" s="619"/>
    </row>
    <row r="16" spans="1:26" ht="70.5" customHeight="1">
      <c r="A16" s="1360" t="s">
        <v>660</v>
      </c>
      <c r="B16" s="1360"/>
      <c r="C16" s="1360"/>
      <c r="D16" s="1360"/>
      <c r="E16" s="1360"/>
      <c r="F16" s="1360"/>
      <c r="G16" s="1360"/>
      <c r="H16" s="1360"/>
      <c r="I16" s="1360"/>
      <c r="J16" s="1360"/>
      <c r="K16" s="1360"/>
      <c r="L16" s="1360"/>
    </row>
    <row r="17" spans="1:12" ht="20.100000000000001" customHeight="1">
      <c r="A17" s="621">
        <v>1</v>
      </c>
      <c r="B17" s="622" t="s">
        <v>661</v>
      </c>
    </row>
    <row r="18" spans="1:12" ht="82.5" customHeight="1">
      <c r="A18" s="623"/>
      <c r="B18" s="1343" t="s">
        <v>662</v>
      </c>
      <c r="C18" s="1343"/>
      <c r="D18" s="1343"/>
      <c r="E18" s="1343"/>
      <c r="F18" s="1343"/>
      <c r="G18" s="1343"/>
      <c r="H18" s="1343"/>
      <c r="I18" s="1343"/>
      <c r="J18" s="1343"/>
      <c r="K18" s="1343"/>
      <c r="L18" s="1343"/>
    </row>
    <row r="19" spans="1:12" ht="60.75" customHeight="1">
      <c r="A19" s="594">
        <v>1.1000000000000001</v>
      </c>
      <c r="B19" s="1361" t="s">
        <v>663</v>
      </c>
      <c r="C19" s="1361"/>
      <c r="D19" s="1361"/>
      <c r="E19" s="1361"/>
      <c r="F19" s="1361"/>
      <c r="G19" s="1361"/>
      <c r="H19" s="1361"/>
      <c r="I19" s="1361"/>
      <c r="J19" s="1361"/>
      <c r="K19" s="1361"/>
      <c r="L19" s="1361"/>
    </row>
    <row r="20" spans="1:12" ht="33" customHeight="1">
      <c r="A20" s="623"/>
      <c r="B20" s="1357" t="str">
        <f>IF('[20]Names of Bidder'!I6="Sole Bidder","Name of the Bidder (Sole Bidder)", "Name of Bidder (Lead Partner)")</f>
        <v>Name of the Bidder (Sole Bidder)</v>
      </c>
      <c r="C20" s="1357"/>
      <c r="D20" s="1357"/>
      <c r="E20" s="1357"/>
      <c r="F20" s="1357"/>
      <c r="G20" s="1357"/>
      <c r="H20" s="1354">
        <f>B9</f>
        <v>0</v>
      </c>
      <c r="I20" s="1354"/>
      <c r="J20" s="1354"/>
      <c r="K20" s="1354"/>
      <c r="L20" s="1354"/>
    </row>
    <row r="21" spans="1:12" ht="33" customHeight="1">
      <c r="A21" s="624"/>
      <c r="B21" s="1357" t="s">
        <v>664</v>
      </c>
      <c r="C21" s="1357"/>
      <c r="D21" s="1357"/>
      <c r="E21" s="1357"/>
      <c r="F21" s="1357"/>
      <c r="G21" s="1357"/>
      <c r="H21" s="1358" t="s">
        <v>665</v>
      </c>
      <c r="I21" s="1358"/>
      <c r="J21" s="1358"/>
      <c r="K21" s="1358"/>
      <c r="L21" s="1358"/>
    </row>
    <row r="22" spans="1:12" ht="33" customHeight="1">
      <c r="A22" s="624"/>
      <c r="B22" s="1357" t="s">
        <v>666</v>
      </c>
      <c r="C22" s="1357"/>
      <c r="D22" s="1357"/>
      <c r="E22" s="1357"/>
      <c r="F22" s="1357"/>
      <c r="G22" s="1357"/>
      <c r="H22" s="1358"/>
      <c r="I22" s="1358"/>
      <c r="J22" s="1358"/>
      <c r="K22" s="1358"/>
      <c r="L22" s="1358"/>
    </row>
    <row r="23" spans="1:12" ht="33" customHeight="1">
      <c r="A23" s="624"/>
      <c r="B23" s="1357" t="s">
        <v>667</v>
      </c>
      <c r="C23" s="1357"/>
      <c r="D23" s="1357"/>
      <c r="E23" s="1357"/>
      <c r="F23" s="1357"/>
      <c r="G23" s="1357"/>
      <c r="H23" s="1358"/>
      <c r="I23" s="1358"/>
      <c r="J23" s="1358"/>
      <c r="K23" s="1358"/>
      <c r="L23" s="1358"/>
    </row>
    <row r="24" spans="1:12" ht="33" customHeight="1">
      <c r="A24" s="624"/>
      <c r="B24" s="1357" t="s">
        <v>668</v>
      </c>
      <c r="C24" s="1357"/>
      <c r="D24" s="1357"/>
      <c r="E24" s="1357"/>
      <c r="F24" s="1357"/>
      <c r="G24" s="1357"/>
      <c r="H24" s="1358"/>
      <c r="I24" s="1358"/>
      <c r="J24" s="1358"/>
      <c r="K24" s="1358"/>
      <c r="L24" s="1358"/>
    </row>
    <row r="25" spans="1:12" ht="6" customHeight="1">
      <c r="A25" s="624"/>
      <c r="B25" s="625"/>
      <c r="C25" s="625"/>
      <c r="D25" s="625"/>
      <c r="E25" s="625"/>
      <c r="F25" s="625"/>
      <c r="G25" s="625"/>
      <c r="H25" s="596"/>
      <c r="I25" s="596"/>
      <c r="J25" s="596"/>
      <c r="K25" s="596"/>
      <c r="L25" s="596"/>
    </row>
    <row r="26" spans="1:12" ht="18.95" customHeight="1">
      <c r="A26" s="594">
        <v>1.2</v>
      </c>
      <c r="B26" s="1359" t="s">
        <v>278</v>
      </c>
      <c r="C26" s="1359"/>
      <c r="D26" s="1359"/>
      <c r="E26" s="1359"/>
      <c r="F26" s="1359"/>
      <c r="G26" s="1359"/>
      <c r="H26" s="1359"/>
      <c r="I26" s="1359"/>
      <c r="J26" s="1359"/>
      <c r="K26" s="1359"/>
      <c r="L26" s="1359"/>
    </row>
    <row r="27" spans="1:12" ht="18.95" customHeight="1">
      <c r="A27" s="626" t="s">
        <v>77</v>
      </c>
      <c r="B27" s="601" t="s">
        <v>669</v>
      </c>
      <c r="D27" s="627"/>
      <c r="E27" s="627"/>
    </row>
    <row r="28" spans="1:12" ht="18.95" customHeight="1">
      <c r="A28" s="624"/>
      <c r="B28" s="1354" t="s">
        <v>670</v>
      </c>
      <c r="C28" s="1354"/>
      <c r="D28" s="1337"/>
      <c r="E28" s="1337"/>
      <c r="F28" s="1337"/>
      <c r="G28" s="1337"/>
      <c r="H28" s="1337"/>
      <c r="I28" s="1337"/>
      <c r="J28" s="1337"/>
      <c r="K28" s="1337"/>
      <c r="L28" s="1337"/>
    </row>
    <row r="29" spans="1:12" ht="18.95" customHeight="1">
      <c r="A29" s="624"/>
      <c r="B29" s="1362" t="s">
        <v>671</v>
      </c>
      <c r="C29" s="1363"/>
      <c r="D29" s="1364"/>
      <c r="E29" s="1364"/>
      <c r="F29" s="1364"/>
      <c r="G29" s="1364"/>
      <c r="H29" s="1364"/>
      <c r="I29" s="1364"/>
      <c r="J29" s="1364"/>
      <c r="K29" s="1364"/>
      <c r="L29" s="1364"/>
    </row>
    <row r="30" spans="1:12" ht="18.95" customHeight="1">
      <c r="A30" s="624"/>
      <c r="B30" s="628"/>
      <c r="C30" s="629"/>
      <c r="D30" s="1355"/>
      <c r="E30" s="1355"/>
      <c r="F30" s="1355"/>
      <c r="G30" s="1355"/>
      <c r="H30" s="1355"/>
      <c r="I30" s="1355"/>
      <c r="J30" s="1355"/>
      <c r="K30" s="1355"/>
      <c r="L30" s="1355"/>
    </row>
    <row r="31" spans="1:12" ht="18.95" customHeight="1">
      <c r="A31" s="624"/>
      <c r="B31" s="628"/>
      <c r="C31" s="629"/>
      <c r="D31" s="1355"/>
      <c r="E31" s="1355"/>
      <c r="F31" s="1355"/>
      <c r="G31" s="1355"/>
      <c r="H31" s="1355"/>
      <c r="I31" s="1355"/>
      <c r="J31" s="1355"/>
      <c r="K31" s="1355"/>
      <c r="L31" s="1355"/>
    </row>
    <row r="32" spans="1:12" ht="18.95" customHeight="1">
      <c r="A32" s="624"/>
      <c r="B32" s="630"/>
      <c r="C32" s="631"/>
      <c r="D32" s="1356"/>
      <c r="E32" s="1356"/>
      <c r="F32" s="1356"/>
      <c r="G32" s="1356"/>
      <c r="H32" s="1356"/>
      <c r="I32" s="1356"/>
      <c r="J32" s="1356"/>
      <c r="K32" s="1356"/>
      <c r="L32" s="1356"/>
    </row>
    <row r="33" spans="1:12" ht="18.95" customHeight="1">
      <c r="A33" s="624"/>
      <c r="B33" s="1354" t="s">
        <v>140</v>
      </c>
      <c r="C33" s="1354"/>
      <c r="D33" s="1337"/>
      <c r="E33" s="1337"/>
      <c r="F33" s="1337"/>
      <c r="G33" s="1337"/>
      <c r="H33" s="1337"/>
      <c r="I33" s="1337"/>
      <c r="J33" s="1337"/>
      <c r="K33" s="1337"/>
      <c r="L33" s="1337"/>
    </row>
    <row r="34" spans="1:12" ht="18.95" customHeight="1">
      <c r="A34" s="624"/>
      <c r="B34" s="1354" t="s">
        <v>672</v>
      </c>
      <c r="C34" s="1354"/>
      <c r="D34" s="1337"/>
      <c r="E34" s="1337"/>
      <c r="F34" s="1337"/>
      <c r="G34" s="1337"/>
      <c r="H34" s="1337"/>
      <c r="I34" s="1337"/>
      <c r="J34" s="1337"/>
      <c r="K34" s="1337"/>
      <c r="L34" s="1337"/>
    </row>
    <row r="35" spans="1:12" ht="18.95" customHeight="1">
      <c r="A35" s="624"/>
      <c r="B35" s="1354" t="s">
        <v>673</v>
      </c>
      <c r="C35" s="1354"/>
      <c r="D35" s="1337"/>
      <c r="E35" s="1337"/>
      <c r="F35" s="1337"/>
      <c r="G35" s="1337"/>
      <c r="H35" s="1337"/>
      <c r="I35" s="1337"/>
      <c r="J35" s="1337"/>
      <c r="K35" s="1337"/>
      <c r="L35" s="1337"/>
    </row>
    <row r="36" spans="1:12" ht="18.95" customHeight="1">
      <c r="A36" s="624"/>
      <c r="B36" s="1354" t="s">
        <v>674</v>
      </c>
      <c r="C36" s="1354"/>
      <c r="D36" s="1337"/>
      <c r="E36" s="1337"/>
      <c r="F36" s="1337"/>
      <c r="G36" s="1337"/>
      <c r="H36" s="1337"/>
      <c r="I36" s="1337"/>
      <c r="J36" s="1337"/>
      <c r="K36" s="1337"/>
      <c r="L36" s="1337"/>
    </row>
    <row r="37" spans="1:12" ht="8.1" customHeight="1">
      <c r="A37" s="624"/>
      <c r="B37" s="632"/>
      <c r="C37" s="632"/>
      <c r="D37" s="633"/>
      <c r="E37" s="633"/>
      <c r="F37" s="633"/>
      <c r="G37" s="633"/>
      <c r="H37" s="633"/>
      <c r="I37" s="633"/>
      <c r="J37" s="633"/>
      <c r="K37" s="633"/>
      <c r="L37" s="633"/>
    </row>
    <row r="38" spans="1:12" ht="61.5" customHeight="1">
      <c r="A38" s="634" t="s">
        <v>78</v>
      </c>
      <c r="B38" s="1343" t="s">
        <v>675</v>
      </c>
      <c r="C38" s="1343"/>
      <c r="D38" s="1343"/>
      <c r="E38" s="1343"/>
      <c r="F38" s="1343"/>
      <c r="G38" s="1343"/>
      <c r="H38" s="1343"/>
      <c r="I38" s="1343"/>
      <c r="J38" s="1343"/>
      <c r="K38" s="1343"/>
      <c r="L38" s="1343"/>
    </row>
    <row r="39" spans="1:12" ht="33.75" customHeight="1">
      <c r="A39" s="624"/>
      <c r="B39" s="635" t="s">
        <v>373</v>
      </c>
      <c r="C39" s="1353" t="s">
        <v>676</v>
      </c>
      <c r="D39" s="1353"/>
      <c r="E39" s="1353"/>
      <c r="F39" s="1353"/>
      <c r="G39" s="1353" t="s">
        <v>429</v>
      </c>
      <c r="H39" s="1353"/>
      <c r="I39" s="1353" t="s">
        <v>677</v>
      </c>
      <c r="J39" s="1353"/>
      <c r="K39" s="1353"/>
      <c r="L39" s="1353"/>
    </row>
    <row r="40" spans="1:12" ht="38.1" customHeight="1">
      <c r="B40" s="636"/>
      <c r="C40" s="1337"/>
      <c r="D40" s="1337"/>
      <c r="E40" s="1337"/>
      <c r="F40" s="1337"/>
      <c r="G40" s="1338"/>
      <c r="H40" s="1338"/>
      <c r="I40" s="1337"/>
      <c r="J40" s="1337"/>
      <c r="K40" s="1337"/>
      <c r="L40" s="1337"/>
    </row>
    <row r="41" spans="1:12" ht="38.1" customHeight="1">
      <c r="A41" s="624"/>
      <c r="B41" s="636"/>
      <c r="C41" s="1337"/>
      <c r="D41" s="1337"/>
      <c r="E41" s="1337"/>
      <c r="F41" s="1337"/>
      <c r="G41" s="1338"/>
      <c r="H41" s="1338"/>
      <c r="I41" s="1337"/>
      <c r="J41" s="1337"/>
      <c r="K41" s="1337"/>
      <c r="L41" s="1337"/>
    </row>
    <row r="42" spans="1:12" ht="55.5" customHeight="1">
      <c r="A42" s="607" t="s">
        <v>79</v>
      </c>
      <c r="B42" s="1343" t="s">
        <v>678</v>
      </c>
      <c r="C42" s="1343"/>
      <c r="D42" s="1343"/>
      <c r="E42" s="1343"/>
      <c r="F42" s="1343"/>
      <c r="G42" s="1343"/>
      <c r="H42" s="1343"/>
      <c r="I42" s="1343"/>
      <c r="J42" s="1343"/>
      <c r="K42" s="1343"/>
      <c r="L42" s="1343"/>
    </row>
    <row r="43" spans="1:12" ht="57" customHeight="1">
      <c r="A43" s="624"/>
      <c r="B43" s="635" t="s">
        <v>373</v>
      </c>
      <c r="C43" s="1353" t="s">
        <v>679</v>
      </c>
      <c r="D43" s="1353"/>
      <c r="E43" s="1353"/>
      <c r="F43" s="1353"/>
      <c r="G43" s="1353" t="s">
        <v>680</v>
      </c>
      <c r="H43" s="1353"/>
      <c r="I43" s="1353" t="s">
        <v>681</v>
      </c>
      <c r="J43" s="1353"/>
      <c r="K43" s="1353"/>
      <c r="L43" s="1353"/>
    </row>
    <row r="44" spans="1:12" ht="38.1" customHeight="1">
      <c r="A44" s="624"/>
      <c r="B44" s="636"/>
      <c r="C44" s="1337"/>
      <c r="D44" s="1337"/>
      <c r="E44" s="1337"/>
      <c r="F44" s="1337"/>
      <c r="G44" s="1338"/>
      <c r="H44" s="1338"/>
      <c r="I44" s="1337"/>
      <c r="J44" s="1337"/>
      <c r="K44" s="1337"/>
      <c r="L44" s="1337"/>
    </row>
    <row r="45" spans="1:12" ht="38.1" customHeight="1">
      <c r="A45" s="624"/>
      <c r="B45" s="636"/>
      <c r="C45" s="1337"/>
      <c r="D45" s="1337"/>
      <c r="E45" s="1337"/>
      <c r="F45" s="1337"/>
      <c r="G45" s="1338"/>
      <c r="H45" s="1338"/>
      <c r="I45" s="1337"/>
      <c r="J45" s="1337"/>
      <c r="K45" s="1337"/>
      <c r="L45" s="1337"/>
    </row>
    <row r="46" spans="1:12" ht="20.100000000000001" customHeight="1">
      <c r="A46" s="621">
        <v>2</v>
      </c>
      <c r="B46" s="637" t="s">
        <v>682</v>
      </c>
    </row>
    <row r="47" spans="1:12" ht="78.75" customHeight="1">
      <c r="B47" s="1343" t="s">
        <v>683</v>
      </c>
      <c r="C47" s="1343"/>
      <c r="D47" s="1343"/>
      <c r="E47" s="1343"/>
      <c r="F47" s="1343"/>
      <c r="G47" s="1343"/>
      <c r="H47" s="1343"/>
      <c r="I47" s="1343"/>
      <c r="J47" s="1343"/>
      <c r="K47" s="1343"/>
      <c r="L47" s="1343"/>
    </row>
    <row r="48" spans="1:12" s="537" customFormat="1" ht="34.5" customHeight="1">
      <c r="A48" s="594">
        <v>2.1</v>
      </c>
      <c r="B48" s="1343" t="s">
        <v>684</v>
      </c>
      <c r="C48" s="1343"/>
      <c r="D48" s="1343"/>
      <c r="E48" s="1343"/>
      <c r="F48" s="1343"/>
      <c r="G48" s="1343"/>
      <c r="H48" s="1343"/>
      <c r="I48" s="1343"/>
      <c r="J48" s="1343"/>
      <c r="K48" s="1343"/>
      <c r="L48" s="1343"/>
    </row>
    <row r="49" spans="1:12" ht="51" customHeight="1">
      <c r="A49" s="624"/>
      <c r="B49" s="635" t="s">
        <v>685</v>
      </c>
      <c r="C49" s="1353" t="s">
        <v>686</v>
      </c>
      <c r="D49" s="1353"/>
      <c r="E49" s="1353"/>
      <c r="F49" s="1353"/>
      <c r="G49" s="1353" t="s">
        <v>687</v>
      </c>
      <c r="H49" s="1353"/>
      <c r="I49" s="1353" t="s">
        <v>688</v>
      </c>
      <c r="J49" s="1353"/>
      <c r="K49" s="1353" t="s">
        <v>689</v>
      </c>
      <c r="L49" s="1353"/>
    </row>
    <row r="50" spans="1:12" ht="27.95" customHeight="1">
      <c r="A50" s="624"/>
      <c r="B50" s="636">
        <v>1</v>
      </c>
      <c r="C50" s="1337"/>
      <c r="D50" s="1337"/>
      <c r="E50" s="1337"/>
      <c r="F50" s="1337"/>
      <c r="G50" s="1338"/>
      <c r="H50" s="1338"/>
      <c r="I50" s="1338"/>
      <c r="J50" s="1338"/>
      <c r="K50" s="1350"/>
      <c r="L50" s="1350"/>
    </row>
    <row r="51" spans="1:12" ht="27.95" customHeight="1">
      <c r="A51" s="624"/>
      <c r="B51" s="636">
        <v>2</v>
      </c>
      <c r="C51" s="1337"/>
      <c r="D51" s="1337"/>
      <c r="E51" s="1337"/>
      <c r="F51" s="1337"/>
      <c r="G51" s="1338"/>
      <c r="H51" s="1338"/>
      <c r="I51" s="1338"/>
      <c r="J51" s="1338"/>
      <c r="K51" s="1350"/>
      <c r="L51" s="1350"/>
    </row>
    <row r="52" spans="1:12" ht="27.95" customHeight="1">
      <c r="A52" s="624"/>
      <c r="B52" s="636">
        <v>3</v>
      </c>
      <c r="C52" s="1337"/>
      <c r="D52" s="1337"/>
      <c r="E52" s="1337"/>
      <c r="F52" s="1337"/>
      <c r="G52" s="1338"/>
      <c r="H52" s="1338"/>
      <c r="I52" s="1338"/>
      <c r="J52" s="1338"/>
      <c r="K52" s="1350"/>
      <c r="L52" s="1350"/>
    </row>
    <row r="53" spans="1:12" ht="27.95" customHeight="1">
      <c r="A53" s="624"/>
      <c r="B53" s="636">
        <v>4</v>
      </c>
      <c r="C53" s="1337"/>
      <c r="D53" s="1337"/>
      <c r="E53" s="1337"/>
      <c r="F53" s="1337"/>
      <c r="G53" s="1338"/>
      <c r="H53" s="1338"/>
      <c r="I53" s="1338"/>
      <c r="J53" s="1338"/>
      <c r="K53" s="1350"/>
      <c r="L53" s="1350"/>
    </row>
    <row r="54" spans="1:12" ht="27.95" customHeight="1">
      <c r="A54" s="624"/>
      <c r="B54" s="636">
        <v>5</v>
      </c>
      <c r="C54" s="1337"/>
      <c r="D54" s="1337"/>
      <c r="E54" s="1337"/>
      <c r="F54" s="1337"/>
      <c r="G54" s="1338"/>
      <c r="H54" s="1338"/>
      <c r="I54" s="1338"/>
      <c r="J54" s="1338"/>
      <c r="K54" s="1350"/>
      <c r="L54" s="1350"/>
    </row>
    <row r="55" spans="1:12" ht="27.95" customHeight="1">
      <c r="A55" s="624"/>
      <c r="B55" s="638"/>
      <c r="C55" s="639"/>
      <c r="D55" s="639"/>
      <c r="E55" s="639"/>
      <c r="F55" s="639"/>
      <c r="G55" s="638"/>
      <c r="H55" s="638"/>
      <c r="I55" s="638"/>
      <c r="J55" s="638"/>
      <c r="K55" s="640"/>
      <c r="L55" s="640"/>
    </row>
    <row r="56" spans="1:12" ht="27.95" customHeight="1">
      <c r="A56" s="641">
        <v>3</v>
      </c>
      <c r="B56" s="1351" t="s">
        <v>690</v>
      </c>
      <c r="C56" s="1351"/>
      <c r="D56" s="1351"/>
      <c r="E56" s="1351"/>
      <c r="F56" s="1351"/>
      <c r="G56" s="1351"/>
      <c r="H56" s="1351"/>
      <c r="I56" s="1351"/>
      <c r="J56" s="1351"/>
      <c r="K56" s="1351"/>
      <c r="L56" s="1351"/>
    </row>
    <row r="57" spans="1:12" ht="54.75" customHeight="1">
      <c r="A57" s="624"/>
      <c r="B57" s="1352" t="s">
        <v>691</v>
      </c>
      <c r="C57" s="1352"/>
      <c r="D57" s="1352"/>
      <c r="E57" s="1352"/>
      <c r="F57" s="1352"/>
      <c r="G57" s="1352"/>
      <c r="H57" s="1352"/>
      <c r="I57" s="1352"/>
      <c r="J57" s="1352"/>
      <c r="K57" s="1352"/>
      <c r="L57" s="1352"/>
    </row>
    <row r="58" spans="1:12" ht="27.95" customHeight="1">
      <c r="A58" s="641">
        <v>3.1</v>
      </c>
      <c r="B58" s="1348" t="s">
        <v>692</v>
      </c>
      <c r="C58" s="1348"/>
      <c r="D58" s="1348"/>
      <c r="E58" s="1348"/>
      <c r="F58" s="1348"/>
      <c r="G58" s="1348"/>
      <c r="H58" s="1348"/>
      <c r="I58" s="1348"/>
      <c r="J58" s="1348"/>
      <c r="K58" s="1348"/>
      <c r="L58" s="1348"/>
    </row>
    <row r="59" spans="1:12" ht="36.75" customHeight="1">
      <c r="A59" s="624"/>
      <c r="B59" s="642" t="s">
        <v>685</v>
      </c>
      <c r="C59" s="1349" t="s">
        <v>693</v>
      </c>
      <c r="D59" s="1349"/>
      <c r="E59" s="1349"/>
      <c r="F59" s="1349"/>
      <c r="G59" s="1349" t="s">
        <v>694</v>
      </c>
      <c r="H59" s="1349"/>
      <c r="I59" s="1349"/>
      <c r="J59" s="1349"/>
      <c r="K59" s="1349"/>
      <c r="L59" s="1349"/>
    </row>
    <row r="60" spans="1:12" ht="27.95" customHeight="1">
      <c r="A60" s="624"/>
      <c r="B60" s="636"/>
      <c r="C60" s="1345"/>
      <c r="D60" s="1346"/>
      <c r="E60" s="1346"/>
      <c r="F60" s="1347"/>
      <c r="G60" s="1345"/>
      <c r="H60" s="1346"/>
      <c r="I60" s="1346"/>
      <c r="J60" s="1346"/>
      <c r="K60" s="1346"/>
      <c r="L60" s="1347"/>
    </row>
    <row r="61" spans="1:12" ht="27.95" customHeight="1">
      <c r="A61" s="624"/>
      <c r="B61" s="636"/>
      <c r="C61" s="1345"/>
      <c r="D61" s="1346"/>
      <c r="E61" s="1346"/>
      <c r="F61" s="1347"/>
      <c r="G61" s="1345"/>
      <c r="H61" s="1346"/>
      <c r="I61" s="1346"/>
      <c r="J61" s="1346"/>
      <c r="K61" s="1346"/>
      <c r="L61" s="1347"/>
    </row>
    <row r="62" spans="1:12" ht="27.95" customHeight="1">
      <c r="A62" s="624"/>
      <c r="B62" s="636"/>
      <c r="C62" s="1345"/>
      <c r="D62" s="1346"/>
      <c r="E62" s="1346"/>
      <c r="F62" s="1347"/>
      <c r="G62" s="1345"/>
      <c r="H62" s="1346"/>
      <c r="I62" s="1346"/>
      <c r="J62" s="1346"/>
      <c r="K62" s="1346"/>
      <c r="L62" s="1347"/>
    </row>
    <row r="63" spans="1:12" ht="27.95" customHeight="1">
      <c r="A63" s="624"/>
      <c r="B63" s="636"/>
      <c r="C63" s="1345"/>
      <c r="D63" s="1346"/>
      <c r="E63" s="1346"/>
      <c r="F63" s="1347"/>
      <c r="G63" s="1345"/>
      <c r="H63" s="1346"/>
      <c r="I63" s="1346"/>
      <c r="J63" s="1346"/>
      <c r="K63" s="1346"/>
      <c r="L63" s="1347"/>
    </row>
    <row r="64" spans="1:12" ht="27.95" customHeight="1">
      <c r="A64" s="624"/>
      <c r="B64" s="636"/>
      <c r="C64" s="1345"/>
      <c r="D64" s="1346"/>
      <c r="E64" s="1346"/>
      <c r="F64" s="1347"/>
      <c r="G64" s="1345"/>
      <c r="H64" s="1346"/>
      <c r="I64" s="1346"/>
      <c r="J64" s="1346"/>
      <c r="K64" s="1346"/>
      <c r="L64" s="1347"/>
    </row>
    <row r="65" spans="1:12" ht="27.95" customHeight="1">
      <c r="A65" s="624"/>
      <c r="B65" s="636"/>
      <c r="C65" s="1345"/>
      <c r="D65" s="1346"/>
      <c r="E65" s="1346"/>
      <c r="F65" s="1347"/>
      <c r="G65" s="1345"/>
      <c r="H65" s="1346"/>
      <c r="I65" s="1346"/>
      <c r="J65" s="1346"/>
      <c r="K65" s="1346"/>
      <c r="L65" s="1347"/>
    </row>
    <row r="66" spans="1:12" ht="27.95" customHeight="1">
      <c r="A66" s="624"/>
      <c r="B66" s="636"/>
      <c r="C66" s="1345"/>
      <c r="D66" s="1346"/>
      <c r="E66" s="1346"/>
      <c r="F66" s="1347"/>
      <c r="G66" s="1345"/>
      <c r="H66" s="1346"/>
      <c r="I66" s="1346"/>
      <c r="J66" s="1346"/>
      <c r="K66" s="1346"/>
      <c r="L66" s="1347"/>
    </row>
    <row r="67" spans="1:12" ht="27.95" customHeight="1">
      <c r="A67" s="624"/>
      <c r="B67" s="636"/>
      <c r="C67" s="1345"/>
      <c r="D67" s="1346"/>
      <c r="E67" s="1346"/>
      <c r="F67" s="1347"/>
      <c r="G67" s="1345"/>
      <c r="H67" s="1346"/>
      <c r="I67" s="1346"/>
      <c r="J67" s="1346"/>
      <c r="K67" s="1346"/>
      <c r="L67" s="1347"/>
    </row>
    <row r="68" spans="1:12" ht="27.95" customHeight="1">
      <c r="A68" s="624"/>
      <c r="B68" s="636"/>
      <c r="C68" s="1345"/>
      <c r="D68" s="1346"/>
      <c r="E68" s="1346"/>
      <c r="F68" s="1347"/>
      <c r="G68" s="1345"/>
      <c r="H68" s="1346"/>
      <c r="I68" s="1346"/>
      <c r="J68" s="1346"/>
      <c r="K68" s="1346"/>
      <c r="L68" s="1347"/>
    </row>
    <row r="69" spans="1:12" ht="27.95" customHeight="1">
      <c r="A69" s="624"/>
      <c r="B69" s="636"/>
      <c r="C69" s="1345"/>
      <c r="D69" s="1346"/>
      <c r="E69" s="1346"/>
      <c r="F69" s="1347"/>
      <c r="G69" s="1345"/>
      <c r="H69" s="1346"/>
      <c r="I69" s="1346"/>
      <c r="J69" s="1346"/>
      <c r="K69" s="1346"/>
      <c r="L69" s="1347"/>
    </row>
    <row r="70" spans="1:12" ht="27.95" customHeight="1">
      <c r="A70" s="624"/>
      <c r="B70" s="643"/>
      <c r="C70" s="643"/>
      <c r="D70" s="643"/>
      <c r="E70" s="643"/>
      <c r="F70" s="643"/>
      <c r="G70" s="643"/>
      <c r="H70" s="643"/>
      <c r="I70" s="643"/>
      <c r="J70" s="643"/>
      <c r="K70" s="643"/>
      <c r="L70" s="643"/>
    </row>
    <row r="71" spans="1:12" ht="21" customHeight="1">
      <c r="A71" s="621">
        <v>4</v>
      </c>
      <c r="B71" s="637" t="s">
        <v>695</v>
      </c>
      <c r="D71" s="633"/>
      <c r="E71" s="633"/>
      <c r="F71" s="633"/>
    </row>
    <row r="72" spans="1:12" ht="18" customHeight="1">
      <c r="A72" s="644">
        <v>4.0999999999999996</v>
      </c>
      <c r="B72" s="1344" t="s">
        <v>696</v>
      </c>
      <c r="C72" s="1344"/>
      <c r="D72" s="1344"/>
      <c r="E72" s="1344"/>
      <c r="F72" s="633"/>
    </row>
    <row r="73" spans="1:12" ht="67.5" customHeight="1">
      <c r="A73" s="624"/>
      <c r="B73" s="1343" t="s">
        <v>697</v>
      </c>
      <c r="C73" s="1343"/>
      <c r="D73" s="1343"/>
      <c r="E73" s="1343"/>
      <c r="F73" s="1343"/>
      <c r="G73" s="1343"/>
      <c r="H73" s="1343"/>
      <c r="I73" s="1343"/>
      <c r="J73" s="1343"/>
      <c r="K73" s="1343"/>
      <c r="L73" s="1343"/>
    </row>
    <row r="74" spans="1:12" s="537" customFormat="1" ht="35.25" customHeight="1">
      <c r="A74" s="624"/>
      <c r="B74" s="1339" t="s">
        <v>698</v>
      </c>
      <c r="C74" s="1339"/>
      <c r="D74" s="1339"/>
      <c r="E74" s="1340" t="s">
        <v>699</v>
      </c>
      <c r="F74" s="1341"/>
      <c r="G74" s="1341"/>
      <c r="H74" s="1342"/>
      <c r="I74" s="1339" t="s">
        <v>700</v>
      </c>
      <c r="J74" s="1339"/>
      <c r="K74" s="1339"/>
      <c r="L74" s="1339"/>
    </row>
    <row r="75" spans="1:12" ht="20.100000000000001" customHeight="1">
      <c r="A75" s="624"/>
      <c r="B75" s="1337"/>
      <c r="C75" s="1337"/>
      <c r="D75" s="1337"/>
      <c r="E75" s="1338"/>
      <c r="F75" s="1338"/>
      <c r="G75" s="1338"/>
      <c r="H75" s="1338"/>
      <c r="I75" s="1338"/>
      <c r="J75" s="1338"/>
      <c r="K75" s="1338"/>
      <c r="L75" s="1338"/>
    </row>
    <row r="76" spans="1:12" ht="20.100000000000001" customHeight="1">
      <c r="A76" s="624"/>
      <c r="B76" s="1337"/>
      <c r="C76" s="1337"/>
      <c r="D76" s="1337"/>
      <c r="E76" s="1338"/>
      <c r="F76" s="1338"/>
      <c r="G76" s="1338"/>
      <c r="H76" s="1338"/>
      <c r="I76" s="1338"/>
      <c r="J76" s="1338"/>
      <c r="K76" s="1338"/>
      <c r="L76" s="1338"/>
    </row>
    <row r="77" spans="1:12" ht="20.100000000000001" customHeight="1">
      <c r="A77" s="624"/>
      <c r="B77" s="1337"/>
      <c r="C77" s="1337"/>
      <c r="D77" s="1337"/>
      <c r="E77" s="1338"/>
      <c r="F77" s="1338"/>
      <c r="G77" s="1338"/>
      <c r="H77" s="1338"/>
      <c r="I77" s="1338"/>
      <c r="J77" s="1338"/>
      <c r="K77" s="1338"/>
      <c r="L77" s="1338"/>
    </row>
    <row r="78" spans="1:12" ht="20.100000000000001" customHeight="1">
      <c r="A78" s="624"/>
      <c r="B78" s="1337"/>
      <c r="C78" s="1337"/>
      <c r="D78" s="1337"/>
      <c r="E78" s="1338"/>
      <c r="F78" s="1338"/>
      <c r="G78" s="1338"/>
      <c r="H78" s="1338"/>
      <c r="I78" s="1338"/>
      <c r="J78" s="1338"/>
      <c r="K78" s="1338"/>
      <c r="L78" s="1338"/>
    </row>
    <row r="79" spans="1:12" ht="20.100000000000001" customHeight="1">
      <c r="A79" s="624"/>
      <c r="B79" s="1337"/>
      <c r="C79" s="1337"/>
      <c r="D79" s="1337"/>
      <c r="E79" s="1338"/>
      <c r="F79" s="1338"/>
      <c r="G79" s="1338"/>
      <c r="H79" s="1338"/>
      <c r="I79" s="1338"/>
      <c r="J79" s="1338"/>
      <c r="K79" s="1338"/>
      <c r="L79" s="1338"/>
    </row>
    <row r="80" spans="1:12" ht="20.100000000000001" customHeight="1">
      <c r="A80" s="624"/>
      <c r="B80" s="1337"/>
      <c r="C80" s="1337"/>
      <c r="D80" s="1337"/>
      <c r="E80" s="1338"/>
      <c r="F80" s="1338"/>
      <c r="G80" s="1338"/>
      <c r="H80" s="1338"/>
      <c r="I80" s="1338"/>
      <c r="J80" s="1338"/>
      <c r="K80" s="1338"/>
      <c r="L80" s="1338"/>
    </row>
    <row r="81" spans="1:12" s="537" customFormat="1" ht="20.100000000000001" customHeight="1">
      <c r="A81" s="623">
        <v>4.2</v>
      </c>
      <c r="B81" s="619" t="s">
        <v>701</v>
      </c>
      <c r="C81" s="602"/>
      <c r="D81" s="602"/>
      <c r="E81" s="602"/>
      <c r="F81" s="602"/>
    </row>
    <row r="82" spans="1:12" s="537" customFormat="1" ht="20.100000000000001" customHeight="1">
      <c r="A82" s="619"/>
      <c r="B82" s="619"/>
      <c r="C82" s="602"/>
      <c r="D82" s="602"/>
      <c r="E82" s="602"/>
      <c r="F82" s="602"/>
      <c r="K82" s="645" t="s">
        <v>702</v>
      </c>
      <c r="L82" s="646"/>
    </row>
    <row r="83" spans="1:12" s="537" customFormat="1" ht="20.100000000000001" customHeight="1">
      <c r="A83" s="619"/>
      <c r="B83" s="647" t="s">
        <v>681</v>
      </c>
      <c r="C83" s="1339" t="s">
        <v>703</v>
      </c>
      <c r="D83" s="1339"/>
      <c r="E83" s="1339"/>
      <c r="F83" s="1339"/>
      <c r="G83" s="1339"/>
      <c r="H83" s="1340" t="s">
        <v>704</v>
      </c>
      <c r="I83" s="1341"/>
      <c r="J83" s="1341"/>
      <c r="K83" s="1341"/>
      <c r="L83" s="1342"/>
    </row>
    <row r="84" spans="1:12" s="650" customFormat="1" ht="33" customHeight="1">
      <c r="A84" s="596"/>
      <c r="B84" s="648"/>
      <c r="C84" s="649" t="s">
        <v>705</v>
      </c>
      <c r="D84" s="649" t="s">
        <v>706</v>
      </c>
      <c r="E84" s="649" t="s">
        <v>707</v>
      </c>
      <c r="F84" s="649" t="s">
        <v>708</v>
      </c>
      <c r="G84" s="649" t="s">
        <v>709</v>
      </c>
      <c r="H84" s="649" t="s">
        <v>710</v>
      </c>
      <c r="I84" s="649" t="s">
        <v>711</v>
      </c>
      <c r="J84" s="649" t="s">
        <v>712</v>
      </c>
      <c r="K84" s="649" t="s">
        <v>713</v>
      </c>
      <c r="L84" s="649" t="s">
        <v>714</v>
      </c>
    </row>
    <row r="85" spans="1:12" s="537" customFormat="1" ht="33" customHeight="1">
      <c r="A85" s="619"/>
      <c r="B85" s="648" t="s">
        <v>715</v>
      </c>
      <c r="C85" s="651"/>
      <c r="D85" s="651"/>
      <c r="E85" s="651"/>
      <c r="F85" s="651"/>
      <c r="G85" s="651"/>
      <c r="H85" s="651"/>
      <c r="I85" s="651"/>
      <c r="J85" s="651"/>
      <c r="K85" s="651"/>
      <c r="L85" s="651"/>
    </row>
    <row r="86" spans="1:12" s="537" customFormat="1" ht="33" customHeight="1">
      <c r="A86" s="619"/>
      <c r="B86" s="648" t="s">
        <v>716</v>
      </c>
      <c r="C86" s="651"/>
      <c r="D86" s="651"/>
      <c r="E86" s="651"/>
      <c r="F86" s="651"/>
      <c r="G86" s="651"/>
      <c r="H86" s="651"/>
      <c r="I86" s="651"/>
      <c r="J86" s="651"/>
      <c r="K86" s="651"/>
      <c r="L86" s="651"/>
    </row>
    <row r="87" spans="1:12" s="537" customFormat="1" ht="33" customHeight="1">
      <c r="A87" s="619"/>
      <c r="B87" s="648" t="s">
        <v>717</v>
      </c>
      <c r="C87" s="651"/>
      <c r="D87" s="651"/>
      <c r="E87" s="651"/>
      <c r="F87" s="651"/>
      <c r="G87" s="651"/>
      <c r="H87" s="651"/>
      <c r="I87" s="651"/>
      <c r="J87" s="651"/>
      <c r="K87" s="651"/>
      <c r="L87" s="651"/>
    </row>
    <row r="88" spans="1:12" s="537" customFormat="1" ht="33" customHeight="1">
      <c r="A88" s="619"/>
      <c r="B88" s="648" t="s">
        <v>718</v>
      </c>
      <c r="C88" s="651"/>
      <c r="D88" s="651"/>
      <c r="E88" s="651"/>
      <c r="F88" s="651"/>
      <c r="G88" s="651"/>
      <c r="H88" s="651"/>
      <c r="I88" s="651"/>
      <c r="J88" s="651"/>
      <c r="K88" s="651"/>
      <c r="L88" s="651"/>
    </row>
    <row r="89" spans="1:12" s="537" customFormat="1" ht="33" customHeight="1">
      <c r="A89" s="619"/>
      <c r="B89" s="648" t="s">
        <v>719</v>
      </c>
      <c r="C89" s="651"/>
      <c r="D89" s="651"/>
      <c r="E89" s="651"/>
      <c r="F89" s="651"/>
      <c r="G89" s="651"/>
      <c r="H89" s="651"/>
      <c r="I89" s="651"/>
      <c r="J89" s="651"/>
      <c r="K89" s="651"/>
      <c r="L89" s="651"/>
    </row>
    <row r="90" spans="1:12" s="537" customFormat="1" ht="33" customHeight="1">
      <c r="A90" s="619"/>
      <c r="B90" s="648" t="s">
        <v>720</v>
      </c>
      <c r="C90" s="651"/>
      <c r="D90" s="651"/>
      <c r="E90" s="651"/>
      <c r="F90" s="651"/>
      <c r="G90" s="651"/>
      <c r="H90" s="651"/>
      <c r="I90" s="651"/>
      <c r="J90" s="651"/>
      <c r="K90" s="651"/>
      <c r="L90" s="651"/>
    </row>
    <row r="91" spans="1:12" ht="20.100000000000001" customHeight="1">
      <c r="A91" s="652"/>
      <c r="B91" s="652"/>
      <c r="C91" s="615"/>
      <c r="D91" s="615"/>
      <c r="E91" s="615"/>
      <c r="F91" s="615"/>
    </row>
    <row r="92" spans="1:12">
      <c r="A92" s="623"/>
      <c r="B92" s="1343"/>
      <c r="C92" s="1343"/>
      <c r="D92" s="1343"/>
      <c r="E92" s="1343"/>
      <c r="F92" s="1343"/>
      <c r="G92" s="1343"/>
      <c r="H92" s="1343"/>
      <c r="I92" s="1343"/>
      <c r="J92" s="1343"/>
      <c r="K92" s="1343"/>
      <c r="L92" s="1343"/>
    </row>
    <row r="93" spans="1:12" ht="20.100000000000001" customHeight="1">
      <c r="A93" s="652"/>
      <c r="B93" s="652"/>
      <c r="C93" s="615"/>
      <c r="D93" s="615"/>
      <c r="E93" s="615"/>
      <c r="F93" s="615"/>
    </row>
    <row r="94" spans="1:12" ht="24" customHeight="1">
      <c r="A94" s="652"/>
      <c r="B94" s="652"/>
      <c r="C94" s="615"/>
      <c r="D94" s="615"/>
      <c r="E94" s="615"/>
      <c r="F94" s="322"/>
      <c r="G94" s="653"/>
    </row>
    <row r="95" spans="1:12" ht="24" customHeight="1">
      <c r="A95" s="654" t="s">
        <v>65</v>
      </c>
      <c r="B95" s="1333" t="str">
        <f>'Attach 15'!B91</f>
        <v>--</v>
      </c>
      <c r="C95" s="1333"/>
      <c r="D95" s="1333"/>
      <c r="E95" s="322"/>
      <c r="G95" s="653" t="s">
        <v>66</v>
      </c>
      <c r="H95" s="1334" t="str">
        <f>'Attach 15'!E91</f>
        <v/>
      </c>
      <c r="I95" s="1335"/>
      <c r="J95" s="1335"/>
      <c r="K95" s="1335"/>
      <c r="L95" s="1335"/>
    </row>
    <row r="96" spans="1:12" ht="24" customHeight="1">
      <c r="A96" s="654" t="s">
        <v>67</v>
      </c>
      <c r="B96" s="1336" t="str">
        <f>'Attach 15'!B92</f>
        <v/>
      </c>
      <c r="C96" s="1336"/>
      <c r="D96" s="1336"/>
      <c r="E96" s="322"/>
      <c r="G96" s="653" t="s">
        <v>68</v>
      </c>
      <c r="H96" s="1334" t="str">
        <f>'Attach 15'!E92</f>
        <v/>
      </c>
      <c r="I96" s="1335"/>
      <c r="J96" s="1335"/>
      <c r="K96" s="1335"/>
      <c r="L96" s="1335"/>
    </row>
  </sheetData>
  <sheetProtection algorithmName="SHA-512" hashValue="OEoJX9zY4Nbo+cSTu5lHQFb0E+f8htW0l53C2cI8MxTidabPrKKlUkcHjlqriqRN5lKmkDDtBnljUsEvPH3PGQ==" saltValue="q8n6ibzgT5h4Pav2+4Z4uw==" spinCount="100000" sheet="1" formatCells="0" formatColumns="0" formatRows="0" selectLockedCells="1"/>
  <customSheetViews>
    <customSheetView guid="{51A6EE7B-1159-4743-BF27-95D329619B3B}" scale="130" showPageBreaks="1" showGridLines="0" zeroValues="0" printArea="1" view="pageBreakPreview">
      <selection activeCell="H21" sqref="H21:L21"/>
      <rowBreaks count="2" manualBreakCount="2">
        <brk id="23" max="11" man="1"/>
        <brk id="53" max="11" man="1"/>
      </rowBreaks>
      <pageMargins left="0" right="0" top="0" bottom="0" header="0" footer="0"/>
      <pageSetup scale="95" orientation="portrait" r:id="rId1"/>
      <headerFooter alignWithMargins="0">
        <oddFooter>&amp;R&amp;"Book Antiqua,Bold"&amp;8 Page &amp;P of &amp;N</oddFooter>
      </headerFooter>
    </customSheetView>
    <customSheetView guid="{B9DDBA10-9BB0-4D91-9619-C113F75B2489}" scale="130" showPageBreaks="1" showGridLines="0" zeroValues="0" printArea="1" view="pageBreakPreview" topLeftCell="A9">
      <selection activeCell="H21" sqref="H21:L21"/>
      <rowBreaks count="2" manualBreakCount="2">
        <brk id="23" max="11" man="1"/>
        <brk id="53" max="11" man="1"/>
      </rowBreaks>
      <pageMargins left="0" right="0" top="0" bottom="0" header="0" footer="0"/>
      <pageSetup scale="95" orientation="portrait" r:id="rId2"/>
      <headerFooter alignWithMargins="0">
        <oddFooter>&amp;R&amp;"Book Antiqua,Bold"&amp;8 Page &amp;P of &amp;N</oddFooter>
      </headerFooter>
    </customSheetView>
    <customSheetView guid="{4B898AE2-7356-489E-882D-EC3B09CB95AA}" showPageBreaks="1" showGridLines="0" zeroValues="0" printArea="1" view="pageBreakPreview" topLeftCell="A28">
      <selection activeCell="C88" sqref="C88"/>
      <rowBreaks count="2" manualBreakCount="2">
        <brk id="23" max="11" man="1"/>
        <brk id="53" max="11" man="1"/>
      </rowBreaks>
      <pageMargins left="0" right="0" top="0" bottom="0" header="0" footer="0"/>
      <pageSetup scale="95" orientation="portrait" r:id="rId3"/>
      <headerFooter alignWithMargins="0">
        <oddFooter>&amp;R&amp;"Book Antiqua,Bold"&amp;8 Page &amp;P of &amp;N</oddFooter>
      </headerFooter>
    </customSheetView>
    <customSheetView guid="{3836A67F-51F8-4B52-B51D-937DC398CD1F}" showPageBreaks="1" showGridLines="0" zeroValues="0" printArea="1" view="pageBreakPreview" topLeftCell="A28">
      <selection activeCell="C88" sqref="C88"/>
      <rowBreaks count="2" manualBreakCount="2">
        <brk id="23" max="11" man="1"/>
        <brk id="53" max="11" man="1"/>
      </rowBreaks>
      <pageMargins left="0" right="0" top="0" bottom="0" header="0" footer="0"/>
      <pageSetup scale="95" orientation="portrait" r:id="rId4"/>
      <headerFooter alignWithMargins="0">
        <oddFooter>&amp;R&amp;"Book Antiqua,Bold"&amp;8 Page &amp;P of &amp;N</oddFooter>
      </headerFooter>
    </customSheetView>
    <customSheetView guid="{9F341631-288D-49D9-8F81-65CCC818C9BA}" showPageBreaks="1" showGridLines="0" zeroValues="0" printArea="1" view="pageBreakPreview" topLeftCell="A28">
      <selection activeCell="C88" sqref="C88"/>
      <rowBreaks count="2" manualBreakCount="2">
        <brk id="23" max="11" man="1"/>
        <brk id="53" max="11" man="1"/>
      </rowBreaks>
      <pageMargins left="0" right="0" top="0" bottom="0" header="0" footer="0"/>
      <pageSetup scale="95" orientation="portrait" r:id="rId5"/>
      <headerFooter alignWithMargins="0">
        <oddFooter>&amp;R&amp;"Book Antiqua,Bold"&amp;8 Page &amp;P of &amp;N</oddFooter>
      </headerFooter>
    </customSheetView>
    <customSheetView guid="{DBB6855E-D634-47BF-8EAD-2479D63E426E}"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6"/>
      <headerFooter alignWithMargins="0">
        <oddFooter>&amp;R&amp;"Book Antiqua,Bold"&amp;8 Page &amp;P of &amp;N</oddFooter>
      </headerFooter>
    </customSheetView>
    <customSheetView guid="{9CD72AD0-8BDA-437F-A784-A667464C809C}" scale="110"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7"/>
      <headerFooter alignWithMargins="0">
        <oddFooter>&amp;R&amp;"Book Antiqua,Bold"&amp;8 Page &amp;P of &amp;N</oddFooter>
      </headerFooter>
    </customSheetView>
    <customSheetView guid="{757C3C2F-C668-4CD7-806B-CA71CC57DCC1}" scale="110"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8"/>
      <headerFooter alignWithMargins="0">
        <oddFooter>&amp;R&amp;"Book Antiqua,Bold"&amp;8 Page &amp;P of &amp;N</oddFooter>
      </headerFooter>
    </customSheetView>
    <customSheetView guid="{696D4A13-5E44-4B16-B107-EB70ABB06CBE}" scale="110"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9"/>
      <headerFooter alignWithMargins="0">
        <oddFooter>&amp;R&amp;"Book Antiqua,Bold"&amp;8 Page &amp;P of &amp;N</oddFooter>
      </headerFooter>
    </customSheetView>
    <customSheetView guid="{5476C51C-4037-4B28-A818-10D7CDF0C66A}" scale="110"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10"/>
      <headerFooter alignWithMargins="0">
        <oddFooter>&amp;R&amp;"Book Antiqua,Bold"&amp;8 Page &amp;P of &amp;N</oddFooter>
      </headerFooter>
    </customSheetView>
    <customSheetView guid="{273BBCBD-8F12-4445-A7CA-FDA7C67AE3D5}" scale="110"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11"/>
      <headerFooter alignWithMargins="0">
        <oddFooter>&amp;R&amp;"Book Antiqua,Bold"&amp;8 Page &amp;P of &amp;N</oddFooter>
      </headerFooter>
    </customSheetView>
    <customSheetView guid="{27CB7082-4FAB-46F1-8968-11E3E4A629B2}" showPageBreaks="1" showGridLines="0" zeroValues="0" printArea="1" view="pageBreakPreview" topLeftCell="A79">
      <selection activeCell="C88" sqref="C88"/>
      <rowBreaks count="2" manualBreakCount="2">
        <brk id="23" max="11" man="1"/>
        <brk id="53" max="11" man="1"/>
      </rowBreaks>
      <pageMargins left="0" right="0" top="0" bottom="0" header="0" footer="0"/>
      <pageSetup scale="95" orientation="portrait" r:id="rId12"/>
      <headerFooter alignWithMargins="0">
        <oddFooter>&amp;R&amp;"Book Antiqua,Bold"&amp;8 Page &amp;P of &amp;N</oddFooter>
      </headerFooter>
    </customSheetView>
    <customSheetView guid="{CDF7C778-C53B-45C7-952D-968F867FB204}" showPageBreaks="1" showGridLines="0" zeroValues="0" printArea="1" view="pageBreakPreview" topLeftCell="A19">
      <selection activeCell="C88" sqref="C88"/>
      <rowBreaks count="2" manualBreakCount="2">
        <brk id="23" max="11" man="1"/>
        <brk id="53" max="11" man="1"/>
      </rowBreaks>
      <pageMargins left="0" right="0" top="0" bottom="0" header="0" footer="0"/>
      <pageSetup scale="95" orientation="portrait" r:id="rId13"/>
      <headerFooter alignWithMargins="0">
        <oddFooter>&amp;R&amp;"Book Antiqua,Bold"&amp;8 Page &amp;P of &amp;N</oddFooter>
      </headerFooter>
    </customSheetView>
    <customSheetView guid="{F8DC905B-04E9-41D7-B695-0DB8D092215B}" scale="120" showPageBreaks="1" showGridLines="0" zeroValues="0" printArea="1" view="pageBreakPreview" topLeftCell="A7">
      <selection activeCell="H21" sqref="H21:L21"/>
      <rowBreaks count="2" manualBreakCount="2">
        <brk id="23" max="11" man="1"/>
        <brk id="53" max="11" man="1"/>
      </rowBreaks>
      <pageMargins left="0" right="0" top="0" bottom="0" header="0" footer="0"/>
      <pageSetup scale="95" orientation="portrait" r:id="rId14"/>
      <headerFooter alignWithMargins="0">
        <oddFooter>&amp;R&amp;"Book Antiqua,Bold"&amp;8 Page &amp;P of &amp;N</oddFooter>
      </headerFooter>
    </customSheetView>
    <customSheetView guid="{067EF7EF-2552-42C0-8B2F-9338A16B73EB}" scale="120" showPageBreaks="1" showGridLines="0" zeroValues="0" printArea="1" view="pageBreakPreview" topLeftCell="A7">
      <selection activeCell="H21" sqref="H21:L21"/>
      <rowBreaks count="2" manualBreakCount="2">
        <brk id="23" max="11" man="1"/>
        <brk id="53" max="11" man="1"/>
      </rowBreaks>
      <pageMargins left="0" right="0" top="0" bottom="0" header="0" footer="0"/>
      <pageSetup scale="95" orientation="portrait" r:id="rId15"/>
      <headerFooter alignWithMargins="0">
        <oddFooter>&amp;R&amp;"Book Antiqua,Bold"&amp;8 Page &amp;P of &amp;N</oddFooter>
      </headerFooter>
    </customSheetView>
    <customSheetView guid="{869B0F9C-77A4-468D-A350-EA35CAE357D9}" showPageBreaks="1" showGridLines="0" zeroValues="0" printArea="1" view="pageBreakPreview" topLeftCell="A19">
      <selection activeCell="C88" sqref="C88"/>
      <rowBreaks count="2" manualBreakCount="2">
        <brk id="23" max="11" man="1"/>
        <brk id="53" max="11" man="1"/>
      </rowBreaks>
      <pageMargins left="0" right="0" top="0" bottom="0" header="0" footer="0"/>
      <pageSetup scale="95" orientation="portrait" r:id="rId16"/>
      <headerFooter alignWithMargins="0">
        <oddFooter>&amp;R&amp;"Book Antiqua,Bold"&amp;8 Page &amp;P of &amp;N</oddFooter>
      </headerFooter>
    </customSheetView>
    <customSheetView guid="{5D67CA2D-8BB3-4F00-894F-4872C1BBE88F}" showPageBreaks="1" showGridLines="0" zeroValues="0" printArea="1" view="pageBreakPreview" topLeftCell="A79">
      <selection activeCell="C88" sqref="C88"/>
      <rowBreaks count="2" manualBreakCount="2">
        <brk id="23" max="11" man="1"/>
        <brk id="53" max="11" man="1"/>
      </rowBreaks>
      <pageMargins left="0" right="0" top="0" bottom="0" header="0" footer="0"/>
      <pageSetup scale="95" orientation="portrait" r:id="rId17"/>
      <headerFooter alignWithMargins="0">
        <oddFooter>&amp;R&amp;"Book Antiqua,Bold"&amp;8 Page &amp;P of &amp;N</oddFooter>
      </headerFooter>
    </customSheetView>
    <customSheetView guid="{F0C5A243-1ADF-42BF-85A0-B6506A13618B}" scale="110" showPageBreaks="1" showGridLines="0" zeroValues="0" printArea="1" view="pageBreakPreview" topLeftCell="A7">
      <selection activeCell="C88" sqref="C88"/>
      <rowBreaks count="2" manualBreakCount="2">
        <brk id="23" max="11" man="1"/>
        <brk id="53" max="11" man="1"/>
      </rowBreaks>
      <pageMargins left="0" right="0" top="0" bottom="0" header="0" footer="0"/>
      <pageSetup scale="95" orientation="portrait" r:id="rId18"/>
      <headerFooter alignWithMargins="0">
        <oddFooter>&amp;R&amp;"Book Antiqua,Bold"&amp;8 Page &amp;P of &amp;N</oddFooter>
      </headerFooter>
    </customSheetView>
    <customSheetView guid="{176DC383-BC5B-4A2C-B484-0B54305CAC0E}" showPageBreaks="1" showGridLines="0" zeroValues="0" printArea="1" view="pageBreakPreview" topLeftCell="A79">
      <selection activeCell="C88" sqref="C88"/>
      <rowBreaks count="2" manualBreakCount="2">
        <brk id="23" max="11" man="1"/>
        <brk id="53" max="11" man="1"/>
      </rowBreaks>
      <pageMargins left="0" right="0" top="0" bottom="0" header="0" footer="0"/>
      <pageSetup scale="95" orientation="portrait" r:id="rId19"/>
      <headerFooter alignWithMargins="0">
        <oddFooter>&amp;R&amp;"Book Antiqua,Bold"&amp;8 Page &amp;P of &amp;N</oddFooter>
      </headerFooter>
    </customSheetView>
    <customSheetView guid="{3B6A9969-E4B8-452F-AFFE-7A4A13F5C420}" scale="130" showPageBreaks="1" showGridLines="0" zeroValues="0" printArea="1" view="pageBreakPreview" topLeftCell="A9">
      <selection activeCell="H21" sqref="H21:L21"/>
      <rowBreaks count="2" manualBreakCount="2">
        <brk id="23" max="11" man="1"/>
        <brk id="53" max="11" man="1"/>
      </rowBreaks>
      <pageMargins left="0" right="0" top="0" bottom="0" header="0" footer="0"/>
      <pageSetup scale="95" orientation="portrait" r:id="rId20"/>
      <headerFooter alignWithMargins="0">
        <oddFooter>&amp;R&amp;"Book Antiqua,Bold"&amp;8 Page &amp;P of &amp;N</oddFooter>
      </headerFooter>
    </customSheetView>
    <customSheetView guid="{B8284B7F-813C-4C59-8CB2-9F34C8EAC9F3}" scale="130" showPageBreaks="1" showGridLines="0" zeroValues="0" printArea="1" view="pageBreakPreview">
      <selection activeCell="H21" sqref="H21:L21"/>
      <rowBreaks count="2" manualBreakCount="2">
        <brk id="23" max="11" man="1"/>
        <brk id="53" max="11" man="1"/>
      </rowBreaks>
      <pageMargins left="0" right="0" top="0" bottom="0" header="0" footer="0"/>
      <pageSetup scale="95" orientation="portrait" r:id="rId21"/>
      <headerFooter alignWithMargins="0">
        <oddFooter>&amp;R&amp;"Book Antiqua,Bold"&amp;8 Page &amp;P of &amp;N</oddFooter>
      </headerFooter>
    </customSheetView>
  </customSheetViews>
  <mergeCells count="139">
    <mergeCell ref="A1:G1"/>
    <mergeCell ref="H1:L1"/>
    <mergeCell ref="A3:L3"/>
    <mergeCell ref="A5:L5"/>
    <mergeCell ref="A8:F8"/>
    <mergeCell ref="B9:F9"/>
    <mergeCell ref="B20:G20"/>
    <mergeCell ref="H20:L20"/>
    <mergeCell ref="B21:G21"/>
    <mergeCell ref="H21:L21"/>
    <mergeCell ref="B22:G22"/>
    <mergeCell ref="H22:L22"/>
    <mergeCell ref="B10:F10"/>
    <mergeCell ref="B11:F11"/>
    <mergeCell ref="B12:F12"/>
    <mergeCell ref="A16:L16"/>
    <mergeCell ref="B18:L18"/>
    <mergeCell ref="B19:L19"/>
    <mergeCell ref="B29:C29"/>
    <mergeCell ref="D29:L29"/>
    <mergeCell ref="D30:L30"/>
    <mergeCell ref="D31:L31"/>
    <mergeCell ref="D32:L32"/>
    <mergeCell ref="B33:C33"/>
    <mergeCell ref="D33:L33"/>
    <mergeCell ref="B23:G23"/>
    <mergeCell ref="H23:L23"/>
    <mergeCell ref="B24:G24"/>
    <mergeCell ref="H24:L24"/>
    <mergeCell ref="B26:L26"/>
    <mergeCell ref="B28:C28"/>
    <mergeCell ref="D28:L28"/>
    <mergeCell ref="B38:L38"/>
    <mergeCell ref="C39:F39"/>
    <mergeCell ref="G39:H39"/>
    <mergeCell ref="I39:L39"/>
    <mergeCell ref="C40:F40"/>
    <mergeCell ref="G40:H40"/>
    <mergeCell ref="I40:L40"/>
    <mergeCell ref="B34:C34"/>
    <mergeCell ref="D34:L34"/>
    <mergeCell ref="B35:C35"/>
    <mergeCell ref="D35:L35"/>
    <mergeCell ref="B36:C36"/>
    <mergeCell ref="D36:L36"/>
    <mergeCell ref="C44:F44"/>
    <mergeCell ref="G44:H44"/>
    <mergeCell ref="I44:L44"/>
    <mergeCell ref="C45:F45"/>
    <mergeCell ref="G45:H45"/>
    <mergeCell ref="I45:L45"/>
    <mergeCell ref="C41:F41"/>
    <mergeCell ref="G41:H41"/>
    <mergeCell ref="I41:L41"/>
    <mergeCell ref="B42:L42"/>
    <mergeCell ref="C43:F43"/>
    <mergeCell ref="G43:H43"/>
    <mergeCell ref="I43:L43"/>
    <mergeCell ref="C50:F50"/>
    <mergeCell ref="G50:H50"/>
    <mergeCell ref="I50:J50"/>
    <mergeCell ref="K50:L50"/>
    <mergeCell ref="C51:F51"/>
    <mergeCell ref="G51:H51"/>
    <mergeCell ref="I51:J51"/>
    <mergeCell ref="K51:L51"/>
    <mergeCell ref="B47:L47"/>
    <mergeCell ref="B48:L48"/>
    <mergeCell ref="C49:F49"/>
    <mergeCell ref="G49:H49"/>
    <mergeCell ref="I49:J49"/>
    <mergeCell ref="K49:L49"/>
    <mergeCell ref="C54:F54"/>
    <mergeCell ref="G54:H54"/>
    <mergeCell ref="I54:J54"/>
    <mergeCell ref="K54:L54"/>
    <mergeCell ref="B56:L56"/>
    <mergeCell ref="B57:L57"/>
    <mergeCell ref="C52:F52"/>
    <mergeCell ref="G52:H52"/>
    <mergeCell ref="I52:J52"/>
    <mergeCell ref="K52:L52"/>
    <mergeCell ref="C53:F53"/>
    <mergeCell ref="G53:H53"/>
    <mergeCell ref="I53:J53"/>
    <mergeCell ref="K53:L53"/>
    <mergeCell ref="C69:F69"/>
    <mergeCell ref="G69:L69"/>
    <mergeCell ref="B58:L58"/>
    <mergeCell ref="C59:F59"/>
    <mergeCell ref="G59:L59"/>
    <mergeCell ref="C60:F60"/>
    <mergeCell ref="G60:L60"/>
    <mergeCell ref="C61:F61"/>
    <mergeCell ref="G61:L61"/>
    <mergeCell ref="C62:F62"/>
    <mergeCell ref="C63:F63"/>
    <mergeCell ref="C64:F64"/>
    <mergeCell ref="C65:F65"/>
    <mergeCell ref="C66:F66"/>
    <mergeCell ref="C67:F67"/>
    <mergeCell ref="C68:F68"/>
    <mergeCell ref="G62:L62"/>
    <mergeCell ref="G63:L63"/>
    <mergeCell ref="G64:L64"/>
    <mergeCell ref="G65:L65"/>
    <mergeCell ref="G66:L66"/>
    <mergeCell ref="G67:L67"/>
    <mergeCell ref="G68:L68"/>
    <mergeCell ref="B72:E72"/>
    <mergeCell ref="B73:L73"/>
    <mergeCell ref="B74:D74"/>
    <mergeCell ref="E74:H74"/>
    <mergeCell ref="I74:L74"/>
    <mergeCell ref="B75:D75"/>
    <mergeCell ref="E75:H75"/>
    <mergeCell ref="I75:L75"/>
    <mergeCell ref="B78:D78"/>
    <mergeCell ref="E78:H78"/>
    <mergeCell ref="I78:L78"/>
    <mergeCell ref="B79:D79"/>
    <mergeCell ref="E79:H79"/>
    <mergeCell ref="I79:L79"/>
    <mergeCell ref="B76:D76"/>
    <mergeCell ref="E76:H76"/>
    <mergeCell ref="I76:L76"/>
    <mergeCell ref="B77:D77"/>
    <mergeCell ref="E77:H77"/>
    <mergeCell ref="I77:L77"/>
    <mergeCell ref="B95:D95"/>
    <mergeCell ref="H95:L95"/>
    <mergeCell ref="B96:D96"/>
    <mergeCell ref="H96:L96"/>
    <mergeCell ref="B80:D80"/>
    <mergeCell ref="E80:H80"/>
    <mergeCell ref="I80:L80"/>
    <mergeCell ref="C83:G83"/>
    <mergeCell ref="H83:L83"/>
    <mergeCell ref="B92:L92"/>
  </mergeCells>
  <dataValidations disablePrompts="1" count="1">
    <dataValidation type="list" allowBlank="1" showInputMessage="1" showErrorMessage="1" error="Enter Yes or No from drop down menu." sqref="H23:L24" xr:uid="{00000000-0002-0000-1600-000000000000}">
      <formula1>"Yes, No"</formula1>
    </dataValidation>
  </dataValidations>
  <pageMargins left="0.63" right="0.42" top="0.57999999999999996" bottom="0.6" header="0.34" footer="0.35"/>
  <pageSetup scale="95" orientation="portrait" r:id="rId22"/>
  <headerFooter alignWithMargins="0">
    <oddFooter>&amp;R&amp;"Book Antiqua,Bold"&amp;8 Page &amp;P of &amp;N</oddFooter>
  </headerFooter>
  <rowBreaks count="2" manualBreakCount="2">
    <brk id="23" max="11" man="1"/>
    <brk id="53" max="11" man="1"/>
  </rowBreaks>
  <drawing r:id="rId2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tabColor rgb="FFFF0000"/>
    <pageSetUpPr fitToPage="1"/>
  </sheetPr>
  <dimension ref="A1:Z209"/>
  <sheetViews>
    <sheetView view="pageBreakPreview" topLeftCell="A22" zoomScaleSheetLayoutView="100" workbookViewId="0">
      <selection activeCell="A19" sqref="A19"/>
    </sheetView>
  </sheetViews>
  <sheetFormatPr defaultColWidth="9.140625" defaultRowHeight="16.5"/>
  <cols>
    <col min="1" max="1" width="16.28515625" style="235" customWidth="1"/>
    <col min="2" max="2" width="24.42578125" style="235" customWidth="1"/>
    <col min="3" max="3" width="30.140625" style="235" customWidth="1"/>
    <col min="4" max="4" width="18.85546875" style="235" customWidth="1"/>
    <col min="5" max="5" width="21.28515625" style="235" customWidth="1"/>
    <col min="6" max="8" width="9.140625" style="233"/>
    <col min="9" max="16384" width="9.140625" style="234"/>
  </cols>
  <sheetData>
    <row r="1" spans="1:26" ht="15">
      <c r="A1" s="1371" t="str">
        <f>'Attach 3(JV)'!A1</f>
        <v xml:space="preserve">Specification No.:CC/NT/W-RT/DOM/A04/24/04405 </v>
      </c>
      <c r="B1" s="1371"/>
      <c r="C1" s="1371"/>
      <c r="D1" s="1370" t="str">
        <f>"Attachment-17 "&amp;'Attach 3(JV)'!AT1</f>
        <v xml:space="preserve">Attachment-17 </v>
      </c>
      <c r="E1" s="1370"/>
    </row>
    <row r="2" spans="1:26" ht="10.5" customHeight="1">
      <c r="Z2" s="236">
        <f>'[5]Attach 3(JV)'!Z2</f>
        <v>0</v>
      </c>
    </row>
    <row r="3" spans="1:26" ht="77.25" customHeight="1">
      <c r="A3" s="1234" t="str">
        <f>'Attach 3(JV)'!A3</f>
        <v>765 kV Reactor Package–LOT-7RT-04-BULK for 7X 110 MVAR, 765kV, (1-Ph) Reactors under "Bulk Procurement of 765kV &amp; 400kV Class Transformers &amp; Reactors of various capacities (Lot-7)"</v>
      </c>
      <c r="B3" s="1235"/>
      <c r="C3" s="1235"/>
      <c r="D3" s="1235"/>
      <c r="E3" s="1235"/>
      <c r="F3" s="237"/>
      <c r="G3" s="238"/>
      <c r="H3" s="237"/>
    </row>
    <row r="4" spans="1:26" ht="6.75" customHeight="1">
      <c r="A4" s="239"/>
      <c r="H4" s="30"/>
      <c r="I4" s="11"/>
    </row>
    <row r="5" spans="1:26" ht="19.5" customHeight="1">
      <c r="A5" s="1271" t="s">
        <v>721</v>
      </c>
      <c r="B5" s="1271"/>
      <c r="C5" s="1271"/>
      <c r="D5" s="1271"/>
      <c r="E5" s="1271"/>
      <c r="F5" s="240"/>
      <c r="H5" s="30"/>
      <c r="I5" s="11"/>
    </row>
    <row r="6" spans="1:26" ht="7.5" customHeight="1">
      <c r="A6" s="241"/>
      <c r="H6" s="30"/>
      <c r="I6" s="11"/>
    </row>
    <row r="7" spans="1:26" ht="19.5" customHeight="1">
      <c r="A7" s="242" t="str">
        <f>'Attach 3(JV)'!A7</f>
        <v>Bidder’s Name and Address  :</v>
      </c>
      <c r="B7" s="241"/>
      <c r="C7" s="241"/>
      <c r="D7" s="15" t="str">
        <f>'[5]Attach 3(JV)'!E7</f>
        <v>To:</v>
      </c>
      <c r="H7" s="30"/>
      <c r="I7" s="11"/>
    </row>
    <row r="8" spans="1:26" ht="26.25" customHeight="1">
      <c r="A8" s="1272" t="str">
        <f>'Attach 3(JV)'!A8</f>
        <v/>
      </c>
      <c r="B8" s="1272"/>
      <c r="C8" s="1272"/>
      <c r="D8" s="12" t="str">
        <f>'[5]Attach 3(JV)'!E8</f>
        <v>Contract Services</v>
      </c>
      <c r="H8" s="30"/>
      <c r="I8" s="11"/>
    </row>
    <row r="9" spans="1:26" ht="19.5" customHeight="1">
      <c r="A9" s="13" t="s">
        <v>57</v>
      </c>
      <c r="B9" s="861">
        <f>'Attach 3(JV)'!B9</f>
        <v>0</v>
      </c>
      <c r="C9" s="861"/>
      <c r="D9" s="12" t="str">
        <f>'[5]Attach 3(JV)'!E9</f>
        <v>Power Grid Corporation of India Ltd.,</v>
      </c>
      <c r="H9" s="30"/>
      <c r="I9" s="11"/>
    </row>
    <row r="10" spans="1:26" ht="19.5" customHeight="1">
      <c r="A10" s="13" t="s">
        <v>59</v>
      </c>
      <c r="B10" s="861">
        <f>'Attach 3(JV)'!B10</f>
        <v>0</v>
      </c>
      <c r="C10" s="861"/>
      <c r="D10" s="12" t="str">
        <f>'[5]Attach 3(JV)'!E10</f>
        <v>"Saudamini", Plot No. 2, Sector 29</v>
      </c>
      <c r="H10" s="30"/>
      <c r="I10" s="11"/>
    </row>
    <row r="11" spans="1:26" ht="19.5" customHeight="1">
      <c r="B11" s="861">
        <f>'Attach 3(JV)'!B11</f>
        <v>0</v>
      </c>
      <c r="C11" s="861"/>
      <c r="D11" s="12" t="str">
        <f>'Attach 3(JV)'!E11</f>
        <v>Gurugram (Haryana) - 122001</v>
      </c>
    </row>
    <row r="12" spans="1:26" ht="14.25" customHeight="1">
      <c r="A12" s="241"/>
      <c r="B12" s="861">
        <f>'Attach 3(JV)'!B12</f>
        <v>0</v>
      </c>
      <c r="C12" s="861"/>
      <c r="D12" s="12"/>
    </row>
    <row r="13" spans="1:26" ht="19.5" customHeight="1">
      <c r="A13" s="235" t="s">
        <v>63</v>
      </c>
    </row>
    <row r="14" spans="1:26" ht="9.9499999999999993" customHeight="1">
      <c r="A14" s="241"/>
    </row>
    <row r="15" spans="1:26" ht="93.75" customHeight="1">
      <c r="A15" s="243">
        <v>1</v>
      </c>
      <c r="B15" s="1373" t="s">
        <v>722</v>
      </c>
      <c r="C15" s="1373"/>
      <c r="D15" s="1373"/>
      <c r="E15" s="1373"/>
      <c r="F15" s="244"/>
      <c r="G15" s="244"/>
      <c r="H15" s="244"/>
    </row>
    <row r="16" spans="1:26" ht="51.75" customHeight="1">
      <c r="A16" s="243">
        <v>2</v>
      </c>
      <c r="B16" s="1373" t="s">
        <v>723</v>
      </c>
      <c r="C16" s="1373"/>
      <c r="D16" s="1373"/>
      <c r="E16" s="1373"/>
      <c r="F16" s="244"/>
      <c r="G16" s="244"/>
      <c r="H16" s="244"/>
    </row>
    <row r="17" spans="1:8" ht="16.5" customHeight="1">
      <c r="A17" s="241"/>
      <c r="B17" s="241"/>
      <c r="C17" s="241"/>
      <c r="D17" s="241"/>
      <c r="E17" s="241"/>
      <c r="F17" s="244"/>
      <c r="G17" s="244"/>
      <c r="H17" s="244"/>
    </row>
    <row r="18" spans="1:8" s="233" customFormat="1" ht="97.5" customHeight="1">
      <c r="A18" s="245" t="s">
        <v>724</v>
      </c>
      <c r="B18" s="246" t="s">
        <v>373</v>
      </c>
      <c r="C18" s="246" t="s">
        <v>725</v>
      </c>
      <c r="D18" s="245" t="s">
        <v>726</v>
      </c>
      <c r="E18" s="245" t="s">
        <v>727</v>
      </c>
      <c r="G18" s="244"/>
      <c r="H18" s="244"/>
    </row>
    <row r="19" spans="1:8">
      <c r="A19" s="247"/>
      <c r="B19" s="248"/>
      <c r="C19" s="248"/>
      <c r="D19" s="249"/>
      <c r="E19" s="249"/>
      <c r="F19" s="244"/>
      <c r="G19" s="244"/>
      <c r="H19" s="244"/>
    </row>
    <row r="20" spans="1:8">
      <c r="A20" s="247"/>
      <c r="B20" s="248"/>
      <c r="C20" s="248"/>
      <c r="D20" s="249"/>
      <c r="E20" s="249"/>
      <c r="F20" s="244"/>
      <c r="G20" s="244"/>
      <c r="H20" s="244"/>
    </row>
    <row r="21" spans="1:8">
      <c r="A21" s="247"/>
      <c r="B21" s="248"/>
      <c r="C21" s="248"/>
      <c r="D21" s="249"/>
      <c r="E21" s="249"/>
      <c r="F21" s="244"/>
      <c r="G21" s="244"/>
      <c r="H21" s="244"/>
    </row>
    <row r="22" spans="1:8">
      <c r="A22" s="247"/>
      <c r="B22" s="248"/>
      <c r="C22" s="248"/>
      <c r="D22" s="249"/>
      <c r="E22" s="249"/>
      <c r="F22" s="244"/>
      <c r="G22" s="244"/>
      <c r="H22" s="244"/>
    </row>
    <row r="23" spans="1:8">
      <c r="A23" s="247"/>
      <c r="B23" s="248"/>
      <c r="C23" s="248"/>
      <c r="D23" s="249"/>
      <c r="E23" s="249"/>
      <c r="F23" s="244"/>
      <c r="G23" s="244"/>
      <c r="H23" s="244"/>
    </row>
    <row r="24" spans="1:8">
      <c r="A24" s="247"/>
      <c r="B24" s="248"/>
      <c r="C24" s="248"/>
      <c r="D24" s="249"/>
      <c r="E24" s="249"/>
      <c r="F24" s="244"/>
      <c r="G24" s="244"/>
      <c r="H24" s="244"/>
    </row>
    <row r="25" spans="1:8" ht="6" customHeight="1">
      <c r="A25" s="250"/>
      <c r="B25" s="251"/>
      <c r="C25" s="251"/>
      <c r="D25" s="252"/>
      <c r="E25" s="252"/>
      <c r="F25" s="244"/>
      <c r="G25" s="244"/>
      <c r="H25" s="244"/>
    </row>
    <row r="26" spans="1:8" ht="0.6" hidden="1" customHeight="1">
      <c r="A26" s="253"/>
      <c r="B26" s="254"/>
      <c r="C26" s="254"/>
      <c r="D26" s="255"/>
      <c r="E26" s="255"/>
      <c r="F26" s="244"/>
      <c r="G26" s="244"/>
      <c r="H26" s="244"/>
    </row>
    <row r="27" spans="1:8" ht="30" customHeight="1">
      <c r="A27" s="1374" t="s">
        <v>728</v>
      </c>
      <c r="B27" s="1374"/>
      <c r="C27" s="1374"/>
      <c r="D27" s="1374"/>
      <c r="E27" s="1374"/>
      <c r="F27" s="244"/>
      <c r="G27" s="244"/>
      <c r="H27" s="244"/>
    </row>
    <row r="28" spans="1:8">
      <c r="C28" s="256"/>
    </row>
    <row r="29" spans="1:8">
      <c r="A29" s="257" t="s">
        <v>65</v>
      </c>
      <c r="B29" s="258" t="str">
        <f>'Attach 3(JV)'!B24</f>
        <v>--</v>
      </c>
      <c r="C29" s="256" t="s">
        <v>66</v>
      </c>
      <c r="D29" s="259" t="str">
        <f>'Attach 3(JV)'!E24</f>
        <v/>
      </c>
    </row>
    <row r="30" spans="1:8">
      <c r="A30" s="257" t="s">
        <v>67</v>
      </c>
      <c r="B30" s="259" t="str">
        <f>'Attach 3(JV)'!B25</f>
        <v/>
      </c>
      <c r="C30" s="256" t="s">
        <v>68</v>
      </c>
      <c r="D30" s="259" t="str">
        <f>'Attach 3(JV)'!E25</f>
        <v/>
      </c>
    </row>
    <row r="31" spans="1:8">
      <c r="B31" s="260"/>
      <c r="C31" s="256"/>
      <c r="D31" s="256"/>
      <c r="E31" s="260"/>
    </row>
    <row r="32" spans="1:8" hidden="1">
      <c r="A32" s="230" t="str">
        <f>A1</f>
        <v xml:space="preserve">Specification No.:CC/NT/W-RT/DOM/A04/24/04405 </v>
      </c>
      <c r="B32" s="231"/>
      <c r="C32" s="231"/>
      <c r="D32" s="231"/>
      <c r="E32" s="232" t="str">
        <f>D1</f>
        <v xml:space="preserve">Attachment-17 </v>
      </c>
    </row>
    <row r="33" spans="1:8" hidden="1"/>
    <row r="34" spans="1:8" ht="15" hidden="1">
      <c r="A34" s="1375" t="str">
        <f>A3</f>
        <v>765 kV Reactor Package–LOT-7RT-04-BULK for 7X 110 MVAR, 765kV, (1-Ph) Reactors under "Bulk Procurement of 765kV &amp; 400kV Class Transformers &amp; Reactors of various capacities (Lot-7)"</v>
      </c>
      <c r="B34" s="1375"/>
      <c r="C34" s="1375"/>
      <c r="D34" s="1375"/>
      <c r="E34" s="1375"/>
    </row>
    <row r="35" spans="1:8" hidden="1">
      <c r="A35" s="239"/>
    </row>
    <row r="36" spans="1:8" ht="15" hidden="1">
      <c r="A36" s="1377" t="s">
        <v>430</v>
      </c>
      <c r="B36" s="1377"/>
      <c r="C36" s="1377"/>
      <c r="D36" s="1377"/>
      <c r="E36" s="1377"/>
      <c r="F36" s="234"/>
      <c r="G36" s="234"/>
      <c r="H36" s="234"/>
    </row>
    <row r="37" spans="1:8" hidden="1">
      <c r="A37" s="241"/>
      <c r="F37" s="234"/>
      <c r="G37" s="234"/>
      <c r="H37" s="234"/>
    </row>
    <row r="38" spans="1:8" hidden="1">
      <c r="A38" s="242" t="str">
        <f>'[5]Attach 3(JV)'!A15</f>
        <v>Name(s) and Addresse(s) of other partner(s)</v>
      </c>
      <c r="B38" s="241"/>
      <c r="C38" s="241"/>
      <c r="D38" s="15" t="str">
        <f>D7</f>
        <v>To:</v>
      </c>
      <c r="F38" s="234"/>
      <c r="G38" s="234"/>
      <c r="H38" s="234"/>
    </row>
    <row r="39" spans="1:8" hidden="1">
      <c r="A39" s="242" t="str">
        <f>'[5]Attach 3(JV)'!B16</f>
        <v/>
      </c>
      <c r="B39" s="241"/>
      <c r="C39" s="241"/>
      <c r="D39" s="12" t="str">
        <f>D8</f>
        <v>Contract Services</v>
      </c>
      <c r="F39" s="234"/>
      <c r="G39" s="234"/>
      <c r="H39" s="234"/>
    </row>
    <row r="40" spans="1:8" hidden="1">
      <c r="A40" s="13" t="s">
        <v>57</v>
      </c>
      <c r="B40" s="861" t="str">
        <f>'[5]Attach 3(JV)'!B17:D17</f>
        <v xml:space="preserve">…… ……. …….. …… ……. …….. </v>
      </c>
      <c r="C40" s="861"/>
      <c r="D40" s="12" t="str">
        <f>D9</f>
        <v>Power Grid Corporation of India Ltd.,</v>
      </c>
      <c r="F40" s="234"/>
      <c r="G40" s="234"/>
      <c r="H40" s="234"/>
    </row>
    <row r="41" spans="1:8" hidden="1">
      <c r="A41" s="13" t="s">
        <v>59</v>
      </c>
      <c r="B41" s="861" t="str">
        <f>'[5]Attach 3(JV)'!B18:D18</f>
        <v xml:space="preserve">…… ……. …….. …… ……. …….. </v>
      </c>
      <c r="C41" s="861"/>
      <c r="D41" s="12" t="str">
        <f>D10</f>
        <v>"Saudamini", Plot No. 2, Sector 29</v>
      </c>
      <c r="F41" s="234"/>
      <c r="G41" s="234"/>
      <c r="H41" s="234"/>
    </row>
    <row r="42" spans="1:8" hidden="1">
      <c r="B42" s="861" t="str">
        <f>'[5]Attach 3(JV)'!B19:D19</f>
        <v xml:space="preserve">…… ……. …….. …… ……. …….. </v>
      </c>
      <c r="C42" s="861"/>
      <c r="D42" s="12" t="str">
        <f>D11</f>
        <v>Gurugram (Haryana) - 122001</v>
      </c>
      <c r="F42" s="234"/>
      <c r="G42" s="234"/>
      <c r="H42" s="234"/>
    </row>
    <row r="43" spans="1:8" hidden="1">
      <c r="A43" s="241"/>
      <c r="B43" s="861" t="str">
        <f>'[5]Attach 3(JV)'!B20:D20</f>
        <v xml:space="preserve">…… ……. …….. …… ……. …….. </v>
      </c>
      <c r="C43" s="861"/>
      <c r="D43" s="12"/>
      <c r="F43" s="234"/>
      <c r="G43" s="234"/>
      <c r="H43" s="234"/>
    </row>
    <row r="44" spans="1:8" hidden="1">
      <c r="A44" s="235" t="s">
        <v>63</v>
      </c>
      <c r="F44" s="234"/>
      <c r="G44" s="234"/>
      <c r="H44" s="234"/>
    </row>
    <row r="45" spans="1:8" hidden="1">
      <c r="A45" s="241"/>
      <c r="F45" s="234"/>
      <c r="G45" s="234"/>
      <c r="H45" s="234"/>
    </row>
    <row r="46" spans="1:8" hidden="1">
      <c r="A46" s="1376" t="s">
        <v>438</v>
      </c>
      <c r="B46" s="1376"/>
      <c r="C46" s="1376"/>
      <c r="D46" s="1376"/>
      <c r="E46" s="1376"/>
      <c r="F46" s="234"/>
      <c r="G46" s="234"/>
      <c r="H46" s="234"/>
    </row>
    <row r="47" spans="1:8" hidden="1">
      <c r="A47" s="241"/>
      <c r="B47" s="241"/>
      <c r="C47" s="241"/>
      <c r="D47" s="241"/>
      <c r="E47" s="241"/>
      <c r="F47" s="234"/>
      <c r="G47" s="234"/>
      <c r="H47" s="234"/>
    </row>
    <row r="48" spans="1:8" ht="66" hidden="1">
      <c r="A48" s="245" t="s">
        <v>373</v>
      </c>
      <c r="B48" s="1372" t="s">
        <v>432</v>
      </c>
      <c r="C48" s="1372"/>
      <c r="D48" s="245" t="s">
        <v>433</v>
      </c>
      <c r="E48" s="245" t="s">
        <v>439</v>
      </c>
      <c r="F48" s="234"/>
      <c r="G48" s="234"/>
      <c r="H48" s="234"/>
    </row>
    <row r="49" spans="1:8" hidden="1">
      <c r="A49" s="261">
        <v>1</v>
      </c>
      <c r="B49" s="1369"/>
      <c r="C49" s="1369"/>
      <c r="D49" s="262"/>
      <c r="E49" s="262"/>
      <c r="F49" s="234"/>
      <c r="G49" s="234"/>
      <c r="H49" s="234"/>
    </row>
    <row r="50" spans="1:8" hidden="1">
      <c r="A50" s="261">
        <v>2</v>
      </c>
      <c r="B50" s="1369"/>
      <c r="C50" s="1369"/>
      <c r="D50" s="262"/>
      <c r="E50" s="262"/>
      <c r="F50" s="234"/>
      <c r="G50" s="234"/>
      <c r="H50" s="234"/>
    </row>
    <row r="51" spans="1:8" hidden="1">
      <c r="A51" s="261">
        <v>3</v>
      </c>
      <c r="B51" s="1369"/>
      <c r="C51" s="1369"/>
      <c r="D51" s="262"/>
      <c r="E51" s="262"/>
      <c r="F51" s="234"/>
      <c r="G51" s="234"/>
      <c r="H51" s="234"/>
    </row>
    <row r="52" spans="1:8" hidden="1">
      <c r="A52" s="261">
        <v>4</v>
      </c>
      <c r="B52" s="1369"/>
      <c r="C52" s="1369"/>
      <c r="D52" s="262"/>
      <c r="E52" s="262"/>
      <c r="F52" s="234"/>
      <c r="G52" s="234"/>
      <c r="H52" s="234"/>
    </row>
    <row r="53" spans="1:8" hidden="1">
      <c r="A53" s="261">
        <v>5</v>
      </c>
      <c r="B53" s="1369"/>
      <c r="C53" s="1369"/>
      <c r="D53" s="262"/>
      <c r="E53" s="262"/>
      <c r="F53" s="234"/>
      <c r="G53" s="234"/>
      <c r="H53" s="234"/>
    </row>
    <row r="54" spans="1:8" hidden="1">
      <c r="A54" s="261">
        <v>6</v>
      </c>
      <c r="B54" s="1369"/>
      <c r="C54" s="1369"/>
      <c r="D54" s="262"/>
      <c r="E54" s="262"/>
      <c r="F54" s="234"/>
      <c r="G54" s="234"/>
      <c r="H54" s="234"/>
    </row>
    <row r="55" spans="1:8" hidden="1">
      <c r="A55" s="241"/>
      <c r="B55" s="241"/>
      <c r="C55" s="241"/>
      <c r="D55" s="241"/>
      <c r="E55" s="241"/>
      <c r="F55" s="234"/>
      <c r="G55" s="234"/>
      <c r="H55" s="234"/>
    </row>
    <row r="56" spans="1:8" ht="15" hidden="1">
      <c r="A56" s="263"/>
      <c r="B56" s="263"/>
      <c r="C56" s="263"/>
      <c r="D56" s="263"/>
      <c r="E56" s="263"/>
      <c r="F56" s="234"/>
      <c r="G56" s="234"/>
      <c r="H56" s="234"/>
    </row>
    <row r="57" spans="1:8" ht="15" hidden="1">
      <c r="A57" s="263" t="s">
        <v>65</v>
      </c>
      <c r="B57" s="258" t="str">
        <f>B29</f>
        <v>--</v>
      </c>
      <c r="C57" s="263" t="s">
        <v>66</v>
      </c>
      <c r="D57" s="263" t="str">
        <f>D29</f>
        <v/>
      </c>
      <c r="E57" s="263"/>
      <c r="F57" s="234"/>
      <c r="G57" s="234"/>
      <c r="H57" s="234"/>
    </row>
    <row r="58" spans="1:8" ht="15" hidden="1">
      <c r="A58" s="263" t="s">
        <v>67</v>
      </c>
      <c r="B58" s="263" t="str">
        <f>B30</f>
        <v/>
      </c>
      <c r="C58" s="263" t="s">
        <v>68</v>
      </c>
      <c r="D58" s="263" t="str">
        <f>D30</f>
        <v/>
      </c>
      <c r="E58" s="263"/>
      <c r="F58" s="234"/>
      <c r="G58" s="234"/>
      <c r="H58" s="234"/>
    </row>
    <row r="59" spans="1:8" ht="15" hidden="1">
      <c r="A59" s="263"/>
      <c r="B59" s="263"/>
      <c r="C59" s="263"/>
      <c r="D59" s="263"/>
      <c r="E59" s="263"/>
      <c r="F59" s="234"/>
      <c r="G59" s="234"/>
      <c r="H59" s="234"/>
    </row>
    <row r="60" spans="1:8" hidden="1">
      <c r="A60" s="230" t="str">
        <f>A32</f>
        <v xml:space="preserve">Specification No.:CC/NT/W-RT/DOM/A04/24/04405 </v>
      </c>
      <c r="B60" s="231"/>
      <c r="C60" s="231"/>
      <c r="D60" s="231"/>
      <c r="E60" s="232" t="str">
        <f>E32</f>
        <v xml:space="preserve">Attachment-17 </v>
      </c>
      <c r="F60" s="234"/>
      <c r="G60" s="234"/>
      <c r="H60" s="234"/>
    </row>
    <row r="61" spans="1:8" hidden="1">
      <c r="F61" s="234"/>
      <c r="G61" s="234"/>
      <c r="H61" s="234"/>
    </row>
    <row r="62" spans="1:8" ht="15" hidden="1">
      <c r="A62" s="1375" t="str">
        <f>A34</f>
        <v>765 kV Reactor Package–LOT-7RT-04-BULK for 7X 110 MVAR, 765kV, (1-Ph) Reactors under "Bulk Procurement of 765kV &amp; 400kV Class Transformers &amp; Reactors of various capacities (Lot-7)"</v>
      </c>
      <c r="B62" s="1375"/>
      <c r="C62" s="1375"/>
      <c r="D62" s="1375"/>
      <c r="E62" s="1375"/>
      <c r="F62" s="234"/>
      <c r="G62" s="234"/>
      <c r="H62" s="234"/>
    </row>
    <row r="63" spans="1:8" hidden="1">
      <c r="A63" s="239"/>
      <c r="F63" s="234"/>
      <c r="G63" s="234"/>
      <c r="H63" s="234"/>
    </row>
    <row r="64" spans="1:8" ht="15" hidden="1">
      <c r="A64" s="1377" t="s">
        <v>430</v>
      </c>
      <c r="B64" s="1377"/>
      <c r="C64" s="1377"/>
      <c r="D64" s="1377"/>
      <c r="E64" s="1377"/>
      <c r="F64" s="234"/>
      <c r="G64" s="234"/>
      <c r="H64" s="234"/>
    </row>
    <row r="65" spans="1:8" hidden="1">
      <c r="A65" s="241"/>
      <c r="F65" s="234"/>
      <c r="G65" s="234"/>
      <c r="H65" s="234"/>
    </row>
    <row r="66" spans="1:8" hidden="1">
      <c r="A66" s="242" t="str">
        <f>'[5]Attach 3(JV)'!A15</f>
        <v>Name(s) and Addresse(s) of other partner(s)</v>
      </c>
      <c r="B66" s="241"/>
      <c r="C66" s="241"/>
      <c r="D66" s="15" t="str">
        <f>D7</f>
        <v>To:</v>
      </c>
      <c r="F66" s="234"/>
      <c r="G66" s="234"/>
      <c r="H66" s="234"/>
    </row>
    <row r="67" spans="1:8" hidden="1">
      <c r="A67" s="242" t="str">
        <f>'[5]Attach 3(JV)'!E16</f>
        <v/>
      </c>
      <c r="B67" s="241"/>
      <c r="C67" s="241"/>
      <c r="D67" s="12" t="str">
        <f>D8</f>
        <v>Contract Services</v>
      </c>
      <c r="F67" s="234"/>
      <c r="G67" s="234"/>
      <c r="H67" s="234"/>
    </row>
    <row r="68" spans="1:8" hidden="1">
      <c r="A68" s="13" t="s">
        <v>57</v>
      </c>
      <c r="B68" s="861" t="str">
        <f>'[5]Attach 3(JV)'!E17</f>
        <v/>
      </c>
      <c r="C68" s="861"/>
      <c r="D68" s="12" t="str">
        <f>D9</f>
        <v>Power Grid Corporation of India Ltd.,</v>
      </c>
      <c r="F68" s="234"/>
      <c r="G68" s="234"/>
      <c r="H68" s="234"/>
    </row>
    <row r="69" spans="1:8" hidden="1">
      <c r="A69" s="13" t="s">
        <v>59</v>
      </c>
      <c r="B69" s="861" t="str">
        <f>'[5]Attach 3(JV)'!E18</f>
        <v/>
      </c>
      <c r="C69" s="861"/>
      <c r="D69" s="12" t="str">
        <f>D10</f>
        <v>"Saudamini", Plot No. 2, Sector 29</v>
      </c>
      <c r="F69" s="234"/>
      <c r="G69" s="234"/>
      <c r="H69" s="234"/>
    </row>
    <row r="70" spans="1:8" hidden="1">
      <c r="B70" s="861" t="str">
        <f>'[5]Attach 3(JV)'!E19</f>
        <v/>
      </c>
      <c r="C70" s="861"/>
      <c r="D70" s="12" t="str">
        <f>D11</f>
        <v>Gurugram (Haryana) - 122001</v>
      </c>
      <c r="F70" s="234"/>
      <c r="G70" s="234"/>
      <c r="H70" s="234"/>
    </row>
    <row r="71" spans="1:8" hidden="1">
      <c r="A71" s="241"/>
      <c r="B71" s="861" t="str">
        <f>'[5]Attach 3(JV)'!E20</f>
        <v/>
      </c>
      <c r="C71" s="861"/>
      <c r="D71" s="12"/>
      <c r="F71" s="234"/>
      <c r="G71" s="234"/>
      <c r="H71" s="234"/>
    </row>
    <row r="72" spans="1:8" hidden="1">
      <c r="A72" s="235" t="s">
        <v>63</v>
      </c>
      <c r="F72" s="234"/>
      <c r="G72" s="234"/>
      <c r="H72" s="234"/>
    </row>
    <row r="73" spans="1:8" hidden="1">
      <c r="A73" s="241"/>
      <c r="F73" s="234"/>
      <c r="G73" s="234"/>
      <c r="H73" s="234"/>
    </row>
    <row r="74" spans="1:8" hidden="1">
      <c r="A74" s="1376" t="s">
        <v>438</v>
      </c>
      <c r="B74" s="1376"/>
      <c r="C74" s="1376"/>
      <c r="D74" s="1376"/>
      <c r="E74" s="1376"/>
      <c r="F74" s="234"/>
      <c r="G74" s="234"/>
      <c r="H74" s="234"/>
    </row>
    <row r="75" spans="1:8" hidden="1">
      <c r="A75" s="241"/>
      <c r="B75" s="241"/>
      <c r="C75" s="241"/>
      <c r="D75" s="241"/>
      <c r="E75" s="241"/>
      <c r="F75" s="234"/>
      <c r="G75" s="234"/>
      <c r="H75" s="234"/>
    </row>
    <row r="76" spans="1:8" ht="66" hidden="1">
      <c r="A76" s="245" t="s">
        <v>373</v>
      </c>
      <c r="B76" s="1372" t="s">
        <v>432</v>
      </c>
      <c r="C76" s="1372"/>
      <c r="D76" s="245" t="s">
        <v>433</v>
      </c>
      <c r="E76" s="245" t="s">
        <v>439</v>
      </c>
      <c r="F76" s="234"/>
      <c r="G76" s="234"/>
      <c r="H76" s="234"/>
    </row>
    <row r="77" spans="1:8" hidden="1">
      <c r="A77" s="261">
        <v>1</v>
      </c>
      <c r="B77" s="1369"/>
      <c r="C77" s="1369"/>
      <c r="D77" s="262"/>
      <c r="E77" s="262"/>
      <c r="F77" s="234"/>
      <c r="G77" s="234"/>
      <c r="H77" s="234"/>
    </row>
    <row r="78" spans="1:8" hidden="1">
      <c r="A78" s="261">
        <v>2</v>
      </c>
      <c r="B78" s="1369"/>
      <c r="C78" s="1369"/>
      <c r="D78" s="262"/>
      <c r="E78" s="262"/>
      <c r="F78" s="234"/>
      <c r="G78" s="234"/>
      <c r="H78" s="234"/>
    </row>
    <row r="79" spans="1:8" hidden="1">
      <c r="A79" s="261">
        <v>3</v>
      </c>
      <c r="B79" s="1369"/>
      <c r="C79" s="1369"/>
      <c r="D79" s="262"/>
      <c r="E79" s="262"/>
      <c r="F79" s="234"/>
      <c r="G79" s="234"/>
      <c r="H79" s="234"/>
    </row>
    <row r="80" spans="1:8" hidden="1">
      <c r="A80" s="261">
        <v>4</v>
      </c>
      <c r="B80" s="1369"/>
      <c r="C80" s="1369"/>
      <c r="D80" s="262"/>
      <c r="E80" s="262"/>
      <c r="F80" s="234"/>
      <c r="G80" s="234"/>
      <c r="H80" s="234"/>
    </row>
    <row r="81" spans="1:8" hidden="1">
      <c r="A81" s="261">
        <v>5</v>
      </c>
      <c r="B81" s="1369"/>
      <c r="C81" s="1369"/>
      <c r="D81" s="262"/>
      <c r="E81" s="262"/>
      <c r="F81" s="234"/>
      <c r="G81" s="234"/>
      <c r="H81" s="234"/>
    </row>
    <row r="82" spans="1:8" hidden="1">
      <c r="A82" s="261">
        <v>6</v>
      </c>
      <c r="B82" s="1369"/>
      <c r="C82" s="1369"/>
      <c r="D82" s="262"/>
      <c r="E82" s="262"/>
      <c r="F82" s="234"/>
      <c r="G82" s="234"/>
      <c r="H82" s="234"/>
    </row>
    <row r="83" spans="1:8" hidden="1">
      <c r="A83" s="241"/>
      <c r="B83" s="241"/>
      <c r="C83" s="241"/>
      <c r="D83" s="241"/>
      <c r="E83" s="241"/>
      <c r="F83" s="234"/>
      <c r="G83" s="234"/>
      <c r="H83" s="234"/>
    </row>
    <row r="84" spans="1:8" ht="15" hidden="1">
      <c r="A84" s="263"/>
      <c r="B84" s="263"/>
      <c r="C84" s="263"/>
      <c r="D84" s="263"/>
      <c r="E84" s="263"/>
      <c r="F84" s="234"/>
      <c r="G84" s="234"/>
      <c r="H84" s="234"/>
    </row>
    <row r="85" spans="1:8" ht="15" hidden="1">
      <c r="A85" s="263" t="s">
        <v>65</v>
      </c>
      <c r="B85" s="258" t="str">
        <f>B57</f>
        <v>--</v>
      </c>
      <c r="C85" s="263" t="s">
        <v>66</v>
      </c>
      <c r="D85" s="263" t="str">
        <f>D57</f>
        <v/>
      </c>
      <c r="E85" s="263"/>
      <c r="F85" s="234"/>
      <c r="G85" s="234"/>
      <c r="H85" s="234"/>
    </row>
    <row r="86" spans="1:8" ht="15" hidden="1">
      <c r="A86" s="263" t="s">
        <v>67</v>
      </c>
      <c r="B86" s="263" t="str">
        <f>B58</f>
        <v/>
      </c>
      <c r="C86" s="263" t="s">
        <v>68</v>
      </c>
      <c r="D86" s="263" t="str">
        <f>D58</f>
        <v/>
      </c>
      <c r="E86" s="263"/>
      <c r="F86" s="234"/>
      <c r="G86" s="234"/>
      <c r="H86" s="234"/>
    </row>
    <row r="87" spans="1:8" ht="15" hidden="1">
      <c r="A87" s="263"/>
      <c r="B87" s="263"/>
      <c r="C87" s="263"/>
      <c r="D87" s="263"/>
      <c r="E87" s="263"/>
      <c r="F87" s="234"/>
      <c r="G87" s="234"/>
      <c r="H87" s="234"/>
    </row>
    <row r="88" spans="1:8" hidden="1">
      <c r="A88" s="264"/>
      <c r="B88" s="264"/>
      <c r="C88" s="264"/>
      <c r="D88" s="264"/>
      <c r="E88" s="264"/>
      <c r="F88" s="234"/>
      <c r="G88" s="234"/>
      <c r="H88" s="234"/>
    </row>
    <row r="89" spans="1:8" hidden="1"/>
    <row r="90" spans="1:8" hidden="1"/>
    <row r="91" spans="1:8" hidden="1"/>
    <row r="92" spans="1:8" hidden="1"/>
    <row r="93" spans="1:8" hidden="1"/>
    <row r="94" spans="1:8" hidden="1"/>
    <row r="95" spans="1:8" hidden="1"/>
    <row r="96" spans="1:8"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sheetData>
  <sheetProtection algorithmName="SHA-512" hashValue="uSm4aVvXJ+pbpHo0vTS6Dm4X99peO8m+/uO68Yd4YBLw6xhfnyRdGyCZJJVn9AlXXlzRjdyre92dSLBIKnp0mw==" saltValue="2/9mdQ62FU8Eb3siz7PY9w==" spinCount="100000" sheet="1" formatCells="0" formatColumns="0" formatRows="0" selectLockedCells="1"/>
  <customSheetViews>
    <customSheetView guid="{51A6EE7B-1159-4743-BF27-95D329619B3B}" scale="130" showPageBreaks="1" fitToPage="1" printArea="1" hiddenRows="1" view="pageBreakPreview">
      <selection activeCell="A19" sqref="A19"/>
      <pageMargins left="0" right="0" top="0" bottom="0" header="0" footer="0"/>
      <pageSetup scale="91" fitToHeight="0" orientation="portrait" r:id="rId1"/>
    </customSheetView>
    <customSheetView guid="{B9DDBA10-9BB0-4D91-9619-C113F75B2489}" scale="130" showPageBreaks="1" fitToPage="1" printArea="1" hiddenRows="1" view="pageBreakPreview" topLeftCell="A7">
      <selection activeCell="A19" sqref="A19"/>
      <pageMargins left="0" right="0" top="0" bottom="0" header="0" footer="0"/>
      <pageSetup scale="91" fitToHeight="0" orientation="portrait" r:id="rId2"/>
    </customSheetView>
    <customSheetView guid="{4B898AE2-7356-489E-882D-EC3B09CB95AA}" showPageBreaks="1" fitToPage="1" printArea="1" hiddenRows="1" view="pageBreakPreview" topLeftCell="A13">
      <selection activeCell="A19" sqref="A19"/>
      <pageMargins left="0" right="0" top="0" bottom="0" header="0" footer="0"/>
      <pageSetup scale="91" fitToHeight="0" orientation="portrait" r:id="rId3"/>
    </customSheetView>
    <customSheetView guid="{3836A67F-51F8-4B52-B51D-937DC398CD1F}" showPageBreaks="1" fitToPage="1" printArea="1" hiddenRows="1" view="pageBreakPreview" topLeftCell="A13">
      <selection activeCell="A19" sqref="A19"/>
      <pageMargins left="0" right="0" top="0" bottom="0" header="0" footer="0"/>
      <pageSetup scale="91" fitToHeight="0" orientation="portrait" r:id="rId4"/>
    </customSheetView>
    <customSheetView guid="{9F341631-288D-49D9-8F81-65CCC818C9BA}" showPageBreaks="1" fitToPage="1" printArea="1" hiddenRows="1" view="pageBreakPreview" topLeftCell="A13">
      <selection activeCell="A19" sqref="A19"/>
      <pageMargins left="0" right="0" top="0" bottom="0" header="0" footer="0"/>
      <pageSetup scale="91" fitToHeight="0" orientation="portrait" r:id="rId5"/>
    </customSheetView>
    <customSheetView guid="{DBB6855E-D634-47BF-8EAD-2479D63E426E}" showPageBreaks="1" fitToPage="1" printArea="1" hiddenRows="1" view="pageBreakPreview" topLeftCell="A13">
      <selection activeCell="A19" sqref="A19"/>
      <pageMargins left="0" right="0" top="0" bottom="0" header="0" footer="0"/>
      <pageSetup scale="82" fitToHeight="0" orientation="portrait" r:id="rId6"/>
    </customSheetView>
    <customSheetView guid="{9CD72AD0-8BDA-437F-A784-A667464C809C}" showPageBreaks="1" fitToPage="1" printArea="1" hiddenRows="1" view="pageBreakPreview">
      <selection activeCell="A19" sqref="A19"/>
      <pageMargins left="0" right="0" top="0" bottom="0" header="0" footer="0"/>
      <pageSetup scale="82" fitToHeight="0" orientation="portrait" r:id="rId7"/>
    </customSheetView>
    <customSheetView guid="{757C3C2F-C668-4CD7-806B-CA71CC57DCC1}" showPageBreaks="1" fitToPage="1" printArea="1" hiddenRows="1" view="pageBreakPreview">
      <selection activeCell="A19" sqref="A19"/>
      <pageMargins left="0" right="0" top="0" bottom="0" header="0" footer="0"/>
      <pageSetup scale="82" fitToHeight="0" orientation="portrait" r:id="rId8"/>
    </customSheetView>
    <customSheetView guid="{696D4A13-5E44-4B16-B107-EB70ABB06CBE}" showPageBreaks="1" fitToPage="1" printArea="1" hiddenRows="1" view="pageBreakPreview">
      <selection activeCell="A19" sqref="A19"/>
      <pageMargins left="0" right="0" top="0" bottom="0" header="0" footer="0"/>
      <pageSetup scale="82" fitToHeight="0" orientation="portrait" r:id="rId9"/>
    </customSheetView>
    <customSheetView guid="{5476C51C-4037-4B28-A818-10D7CDF0C66A}" showPageBreaks="1" fitToPage="1" printArea="1" hiddenRows="1" view="pageBreakPreview">
      <selection activeCell="A19" sqref="A19"/>
      <pageMargins left="0" right="0" top="0" bottom="0" header="0" footer="0"/>
      <pageSetup scale="82" fitToHeight="0" orientation="portrait" r:id="rId10"/>
    </customSheetView>
    <customSheetView guid="{273BBCBD-8F12-4445-A7CA-FDA7C67AE3D5}" showPageBreaks="1" fitToPage="1" printArea="1" hiddenRows="1" view="pageBreakPreview" topLeftCell="A2">
      <selection activeCell="A19" sqref="A19"/>
      <pageMargins left="0" right="0" top="0" bottom="0" header="0" footer="0"/>
      <pageSetup scale="82" fitToHeight="0" orientation="portrait" r:id="rId11"/>
    </customSheetView>
    <customSheetView guid="{27CB7082-4FAB-46F1-8968-11E3E4A629B2}" showPageBreaks="1" fitToPage="1" printArea="1" hiddenRows="1" view="pageBreakPreview" topLeftCell="A16">
      <selection activeCell="A19" sqref="A19"/>
      <pageMargins left="0" right="0" top="0" bottom="0" header="0" footer="0"/>
      <pageSetup scale="82" fitToHeight="0" orientation="portrait" r:id="rId12"/>
    </customSheetView>
    <customSheetView guid="{CDF7C778-C53B-45C7-952D-968F867FB204}" showPageBreaks="1" fitToPage="1" printArea="1" hiddenRows="1" view="pageBreakPreview">
      <selection activeCell="A19" sqref="A19"/>
      <pageMargins left="0" right="0" top="0" bottom="0" header="0" footer="0"/>
      <pageSetup scale="82" fitToHeight="0" orientation="portrait" r:id="rId13"/>
    </customSheetView>
    <customSheetView guid="{2CF6F19D-227C-4840-A9E1-6C944B0145DB}" showPageBreaks="1" fitToPage="1" printArea="1" hiddenRows="1" view="pageBreakPreview" topLeftCell="A19">
      <selection activeCell="A19" sqref="A19"/>
      <pageMargins left="0" right="0" top="0" bottom="0" header="0" footer="0"/>
      <pageSetup scale="82" fitToHeight="0" orientation="portrait" r:id="rId14"/>
    </customSheetView>
    <customSheetView guid="{E51D3662-FFCE-4FD6-A590-7DDC9E38C41F}" showPageBreaks="1" fitToPage="1" printArea="1" hiddenRows="1" view="pageBreakPreview">
      <selection activeCell="A19" sqref="A19"/>
      <rowBreaks count="2" manualBreakCount="2">
        <brk id="28" max="4" man="1"/>
        <brk id="31" max="4" man="1"/>
      </rowBreaks>
      <pageMargins left="0" right="0" top="0" bottom="0" header="0" footer="0"/>
      <pageSetup fitToHeight="0" orientation="portrait" r:id="rId15"/>
    </customSheetView>
    <customSheetView guid="{CB7992C9-ABA5-4C7D-8C49-1E1D8E8875C7}" showPageBreaks="1" fitToPage="1" printArea="1" hiddenRows="1" view="pageBreakPreview" topLeftCell="A13">
      <selection activeCell="A19" sqref="A19"/>
      <rowBreaks count="2" manualBreakCount="2">
        <brk id="30" max="4" man="1"/>
        <brk id="31" max="4" man="1"/>
      </rowBreaks>
      <pageMargins left="0" right="0" top="0" bottom="0" header="0" footer="0"/>
      <pageSetup fitToHeight="0" orientation="portrait" r:id="rId16"/>
    </customSheetView>
    <customSheetView guid="{97C0FC0E-800C-45C9-895E-E91A3F1ADBA4}" showPageBreaks="1" fitToPage="1" printArea="1" hiddenRows="1" view="pageBreakPreview" topLeftCell="A13">
      <selection activeCell="A19" sqref="A19"/>
      <rowBreaks count="1" manualBreakCount="1">
        <brk id="31" max="4" man="1"/>
      </rowBreaks>
      <pageMargins left="0" right="0" top="0" bottom="0" header="0" footer="0"/>
      <pageSetup fitToHeight="0" orientation="portrait" r:id="rId17"/>
    </customSheetView>
    <customSheetView guid="{15A19D23-A9FD-4FC1-B7B0-F2D16BDFC729}" showPageBreaks="1" fitToPage="1" printArea="1" hiddenRows="1" view="pageBreakPreview">
      <selection activeCell="B17" sqref="B17"/>
      <rowBreaks count="2" manualBreakCount="2">
        <brk id="28" max="4" man="1"/>
        <brk id="31" max="4" man="1"/>
      </rowBreaks>
      <pageMargins left="0" right="0" top="0" bottom="0" header="0" footer="0"/>
      <pageSetup fitToHeight="0" orientation="portrait" r:id="rId18"/>
    </customSheetView>
    <customSheetView guid="{C5EDD9E3-0801-4479-8600-A80B0FCFDF0B}" showPageBreaks="1" fitToPage="1" printArea="1" hiddenRows="1" view="pageBreakPreview">
      <selection activeCell="B17" sqref="B17"/>
      <rowBreaks count="1" manualBreakCount="1">
        <brk id="31" max="4" man="1"/>
      </rowBreaks>
      <pageMargins left="0" right="0" top="0" bottom="0" header="0" footer="0"/>
      <pageSetup fitToHeight="0" orientation="portrait" r:id="rId19"/>
    </customSheetView>
    <customSheetView guid="{FE4EC9C4-31B9-4D40-8323-5B16C3BC840F}" showPageBreaks="1" fitToPage="1" printArea="1" hiddenRows="1" view="pageBreakPreview" topLeftCell="A13">
      <selection activeCell="A19" sqref="A19"/>
      <pageMargins left="0" right="0" top="0" bottom="0" header="0" footer="0"/>
      <pageSetup paperSize="9" fitToHeight="0" orientation="portrait" r:id="rId20"/>
    </customSheetView>
    <customSheetView guid="{F9FE2C60-2849-4C32-B532-2B1A89FFA9CD}" fitToPage="1" hiddenRows="1" topLeftCell="A19">
      <selection activeCell="A19" sqref="A19"/>
      <pageMargins left="0" right="0" top="0" bottom="0" header="0" footer="0"/>
      <pageSetup paperSize="9" fitToHeight="0" orientation="portrait" r:id="rId21"/>
    </customSheetView>
    <customSheetView guid="{7A9EA6D6-4DDF-43D9-92E6-C6AFAD14E266}" fitToPage="1" hiddenRows="1" topLeftCell="A11">
      <selection activeCell="A19" sqref="A19"/>
      <pageMargins left="0" right="0" top="0" bottom="0" header="0" footer="0"/>
      <pageSetup paperSize="9" fitToHeight="0" orientation="portrait" r:id="rId22"/>
    </customSheetView>
    <customSheetView guid="{DC28ED1E-3E35-4094-9C2B-5C0A1C1D459C}" showPageBreaks="1" fitToPage="1" printArea="1" hiddenRows="1">
      <selection activeCell="A19" sqref="A19"/>
      <pageMargins left="0" right="0" top="0" bottom="0" header="0" footer="0"/>
      <pageSetup paperSize="9" fitToHeight="0" orientation="portrait" r:id="rId23"/>
    </customSheetView>
    <customSheetView guid="{240327DD-375F-45D4-BA52-89AFD79FE6A1}" showPageBreaks="1" fitToPage="1" printArea="1" hiddenRows="1" view="pageBreakPreview">
      <selection activeCell="A19" sqref="A19"/>
      <pageMargins left="0" right="0" top="0" bottom="0" header="0" footer="0"/>
      <pageSetup paperSize="9" fitToHeight="0" orientation="portrait" r:id="rId24"/>
    </customSheetView>
    <customSheetView guid="{477F7E43-D393-45BA-B99B-D838E4629B5D}" showPageBreaks="1" fitToPage="1" printArea="1" hiddenRows="1" view="pageBreakPreview">
      <selection activeCell="B17" sqref="B17"/>
      <rowBreaks count="2" manualBreakCount="2">
        <brk id="28" max="4" man="1"/>
        <brk id="31" max="4" man="1"/>
      </rowBreaks>
      <pageMargins left="0" right="0" top="0" bottom="0" header="0" footer="0"/>
      <pageSetup fitToHeight="0" orientation="portrait" r:id="rId25"/>
    </customSheetView>
    <customSheetView guid="{8E3ED18F-7B8F-4A1C-969D-A70DC3B696C3}" showPageBreaks="1" fitToPage="1" printArea="1" hiddenRows="1" view="pageBreakPreview">
      <selection activeCell="B17" sqref="B17"/>
      <rowBreaks count="2" manualBreakCount="2">
        <brk id="28" max="4" man="1"/>
        <brk id="31" max="4" man="1"/>
      </rowBreaks>
      <pageMargins left="0" right="0" top="0" bottom="0" header="0" footer="0"/>
      <pageSetup fitToHeight="0" orientation="portrait" r:id="rId26"/>
    </customSheetView>
    <customSheetView guid="{38BECF6E-1A53-4F98-87B9-44F2C5F77E08}" showPageBreaks="1" fitToPage="1" printArea="1" hiddenRows="1" view="pageBreakPreview" topLeftCell="A17">
      <selection activeCell="A19" sqref="A19"/>
      <rowBreaks count="1" manualBreakCount="1">
        <brk id="31" max="4" man="1"/>
      </rowBreaks>
      <pageMargins left="0" right="0" top="0" bottom="0" header="0" footer="0"/>
      <pageSetup fitToHeight="0" orientation="portrait" r:id="rId27"/>
    </customSheetView>
    <customSheetView guid="{340562B9-6CEE-4962-8D7D-CA1C6778F52C}" showPageBreaks="1" fitToPage="1" printArea="1" hiddenRows="1" view="pageBreakPreview" topLeftCell="A13">
      <selection activeCell="A19" sqref="A19"/>
      <rowBreaks count="2" manualBreakCount="2">
        <brk id="30" max="4" man="1"/>
        <brk id="31" max="4" man="1"/>
      </rowBreaks>
      <pageMargins left="0" right="0" top="0" bottom="0" header="0" footer="0"/>
      <pageSetup fitToHeight="0" orientation="portrait" r:id="rId28"/>
    </customSheetView>
    <customSheetView guid="{82E8A0F5-0020-4355-95CF-28601763A783}" showPageBreaks="1" fitToPage="1" printArea="1" hiddenRows="1" view="pageBreakPreview" topLeftCell="A19">
      <selection activeCell="A19" sqref="A19"/>
      <rowBreaks count="2" manualBreakCount="2">
        <brk id="27" max="4" man="1"/>
        <brk id="31" max="4" man="1"/>
      </rowBreaks>
      <pageMargins left="0" right="0" top="0" bottom="0" header="0" footer="0"/>
      <pageSetup fitToHeight="0" orientation="portrait" r:id="rId29"/>
    </customSheetView>
    <customSheetView guid="{05855B4F-D61E-4C97-B759-B2F96767F6F8}" showPageBreaks="1" fitToPage="1" printArea="1" hiddenRows="1" view="pageBreakPreview">
      <selection activeCell="A19" sqref="A19"/>
      <pageMargins left="0" right="0" top="0" bottom="0" header="0" footer="0"/>
      <pageSetup scale="82" fitToHeight="0" orientation="portrait" r:id="rId30"/>
    </customSheetView>
    <customSheetView guid="{A8583C01-5E6A-4469-ADCA-440E12AA8084}" showPageBreaks="1" fitToPage="1" printArea="1" hiddenRows="1" view="pageBreakPreview" topLeftCell="A3">
      <selection activeCell="A19" sqref="A19"/>
      <pageMargins left="0" right="0" top="0" bottom="0" header="0" footer="0"/>
      <pageSetup scale="82" fitToHeight="0" orientation="portrait" r:id="rId31"/>
    </customSheetView>
    <customSheetView guid="{F8DC905B-04E9-41D7-B695-0DB8D092215B}" showPageBreaks="1" fitToPage="1" printArea="1" hiddenRows="1" view="pageBreakPreview">
      <selection activeCell="A19" sqref="A19"/>
      <pageMargins left="0" right="0" top="0" bottom="0" header="0" footer="0"/>
      <pageSetup scale="82" fitToHeight="0" orientation="portrait" r:id="rId32"/>
    </customSheetView>
    <customSheetView guid="{067EF7EF-2552-42C0-8B2F-9338A16B73EB}" showPageBreaks="1" fitToPage="1" printArea="1" hiddenRows="1" view="pageBreakPreview">
      <selection activeCell="A19" sqref="A19"/>
      <pageMargins left="0" right="0" top="0" bottom="0" header="0" footer="0"/>
      <pageSetup scale="82" fitToHeight="0" orientation="portrait" r:id="rId33"/>
    </customSheetView>
    <customSheetView guid="{869B0F9C-77A4-468D-A350-EA35CAE357D9}" showPageBreaks="1" fitToPage="1" printArea="1" hiddenRows="1" view="pageBreakPreview">
      <selection activeCell="A19" sqref="A19"/>
      <pageMargins left="0" right="0" top="0" bottom="0" header="0" footer="0"/>
      <pageSetup scale="82" fitToHeight="0" orientation="portrait" r:id="rId34"/>
    </customSheetView>
    <customSheetView guid="{5D67CA2D-8BB3-4F00-894F-4872C1BBE88F}" showPageBreaks="1" fitToPage="1" printArea="1" hiddenRows="1" view="pageBreakPreview" topLeftCell="A16">
      <selection activeCell="A19" sqref="A19"/>
      <pageMargins left="0" right="0" top="0" bottom="0" header="0" footer="0"/>
      <pageSetup scale="82" fitToHeight="0" orientation="portrait" r:id="rId35"/>
    </customSheetView>
    <customSheetView guid="{F0C5A243-1ADF-42BF-85A0-B6506A13618B}" showPageBreaks="1" fitToPage="1" printArea="1" hiddenRows="1" view="pageBreakPreview">
      <selection activeCell="A19" sqref="A19"/>
      <pageMargins left="0" right="0" top="0" bottom="0" header="0" footer="0"/>
      <pageSetup scale="82" fitToHeight="0" orientation="portrait" r:id="rId36"/>
    </customSheetView>
    <customSheetView guid="{176DC383-BC5B-4A2C-B484-0B54305CAC0E}" showPageBreaks="1" fitToPage="1" printArea="1" hiddenRows="1" view="pageBreakPreview">
      <selection activeCell="A19" sqref="A19"/>
      <pageMargins left="0" right="0" top="0" bottom="0" header="0" footer="0"/>
      <pageSetup scale="82" fitToHeight="0" orientation="portrait" r:id="rId37"/>
    </customSheetView>
    <customSheetView guid="{3B6A9969-E4B8-452F-AFFE-7A4A13F5C420}" scale="130" showPageBreaks="1" fitToPage="1" printArea="1" hiddenRows="1" view="pageBreakPreview" topLeftCell="A7">
      <selection activeCell="A19" sqref="A19"/>
      <pageMargins left="0" right="0" top="0" bottom="0" header="0" footer="0"/>
      <pageSetup scale="91" fitToHeight="0" orientation="portrait" r:id="rId38"/>
    </customSheetView>
    <customSheetView guid="{B8284B7F-813C-4C59-8CB2-9F34C8EAC9F3}" scale="130" showPageBreaks="1" fitToPage="1" printArea="1" hiddenRows="1" view="pageBreakPreview">
      <selection activeCell="A19" sqref="A19"/>
      <pageMargins left="0" right="0" top="0" bottom="0" header="0" footer="0"/>
      <pageSetup scale="91" fitToHeight="0" orientation="portrait" r:id="rId39"/>
    </customSheetView>
  </customSheetViews>
  <mergeCells count="40">
    <mergeCell ref="B71:C71"/>
    <mergeCell ref="B81:C81"/>
    <mergeCell ref="B82:C82"/>
    <mergeCell ref="A74:E74"/>
    <mergeCell ref="B76:C76"/>
    <mergeCell ref="B77:C77"/>
    <mergeCell ref="B78:C78"/>
    <mergeCell ref="B79:C79"/>
    <mergeCell ref="B80:C80"/>
    <mergeCell ref="B51:C51"/>
    <mergeCell ref="B52:C52"/>
    <mergeCell ref="B53:C53"/>
    <mergeCell ref="B69:C69"/>
    <mergeCell ref="B70:C70"/>
    <mergeCell ref="B54:C54"/>
    <mergeCell ref="A62:E62"/>
    <mergeCell ref="A64:E64"/>
    <mergeCell ref="B68:C68"/>
    <mergeCell ref="B16:E16"/>
    <mergeCell ref="A27:E27"/>
    <mergeCell ref="A34:E34"/>
    <mergeCell ref="A46:E46"/>
    <mergeCell ref="A36:E36"/>
    <mergeCell ref="B40:C40"/>
    <mergeCell ref="B49:C49"/>
    <mergeCell ref="B50:C50"/>
    <mergeCell ref="D1:E1"/>
    <mergeCell ref="A1:C1"/>
    <mergeCell ref="B41:C41"/>
    <mergeCell ref="B42:C42"/>
    <mergeCell ref="B43:C43"/>
    <mergeCell ref="B11:C11"/>
    <mergeCell ref="A3:E3"/>
    <mergeCell ref="A5:E5"/>
    <mergeCell ref="A8:C8"/>
    <mergeCell ref="B9:C9"/>
    <mergeCell ref="B10:C10"/>
    <mergeCell ref="B48:C48"/>
    <mergeCell ref="B12:C12"/>
    <mergeCell ref="B15:E15"/>
  </mergeCells>
  <conditionalFormatting sqref="A60:E83">
    <cfRule type="expression" dxfId="13" priority="1" stopIfTrue="1">
      <formula>$Z$2&lt;2</formula>
    </cfRule>
  </conditionalFormatting>
  <conditionalFormatting sqref="B32:B56 A32:A59 C32:E59 B58:B59 B84 A84:A88 C84:E88 B86:B88">
    <cfRule type="expression" dxfId="12" priority="2" stopIfTrue="1">
      <formula>$Z$2&lt;1</formula>
    </cfRule>
  </conditionalFormatting>
  <pageMargins left="0.7" right="0.7" top="0.44" bottom="0.2" header="0.25" footer="0.2"/>
  <pageSetup scale="91" fitToHeight="0" orientation="portrait" r:id="rId40"/>
  <drawing r:id="rId4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FF0000"/>
    <pageSetUpPr fitToPage="1"/>
  </sheetPr>
  <dimension ref="A1:I34"/>
  <sheetViews>
    <sheetView showGridLines="0" view="pageBreakPreview" zoomScale="115" zoomScaleSheetLayoutView="115" workbookViewId="0">
      <selection activeCell="G4" sqref="G4"/>
    </sheetView>
  </sheetViews>
  <sheetFormatPr defaultColWidth="9.140625" defaultRowHeight="16.5"/>
  <cols>
    <col min="1" max="1" width="12.140625" style="29" customWidth="1"/>
    <col min="2" max="2" width="20.5703125" style="29" customWidth="1"/>
    <col min="3" max="3" width="15.28515625" style="29" customWidth="1"/>
    <col min="4" max="4" width="15.42578125" style="29" customWidth="1"/>
    <col min="5" max="5" width="39.28515625" style="29" customWidth="1"/>
    <col min="6" max="8" width="9.140625" style="24"/>
    <col min="9" max="16384" width="9.140625" style="25"/>
  </cols>
  <sheetData>
    <row r="1" spans="1:9" s="517" customFormat="1" ht="14.25">
      <c r="A1" s="1175" t="str">
        <f>'Attach 3(JV)'!A1</f>
        <v xml:space="preserve">Specification No.:CC/NT/W-RT/DOM/A04/24/04405 </v>
      </c>
      <c r="B1" s="1175"/>
      <c r="C1" s="1175"/>
      <c r="D1" s="1175"/>
      <c r="E1" s="531" t="str">
        <f>"Attachment-18 " &amp; 'Attach 3(JV)'!AT1</f>
        <v xml:space="preserve">Attachment-18 </v>
      </c>
      <c r="F1" s="516"/>
      <c r="G1" s="516"/>
      <c r="H1" s="516"/>
    </row>
    <row r="3" spans="1:9" ht="83.25" customHeight="1">
      <c r="A3" s="1234" t="str">
        <f>'Attach 3(JV)'!A3</f>
        <v>765 kV Reactor Package–LOT-7RT-04-BULK for 7X 110 MVAR, 765kV, (1-Ph) Reactors under "Bulk Procurement of 765kV &amp; 400kV Class Transformers &amp; Reactors of various capacities (Lot-7)"</v>
      </c>
      <c r="B3" s="1235"/>
      <c r="C3" s="1235"/>
      <c r="D3" s="1235"/>
      <c r="E3" s="1235"/>
      <c r="F3" s="26"/>
      <c r="G3" s="27"/>
      <c r="H3" s="26"/>
    </row>
    <row r="4" spans="1:9" ht="20.100000000000001" customHeight="1">
      <c r="A4" s="28"/>
      <c r="H4" s="30"/>
      <c r="I4" s="11"/>
    </row>
    <row r="5" spans="1:9" ht="20.100000000000001" customHeight="1">
      <c r="A5" s="858" t="s">
        <v>729</v>
      </c>
      <c r="B5" s="858"/>
      <c r="C5" s="858"/>
      <c r="D5" s="858"/>
      <c r="E5" s="858"/>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64" t="str">
        <f>'Attach 3(JV)'!A8</f>
        <v/>
      </c>
      <c r="B8" s="864"/>
      <c r="C8" s="864"/>
      <c r="D8" s="864"/>
      <c r="E8" s="12" t="str">
        <f>'Attach 3(JV)'!E8</f>
        <v>Contract Services</v>
      </c>
      <c r="H8" s="30"/>
      <c r="I8" s="11"/>
    </row>
    <row r="9" spans="1:9" ht="20.100000000000001" customHeight="1">
      <c r="A9" s="13" t="s">
        <v>57</v>
      </c>
      <c r="B9" s="861">
        <f>'Attach 3(JV)'!B9</f>
        <v>0</v>
      </c>
      <c r="C9" s="861"/>
      <c r="D9" s="861"/>
      <c r="E9" s="12" t="str">
        <f>'Attach 3(JV)'!E9</f>
        <v>Power Grid Corporation of India Ltd.,</v>
      </c>
      <c r="H9" s="30"/>
      <c r="I9" s="11"/>
    </row>
    <row r="10" spans="1:9" ht="20.100000000000001" customHeight="1">
      <c r="A10" s="13" t="s">
        <v>59</v>
      </c>
      <c r="B10" s="861">
        <f>'Attach 3(JV)'!B10</f>
        <v>0</v>
      </c>
      <c r="C10" s="861"/>
      <c r="D10" s="861"/>
      <c r="E10" s="12" t="str">
        <f>'Attach 3(JV)'!E10</f>
        <v>"Saudamini", Plot No. 2, Sector 29</v>
      </c>
      <c r="H10" s="30"/>
      <c r="I10" s="11"/>
    </row>
    <row r="11" spans="1:9" ht="20.100000000000001" customHeight="1">
      <c r="B11" s="861">
        <f>'Attach 3(JV)'!B11</f>
        <v>0</v>
      </c>
      <c r="C11" s="861"/>
      <c r="D11" s="861"/>
      <c r="E11" s="12" t="str">
        <f>'Attach 3(JV)'!E11</f>
        <v>Gurugram (Haryana) - 122001</v>
      </c>
    </row>
    <row r="12" spans="1:9" ht="20.100000000000001" customHeight="1">
      <c r="A12" s="32"/>
      <c r="B12" s="861">
        <f>'Attach 3(JV)'!B12</f>
        <v>0</v>
      </c>
      <c r="C12" s="861"/>
      <c r="D12" s="861"/>
      <c r="E12" s="12"/>
    </row>
    <row r="13" spans="1:9" ht="20.100000000000001" customHeight="1">
      <c r="A13" s="32"/>
      <c r="B13" s="102"/>
      <c r="C13" s="102"/>
      <c r="D13" s="102"/>
      <c r="E13" s="25"/>
    </row>
    <row r="14" spans="1:9" ht="20.100000000000001" customHeight="1">
      <c r="A14" s="29" t="s">
        <v>63</v>
      </c>
    </row>
    <row r="15" spans="1:9" ht="20.100000000000001" customHeight="1">
      <c r="A15" s="32"/>
    </row>
    <row r="16" spans="1:9" ht="20.100000000000001" customHeight="1">
      <c r="A16" s="1273" t="s">
        <v>730</v>
      </c>
      <c r="B16" s="1273"/>
      <c r="C16" s="1273"/>
      <c r="D16" s="1273"/>
      <c r="E16" s="1273"/>
    </row>
    <row r="17" spans="1:5" ht="20.100000000000001" customHeight="1">
      <c r="A17" s="32"/>
    </row>
    <row r="18" spans="1:5" ht="20.100000000000001" customHeight="1">
      <c r="A18" s="32"/>
    </row>
    <row r="19" spans="1:5">
      <c r="A19" s="36" t="s">
        <v>65</v>
      </c>
      <c r="B19" s="62" t="str">
        <f>'Attach 3(JV)'!B24</f>
        <v>--</v>
      </c>
      <c r="C19" s="40"/>
      <c r="D19" s="37" t="s">
        <v>66</v>
      </c>
      <c r="E19" s="198" t="str">
        <f>'Attach 3(JV)'!E24</f>
        <v/>
      </c>
    </row>
    <row r="20" spans="1:5">
      <c r="A20" s="36" t="s">
        <v>67</v>
      </c>
      <c r="B20" s="198" t="str">
        <f>'Attach 3(JV)'!B25</f>
        <v/>
      </c>
      <c r="C20" s="40"/>
      <c r="D20" s="37" t="s">
        <v>68</v>
      </c>
      <c r="E20" s="198" t="str">
        <f>'Attach 3(JV)'!E25</f>
        <v/>
      </c>
    </row>
    <row r="21" spans="1:5" ht="33" customHeight="1">
      <c r="D21" s="37"/>
    </row>
    <row r="22" spans="1:5" ht="20.100000000000001" customHeight="1"/>
    <row r="23" spans="1:5" ht="20.100000000000001" customHeight="1">
      <c r="A23" s="38"/>
    </row>
    <row r="24" spans="1:5" ht="20.100000000000001" customHeight="1"/>
    <row r="25" spans="1:5" ht="20.100000000000001" customHeight="1"/>
    <row r="26" spans="1:5" ht="20.100000000000001" customHeight="1">
      <c r="A26" s="38"/>
    </row>
    <row r="27" spans="1:5" ht="20.100000000000001" customHeight="1"/>
    <row r="28" spans="1:5" ht="20.100000000000001" customHeight="1">
      <c r="A28" s="38"/>
    </row>
    <row r="29" spans="1:5" ht="20.100000000000001" customHeight="1"/>
    <row r="30" spans="1:5" ht="20.100000000000001" customHeight="1">
      <c r="A30" s="38"/>
    </row>
    <row r="31" spans="1:5" ht="20.100000000000001" customHeight="1"/>
    <row r="32" spans="1:5" ht="20.100000000000001" customHeight="1"/>
    <row r="33" ht="20.100000000000001" customHeight="1"/>
    <row r="34" ht="20.100000000000001" customHeight="1"/>
  </sheetData>
  <sheetProtection algorithmName="SHA-512" hashValue="jDfcTlsbqEJdpt9h6VpyoGn6onhEhQ5EFj0p8HZ/k7qSjuDAdMFEyFErmU8tNzFKyY8f/WXEteIrNyeHLIFpFQ==" saltValue="bqfjng1yJ4XD0hsdtJMzSA==" spinCount="100000" sheet="1" selectLockedCells="1"/>
  <customSheetViews>
    <customSheetView guid="{51A6EE7B-1159-4743-BF27-95D329619B3B}" scale="145" showPageBreaks="1" showGridLines="0" fitToPage="1" printArea="1" view="pageBreakPreview" topLeftCell="A12">
      <selection activeCell="G4" sqref="G4"/>
      <pageMargins left="0" right="0" top="0" bottom="0" header="0" footer="0"/>
      <pageSetup scale="98" orientation="portrait" r:id="rId1"/>
      <headerFooter alignWithMargins="0">
        <oddFooter>&amp;R&amp;"Book Antiqua,Bold"&amp;8 Page &amp;P of &amp;N</oddFooter>
      </headerFooter>
    </customSheetView>
    <customSheetView guid="{B9DDBA10-9BB0-4D91-9619-C113F75B2489}" scale="145" showPageBreaks="1" showGridLines="0" fitToPage="1" printArea="1" view="pageBreakPreview">
      <selection activeCell="G4" sqref="G4"/>
      <pageMargins left="0" right="0" top="0" bottom="0" header="0" footer="0"/>
      <pageSetup scale="98" orientation="portrait" r:id="rId2"/>
      <headerFooter alignWithMargins="0">
        <oddFooter>&amp;R&amp;"Book Antiqua,Bold"&amp;8 Page &amp;P of &amp;N</oddFooter>
      </headerFooter>
    </customSheetView>
    <customSheetView guid="{4B898AE2-7356-489E-882D-EC3B09CB95AA}" showPageBreaks="1" showGridLines="0" fitToPage="1" printArea="1" view="pageBreakPreview">
      <selection activeCell="A23" sqref="A23"/>
      <pageMargins left="0" right="0" top="0" bottom="0" header="0" footer="0"/>
      <pageSetup scale="98" orientation="portrait" r:id="rId3"/>
      <headerFooter alignWithMargins="0">
        <oddFooter>&amp;R&amp;"Book Antiqua,Bold"&amp;8 Page &amp;P of &amp;N</oddFooter>
      </headerFooter>
    </customSheetView>
    <customSheetView guid="{3836A67F-51F8-4B52-B51D-937DC398CD1F}" showPageBreaks="1" showGridLines="0" fitToPage="1" printArea="1" view="pageBreakPreview">
      <selection activeCell="A23" sqref="A23"/>
      <pageMargins left="0" right="0" top="0" bottom="0" header="0" footer="0"/>
      <pageSetup scale="98" orientation="portrait" r:id="rId4"/>
      <headerFooter alignWithMargins="0">
        <oddFooter>&amp;R&amp;"Book Antiqua,Bold"&amp;8 Page &amp;P of &amp;N</oddFooter>
      </headerFooter>
    </customSheetView>
    <customSheetView guid="{9F341631-288D-49D9-8F81-65CCC818C9BA}" showPageBreaks="1" showGridLines="0" fitToPage="1" printArea="1" view="pageBreakPreview">
      <selection activeCell="A23" sqref="A23"/>
      <pageMargins left="0" right="0" top="0" bottom="0" header="0" footer="0"/>
      <pageSetup scale="98" orientation="portrait" r:id="rId5"/>
      <headerFooter alignWithMargins="0">
        <oddFooter>&amp;R&amp;"Book Antiqua,Bold"&amp;8 Page &amp;P of &amp;N</oddFooter>
      </headerFooter>
    </customSheetView>
    <customSheetView guid="{DBB6855E-D634-47BF-8EAD-2479D63E426E}" showPageBreaks="1" showGridLines="0" fitToPage="1" printArea="1" view="pageBreakPreview">
      <selection activeCell="A23" sqref="A23"/>
      <pageMargins left="0" right="0" top="0" bottom="0" header="0" footer="0"/>
      <pageSetup scale="98" orientation="portrait" r:id="rId6"/>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A23" sqref="A23"/>
      <pageMargins left="0" right="0" top="0" bottom="0" header="0" footer="0"/>
      <pageSetup scale="98" orientation="portrait" r:id="rId7"/>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A23" sqref="A23"/>
      <pageMargins left="0" right="0" top="0" bottom="0" header="0" footer="0"/>
      <pageSetup scale="98" orientation="portrait" r:id="rId8"/>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A23" sqref="A23"/>
      <pageMargins left="0" right="0" top="0" bottom="0" header="0" footer="0"/>
      <pageSetup scale="98" orientation="portrait" r:id="rId9"/>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A23" sqref="A23"/>
      <pageMargins left="0" right="0" top="0" bottom="0" header="0" footer="0"/>
      <pageSetup scale="98" orientation="portrait" r:id="rId10"/>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A23" sqref="A23"/>
      <pageMargins left="0" right="0" top="0" bottom="0" header="0" footer="0"/>
      <pageSetup scale="98" orientation="portrait" r:id="rId11"/>
      <headerFooter alignWithMargins="0">
        <oddFooter>&amp;R&amp;"Book Antiqua,Bold"&amp;8 Page &amp;P of &amp;N</oddFooter>
      </headerFooter>
    </customSheetView>
    <customSheetView guid="{27CB7082-4FAB-46F1-8968-11E3E4A629B2}" scale="130" showPageBreaks="1" showGridLines="0" fitToPage="1" printArea="1" view="pageBreakPreview">
      <selection activeCell="A23" sqref="A23"/>
      <pageMargins left="0" right="0" top="0" bottom="0" header="0" footer="0"/>
      <pageSetup scale="98" orientation="portrait" r:id="rId12"/>
      <headerFooter alignWithMargins="0">
        <oddFooter>&amp;R&amp;"Book Antiqua,Bold"&amp;8 Page &amp;P of &amp;N</oddFooter>
      </headerFooter>
    </customSheetView>
    <customSheetView guid="{CDF7C778-C53B-45C7-952D-968F867FB204}" scale="130" showPageBreaks="1" showGridLines="0" fitToPage="1" printArea="1" view="pageBreakPreview" topLeftCell="A10">
      <selection activeCell="A23" sqref="A23"/>
      <pageMargins left="0" right="0" top="0" bottom="0" header="0" footer="0"/>
      <pageSetup scale="98" orientation="portrait" r:id="rId13"/>
      <headerFooter alignWithMargins="0">
        <oddFooter>&amp;R&amp;"Book Antiqua,Bold"&amp;8 Page &amp;P of &amp;N</oddFooter>
      </headerFooter>
    </customSheetView>
    <customSheetView guid="{2CF6F19D-227C-4840-A9E1-6C944B0145DB}" scale="130" showPageBreaks="1" showGridLines="0" fitToPage="1" printArea="1" view="pageBreakPreview" topLeftCell="D19">
      <selection activeCell="H8" sqref="H8"/>
      <pageMargins left="0" right="0" top="0" bottom="0" header="0" footer="0"/>
      <pageSetup scale="98" orientation="portrait" r:id="rId14"/>
      <headerFooter alignWithMargins="0">
        <oddFooter>&amp;R&amp;"Book Antiqua,Bold"&amp;8 Page &amp;P of &amp;N</oddFooter>
      </headerFooter>
    </customSheetView>
    <customSheetView guid="{E51D3662-FFCE-4FD6-A590-7DDC9E38C41F}" showPageBreaks="1" showGridLines="0" fitToPage="1" printArea="1" view="pageBreakPreview">
      <selection activeCell="G20" sqref="G20"/>
      <pageMargins left="0" right="0" top="0" bottom="0" header="0" footer="0"/>
      <pageSetup scale="98" orientation="portrait" r:id="rId15"/>
      <headerFooter alignWithMargins="0">
        <oddFooter>&amp;R&amp;"Book Antiqua,Bold"&amp;8 Page &amp;P of &amp;N</oddFooter>
      </headerFooter>
    </customSheetView>
    <customSheetView guid="{CB7992C9-ABA5-4C7D-8C49-1E1D8E8875C7}" showPageBreaks="1" showGridLines="0" printArea="1" view="pageBreakPreview">
      <selection activeCell="G6" sqref="G6"/>
      <pageMargins left="0" right="0" top="0" bottom="0" header="0" footer="0"/>
      <pageSetup scale="99" orientation="portrait" r:id="rId16"/>
      <headerFooter alignWithMargins="0">
        <oddFooter>&amp;R&amp;"Book Antiqua,Bold"&amp;8 Page &amp;P of &amp;N</oddFooter>
      </headerFooter>
    </customSheetView>
    <customSheetView guid="{97C0FC0E-800C-45C9-895E-E91A3F1ADBA4}" showPageBreaks="1" showGridLines="0" printArea="1" view="pageBreakPreview" topLeftCell="A22">
      <selection activeCell="J23" sqref="J23"/>
      <pageMargins left="0" right="0" top="0" bottom="0" header="0" footer="0"/>
      <pageSetup scale="99" orientation="portrait" r:id="rId17"/>
      <headerFooter alignWithMargins="0">
        <oddFooter>&amp;R&amp;"Book Antiqua,Bold"&amp;8 Page &amp;P of &amp;N</oddFooter>
      </headerFooter>
    </customSheetView>
    <customSheetView guid="{38BECF6E-1A53-4F98-87B9-44F2C5F77E08}" showPageBreaks="1" showGridLines="0" printArea="1" view="pageBreakPreview">
      <selection activeCell="J23" sqref="J23"/>
      <pageMargins left="0" right="0" top="0" bottom="0" header="0" footer="0"/>
      <pageSetup scale="99" orientation="portrait" r:id="rId18"/>
      <headerFooter alignWithMargins="0">
        <oddFooter>&amp;R&amp;"Book Antiqua,Bold"&amp;8 Page &amp;P of &amp;N</oddFooter>
      </headerFooter>
    </customSheetView>
    <customSheetView guid="{340562B9-6CEE-4962-8D7D-CA1C6778F52C}" showPageBreaks="1" showGridLines="0" printArea="1" view="pageBreakPreview" topLeftCell="A22">
      <selection activeCell="J23" sqref="J23"/>
      <pageMargins left="0" right="0" top="0" bottom="0" header="0" footer="0"/>
      <pageSetup scale="99" orientation="portrait" r:id="rId19"/>
      <headerFooter alignWithMargins="0">
        <oddFooter>&amp;R&amp;"Book Antiqua,Bold"&amp;8 Page &amp;P of &amp;N</oddFooter>
      </headerFooter>
    </customSheetView>
    <customSheetView guid="{82E8A0F5-0020-4355-95CF-28601763A783}" showPageBreaks="1" showGridLines="0" fitToPage="1" printArea="1" view="pageBreakPreview">
      <selection activeCell="G4" sqref="G4"/>
      <pageMargins left="0" right="0" top="0" bottom="0" header="0" footer="0"/>
      <pageSetup scale="96" orientation="portrait" r:id="rId20"/>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 right="0" top="0" bottom="0" header="0" footer="0"/>
      <pageSetup scale="98" orientation="portrait" r:id="rId21"/>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8" sqref="H8"/>
      <pageMargins left="0" right="0" top="0" bottom="0" header="0" footer="0"/>
      <pageSetup scale="98" orientation="portrait" r:id="rId22"/>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E4" sqref="E4"/>
      <pageMargins left="0" right="0" top="0" bottom="0" header="0" footer="0"/>
      <pageSetup scale="98" orientation="portrait" r:id="rId23"/>
      <headerFooter alignWithMargins="0">
        <oddFooter>&amp;R&amp;"Book Antiqua,Bold"&amp;8 Page &amp;P of &amp;N</oddFooter>
      </headerFooter>
    </customSheetView>
    <customSheetView guid="{067EF7EF-2552-42C0-8B2F-9338A16B73EB}" scale="130" showPageBreaks="1" showGridLines="0" fitToPage="1" printArea="1" view="pageBreakPreview">
      <selection activeCell="E4" sqref="E4"/>
      <pageMargins left="0" right="0" top="0" bottom="0" header="0" footer="0"/>
      <pageSetup scale="98" orientation="portrait" r:id="rId24"/>
      <headerFooter alignWithMargins="0">
        <oddFooter>&amp;R&amp;"Book Antiqua,Bold"&amp;8 Page &amp;P of &amp;N</oddFooter>
      </headerFooter>
    </customSheetView>
    <customSheetView guid="{869B0F9C-77A4-468D-A350-EA35CAE357D9}" scale="130" showPageBreaks="1" showGridLines="0" fitToPage="1" printArea="1" view="pageBreakPreview" topLeftCell="A10">
      <selection activeCell="A23" sqref="A23"/>
      <pageMargins left="0" right="0" top="0" bottom="0" header="0" footer="0"/>
      <pageSetup scale="98" orientation="portrait" r:id="rId25"/>
      <headerFooter alignWithMargins="0">
        <oddFooter>&amp;R&amp;"Book Antiqua,Bold"&amp;8 Page &amp;P of &amp;N</oddFooter>
      </headerFooter>
    </customSheetView>
    <customSheetView guid="{5D67CA2D-8BB3-4F00-894F-4872C1BBE88F}" scale="130" showPageBreaks="1" showGridLines="0" fitToPage="1" printArea="1" view="pageBreakPreview">
      <selection activeCell="A23" sqref="A23"/>
      <pageMargins left="0" right="0" top="0" bottom="0" header="0" footer="0"/>
      <pageSetup scale="98" orientation="portrait" r:id="rId26"/>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A23" sqref="A23"/>
      <pageMargins left="0" right="0" top="0" bottom="0" header="0" footer="0"/>
      <pageSetup scale="98" orientation="portrait" r:id="rId27"/>
      <headerFooter alignWithMargins="0">
        <oddFooter>&amp;R&amp;"Book Antiqua,Bold"&amp;8 Page &amp;P of &amp;N</oddFooter>
      </headerFooter>
    </customSheetView>
    <customSheetView guid="{176DC383-BC5B-4A2C-B484-0B54305CAC0E}" showPageBreaks="1" showGridLines="0" fitToPage="1" printArea="1" view="pageBreakPreview">
      <selection activeCell="A23" sqref="A23"/>
      <pageMargins left="0" right="0" top="0" bottom="0" header="0" footer="0"/>
      <pageSetup scale="98" orientation="portrait" r:id="rId28"/>
      <headerFooter alignWithMargins="0">
        <oddFooter>&amp;R&amp;"Book Antiqua,Bold"&amp;8 Page &amp;P of &amp;N</oddFooter>
      </headerFooter>
    </customSheetView>
    <customSheetView guid="{3B6A9969-E4B8-452F-AFFE-7A4A13F5C420}" scale="145" showPageBreaks="1" showGridLines="0" fitToPage="1" printArea="1" view="pageBreakPreview">
      <selection activeCell="G4" sqref="G4"/>
      <pageMargins left="0" right="0" top="0" bottom="0" header="0" footer="0"/>
      <pageSetup scale="98" orientation="portrait" r:id="rId29"/>
      <headerFooter alignWithMargins="0">
        <oddFooter>&amp;R&amp;"Book Antiqua,Bold"&amp;8 Page &amp;P of &amp;N</oddFooter>
      </headerFooter>
    </customSheetView>
    <customSheetView guid="{B8284B7F-813C-4C59-8CB2-9F34C8EAC9F3}" scale="145" showPageBreaks="1" showGridLines="0" fitToPage="1" printArea="1" view="pageBreakPreview" topLeftCell="A12">
      <selection activeCell="G4" sqref="G4"/>
      <pageMargins left="0" right="0" top="0" bottom="0" header="0" footer="0"/>
      <pageSetup scale="98" orientation="portrait" r:id="rId30"/>
      <headerFooter alignWithMargins="0">
        <oddFooter>&amp;R&amp;"Book Antiqua,Bold"&amp;8 Page &amp;P of &amp;N</oddFooter>
      </headerFooter>
    </customSheetView>
  </customSheetViews>
  <mergeCells count="9">
    <mergeCell ref="A16:E16"/>
    <mergeCell ref="A1:D1"/>
    <mergeCell ref="B12:D12"/>
    <mergeCell ref="A3:E3"/>
    <mergeCell ref="A5:E5"/>
    <mergeCell ref="A8:D8"/>
    <mergeCell ref="B9:D9"/>
    <mergeCell ref="B10:D10"/>
    <mergeCell ref="B11:D11"/>
  </mergeCells>
  <pageMargins left="0.75" right="0.63" top="0.57999999999999996" bottom="0.6" header="0.34" footer="0.35"/>
  <pageSetup scale="98" orientation="portrait" r:id="rId31"/>
  <headerFooter alignWithMargins="0">
    <oddFooter>&amp;R&amp;"Book Antiqua,Bold"&amp;8 Page &amp;P of &amp;N</oddFooter>
  </headerFooter>
  <drawing r:id="rId3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9"/>
  <dimension ref="A1:P184"/>
  <sheetViews>
    <sheetView tabSelected="1" view="pageBreakPreview" topLeftCell="A17" zoomScaleNormal="100" zoomScaleSheetLayoutView="100" workbookViewId="0">
      <selection activeCell="A41" sqref="A41:I41"/>
    </sheetView>
  </sheetViews>
  <sheetFormatPr defaultColWidth="9.140625" defaultRowHeight="13.5"/>
  <cols>
    <col min="1" max="1" width="10" style="322" customWidth="1"/>
    <col min="2" max="2" width="10.7109375" style="322" customWidth="1"/>
    <col min="3" max="3" width="10.85546875" style="322" customWidth="1"/>
    <col min="4" max="8" width="10.7109375" style="322" customWidth="1"/>
    <col min="9" max="9" width="21.7109375" style="322" customWidth="1"/>
    <col min="10" max="10" width="9.140625" style="322" hidden="1" customWidth="1"/>
    <col min="11" max="16" width="10.28515625" style="322" hidden="1" customWidth="1"/>
    <col min="17" max="41" width="0" style="322" hidden="1" customWidth="1"/>
    <col min="42" max="16384" width="9.140625" style="322"/>
  </cols>
  <sheetData>
    <row r="1" spans="1:9" ht="27" customHeight="1">
      <c r="A1" s="1379" t="s">
        <v>731</v>
      </c>
      <c r="B1" s="1380"/>
      <c r="C1" s="1380"/>
      <c r="D1" s="1380"/>
      <c r="E1" s="1380"/>
      <c r="F1" s="1380"/>
      <c r="G1" s="1380"/>
      <c r="H1" s="1380"/>
      <c r="I1" s="1381"/>
    </row>
    <row r="2" spans="1:9" ht="31.5" customHeight="1">
      <c r="A2" s="665" t="s">
        <v>494</v>
      </c>
      <c r="B2" s="1382" t="s">
        <v>732</v>
      </c>
      <c r="C2" s="1382"/>
      <c r="D2" s="1382"/>
      <c r="E2" s="1382"/>
      <c r="F2" s="1382"/>
      <c r="G2" s="1382"/>
      <c r="H2" s="1382"/>
      <c r="I2" s="1383"/>
    </row>
    <row r="3" spans="1:9" ht="36" customHeight="1">
      <c r="A3" s="665" t="s">
        <v>496</v>
      </c>
      <c r="B3" s="1382" t="s">
        <v>733</v>
      </c>
      <c r="C3" s="1382"/>
      <c r="D3" s="1382"/>
      <c r="E3" s="1382"/>
      <c r="F3" s="1382"/>
      <c r="G3" s="1382"/>
      <c r="H3" s="1382"/>
      <c r="I3" s="1383"/>
    </row>
    <row r="4" spans="1:9" ht="36" customHeight="1">
      <c r="A4" s="665" t="s">
        <v>498</v>
      </c>
      <c r="B4" s="1382" t="s">
        <v>734</v>
      </c>
      <c r="C4" s="1382"/>
      <c r="D4" s="1382"/>
      <c r="E4" s="1382"/>
      <c r="F4" s="1382"/>
      <c r="G4" s="1382"/>
      <c r="H4" s="1382"/>
      <c r="I4" s="1383"/>
    </row>
    <row r="5" spans="1:9" ht="36" customHeight="1">
      <c r="A5" s="665" t="s">
        <v>500</v>
      </c>
      <c r="B5" s="1382" t="s">
        <v>501</v>
      </c>
      <c r="C5" s="1382"/>
      <c r="D5" s="1382"/>
      <c r="E5" s="1382"/>
      <c r="F5" s="1382"/>
      <c r="G5" s="1382"/>
      <c r="H5" s="1382"/>
      <c r="I5" s="1383"/>
    </row>
    <row r="6" spans="1:9" ht="19.5" customHeight="1">
      <c r="A6" s="666" t="s">
        <v>502</v>
      </c>
      <c r="B6" s="874" t="s">
        <v>735</v>
      </c>
      <c r="C6" s="874"/>
      <c r="D6" s="874"/>
      <c r="E6" s="874"/>
      <c r="F6" s="874"/>
      <c r="G6" s="874"/>
      <c r="H6" s="874"/>
      <c r="I6" s="1384"/>
    </row>
    <row r="7" spans="1:9" ht="15.75">
      <c r="A7" s="278"/>
      <c r="C7" s="278"/>
      <c r="D7" s="278"/>
      <c r="E7" s="278"/>
      <c r="F7" s="278"/>
      <c r="G7" s="278"/>
      <c r="H7" s="278"/>
      <c r="I7" s="278"/>
    </row>
    <row r="27" spans="1:11" ht="15">
      <c r="K27" s="667">
        <v>0</v>
      </c>
    </row>
    <row r="28" spans="1:11">
      <c r="A28" s="668"/>
      <c r="B28" s="668"/>
      <c r="C28" s="668"/>
      <c r="D28" s="668"/>
      <c r="E28" s="668"/>
      <c r="F28" s="668"/>
      <c r="G28" s="668"/>
      <c r="H28" s="668"/>
      <c r="I28" s="668"/>
      <c r="J28" s="668"/>
      <c r="K28" s="669">
        <v>0</v>
      </c>
    </row>
    <row r="29" spans="1:11">
      <c r="A29" s="668"/>
      <c r="B29" s="668"/>
      <c r="C29" s="668"/>
      <c r="D29" s="668"/>
      <c r="E29" s="668"/>
      <c r="F29" s="668"/>
      <c r="G29" s="668"/>
      <c r="H29" s="668"/>
      <c r="I29" s="668"/>
      <c r="J29" s="668"/>
      <c r="K29" s="669">
        <v>0</v>
      </c>
    </row>
    <row r="30" spans="1:11">
      <c r="A30" s="668"/>
      <c r="B30" s="668"/>
      <c r="C30" s="668"/>
      <c r="D30" s="668"/>
      <c r="E30" s="668"/>
      <c r="F30" s="668"/>
      <c r="G30" s="668"/>
      <c r="H30" s="668"/>
      <c r="I30" s="668"/>
      <c r="J30" s="668"/>
      <c r="K30" s="669">
        <v>0</v>
      </c>
    </row>
    <row r="31" spans="1:11">
      <c r="A31" s="668"/>
      <c r="B31" s="668"/>
      <c r="C31" s="668"/>
      <c r="D31" s="668"/>
      <c r="E31" s="668"/>
      <c r="F31" s="668"/>
      <c r="G31" s="668"/>
      <c r="H31" s="668"/>
      <c r="I31" s="668"/>
      <c r="J31" s="668"/>
    </row>
    <row r="32" spans="1:11" ht="18.75">
      <c r="A32" s="1385" t="s">
        <v>736</v>
      </c>
      <c r="B32" s="1385"/>
      <c r="C32" s="1385"/>
      <c r="D32" s="1385"/>
      <c r="E32" s="1385"/>
      <c r="F32" s="1385"/>
      <c r="G32" s="1385"/>
      <c r="H32" s="1385"/>
      <c r="I32" s="1385"/>
      <c r="J32" s="668"/>
    </row>
    <row r="33" spans="1:16" ht="18.75">
      <c r="A33" s="670"/>
      <c r="B33" s="670"/>
      <c r="C33" s="670"/>
      <c r="D33" s="670"/>
      <c r="E33" s="670"/>
      <c r="F33" s="670"/>
      <c r="G33" s="670"/>
      <c r="H33" s="670"/>
      <c r="I33" s="670"/>
      <c r="J33" s="668"/>
    </row>
    <row r="34" spans="1:16" ht="15.75">
      <c r="A34" s="1378" t="s">
        <v>505</v>
      </c>
      <c r="B34" s="1378"/>
      <c r="C34" s="1378"/>
      <c r="D34" s="1378"/>
      <c r="E34" s="1378"/>
      <c r="F34" s="1378"/>
      <c r="G34" s="1378"/>
      <c r="H34" s="1378"/>
      <c r="I34" s="1378"/>
      <c r="J34" s="668"/>
      <c r="K34" s="667" t="e">
        <v>#REF!</v>
      </c>
      <c r="O34" s="669" t="e">
        <v>#REF!</v>
      </c>
    </row>
    <row r="35" spans="1:16" ht="16.5">
      <c r="A35" s="1386" t="s">
        <v>506</v>
      </c>
      <c r="B35" s="1386"/>
      <c r="C35" s="1386"/>
      <c r="D35" s="1386"/>
      <c r="E35" s="1386"/>
      <c r="F35" s="1386"/>
      <c r="G35" s="1386"/>
      <c r="H35" s="1386"/>
      <c r="I35" s="1386"/>
      <c r="J35" s="668"/>
      <c r="K35" s="669" t="e">
        <v>#REF!</v>
      </c>
      <c r="O35" s="669" t="e">
        <v>#REF!</v>
      </c>
    </row>
    <row r="36" spans="1:16" ht="36" customHeight="1">
      <c r="A36" s="1387" t="s">
        <v>737</v>
      </c>
      <c r="B36" s="1387"/>
      <c r="C36" s="1387"/>
      <c r="D36" s="1387"/>
      <c r="E36" s="1387"/>
      <c r="F36" s="1387"/>
      <c r="G36" s="1387"/>
      <c r="H36" s="1387"/>
      <c r="I36" s="1387"/>
      <c r="J36" s="668"/>
      <c r="K36" s="669" t="e">
        <v>#REF!</v>
      </c>
      <c r="O36" s="669" t="e">
        <v>#REF!</v>
      </c>
    </row>
    <row r="37" spans="1:16" ht="16.5">
      <c r="A37" s="1386" t="s">
        <v>738</v>
      </c>
      <c r="B37" s="1386"/>
      <c r="C37" s="1386"/>
      <c r="D37" s="1386"/>
      <c r="E37" s="1386"/>
      <c r="F37" s="1386"/>
      <c r="G37" s="1386"/>
      <c r="H37" s="1386"/>
      <c r="I37" s="1386"/>
      <c r="J37" s="668"/>
      <c r="K37" s="669" t="e">
        <v>#REF!</v>
      </c>
      <c r="O37" s="669" t="e">
        <v>#REF!</v>
      </c>
    </row>
    <row r="38" spans="1:16" ht="15.75">
      <c r="A38" s="1378" t="s">
        <v>509</v>
      </c>
      <c r="B38" s="1378"/>
      <c r="C38" s="1378"/>
      <c r="D38" s="1378"/>
      <c r="E38" s="1378"/>
      <c r="F38" s="1378"/>
      <c r="G38" s="1378"/>
      <c r="H38" s="1378"/>
      <c r="I38" s="1378"/>
      <c r="J38" s="668"/>
    </row>
    <row r="39" spans="1:16" ht="18.75" customHeight="1">
      <c r="A39" s="1386">
        <f>'Attach 3(JV)'!B9</f>
        <v>0</v>
      </c>
      <c r="B39" s="1386"/>
      <c r="C39" s="1386"/>
      <c r="D39" s="1386"/>
      <c r="E39" s="1386"/>
      <c r="F39" s="1386"/>
      <c r="G39" s="1386"/>
      <c r="H39" s="1386"/>
      <c r="I39" s="1386"/>
      <c r="J39" s="668"/>
      <c r="K39" s="323">
        <v>1</v>
      </c>
      <c r="M39" s="669" t="s">
        <v>739</v>
      </c>
      <c r="P39" s="669" t="s">
        <v>740</v>
      </c>
    </row>
    <row r="40" spans="1:16" ht="17.25" customHeight="1">
      <c r="A40" s="1387" t="str">
        <f>" having its Registered Office at " &amp; 'Attach 3(JV)'!B10 &amp; " " &amp;'Attach 3(JV)'!B11 &amp; " " &amp;'Attach 3(JV)'!B12</f>
        <v xml:space="preserve"> having its Registered Office at 0 0 0</v>
      </c>
      <c r="B40" s="1387"/>
      <c r="C40" s="1387"/>
      <c r="D40" s="1387"/>
      <c r="E40" s="1387"/>
      <c r="F40" s="1387"/>
      <c r="G40" s="1387"/>
      <c r="H40" s="1387"/>
      <c r="I40" s="1387"/>
      <c r="J40" s="668"/>
      <c r="K40" s="323">
        <v>1</v>
      </c>
      <c r="M40" s="669" t="s">
        <v>741</v>
      </c>
    </row>
    <row r="41" spans="1:16" ht="15.75">
      <c r="A41" s="1378" t="s">
        <v>509</v>
      </c>
      <c r="B41" s="1378"/>
      <c r="C41" s="1378"/>
      <c r="D41" s="1378"/>
      <c r="E41" s="1378"/>
      <c r="F41" s="1378"/>
      <c r="G41" s="1378"/>
      <c r="H41" s="1378"/>
      <c r="I41" s="1378"/>
      <c r="J41" s="668"/>
    </row>
    <row r="42" spans="1:16" ht="15.75">
      <c r="A42" s="1378" t="str">
        <f>IF('[21]Names of Bidder'!D6= "Sole Bidder", "", IF('[21]Names of Bidder'!D7=1,'[21]Names of Bidder'!D15,IF('[21]Names of Bidder'!D7=2,'[21]Names of Bidder'!D15&amp;" &amp; "&amp;'[21]Names of Bidder'!D20,"")))</f>
        <v/>
      </c>
      <c r="B42" s="1378"/>
      <c r="C42" s="1378"/>
      <c r="D42" s="1378"/>
      <c r="E42" s="1378"/>
      <c r="F42" s="1378"/>
      <c r="G42" s="1378"/>
      <c r="H42" s="1378"/>
      <c r="I42" s="1378"/>
      <c r="J42" s="668"/>
    </row>
    <row r="43" spans="1:16" ht="18" customHeight="1">
      <c r="A43" s="1387" t="str">
        <f>IF('[21]Names of Bidder'!D6= "Sole Bidder", "", "having its Registered Office at "&amp;IF('[21]Names of Bidder'!D7=1,'[21]Names of Bidder'!D16&amp;" "&amp;'[21]Names of Bidder'!D17&amp;" "&amp;'[21]Names of Bidder'!D18,IF('[21]Names of Bidder'!D7=2,'[21]Names of Bidder'!D16&amp;" &amp; "&amp;'[21]Names of Bidder'!D17&amp;" "&amp;'[21]Names of Bidder'!D18&amp;" and " &amp; '[21]Names of Bidder'!D21&amp;" &amp; "&amp;'[21]Names of Bidder'!D22&amp;" "&amp;'[21]Names of Bidder'!D23 &amp;IF('[21]Names of Bidder'!D7="2 or More"," respectively",""))))</f>
        <v/>
      </c>
      <c r="B43" s="1387"/>
      <c r="C43" s="1387"/>
      <c r="D43" s="1387"/>
      <c r="E43" s="1387"/>
      <c r="F43" s="1387"/>
      <c r="G43" s="1387"/>
      <c r="H43" s="1387"/>
      <c r="I43" s="1387"/>
      <c r="J43" s="668"/>
    </row>
    <row r="44" spans="1:16" ht="15.75">
      <c r="A44" s="1378" t="s">
        <v>510</v>
      </c>
      <c r="B44" s="1378"/>
      <c r="C44" s="1378"/>
      <c r="D44" s="1378"/>
      <c r="E44" s="1378"/>
      <c r="F44" s="1378"/>
      <c r="G44" s="1378"/>
      <c r="H44" s="1378"/>
      <c r="I44" s="1378"/>
      <c r="J44" s="668"/>
    </row>
    <row r="45" spans="1:16" ht="15.75">
      <c r="A45" s="390"/>
      <c r="B45" s="390"/>
      <c r="C45" s="390"/>
      <c r="D45" s="390"/>
      <c r="E45" s="390"/>
      <c r="F45" s="390"/>
      <c r="G45" s="390"/>
      <c r="H45" s="390"/>
      <c r="I45" s="390"/>
      <c r="J45" s="668"/>
    </row>
    <row r="46" spans="1:16" ht="16.5">
      <c r="A46" s="1386" t="s">
        <v>511</v>
      </c>
      <c r="B46" s="1386"/>
      <c r="C46" s="1386"/>
      <c r="D46" s="1386"/>
      <c r="E46" s="1386"/>
      <c r="F46" s="1386"/>
      <c r="G46" s="1386"/>
      <c r="H46" s="1386"/>
      <c r="I46" s="1386"/>
      <c r="J46" s="668"/>
    </row>
    <row r="47" spans="1:16" ht="30.75" customHeight="1">
      <c r="A47" s="1386" t="s">
        <v>512</v>
      </c>
      <c r="B47" s="1386"/>
      <c r="C47" s="1386"/>
      <c r="D47" s="1386"/>
      <c r="E47" s="1386"/>
      <c r="F47" s="1386"/>
      <c r="G47" s="1386"/>
      <c r="H47" s="1386"/>
      <c r="I47" s="1386"/>
      <c r="J47" s="668"/>
    </row>
    <row r="48" spans="1:16" ht="120.75" customHeight="1">
      <c r="A48" s="988" t="str">
        <f>"POWERGRID intends to award, under laid-down organisational procedures, contract(s) for "&amp;Basic!B1&amp;" Specification Number:"&amp;Basic!B3</f>
        <v xml:space="preserve">POWERGRID intends to award, under laid-down organisational procedures, contract(s) for 765 kV Reactor Package–LOT-7RT-04-BULK for 7X 110 MVAR, 765kV, (1-Ph) Reactors under "Bulk Procurement of 765kV &amp; 400kV Class Transformers &amp; Reactors of various capacities (Lot-7)" Specification Number:CC/NT/W-RT/DOM/A04/24/04405 </v>
      </c>
      <c r="B48" s="988"/>
      <c r="C48" s="988"/>
      <c r="D48" s="988"/>
      <c r="E48" s="988"/>
      <c r="F48" s="988"/>
      <c r="G48" s="988"/>
      <c r="H48" s="988"/>
      <c r="I48" s="988"/>
      <c r="J48" s="668"/>
    </row>
    <row r="49" spans="1:10" ht="21" customHeight="1">
      <c r="A49" s="1154" t="s">
        <v>513</v>
      </c>
      <c r="B49" s="1154"/>
      <c r="C49" s="1154"/>
      <c r="D49" s="1154"/>
      <c r="E49" s="1390" t="s">
        <v>513</v>
      </c>
      <c r="F49" s="1390"/>
      <c r="G49" s="1390"/>
      <c r="H49" s="1390"/>
      <c r="I49" s="1390"/>
      <c r="J49" s="668"/>
    </row>
    <row r="50" spans="1:10" ht="33" customHeight="1">
      <c r="A50" s="1388" t="s">
        <v>529</v>
      </c>
      <c r="B50" s="1388"/>
      <c r="C50" s="1388"/>
      <c r="D50" s="1388"/>
      <c r="E50" s="1389" t="s">
        <v>742</v>
      </c>
      <c r="F50" s="1389"/>
      <c r="G50" s="1389"/>
      <c r="H50" s="1389"/>
      <c r="I50" s="1389"/>
      <c r="J50" s="668"/>
    </row>
    <row r="51" spans="1:10" ht="22.5" customHeight="1">
      <c r="A51" s="325" t="s">
        <v>729</v>
      </c>
      <c r="B51" s="326"/>
      <c r="C51" s="326"/>
      <c r="D51" s="326"/>
      <c r="E51" s="671"/>
      <c r="F51" s="326"/>
      <c r="G51" s="326"/>
      <c r="H51" s="326"/>
      <c r="I51" s="672" t="s">
        <v>743</v>
      </c>
      <c r="J51" s="668"/>
    </row>
    <row r="52" spans="1:10" ht="40.5" customHeight="1">
      <c r="A52" s="1391" t="s">
        <v>744</v>
      </c>
      <c r="B52" s="1391"/>
      <c r="C52" s="1391"/>
      <c r="D52" s="1391"/>
      <c r="E52" s="1391"/>
      <c r="F52" s="1391"/>
      <c r="G52" s="1391"/>
      <c r="H52" s="1391"/>
      <c r="I52" s="1391"/>
    </row>
    <row r="53" spans="1:10" ht="40.5" customHeight="1">
      <c r="A53" s="1391" t="s">
        <v>745</v>
      </c>
      <c r="B53" s="1391"/>
      <c r="C53" s="1391"/>
      <c r="D53" s="1391"/>
      <c r="E53" s="1391"/>
      <c r="F53" s="1391"/>
      <c r="G53" s="1391"/>
      <c r="H53" s="1391"/>
      <c r="I53" s="1391"/>
    </row>
    <row r="54" spans="1:10" ht="13.5" customHeight="1">
      <c r="A54" s="673"/>
      <c r="B54" s="278"/>
      <c r="C54" s="278"/>
      <c r="D54" s="278"/>
      <c r="E54" s="278"/>
      <c r="F54" s="278"/>
      <c r="G54" s="278"/>
      <c r="H54" s="278"/>
      <c r="I54" s="278"/>
    </row>
    <row r="55" spans="1:10" ht="15.75">
      <c r="A55" s="1392" t="s">
        <v>518</v>
      </c>
      <c r="B55" s="1392"/>
      <c r="C55" s="1392"/>
      <c r="D55" s="1392"/>
      <c r="E55" s="1392"/>
      <c r="F55" s="1392"/>
      <c r="G55" s="1392"/>
      <c r="H55" s="1392"/>
      <c r="I55" s="1392"/>
    </row>
    <row r="56" spans="1:10" ht="15.75">
      <c r="A56" s="673"/>
      <c r="B56" s="673"/>
      <c r="C56" s="673"/>
      <c r="D56" s="673"/>
      <c r="E56" s="673"/>
      <c r="F56" s="673"/>
      <c r="G56" s="673"/>
      <c r="H56" s="673"/>
      <c r="I56" s="673"/>
    </row>
    <row r="57" spans="1:10" ht="16.5">
      <c r="A57" s="1393" t="s">
        <v>519</v>
      </c>
      <c r="B57" s="1393"/>
      <c r="C57" s="1393"/>
      <c r="D57" s="1393"/>
      <c r="E57" s="1393"/>
      <c r="F57" s="1393"/>
      <c r="G57" s="1393"/>
      <c r="H57" s="1393"/>
      <c r="I57" s="1393"/>
    </row>
    <row r="58" spans="1:10" ht="16.5">
      <c r="A58" s="674"/>
      <c r="B58" s="674"/>
      <c r="C58" s="674"/>
      <c r="D58" s="674"/>
      <c r="E58" s="674"/>
      <c r="F58" s="674"/>
      <c r="G58" s="674"/>
      <c r="H58" s="674"/>
      <c r="I58" s="674"/>
    </row>
    <row r="59" spans="1:10" ht="37.5" customHeight="1">
      <c r="A59" s="988" t="s">
        <v>746</v>
      </c>
      <c r="B59" s="988"/>
      <c r="C59" s="988"/>
      <c r="D59" s="988"/>
      <c r="E59" s="988"/>
      <c r="F59" s="988"/>
      <c r="G59" s="988"/>
      <c r="H59" s="988"/>
      <c r="I59" s="988"/>
    </row>
    <row r="60" spans="1:10" ht="61.5" customHeight="1">
      <c r="A60" s="675" t="s">
        <v>494</v>
      </c>
      <c r="B60" s="988" t="s">
        <v>747</v>
      </c>
      <c r="C60" s="988"/>
      <c r="D60" s="988"/>
      <c r="E60" s="988"/>
      <c r="F60" s="988"/>
      <c r="G60" s="988"/>
      <c r="H60" s="988"/>
      <c r="I60" s="988"/>
    </row>
    <row r="61" spans="1:10" ht="53.25" customHeight="1">
      <c r="A61" s="675" t="s">
        <v>496</v>
      </c>
      <c r="B61" s="988" t="s">
        <v>748</v>
      </c>
      <c r="C61" s="988"/>
      <c r="D61" s="988"/>
      <c r="E61" s="988"/>
      <c r="F61" s="988"/>
      <c r="G61" s="988"/>
      <c r="H61" s="988"/>
      <c r="I61" s="988"/>
    </row>
    <row r="62" spans="1:10" ht="63" customHeight="1">
      <c r="A62" s="675" t="s">
        <v>498</v>
      </c>
      <c r="B62" s="988" t="s">
        <v>749</v>
      </c>
      <c r="C62" s="988"/>
      <c r="D62" s="988"/>
      <c r="E62" s="988"/>
      <c r="F62" s="988"/>
      <c r="G62" s="988"/>
      <c r="H62" s="988"/>
      <c r="I62" s="988"/>
    </row>
    <row r="63" spans="1:10" ht="62.25" customHeight="1">
      <c r="A63" s="675" t="s">
        <v>500</v>
      </c>
      <c r="B63" s="988" t="s">
        <v>750</v>
      </c>
      <c r="C63" s="988"/>
      <c r="D63" s="988"/>
      <c r="E63" s="988"/>
      <c r="F63" s="988"/>
      <c r="G63" s="988"/>
      <c r="H63" s="988"/>
      <c r="I63" s="988"/>
    </row>
    <row r="64" spans="1:10" ht="64.5" customHeight="1">
      <c r="A64" s="675" t="s">
        <v>502</v>
      </c>
      <c r="B64" s="988" t="s">
        <v>751</v>
      </c>
      <c r="C64" s="988"/>
      <c r="D64" s="988"/>
      <c r="E64" s="988"/>
      <c r="F64" s="988"/>
      <c r="G64" s="988"/>
      <c r="H64" s="988"/>
      <c r="I64" s="988"/>
    </row>
    <row r="65" spans="1:10" ht="62.25" customHeight="1">
      <c r="A65" s="675" t="s">
        <v>752</v>
      </c>
      <c r="B65" s="988" t="s">
        <v>753</v>
      </c>
      <c r="C65" s="988"/>
      <c r="D65" s="988"/>
      <c r="E65" s="988"/>
      <c r="F65" s="988"/>
      <c r="G65" s="988"/>
      <c r="H65" s="988"/>
      <c r="I65" s="988"/>
    </row>
    <row r="66" spans="1:10" ht="60.75" customHeight="1">
      <c r="A66" s="675" t="s">
        <v>754</v>
      </c>
      <c r="B66" s="988" t="s">
        <v>755</v>
      </c>
      <c r="C66" s="988"/>
      <c r="D66" s="988"/>
      <c r="E66" s="988"/>
      <c r="F66" s="988"/>
      <c r="G66" s="988"/>
      <c r="H66" s="988"/>
      <c r="I66" s="988"/>
    </row>
    <row r="67" spans="1:10" ht="72" customHeight="1">
      <c r="A67" s="675" t="s">
        <v>756</v>
      </c>
      <c r="B67" s="988" t="s">
        <v>757</v>
      </c>
      <c r="C67" s="988"/>
      <c r="D67" s="988"/>
      <c r="E67" s="988"/>
      <c r="F67" s="988"/>
      <c r="G67" s="988"/>
      <c r="H67" s="988"/>
      <c r="I67" s="988"/>
    </row>
    <row r="68" spans="1:10" ht="60" customHeight="1">
      <c r="A68" s="675" t="s">
        <v>758</v>
      </c>
      <c r="B68" s="988" t="s">
        <v>759</v>
      </c>
      <c r="C68" s="988"/>
      <c r="D68" s="988"/>
      <c r="E68" s="988"/>
      <c r="F68" s="988"/>
      <c r="G68" s="988"/>
      <c r="H68" s="988"/>
      <c r="I68" s="988"/>
    </row>
    <row r="69" spans="1:10" ht="21" customHeight="1">
      <c r="A69" s="988" t="s">
        <v>513</v>
      </c>
      <c r="B69" s="988"/>
      <c r="C69" s="988"/>
      <c r="D69" s="988"/>
      <c r="E69" s="1394" t="s">
        <v>513</v>
      </c>
      <c r="F69" s="1394"/>
      <c r="G69" s="1394"/>
      <c r="H69" s="1394"/>
      <c r="I69" s="1394"/>
      <c r="J69" s="668"/>
    </row>
    <row r="70" spans="1:10" ht="33" customHeight="1">
      <c r="A70" s="1167" t="s">
        <v>529</v>
      </c>
      <c r="B70" s="1167"/>
      <c r="C70" s="1167"/>
      <c r="D70" s="1167"/>
      <c r="E70" s="1395" t="s">
        <v>742</v>
      </c>
      <c r="F70" s="1395"/>
      <c r="G70" s="1395"/>
      <c r="H70" s="1395"/>
      <c r="I70" s="1395"/>
      <c r="J70" s="668"/>
    </row>
    <row r="71" spans="1:10" ht="20.25" customHeight="1">
      <c r="A71" s="325" t="s">
        <v>729</v>
      </c>
      <c r="B71" s="326"/>
      <c r="C71" s="326"/>
      <c r="D71" s="326"/>
      <c r="E71" s="326"/>
      <c r="F71" s="326"/>
      <c r="G71" s="326"/>
      <c r="H71" s="326"/>
      <c r="I71" s="672" t="s">
        <v>760</v>
      </c>
      <c r="J71" s="668"/>
    </row>
    <row r="72" spans="1:10" ht="24" customHeight="1">
      <c r="A72" s="1396"/>
      <c r="B72" s="1396"/>
      <c r="C72" s="1396"/>
      <c r="D72" s="1396"/>
      <c r="E72" s="1396"/>
      <c r="F72" s="1396"/>
      <c r="G72" s="1396"/>
      <c r="H72" s="1396"/>
      <c r="I72" s="1396"/>
      <c r="J72" s="668"/>
    </row>
    <row r="73" spans="1:10" ht="84" customHeight="1">
      <c r="A73" s="675" t="s">
        <v>761</v>
      </c>
      <c r="B73" s="988" t="s">
        <v>762</v>
      </c>
      <c r="C73" s="988"/>
      <c r="D73" s="988"/>
      <c r="E73" s="988"/>
      <c r="F73" s="988"/>
      <c r="G73" s="988"/>
      <c r="H73" s="988"/>
      <c r="I73" s="988"/>
    </row>
    <row r="74" spans="1:10" ht="30" customHeight="1">
      <c r="A74" s="676" t="s">
        <v>763</v>
      </c>
      <c r="B74" s="677"/>
      <c r="C74" s="677"/>
      <c r="D74" s="677"/>
      <c r="E74" s="677"/>
      <c r="F74" s="677"/>
      <c r="G74" s="677"/>
      <c r="H74" s="677"/>
      <c r="I74" s="677"/>
    </row>
    <row r="75" spans="1:10" ht="42" customHeight="1">
      <c r="A75" s="1397" t="s">
        <v>764</v>
      </c>
      <c r="B75" s="1397"/>
      <c r="C75" s="1397"/>
      <c r="D75" s="1397"/>
      <c r="E75" s="1397"/>
      <c r="F75" s="1397"/>
      <c r="G75" s="1397"/>
      <c r="H75" s="1397"/>
      <c r="I75" s="1397"/>
    </row>
    <row r="76" spans="1:10" ht="80.25" customHeight="1">
      <c r="A76" s="675" t="s">
        <v>494</v>
      </c>
      <c r="B76" s="988" t="s">
        <v>765</v>
      </c>
      <c r="C76" s="988"/>
      <c r="D76" s="988"/>
      <c r="E76" s="988"/>
      <c r="F76" s="988"/>
      <c r="G76" s="988"/>
      <c r="H76" s="988"/>
      <c r="I76" s="988"/>
    </row>
    <row r="77" spans="1:10" ht="72" customHeight="1">
      <c r="A77" s="675" t="s">
        <v>496</v>
      </c>
      <c r="B77" s="988" t="s">
        <v>766</v>
      </c>
      <c r="C77" s="988"/>
      <c r="D77" s="988"/>
      <c r="E77" s="988"/>
      <c r="F77" s="988"/>
      <c r="G77" s="988"/>
      <c r="H77" s="988"/>
      <c r="I77" s="988"/>
    </row>
    <row r="78" spans="1:10" ht="55.5" customHeight="1">
      <c r="A78" s="675" t="s">
        <v>498</v>
      </c>
      <c r="B78" s="988" t="s">
        <v>767</v>
      </c>
      <c r="C78" s="988"/>
      <c r="D78" s="988"/>
      <c r="E78" s="988"/>
      <c r="F78" s="988"/>
      <c r="G78" s="988"/>
      <c r="H78" s="988"/>
      <c r="I78" s="988"/>
    </row>
    <row r="79" spans="1:10" ht="69.75" customHeight="1">
      <c r="A79" s="675" t="s">
        <v>500</v>
      </c>
      <c r="B79" s="988" t="s">
        <v>768</v>
      </c>
      <c r="C79" s="988"/>
      <c r="D79" s="988"/>
      <c r="E79" s="988"/>
      <c r="F79" s="988"/>
      <c r="G79" s="988"/>
      <c r="H79" s="988"/>
      <c r="I79" s="988"/>
    </row>
    <row r="80" spans="1:10" ht="56.25" customHeight="1">
      <c r="A80" s="675" t="s">
        <v>502</v>
      </c>
      <c r="B80" s="988" t="s">
        <v>769</v>
      </c>
      <c r="C80" s="988"/>
      <c r="D80" s="988"/>
      <c r="E80" s="988"/>
      <c r="F80" s="988"/>
      <c r="G80" s="988"/>
      <c r="H80" s="988"/>
      <c r="I80" s="988"/>
    </row>
    <row r="81" spans="1:10" ht="70.5" customHeight="1">
      <c r="A81" s="675" t="s">
        <v>752</v>
      </c>
      <c r="B81" s="988" t="s">
        <v>770</v>
      </c>
      <c r="C81" s="988"/>
      <c r="D81" s="988"/>
      <c r="E81" s="988"/>
      <c r="F81" s="988"/>
      <c r="G81" s="988"/>
      <c r="H81" s="988"/>
      <c r="I81" s="988"/>
    </row>
    <row r="82" spans="1:10" ht="86.25" customHeight="1">
      <c r="A82" s="675" t="s">
        <v>754</v>
      </c>
      <c r="B82" s="988" t="s">
        <v>771</v>
      </c>
      <c r="C82" s="988"/>
      <c r="D82" s="988"/>
      <c r="E82" s="988"/>
      <c r="F82" s="988"/>
      <c r="G82" s="988"/>
      <c r="H82" s="988"/>
      <c r="I82" s="988"/>
    </row>
    <row r="83" spans="1:10" ht="72" customHeight="1">
      <c r="A83" s="675" t="s">
        <v>756</v>
      </c>
      <c r="B83" s="988" t="s">
        <v>772</v>
      </c>
      <c r="C83" s="988"/>
      <c r="D83" s="988"/>
      <c r="E83" s="988"/>
      <c r="F83" s="988"/>
      <c r="G83" s="988"/>
      <c r="H83" s="988"/>
      <c r="I83" s="988"/>
    </row>
    <row r="84" spans="1:10" ht="21" customHeight="1">
      <c r="A84" s="988" t="s">
        <v>513</v>
      </c>
      <c r="B84" s="988"/>
      <c r="C84" s="988"/>
      <c r="D84" s="988"/>
      <c r="E84" s="1394" t="s">
        <v>513</v>
      </c>
      <c r="F84" s="1394"/>
      <c r="G84" s="1394"/>
      <c r="H84" s="1394"/>
      <c r="I84" s="1394"/>
      <c r="J84" s="668"/>
    </row>
    <row r="85" spans="1:10" ht="33" customHeight="1">
      <c r="A85" s="1167" t="s">
        <v>529</v>
      </c>
      <c r="B85" s="1167"/>
      <c r="C85" s="1167"/>
      <c r="D85" s="1167"/>
      <c r="E85" s="1395" t="s">
        <v>742</v>
      </c>
      <c r="F85" s="1395"/>
      <c r="G85" s="1395"/>
      <c r="H85" s="1395"/>
      <c r="I85" s="1395"/>
      <c r="J85" s="668"/>
    </row>
    <row r="86" spans="1:10" ht="20.25" customHeight="1">
      <c r="A86" s="325" t="s">
        <v>729</v>
      </c>
      <c r="B86" s="326"/>
      <c r="C86" s="326"/>
      <c r="D86" s="326"/>
      <c r="E86" s="326"/>
      <c r="F86" s="326"/>
      <c r="G86" s="326"/>
      <c r="H86" s="326"/>
      <c r="I86" s="672" t="s">
        <v>773</v>
      </c>
      <c r="J86" s="668"/>
    </row>
    <row r="87" spans="1:10" ht="7.5" customHeight="1">
      <c r="A87" s="1393"/>
      <c r="B87" s="1393"/>
      <c r="C87" s="1393"/>
      <c r="D87" s="1393"/>
      <c r="E87" s="1393"/>
      <c r="F87" s="1393"/>
      <c r="G87" s="1393"/>
      <c r="H87" s="1393"/>
      <c r="I87" s="1393"/>
    </row>
    <row r="88" spans="1:10" ht="89.25" customHeight="1">
      <c r="A88" s="675" t="s">
        <v>758</v>
      </c>
      <c r="B88" s="988" t="s">
        <v>774</v>
      </c>
      <c r="C88" s="988"/>
      <c r="D88" s="988"/>
      <c r="E88" s="988"/>
      <c r="F88" s="988"/>
      <c r="G88" s="988"/>
      <c r="H88" s="988"/>
      <c r="I88" s="988"/>
    </row>
    <row r="89" spans="1:10" ht="75" customHeight="1">
      <c r="A89" s="675" t="s">
        <v>761</v>
      </c>
      <c r="B89" s="988" t="s">
        <v>775</v>
      </c>
      <c r="C89" s="988"/>
      <c r="D89" s="988"/>
      <c r="E89" s="988"/>
      <c r="F89" s="988"/>
      <c r="G89" s="988"/>
      <c r="H89" s="988"/>
      <c r="I89" s="988"/>
    </row>
    <row r="90" spans="1:10" ht="64.5" customHeight="1">
      <c r="A90" s="675" t="s">
        <v>776</v>
      </c>
      <c r="B90" s="988" t="s">
        <v>777</v>
      </c>
      <c r="C90" s="988"/>
      <c r="D90" s="988"/>
      <c r="E90" s="988"/>
      <c r="F90" s="988"/>
      <c r="G90" s="988"/>
      <c r="H90" s="988"/>
      <c r="I90" s="988"/>
    </row>
    <row r="91" spans="1:10" ht="95.25" customHeight="1">
      <c r="A91" s="675" t="s">
        <v>778</v>
      </c>
      <c r="B91" s="988" t="s">
        <v>779</v>
      </c>
      <c r="C91" s="988"/>
      <c r="D91" s="988"/>
      <c r="E91" s="988"/>
      <c r="F91" s="988"/>
      <c r="G91" s="988"/>
      <c r="H91" s="988"/>
      <c r="I91" s="988"/>
    </row>
    <row r="92" spans="1:10" ht="73.5" customHeight="1">
      <c r="A92" s="675" t="s">
        <v>780</v>
      </c>
      <c r="B92" s="988" t="s">
        <v>781</v>
      </c>
      <c r="C92" s="988"/>
      <c r="D92" s="988"/>
      <c r="E92" s="988"/>
      <c r="F92" s="988"/>
      <c r="G92" s="988"/>
      <c r="H92" s="988"/>
      <c r="I92" s="988"/>
    </row>
    <row r="93" spans="1:10" ht="58.5" customHeight="1">
      <c r="A93" s="675" t="s">
        <v>782</v>
      </c>
      <c r="B93" s="988" t="s">
        <v>783</v>
      </c>
      <c r="C93" s="988"/>
      <c r="D93" s="988"/>
      <c r="E93" s="988"/>
      <c r="F93" s="988"/>
      <c r="G93" s="988"/>
      <c r="H93" s="988"/>
      <c r="I93" s="988"/>
    </row>
    <row r="94" spans="1:10" ht="111.75" customHeight="1">
      <c r="A94" s="675" t="s">
        <v>784</v>
      </c>
      <c r="B94" s="988" t="s">
        <v>785</v>
      </c>
      <c r="C94" s="988"/>
      <c r="D94" s="988"/>
      <c r="E94" s="988"/>
      <c r="F94" s="988"/>
      <c r="G94" s="988"/>
      <c r="H94" s="988"/>
      <c r="I94" s="988"/>
    </row>
    <row r="95" spans="1:10" ht="84.75" customHeight="1">
      <c r="A95" s="675" t="s">
        <v>786</v>
      </c>
      <c r="B95" s="988" t="s">
        <v>787</v>
      </c>
      <c r="C95" s="988"/>
      <c r="D95" s="988"/>
      <c r="E95" s="988"/>
      <c r="F95" s="988"/>
      <c r="G95" s="988"/>
      <c r="H95" s="988"/>
      <c r="I95" s="988"/>
    </row>
    <row r="96" spans="1:10" ht="84.75" customHeight="1">
      <c r="A96" s="675" t="s">
        <v>788</v>
      </c>
      <c r="B96" s="988" t="s">
        <v>789</v>
      </c>
      <c r="C96" s="988"/>
      <c r="D96" s="988"/>
      <c r="E96" s="988"/>
      <c r="F96" s="988"/>
      <c r="G96" s="988"/>
      <c r="H96" s="988"/>
      <c r="I96" s="988"/>
    </row>
    <row r="97" spans="1:10" ht="21" customHeight="1">
      <c r="A97" s="988" t="s">
        <v>513</v>
      </c>
      <c r="B97" s="988"/>
      <c r="C97" s="988"/>
      <c r="D97" s="988"/>
      <c r="E97" s="1394" t="s">
        <v>513</v>
      </c>
      <c r="F97" s="1394"/>
      <c r="G97" s="1394"/>
      <c r="H97" s="1394"/>
      <c r="I97" s="1394"/>
      <c r="J97" s="668"/>
    </row>
    <row r="98" spans="1:10" ht="33" customHeight="1">
      <c r="A98" s="1167" t="s">
        <v>529</v>
      </c>
      <c r="B98" s="1167"/>
      <c r="C98" s="1167"/>
      <c r="D98" s="1167"/>
      <c r="E98" s="1395" t="s">
        <v>742</v>
      </c>
      <c r="F98" s="1395"/>
      <c r="G98" s="1395"/>
      <c r="H98" s="1395"/>
      <c r="I98" s="1395"/>
      <c r="J98" s="668"/>
    </row>
    <row r="99" spans="1:10" ht="19.5" customHeight="1">
      <c r="A99" s="325" t="s">
        <v>729</v>
      </c>
      <c r="B99" s="326"/>
      <c r="C99" s="326"/>
      <c r="D99" s="326"/>
      <c r="E99" s="326"/>
      <c r="F99" s="326"/>
      <c r="G99" s="326"/>
      <c r="H99" s="326"/>
      <c r="I99" s="672" t="s">
        <v>790</v>
      </c>
    </row>
    <row r="100" spans="1:10" ht="10.5" customHeight="1">
      <c r="A100" s="678"/>
      <c r="B100" s="679"/>
      <c r="C100" s="679"/>
      <c r="D100" s="679"/>
      <c r="E100" s="679"/>
      <c r="F100" s="679"/>
      <c r="G100" s="679"/>
      <c r="H100" s="679"/>
      <c r="I100" s="679"/>
    </row>
    <row r="101" spans="1:10" ht="79.5" customHeight="1">
      <c r="A101" s="675" t="s">
        <v>791</v>
      </c>
      <c r="B101" s="988" t="s">
        <v>792</v>
      </c>
      <c r="C101" s="988"/>
      <c r="D101" s="988"/>
      <c r="E101" s="988"/>
      <c r="F101" s="988"/>
      <c r="G101" s="988"/>
      <c r="H101" s="988"/>
      <c r="I101" s="988"/>
    </row>
    <row r="102" spans="1:10" ht="72" customHeight="1">
      <c r="A102" s="675" t="s">
        <v>793</v>
      </c>
      <c r="B102" s="988" t="s">
        <v>794</v>
      </c>
      <c r="C102" s="988"/>
      <c r="D102" s="988"/>
      <c r="E102" s="988"/>
      <c r="F102" s="988"/>
      <c r="G102" s="988"/>
      <c r="H102" s="988"/>
      <c r="I102" s="988"/>
    </row>
    <row r="103" spans="1:10" ht="72.75" customHeight="1">
      <c r="A103" s="675" t="s">
        <v>795</v>
      </c>
      <c r="B103" s="988" t="s">
        <v>796</v>
      </c>
      <c r="C103" s="988"/>
      <c r="D103" s="988"/>
      <c r="E103" s="988"/>
      <c r="F103" s="988"/>
      <c r="G103" s="988"/>
      <c r="H103" s="988"/>
      <c r="I103" s="988"/>
    </row>
    <row r="104" spans="1:10" ht="30" customHeight="1">
      <c r="A104" s="676" t="s">
        <v>797</v>
      </c>
      <c r="B104" s="677"/>
      <c r="C104" s="677"/>
      <c r="D104" s="677"/>
      <c r="E104" s="677"/>
      <c r="F104" s="677"/>
      <c r="G104" s="677"/>
      <c r="H104" s="677"/>
      <c r="I104" s="677"/>
    </row>
    <row r="105" spans="1:10" ht="32.25" customHeight="1">
      <c r="A105" s="675" t="s">
        <v>494</v>
      </c>
      <c r="B105" s="988" t="s">
        <v>558</v>
      </c>
      <c r="C105" s="988"/>
      <c r="D105" s="988"/>
      <c r="E105" s="988"/>
      <c r="F105" s="988"/>
      <c r="G105" s="988"/>
      <c r="H105" s="988"/>
      <c r="I105" s="988"/>
    </row>
    <row r="106" spans="1:10" ht="44.25" customHeight="1">
      <c r="A106" s="675" t="s">
        <v>496</v>
      </c>
      <c r="B106" s="988" t="s">
        <v>798</v>
      </c>
      <c r="C106" s="988"/>
      <c r="D106" s="988"/>
      <c r="E106" s="988"/>
      <c r="F106" s="988"/>
      <c r="G106" s="988"/>
      <c r="H106" s="988"/>
      <c r="I106" s="988"/>
    </row>
    <row r="107" spans="1:10" ht="12" customHeight="1">
      <c r="A107" s="675"/>
      <c r="B107" s="680"/>
      <c r="C107" s="680"/>
      <c r="D107" s="680"/>
      <c r="E107" s="680"/>
      <c r="F107" s="680"/>
      <c r="G107" s="680"/>
      <c r="H107" s="680"/>
      <c r="I107" s="680"/>
    </row>
    <row r="108" spans="1:10" ht="30" customHeight="1">
      <c r="A108" s="676" t="s">
        <v>799</v>
      </c>
      <c r="B108" s="677"/>
      <c r="C108" s="677"/>
      <c r="D108" s="677"/>
      <c r="E108" s="677"/>
      <c r="F108" s="677"/>
      <c r="G108" s="677"/>
      <c r="H108" s="677"/>
      <c r="I108" s="677"/>
    </row>
    <row r="109" spans="1:10" ht="40.5" customHeight="1">
      <c r="A109" s="1397" t="s">
        <v>800</v>
      </c>
      <c r="B109" s="1397"/>
      <c r="C109" s="1397"/>
      <c r="D109" s="1397"/>
      <c r="E109" s="1397"/>
      <c r="F109" s="1397"/>
      <c r="G109" s="1397"/>
      <c r="H109" s="1397"/>
      <c r="I109" s="1397"/>
    </row>
    <row r="110" spans="1:10" ht="30" customHeight="1">
      <c r="A110" s="676" t="s">
        <v>801</v>
      </c>
      <c r="B110" s="677"/>
      <c r="C110" s="677"/>
      <c r="D110" s="677"/>
      <c r="E110" s="677"/>
      <c r="F110" s="677"/>
      <c r="G110" s="677"/>
      <c r="H110" s="677"/>
      <c r="I110" s="677"/>
    </row>
    <row r="111" spans="1:10" ht="62.25" customHeight="1">
      <c r="A111" s="675" t="s">
        <v>494</v>
      </c>
      <c r="B111" s="988" t="s">
        <v>802</v>
      </c>
      <c r="C111" s="988"/>
      <c r="D111" s="988"/>
      <c r="E111" s="988"/>
      <c r="F111" s="988"/>
      <c r="G111" s="988"/>
      <c r="H111" s="988"/>
      <c r="I111" s="988"/>
    </row>
    <row r="112" spans="1:10" ht="45" customHeight="1">
      <c r="A112" s="675" t="s">
        <v>496</v>
      </c>
      <c r="B112" s="988" t="s">
        <v>803</v>
      </c>
      <c r="C112" s="988"/>
      <c r="D112" s="988"/>
      <c r="E112" s="988"/>
      <c r="F112" s="988"/>
      <c r="G112" s="988"/>
      <c r="H112" s="988"/>
      <c r="I112" s="988"/>
    </row>
    <row r="113" spans="1:10" ht="55.5" customHeight="1">
      <c r="A113" s="675" t="s">
        <v>498</v>
      </c>
      <c r="B113" s="988" t="s">
        <v>804</v>
      </c>
      <c r="C113" s="988"/>
      <c r="D113" s="988"/>
      <c r="E113" s="988"/>
      <c r="F113" s="988"/>
      <c r="G113" s="988"/>
      <c r="H113" s="988"/>
      <c r="I113" s="988"/>
    </row>
    <row r="114" spans="1:10" ht="58.5" customHeight="1">
      <c r="A114" s="675" t="s">
        <v>500</v>
      </c>
      <c r="B114" s="988" t="s">
        <v>805</v>
      </c>
      <c r="C114" s="988"/>
      <c r="D114" s="988"/>
      <c r="E114" s="988"/>
      <c r="F114" s="988"/>
      <c r="G114" s="988"/>
      <c r="H114" s="988"/>
      <c r="I114" s="988"/>
    </row>
    <row r="115" spans="1:10" ht="54" customHeight="1">
      <c r="A115" s="675" t="s">
        <v>502</v>
      </c>
      <c r="B115" s="988" t="s">
        <v>806</v>
      </c>
      <c r="C115" s="988"/>
      <c r="D115" s="988"/>
      <c r="E115" s="988"/>
      <c r="F115" s="988"/>
      <c r="G115" s="988"/>
      <c r="H115" s="988"/>
      <c r="I115" s="988"/>
    </row>
    <row r="116" spans="1:10" ht="17.45" customHeight="1">
      <c r="A116" s="678"/>
      <c r="B116" s="679"/>
      <c r="C116" s="679"/>
      <c r="D116" s="679"/>
      <c r="E116" s="679"/>
      <c r="F116" s="679"/>
      <c r="G116" s="679"/>
      <c r="H116" s="679"/>
      <c r="I116" s="679"/>
    </row>
    <row r="117" spans="1:10" ht="21" customHeight="1">
      <c r="A117" s="988" t="s">
        <v>513</v>
      </c>
      <c r="B117" s="988"/>
      <c r="C117" s="988"/>
      <c r="D117" s="988"/>
      <c r="E117" s="1394" t="s">
        <v>513</v>
      </c>
      <c r="F117" s="1394"/>
      <c r="G117" s="1394"/>
      <c r="H117" s="1394"/>
      <c r="I117" s="1394"/>
      <c r="J117" s="668"/>
    </row>
    <row r="118" spans="1:10" ht="33" customHeight="1">
      <c r="A118" s="1167" t="s">
        <v>529</v>
      </c>
      <c r="B118" s="1167"/>
      <c r="C118" s="1167"/>
      <c r="D118" s="1167"/>
      <c r="E118" s="1395" t="s">
        <v>742</v>
      </c>
      <c r="F118" s="1395"/>
      <c r="G118" s="1395"/>
      <c r="H118" s="1395"/>
      <c r="I118" s="1395"/>
      <c r="J118" s="668"/>
    </row>
    <row r="119" spans="1:10" ht="22.5" customHeight="1">
      <c r="A119" s="325" t="s">
        <v>729</v>
      </c>
      <c r="B119" s="326"/>
      <c r="C119" s="326"/>
      <c r="D119" s="326"/>
      <c r="E119" s="326"/>
      <c r="F119" s="326"/>
      <c r="G119" s="326"/>
      <c r="H119" s="326"/>
      <c r="I119" s="672" t="s">
        <v>807</v>
      </c>
      <c r="J119" s="668"/>
    </row>
    <row r="120" spans="1:10" ht="30.75" customHeight="1">
      <c r="A120" s="678"/>
      <c r="B120" s="1391"/>
      <c r="C120" s="1391"/>
      <c r="D120" s="1391"/>
      <c r="E120" s="1391"/>
      <c r="F120" s="1391"/>
      <c r="G120" s="1391"/>
      <c r="H120" s="1391"/>
      <c r="I120" s="1391"/>
    </row>
    <row r="121" spans="1:10" ht="21.95" customHeight="1">
      <c r="A121" s="278"/>
      <c r="B121" s="324"/>
      <c r="C121" s="278"/>
      <c r="D121" s="278"/>
      <c r="E121" s="278"/>
      <c r="F121" s="324"/>
      <c r="G121" s="278"/>
      <c r="H121" s="278"/>
      <c r="I121" s="278"/>
    </row>
    <row r="122" spans="1:10" ht="21.95" customHeight="1">
      <c r="A122" s="278"/>
      <c r="B122" s="998" t="s">
        <v>597</v>
      </c>
      <c r="C122" s="998"/>
      <c r="D122" s="300"/>
      <c r="E122" s="300"/>
      <c r="F122" s="998" t="s">
        <v>597</v>
      </c>
      <c r="G122" s="998"/>
      <c r="H122" s="300"/>
      <c r="I122" s="300"/>
    </row>
    <row r="123" spans="1:10" ht="35.25" customHeight="1">
      <c r="A123" s="278"/>
      <c r="B123" s="1398" t="s">
        <v>529</v>
      </c>
      <c r="C123" s="1398"/>
      <c r="D123" s="1398"/>
      <c r="E123" s="1398"/>
      <c r="F123" s="1398" t="s">
        <v>742</v>
      </c>
      <c r="G123" s="1398"/>
      <c r="H123" s="1398"/>
      <c r="I123" s="1398"/>
    </row>
    <row r="124" spans="1:10" ht="21.95" customHeight="1">
      <c r="A124" s="278"/>
      <c r="B124" s="681"/>
      <c r="C124" s="673"/>
      <c r="D124" s="673"/>
      <c r="E124" s="673"/>
      <c r="F124" s="682"/>
      <c r="G124" s="682"/>
      <c r="H124" s="682"/>
      <c r="I124" s="682"/>
    </row>
    <row r="125" spans="1:10" ht="21.95" customHeight="1">
      <c r="A125" s="278"/>
      <c r="B125" s="988" t="s">
        <v>598</v>
      </c>
      <c r="C125" s="988"/>
      <c r="D125" s="988"/>
      <c r="E125" s="988"/>
      <c r="F125" s="988" t="s">
        <v>598</v>
      </c>
      <c r="G125" s="988"/>
      <c r="H125" s="988"/>
      <c r="I125" s="988"/>
    </row>
    <row r="126" spans="1:10" ht="21.95" customHeight="1">
      <c r="A126" s="278"/>
      <c r="B126" s="324"/>
      <c r="C126" s="673"/>
      <c r="D126" s="673"/>
      <c r="E126" s="673"/>
      <c r="F126" s="324"/>
      <c r="G126" s="673"/>
      <c r="H126" s="673"/>
      <c r="I126" s="673"/>
    </row>
    <row r="127" spans="1:10" ht="21.95" customHeight="1">
      <c r="A127" s="278"/>
      <c r="B127" s="324"/>
      <c r="C127" s="673"/>
      <c r="D127" s="673"/>
      <c r="E127" s="673"/>
      <c r="F127" s="324"/>
      <c r="G127" s="673"/>
      <c r="H127" s="673"/>
      <c r="I127" s="673"/>
    </row>
    <row r="128" spans="1:10" ht="21.95" customHeight="1">
      <c r="A128" s="278"/>
      <c r="B128" s="326" t="s">
        <v>599</v>
      </c>
      <c r="C128" s="683"/>
      <c r="D128" s="326"/>
      <c r="E128" s="326"/>
      <c r="F128" s="1396" t="s">
        <v>599</v>
      </c>
      <c r="G128" s="1396"/>
      <c r="H128" s="1396"/>
      <c r="I128" s="1396"/>
    </row>
    <row r="129" spans="1:9" ht="21.95" customHeight="1">
      <c r="A129" s="278"/>
      <c r="B129" s="326" t="s">
        <v>68</v>
      </c>
      <c r="C129" s="683"/>
      <c r="D129" s="326"/>
      <c r="E129" s="326"/>
      <c r="F129" s="326" t="s">
        <v>808</v>
      </c>
      <c r="G129" s="300"/>
      <c r="H129" s="300"/>
      <c r="I129" s="300"/>
    </row>
    <row r="130" spans="1:9" ht="21.95" customHeight="1">
      <c r="A130" s="278"/>
      <c r="B130" s="300"/>
      <c r="C130" s="673"/>
      <c r="D130" s="673"/>
      <c r="E130" s="673"/>
      <c r="F130" s="300"/>
      <c r="G130" s="673"/>
      <c r="H130" s="673"/>
      <c r="I130" s="673"/>
    </row>
    <row r="131" spans="1:9" ht="21.95" customHeight="1">
      <c r="A131" s="278"/>
      <c r="B131" s="988" t="s">
        <v>600</v>
      </c>
      <c r="C131" s="988"/>
      <c r="D131" s="988"/>
      <c r="E131" s="988"/>
      <c r="F131" s="988" t="s">
        <v>600</v>
      </c>
      <c r="G131" s="988"/>
      <c r="H131" s="988"/>
      <c r="I131" s="988"/>
    </row>
    <row r="132" spans="1:9" ht="21.95" customHeight="1">
      <c r="A132" s="278"/>
      <c r="B132" s="326" t="s">
        <v>599</v>
      </c>
      <c r="C132" s="326"/>
      <c r="D132" s="326"/>
      <c r="E132" s="326"/>
      <c r="F132" s="326" t="s">
        <v>599</v>
      </c>
      <c r="G132" s="300"/>
      <c r="H132" s="300"/>
      <c r="I132" s="300"/>
    </row>
    <row r="133" spans="1:9" ht="21.95" customHeight="1">
      <c r="A133" s="278"/>
      <c r="B133" s="326" t="s">
        <v>68</v>
      </c>
      <c r="C133" s="326"/>
      <c r="D133" s="326"/>
      <c r="E133" s="326"/>
      <c r="F133" s="326" t="s">
        <v>68</v>
      </c>
      <c r="G133" s="278"/>
      <c r="H133" s="278"/>
      <c r="I133" s="278"/>
    </row>
    <row r="134" spans="1:9" ht="21.95" customHeight="1">
      <c r="A134" s="278"/>
      <c r="B134" s="278"/>
      <c r="C134" s="278"/>
      <c r="D134" s="278"/>
      <c r="E134" s="278"/>
      <c r="F134" s="278"/>
      <c r="G134" s="278"/>
      <c r="H134" s="278"/>
      <c r="I134" s="278"/>
    </row>
    <row r="135" spans="1:9" ht="21.95" customHeight="1">
      <c r="A135" s="278"/>
      <c r="B135" s="988" t="s">
        <v>601</v>
      </c>
      <c r="C135" s="988"/>
      <c r="D135" s="988"/>
      <c r="E135" s="988"/>
      <c r="F135" s="988" t="s">
        <v>601</v>
      </c>
      <c r="G135" s="988"/>
      <c r="H135" s="988"/>
      <c r="I135" s="988"/>
    </row>
    <row r="136" spans="1:9" ht="21.95" customHeight="1">
      <c r="A136" s="278"/>
      <c r="B136" s="326" t="s">
        <v>599</v>
      </c>
      <c r="C136" s="326"/>
      <c r="D136" s="326"/>
      <c r="E136" s="326"/>
      <c r="F136" s="326" t="s">
        <v>599</v>
      </c>
      <c r="G136" s="300"/>
      <c r="H136" s="300"/>
      <c r="I136" s="300"/>
    </row>
    <row r="137" spans="1:9" ht="21.95" customHeight="1">
      <c r="A137" s="278"/>
      <c r="B137" s="326" t="s">
        <v>68</v>
      </c>
      <c r="C137" s="326"/>
      <c r="D137" s="326"/>
      <c r="E137" s="326"/>
      <c r="F137" s="326" t="s">
        <v>68</v>
      </c>
      <c r="G137" s="278"/>
      <c r="H137" s="278"/>
      <c r="I137" s="278"/>
    </row>
    <row r="138" spans="1:9" ht="21.95" customHeight="1">
      <c r="A138" s="278"/>
      <c r="B138" s="326"/>
      <c r="C138" s="326"/>
      <c r="D138" s="326"/>
      <c r="E138" s="326"/>
      <c r="F138" s="326"/>
      <c r="G138" s="278"/>
      <c r="H138" s="278"/>
      <c r="I138" s="278"/>
    </row>
    <row r="139" spans="1:9" ht="21.95" customHeight="1">
      <c r="A139" s="278"/>
      <c r="B139" s="326"/>
      <c r="C139" s="326"/>
      <c r="D139" s="326"/>
      <c r="E139" s="326"/>
      <c r="F139" s="326"/>
      <c r="G139" s="278"/>
      <c r="H139" s="278"/>
      <c r="I139" s="278"/>
    </row>
    <row r="140" spans="1:9" ht="21.95" customHeight="1">
      <c r="A140" s="278"/>
      <c r="B140" s="326"/>
      <c r="C140" s="326"/>
      <c r="D140" s="326"/>
      <c r="E140" s="326"/>
      <c r="F140" s="326"/>
      <c r="G140" s="278"/>
      <c r="H140" s="278"/>
      <c r="I140" s="278"/>
    </row>
    <row r="141" spans="1:9" ht="21.95" customHeight="1">
      <c r="A141" s="278"/>
      <c r="B141" s="326"/>
      <c r="C141" s="326"/>
      <c r="D141" s="326"/>
      <c r="E141" s="326"/>
      <c r="F141" s="326"/>
      <c r="G141" s="278"/>
      <c r="H141" s="278"/>
      <c r="I141" s="278"/>
    </row>
    <row r="142" spans="1:9" ht="21.95" customHeight="1">
      <c r="A142" s="278"/>
      <c r="B142" s="326"/>
      <c r="C142" s="326"/>
      <c r="D142" s="326"/>
      <c r="E142" s="326"/>
      <c r="F142" s="326"/>
      <c r="G142" s="278"/>
      <c r="H142" s="278"/>
      <c r="I142" s="278"/>
    </row>
    <row r="143" spans="1:9" ht="21.95" customHeight="1">
      <c r="A143" s="278"/>
      <c r="B143" s="326"/>
      <c r="C143" s="326"/>
      <c r="D143" s="326"/>
      <c r="E143" s="326"/>
      <c r="F143" s="326"/>
      <c r="G143" s="278"/>
      <c r="H143" s="278"/>
      <c r="I143" s="278"/>
    </row>
    <row r="144" spans="1:9" ht="21.95" customHeight="1">
      <c r="A144" s="278"/>
      <c r="B144" s="326"/>
      <c r="C144" s="326"/>
      <c r="D144" s="326"/>
      <c r="E144" s="326"/>
      <c r="F144" s="326"/>
      <c r="G144" s="278"/>
      <c r="H144" s="278"/>
      <c r="I144" s="278"/>
    </row>
    <row r="145" spans="1:9" ht="21.95" customHeight="1">
      <c r="A145" s="278"/>
      <c r="B145" s="326"/>
      <c r="C145" s="326"/>
      <c r="D145" s="326"/>
      <c r="E145" s="326"/>
      <c r="F145" s="326"/>
      <c r="G145" s="278"/>
      <c r="H145" s="278"/>
      <c r="I145" s="278"/>
    </row>
    <row r="146" spans="1:9" ht="21.95" customHeight="1">
      <c r="A146" s="278"/>
      <c r="B146" s="326"/>
      <c r="C146" s="326"/>
      <c r="D146" s="326"/>
      <c r="E146" s="326"/>
      <c r="F146" s="326"/>
      <c r="G146" s="278"/>
      <c r="H146" s="278"/>
      <c r="I146" s="278"/>
    </row>
    <row r="147" spans="1:9" ht="21.95" customHeight="1">
      <c r="A147" s="278"/>
      <c r="B147" s="326"/>
      <c r="C147" s="326"/>
      <c r="D147" s="326"/>
      <c r="E147" s="326"/>
      <c r="F147" s="326"/>
      <c r="G147" s="278"/>
      <c r="H147" s="278"/>
      <c r="I147" s="278"/>
    </row>
    <row r="148" spans="1:9" ht="21.6" customHeight="1">
      <c r="A148" s="278"/>
      <c r="B148" s="326"/>
      <c r="C148" s="326"/>
      <c r="D148" s="326"/>
      <c r="E148" s="326"/>
      <c r="F148" s="326"/>
      <c r="G148" s="278"/>
      <c r="H148" s="278"/>
      <c r="I148" s="278"/>
    </row>
    <row r="149" spans="1:9" ht="21.6" hidden="1" customHeight="1">
      <c r="A149" s="278"/>
      <c r="B149" s="326"/>
      <c r="C149" s="326"/>
      <c r="D149" s="326"/>
      <c r="E149" s="326"/>
      <c r="F149" s="326"/>
      <c r="G149" s="278"/>
      <c r="H149" s="278"/>
      <c r="I149" s="278"/>
    </row>
    <row r="150" spans="1:9" ht="21.6" hidden="1" customHeight="1">
      <c r="A150" s="278"/>
      <c r="B150" s="326"/>
      <c r="C150" s="326"/>
      <c r="D150" s="326"/>
      <c r="E150" s="326"/>
      <c r="F150" s="326"/>
      <c r="G150" s="278"/>
      <c r="H150" s="278"/>
      <c r="I150" s="278"/>
    </row>
    <row r="151" spans="1:9" ht="18.600000000000001" hidden="1" customHeight="1">
      <c r="A151" s="278"/>
      <c r="B151" s="326"/>
      <c r="C151" s="326"/>
      <c r="D151" s="326"/>
      <c r="E151" s="326"/>
      <c r="F151" s="326"/>
      <c r="G151" s="278"/>
      <c r="H151" s="278"/>
      <c r="I151" s="278"/>
    </row>
    <row r="152" spans="1:9" ht="21.6" hidden="1" customHeight="1">
      <c r="A152" s="278"/>
      <c r="B152" s="326"/>
      <c r="C152" s="326"/>
      <c r="D152" s="326"/>
      <c r="E152" s="326"/>
      <c r="F152" s="326"/>
      <c r="G152" s="278"/>
      <c r="H152" s="278"/>
      <c r="I152" s="278"/>
    </row>
    <row r="153" spans="1:9" ht="21.6" hidden="1" customHeight="1">
      <c r="A153" s="278"/>
      <c r="B153" s="326"/>
      <c r="C153" s="326"/>
      <c r="D153" s="326"/>
      <c r="E153" s="326"/>
      <c r="F153" s="326"/>
      <c r="G153" s="278"/>
      <c r="H153" s="278"/>
      <c r="I153" s="278"/>
    </row>
    <row r="154" spans="1:9" ht="21.95" customHeight="1">
      <c r="A154" s="278"/>
      <c r="B154" s="326"/>
      <c r="C154" s="326"/>
      <c r="D154" s="326"/>
      <c r="E154" s="326"/>
      <c r="F154" s="326"/>
      <c r="G154" s="278"/>
      <c r="H154" s="278"/>
      <c r="I154" s="278"/>
    </row>
    <row r="155" spans="1:9" ht="21.95" customHeight="1">
      <c r="A155" s="278"/>
      <c r="B155" s="326"/>
      <c r="C155" s="326"/>
      <c r="D155" s="326"/>
      <c r="E155" s="326"/>
      <c r="F155" s="326"/>
      <c r="G155" s="278"/>
      <c r="H155" s="278"/>
      <c r="I155" s="278"/>
    </row>
    <row r="156" spans="1:9" ht="21.95" customHeight="1">
      <c r="A156" s="327"/>
      <c r="B156" s="275"/>
      <c r="C156" s="275"/>
      <c r="D156" s="275"/>
      <c r="E156" s="275"/>
      <c r="F156" s="275"/>
      <c r="G156" s="327"/>
      <c r="H156" s="327"/>
      <c r="I156" s="327"/>
    </row>
    <row r="157" spans="1:9" ht="21.95" customHeight="1">
      <c r="A157" s="325" t="s">
        <v>729</v>
      </c>
      <c r="B157" s="326"/>
      <c r="C157" s="326"/>
      <c r="D157" s="326"/>
      <c r="E157" s="326"/>
      <c r="F157" s="326"/>
      <c r="G157" s="326"/>
      <c r="H157" s="326"/>
      <c r="I157" s="672" t="s">
        <v>809</v>
      </c>
    </row>
    <row r="158" spans="1:9" ht="21.95" customHeight="1">
      <c r="A158" s="278"/>
      <c r="B158" s="326"/>
      <c r="C158" s="326"/>
      <c r="D158" s="326"/>
      <c r="E158" s="326"/>
      <c r="F158" s="326"/>
      <c r="G158" s="278"/>
      <c r="H158" s="278"/>
      <c r="I158" s="278"/>
    </row>
    <row r="159" spans="1:9" ht="21.95" customHeight="1">
      <c r="A159" s="278"/>
      <c r="B159" s="326"/>
      <c r="C159" s="326"/>
      <c r="D159" s="326"/>
      <c r="E159" s="326"/>
      <c r="F159" s="326"/>
      <c r="G159" s="278"/>
      <c r="H159" s="278"/>
      <c r="I159" s="278"/>
    </row>
    <row r="160" spans="1:9" ht="21.95" customHeight="1">
      <c r="A160" s="278"/>
      <c r="B160" s="326"/>
      <c r="C160" s="326"/>
      <c r="D160" s="326"/>
      <c r="E160" s="326"/>
      <c r="F160" s="326"/>
      <c r="G160" s="278"/>
      <c r="H160" s="278"/>
      <c r="I160" s="278"/>
    </row>
    <row r="161" spans="1:10" ht="21.95" customHeight="1">
      <c r="A161" s="278"/>
      <c r="B161" s="326"/>
      <c r="C161" s="326"/>
      <c r="D161" s="326"/>
      <c r="E161" s="326"/>
      <c r="F161" s="326"/>
      <c r="G161" s="278"/>
      <c r="H161" s="278"/>
      <c r="I161" s="278"/>
    </row>
    <row r="162" spans="1:10" ht="21.95" customHeight="1">
      <c r="A162" s="278"/>
      <c r="B162" s="326"/>
      <c r="C162" s="326"/>
      <c r="D162" s="326"/>
      <c r="E162" s="326"/>
      <c r="F162" s="326"/>
      <c r="G162" s="278"/>
      <c r="H162" s="278"/>
      <c r="I162" s="278"/>
    </row>
    <row r="163" spans="1:10" ht="21.95" customHeight="1">
      <c r="A163" s="278"/>
      <c r="B163" s="326"/>
      <c r="C163" s="326"/>
      <c r="D163" s="326"/>
      <c r="E163" s="326"/>
      <c r="F163" s="326"/>
      <c r="G163" s="278"/>
      <c r="H163" s="278"/>
      <c r="I163" s="278"/>
    </row>
    <row r="164" spans="1:10" ht="21.95" customHeight="1">
      <c r="A164" s="278"/>
      <c r="B164" s="326"/>
      <c r="C164" s="326"/>
      <c r="D164" s="326"/>
      <c r="E164" s="326"/>
      <c r="F164" s="326"/>
      <c r="G164" s="278"/>
      <c r="H164" s="278"/>
      <c r="I164" s="278"/>
    </row>
    <row r="165" spans="1:10" ht="21.95" customHeight="1">
      <c r="A165" s="278"/>
      <c r="B165" s="326"/>
      <c r="C165" s="326"/>
      <c r="D165" s="326"/>
      <c r="E165" s="326"/>
      <c r="F165" s="326"/>
      <c r="G165" s="278"/>
      <c r="H165" s="278"/>
      <c r="I165" s="278"/>
    </row>
    <row r="166" spans="1:10" ht="21.95" customHeight="1">
      <c r="A166" s="278"/>
      <c r="B166" s="326"/>
      <c r="C166" s="326"/>
      <c r="D166" s="326"/>
      <c r="E166" s="326"/>
      <c r="F166" s="326"/>
      <c r="G166" s="278"/>
      <c r="H166" s="278"/>
      <c r="I166" s="278"/>
    </row>
    <row r="167" spans="1:10" ht="21.95" customHeight="1">
      <c r="A167" s="278"/>
      <c r="B167" s="326"/>
      <c r="C167" s="326"/>
      <c r="D167" s="326"/>
      <c r="E167" s="326"/>
      <c r="F167" s="326"/>
      <c r="G167" s="278"/>
      <c r="H167" s="278"/>
      <c r="I167" s="278"/>
    </row>
    <row r="168" spans="1:10" ht="21.95" customHeight="1">
      <c r="A168" s="278"/>
      <c r="B168" s="326"/>
      <c r="C168" s="326"/>
      <c r="D168" s="326"/>
      <c r="E168" s="326"/>
      <c r="F168" s="326"/>
      <c r="G168" s="278"/>
      <c r="H168" s="278"/>
      <c r="I168" s="278"/>
    </row>
    <row r="169" spans="1:10" ht="21.95" customHeight="1">
      <c r="A169" s="278"/>
      <c r="B169" s="326"/>
      <c r="C169" s="326"/>
      <c r="D169" s="326"/>
      <c r="E169" s="326"/>
      <c r="F169" s="326"/>
      <c r="G169" s="278"/>
      <c r="H169" s="278"/>
      <c r="I169" s="278"/>
    </row>
    <row r="170" spans="1:10" ht="15.75">
      <c r="A170" s="278"/>
      <c r="B170" s="278"/>
      <c r="C170" s="278"/>
      <c r="D170" s="278"/>
      <c r="E170" s="278"/>
      <c r="F170" s="278"/>
      <c r="G170" s="278"/>
      <c r="H170" s="278"/>
      <c r="I170" s="278"/>
    </row>
    <row r="171" spans="1:10">
      <c r="J171" s="668"/>
    </row>
    <row r="172" spans="1:10" ht="15.75">
      <c r="A172" s="278"/>
      <c r="B172" s="278"/>
      <c r="C172" s="278"/>
      <c r="D172" s="278"/>
      <c r="E172" s="278"/>
      <c r="F172" s="278"/>
      <c r="G172" s="278"/>
      <c r="H172" s="278"/>
      <c r="I172" s="278"/>
    </row>
    <row r="173" spans="1:10" ht="15.75">
      <c r="A173" s="278"/>
      <c r="B173" s="278"/>
      <c r="C173" s="278"/>
      <c r="D173" s="278"/>
      <c r="E173" s="278"/>
      <c r="F173" s="278"/>
      <c r="G173" s="278"/>
      <c r="H173" s="278"/>
      <c r="I173" s="278"/>
    </row>
    <row r="174" spans="1:10" ht="15.75">
      <c r="A174" s="278"/>
      <c r="B174" s="278"/>
      <c r="C174" s="278"/>
      <c r="D174" s="278"/>
      <c r="E174" s="278"/>
      <c r="F174" s="278"/>
      <c r="G174" s="278"/>
      <c r="H174" s="278"/>
      <c r="I174" s="278"/>
    </row>
    <row r="175" spans="1:10" ht="15.75">
      <c r="A175" s="278"/>
      <c r="B175" s="278"/>
      <c r="C175" s="278"/>
      <c r="D175" s="278"/>
      <c r="E175" s="278"/>
      <c r="F175" s="278"/>
      <c r="G175" s="278"/>
      <c r="H175" s="278"/>
      <c r="I175" s="278"/>
    </row>
    <row r="176" spans="1:10" ht="15.75">
      <c r="A176" s="278"/>
      <c r="B176" s="278"/>
      <c r="C176" s="278"/>
      <c r="D176" s="278"/>
      <c r="E176" s="278"/>
      <c r="F176" s="278"/>
      <c r="G176" s="278"/>
      <c r="H176" s="278"/>
      <c r="I176" s="278"/>
    </row>
    <row r="177" spans="1:9" ht="15.75">
      <c r="A177" s="278"/>
      <c r="B177" s="278"/>
      <c r="C177" s="278"/>
      <c r="D177" s="278"/>
      <c r="E177" s="278"/>
      <c r="F177" s="278"/>
      <c r="G177" s="278"/>
      <c r="H177" s="278"/>
      <c r="I177" s="278"/>
    </row>
    <row r="178" spans="1:9" ht="15.75">
      <c r="A178" s="278"/>
      <c r="B178" s="278"/>
      <c r="C178" s="278"/>
      <c r="D178" s="278"/>
      <c r="E178" s="278"/>
      <c r="F178" s="278"/>
      <c r="G178" s="278"/>
      <c r="H178" s="278"/>
      <c r="I178" s="278"/>
    </row>
    <row r="179" spans="1:9" ht="15.75">
      <c r="A179" s="278"/>
      <c r="B179" s="278"/>
      <c r="C179" s="278"/>
      <c r="D179" s="278"/>
      <c r="E179" s="278"/>
      <c r="F179" s="278"/>
      <c r="G179" s="278"/>
      <c r="H179" s="278"/>
      <c r="I179" s="278"/>
    </row>
    <row r="180" spans="1:9" ht="15.75">
      <c r="A180" s="278"/>
      <c r="B180" s="278"/>
      <c r="C180" s="278"/>
      <c r="D180" s="278"/>
      <c r="E180" s="278"/>
      <c r="F180" s="278"/>
      <c r="G180" s="278"/>
      <c r="H180" s="278"/>
      <c r="I180" s="278"/>
    </row>
    <row r="181" spans="1:9" ht="15.75">
      <c r="A181" s="278"/>
      <c r="B181" s="278"/>
      <c r="C181" s="278"/>
      <c r="D181" s="278"/>
      <c r="E181" s="278"/>
      <c r="F181" s="278"/>
      <c r="G181" s="278"/>
      <c r="H181" s="278"/>
      <c r="I181" s="278"/>
    </row>
    <row r="182" spans="1:9" ht="15.75">
      <c r="A182" s="278"/>
      <c r="B182" s="278"/>
      <c r="C182" s="278"/>
      <c r="D182" s="278"/>
      <c r="E182" s="278"/>
      <c r="F182" s="278"/>
      <c r="G182" s="278"/>
      <c r="H182" s="278"/>
      <c r="I182" s="278"/>
    </row>
    <row r="183" spans="1:9" ht="15.75">
      <c r="A183" s="278"/>
      <c r="B183" s="278"/>
      <c r="C183" s="278"/>
      <c r="D183" s="278"/>
      <c r="E183" s="278"/>
      <c r="F183" s="278"/>
      <c r="G183" s="278"/>
      <c r="H183" s="278"/>
      <c r="I183" s="278"/>
    </row>
    <row r="184" spans="1:9" ht="15.75">
      <c r="A184" s="278"/>
      <c r="B184" s="278"/>
      <c r="C184" s="278"/>
      <c r="D184" s="278"/>
      <c r="E184" s="278"/>
      <c r="F184" s="278"/>
      <c r="G184" s="278"/>
      <c r="H184" s="278"/>
      <c r="I184" s="278"/>
    </row>
  </sheetData>
  <sheetProtection algorithmName="SHA-512" hashValue="8Q2v14NzBM/RuEoTLuWFegoxzTqt2Bkslj7l4Q6IyRtY8p3RUV76uHYImS8ugyctQuMXlutoH+ssPNw/A0bNZQ==" saltValue="Y3MlpWo9D6q7pLAvwQl8QA==" spinCount="100000" sheet="1" formatCells="0" formatColumns="0" formatRows="0" selectLockedCells="1"/>
  <customSheetViews>
    <customSheetView guid="{51A6EE7B-1159-4743-BF27-95D329619B3B}" scale="130" showPageBreaks="1" printArea="1" hiddenRows="1" hiddenColumns="1" view="pageBreakPreview" topLeftCell="A105">
      <selection activeCell="B111" sqref="B111:I111"/>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1"/>
      <headerFooter alignWithMargins="0"/>
    </customSheetView>
    <customSheetView guid="{B9DDBA10-9BB0-4D91-9619-C113F75B2489}" scale="130" showPageBreaks="1" printArea="1" hiddenRows="1" hiddenColumns="1" view="pageBreakPreview">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2"/>
      <headerFooter alignWithMargins="0"/>
    </customSheetView>
    <customSheetView guid="{4B898AE2-7356-489E-882D-EC3B09CB95AA}" showPageBreaks="1" printArea="1" hiddenRows="1" hiddenColumns="1" view="pageBreakPreview" topLeftCell="A40">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3"/>
      <headerFooter alignWithMargins="0"/>
    </customSheetView>
    <customSheetView guid="{3836A67F-51F8-4B52-B51D-937DC398CD1F}" showPageBreaks="1" printArea="1" hiddenRows="1" hiddenColumns="1" view="pageBreakPreview" topLeftCell="A40">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4"/>
      <headerFooter alignWithMargins="0"/>
    </customSheetView>
    <customSheetView guid="{9F341631-288D-49D9-8F81-65CCC818C9BA}" showPageBreaks="1" printArea="1" hiddenRows="1" hiddenColumns="1" view="pageBreakPreview" topLeftCell="A40">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5"/>
      <headerFooter alignWithMargins="0"/>
    </customSheetView>
    <customSheetView guid="{DBB6855E-D634-47BF-8EAD-2479D63E426E}" showPageBreaks="1" printArea="1" hiddenRows="1" hiddenColumns="1" view="pageBreakPreview" topLeftCell="A10">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6"/>
      <headerFooter alignWithMargins="0"/>
    </customSheetView>
    <customSheetView guid="{9CD72AD0-8BDA-437F-A784-A667464C809C}" scale="145" showPageBreaks="1" printArea="1" hiddenRows="1" hiddenColumns="1" view="pageBreakPreview" topLeftCell="A100">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7"/>
      <headerFooter alignWithMargins="0"/>
    </customSheetView>
    <customSheetView guid="{757C3C2F-C668-4CD7-806B-CA71CC57DCC1}" scale="145" showPageBreaks="1" printArea="1" hiddenRows="1" hiddenColumns="1" view="pageBreakPreview">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8"/>
      <headerFooter alignWithMargins="0"/>
    </customSheetView>
    <customSheetView guid="{696D4A13-5E44-4B16-B107-EB70ABB06CBE}" scale="145" showPageBreaks="1" printArea="1" hiddenRows="1" hiddenColumns="1" view="pageBreakPreview">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9"/>
      <headerFooter alignWithMargins="0"/>
    </customSheetView>
    <customSheetView guid="{F0C5A243-1ADF-42BF-85A0-B6506A13618B}" scale="145" showPageBreaks="1" printArea="1" hiddenRows="1" hiddenColumns="1" view="pageBreakPreview" topLeftCell="A100">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10"/>
      <headerFooter alignWithMargins="0"/>
    </customSheetView>
    <customSheetView guid="{176DC383-BC5B-4A2C-B484-0B54305CAC0E}" showPageBreaks="1" printArea="1" hiddenRows="1" hiddenColumns="1" view="pageBreakPreview" topLeftCell="A34">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11"/>
      <headerFooter alignWithMargins="0"/>
    </customSheetView>
    <customSheetView guid="{3B6A9969-E4B8-452F-AFFE-7A4A13F5C420}" scale="130" showPageBreaks="1" printArea="1" hiddenRows="1" hiddenColumns="1" view="pageBreakPreview">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12"/>
      <headerFooter alignWithMargins="0"/>
    </customSheetView>
    <customSheetView guid="{B8284B7F-813C-4C59-8CB2-9F34C8EAC9F3}" scale="130" showPageBreaks="1" printArea="1" hiddenRows="1" hiddenColumns="1" view="pageBreakPreview" topLeftCell="A105">
      <selection activeCell="B111" sqref="B111:I111"/>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13"/>
      <headerFooter alignWithMargins="0"/>
    </customSheetView>
  </customSheetViews>
  <mergeCells count="99">
    <mergeCell ref="F128:I128"/>
    <mergeCell ref="B131:E131"/>
    <mergeCell ref="F131:I131"/>
    <mergeCell ref="B135:E135"/>
    <mergeCell ref="F135:I135"/>
    <mergeCell ref="B125:E125"/>
    <mergeCell ref="F125:I125"/>
    <mergeCell ref="B113:I113"/>
    <mergeCell ref="B114:I114"/>
    <mergeCell ref="B115:I115"/>
    <mergeCell ref="A117:D117"/>
    <mergeCell ref="E117:I117"/>
    <mergeCell ref="A118:D118"/>
    <mergeCell ref="E118:I118"/>
    <mergeCell ref="B120:I120"/>
    <mergeCell ref="B122:C122"/>
    <mergeCell ref="F122:G122"/>
    <mergeCell ref="B123:E123"/>
    <mergeCell ref="F123:I123"/>
    <mergeCell ref="B112:I112"/>
    <mergeCell ref="A97:D97"/>
    <mergeCell ref="E97:I97"/>
    <mergeCell ref="A98:D98"/>
    <mergeCell ref="E98:I98"/>
    <mergeCell ref="B101:I101"/>
    <mergeCell ref="B102:I102"/>
    <mergeCell ref="B103:I103"/>
    <mergeCell ref="B105:I105"/>
    <mergeCell ref="B106:I106"/>
    <mergeCell ref="A109:I109"/>
    <mergeCell ref="B111:I111"/>
    <mergeCell ref="B96:I96"/>
    <mergeCell ref="A85:D85"/>
    <mergeCell ref="E85:I85"/>
    <mergeCell ref="A87:I87"/>
    <mergeCell ref="B88:I88"/>
    <mergeCell ref="B89:I89"/>
    <mergeCell ref="B90:I90"/>
    <mergeCell ref="B91:I91"/>
    <mergeCell ref="B92:I92"/>
    <mergeCell ref="B93:I93"/>
    <mergeCell ref="B94:I94"/>
    <mergeCell ref="B95:I95"/>
    <mergeCell ref="A84:D84"/>
    <mergeCell ref="E84:I84"/>
    <mergeCell ref="A72:I72"/>
    <mergeCell ref="B73:I73"/>
    <mergeCell ref="A75:I75"/>
    <mergeCell ref="B76:I76"/>
    <mergeCell ref="B77:I77"/>
    <mergeCell ref="B78:I78"/>
    <mergeCell ref="B79:I79"/>
    <mergeCell ref="B80:I80"/>
    <mergeCell ref="B81:I81"/>
    <mergeCell ref="B82:I82"/>
    <mergeCell ref="B83:I83"/>
    <mergeCell ref="B67:I67"/>
    <mergeCell ref="B68:I68"/>
    <mergeCell ref="A69:D69"/>
    <mergeCell ref="E69:I69"/>
    <mergeCell ref="A70:D70"/>
    <mergeCell ref="E70:I70"/>
    <mergeCell ref="B66:I66"/>
    <mergeCell ref="A52:I52"/>
    <mergeCell ref="A53:I53"/>
    <mergeCell ref="A55:I55"/>
    <mergeCell ref="A57:I57"/>
    <mergeCell ref="A59:I59"/>
    <mergeCell ref="B60:I60"/>
    <mergeCell ref="B61:I61"/>
    <mergeCell ref="B62:I62"/>
    <mergeCell ref="B63:I63"/>
    <mergeCell ref="B64:I64"/>
    <mergeCell ref="B65:I65"/>
    <mergeCell ref="A50:D50"/>
    <mergeCell ref="E50:I50"/>
    <mergeCell ref="A39:I39"/>
    <mergeCell ref="A40:I40"/>
    <mergeCell ref="A41:I41"/>
    <mergeCell ref="A42:I42"/>
    <mergeCell ref="A43:I43"/>
    <mergeCell ref="A44:I44"/>
    <mergeCell ref="A46:I46"/>
    <mergeCell ref="A47:I47"/>
    <mergeCell ref="A48:I48"/>
    <mergeCell ref="A49:D49"/>
    <mergeCell ref="E49:I49"/>
    <mergeCell ref="A38:I38"/>
    <mergeCell ref="A1:I1"/>
    <mergeCell ref="B2:I2"/>
    <mergeCell ref="B3:I3"/>
    <mergeCell ref="B4:I4"/>
    <mergeCell ref="B5:I5"/>
    <mergeCell ref="B6:I6"/>
    <mergeCell ref="A32:I32"/>
    <mergeCell ref="A34:I34"/>
    <mergeCell ref="A35:I35"/>
    <mergeCell ref="A36:I36"/>
    <mergeCell ref="A37:I37"/>
  </mergeCells>
  <printOptions horizontalCentered="1"/>
  <pageMargins left="0.59" right="0.42" top="0.52" bottom="0.32" header="0.27" footer="0.21"/>
  <pageSetup paperSize="9" scale="91" orientation="portrait" r:id="rId14"/>
  <headerFooter alignWithMargins="0"/>
  <rowBreaks count="5" manualBreakCount="5">
    <brk id="51" max="8" man="1"/>
    <brk id="71" max="8" man="1"/>
    <brk id="86" max="8" man="1"/>
    <brk id="99" max="8" man="1"/>
    <brk id="119" max="8" man="1"/>
  </rowBreaks>
  <drawing r:id="rId1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0">
    <tabColor indexed="11"/>
    <pageSetUpPr fitToPage="1"/>
  </sheetPr>
  <dimension ref="A1:I45"/>
  <sheetViews>
    <sheetView showGridLines="0" showZeros="0" view="pageBreakPreview" topLeftCell="A19" zoomScaleSheetLayoutView="100" workbookViewId="0">
      <selection activeCell="A3" sqref="A3:E3"/>
    </sheetView>
  </sheetViews>
  <sheetFormatPr defaultColWidth="9.140625" defaultRowHeight="16.5"/>
  <cols>
    <col min="1" max="1" width="12.140625" style="29" customWidth="1"/>
    <col min="2" max="2" width="33.85546875" style="29" customWidth="1"/>
    <col min="3" max="3" width="5.7109375" style="29" customWidth="1"/>
    <col min="4" max="4" width="18.7109375" style="29" customWidth="1"/>
    <col min="5" max="5" width="39.28515625" style="29" customWidth="1"/>
    <col min="6" max="8" width="9.140625" style="24"/>
    <col min="9" max="16384" width="9.140625" style="25"/>
  </cols>
  <sheetData>
    <row r="1" spans="1:9" s="77" customFormat="1" ht="24.75" customHeight="1">
      <c r="A1" s="1400" t="str">
        <f>'Attach 3(JV)'!A1</f>
        <v xml:space="preserve">Specification No.:CC/NT/W-RT/DOM/A04/24/04405 </v>
      </c>
      <c r="B1" s="1400"/>
      <c r="C1" s="1400"/>
      <c r="D1" s="1400"/>
      <c r="E1" s="509" t="str">
        <f>"Attachment-19 " &amp; 'Attach 3(JV)'!AT1</f>
        <v xml:space="preserve">Attachment-19 </v>
      </c>
      <c r="F1" s="78"/>
      <c r="G1" s="78"/>
      <c r="H1" s="78"/>
    </row>
    <row r="2" spans="1:9" ht="7.5" customHeight="1"/>
    <row r="3" spans="1:9" ht="91.5" customHeight="1">
      <c r="A3" s="1234" t="str">
        <f>'Attach 3(JV)'!A3</f>
        <v>765 kV Reactor Package–LOT-7RT-04-BULK for 7X 110 MVAR, 765kV, (1-Ph) Reactors under "Bulk Procurement of 765kV &amp; 400kV Class Transformers &amp; Reactors of various capacities (Lot-7)"</v>
      </c>
      <c r="B3" s="1235"/>
      <c r="C3" s="1235"/>
      <c r="D3" s="1235"/>
      <c r="E3" s="1235"/>
      <c r="F3" s="26"/>
      <c r="G3" s="27"/>
      <c r="H3" s="26"/>
    </row>
    <row r="4" spans="1:9" ht="20.100000000000001" customHeight="1">
      <c r="A4" s="28"/>
      <c r="H4" s="30"/>
      <c r="I4" s="11"/>
    </row>
    <row r="5" spans="1:9" ht="20.100000000000001" customHeight="1">
      <c r="A5" s="858" t="s">
        <v>810</v>
      </c>
      <c r="B5" s="858"/>
      <c r="C5" s="858"/>
      <c r="D5" s="858"/>
      <c r="E5" s="858"/>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5.25" customHeight="1">
      <c r="A8" s="1399" t="str">
        <f>'Attach 3(JV)'!A8</f>
        <v/>
      </c>
      <c r="B8" s="1399"/>
      <c r="C8" s="1399"/>
      <c r="D8" s="1399"/>
      <c r="E8" s="107" t="str">
        <f>'Attach 3(JV)'!E8</f>
        <v>Contract Services</v>
      </c>
      <c r="H8" s="30"/>
      <c r="I8" s="11"/>
    </row>
    <row r="9" spans="1:9" ht="20.100000000000001" customHeight="1">
      <c r="A9" s="13" t="s">
        <v>57</v>
      </c>
      <c r="B9" s="860">
        <f>'Attach 3(JV)'!B9</f>
        <v>0</v>
      </c>
      <c r="C9" s="860"/>
      <c r="D9" s="860"/>
      <c r="E9" s="107" t="str">
        <f>'Attach 3(JV)'!E9</f>
        <v>Power Grid Corporation of India Ltd.,</v>
      </c>
      <c r="H9" s="30"/>
      <c r="I9" s="11"/>
    </row>
    <row r="10" spans="1:9" ht="20.100000000000001" customHeight="1">
      <c r="A10" s="13" t="s">
        <v>59</v>
      </c>
      <c r="B10" s="860">
        <f>'Attach 3(JV)'!B10</f>
        <v>0</v>
      </c>
      <c r="C10" s="860"/>
      <c r="D10" s="860"/>
      <c r="E10" s="107" t="str">
        <f>'Attach 3(JV)'!E10</f>
        <v>"Saudamini", Plot No. 2, Sector 29</v>
      </c>
      <c r="H10" s="30"/>
      <c r="I10" s="11"/>
    </row>
    <row r="11" spans="1:9" ht="20.100000000000001" customHeight="1">
      <c r="B11" s="860">
        <f>'Attach 3(JV)'!B11</f>
        <v>0</v>
      </c>
      <c r="C11" s="860"/>
      <c r="D11" s="860"/>
      <c r="E11" s="107" t="str">
        <f>'Attach 3(JV)'!E11</f>
        <v>Gurugram (Haryana) - 122001</v>
      </c>
    </row>
    <row r="12" spans="1:9" ht="18" customHeight="1">
      <c r="A12" s="32"/>
      <c r="B12" s="860">
        <f>'Attach 3(JV)'!B12</f>
        <v>0</v>
      </c>
      <c r="C12" s="860"/>
      <c r="D12" s="860"/>
      <c r="E12" s="15"/>
    </row>
    <row r="13" spans="1:9" ht="19.5" hidden="1" customHeight="1">
      <c r="A13" s="32"/>
      <c r="B13" s="102"/>
      <c r="C13" s="102"/>
      <c r="D13" s="102"/>
      <c r="E13" s="15"/>
    </row>
    <row r="14" spans="1:9" ht="20.100000000000001" customHeight="1">
      <c r="A14" s="32"/>
      <c r="B14" s="102"/>
      <c r="C14" s="102"/>
      <c r="D14" s="102"/>
      <c r="G14" s="12"/>
    </row>
    <row r="15" spans="1:9" ht="20.100000000000001" customHeight="1">
      <c r="A15" s="29" t="s">
        <v>63</v>
      </c>
    </row>
    <row r="16" spans="1:9" ht="6" customHeight="1">
      <c r="A16" s="32"/>
    </row>
    <row r="17" spans="1:8" ht="78.75" customHeight="1">
      <c r="A17" s="1077" t="s">
        <v>811</v>
      </c>
      <c r="B17" s="1077"/>
      <c r="C17" s="1077"/>
      <c r="D17" s="1077"/>
      <c r="E17" s="1077"/>
    </row>
    <row r="18" spans="1:8" ht="56.25" customHeight="1">
      <c r="A18" s="1044" t="s">
        <v>812</v>
      </c>
      <c r="B18" s="1044"/>
      <c r="C18" s="1044"/>
      <c r="D18" s="1044"/>
      <c r="E18" s="1044"/>
    </row>
    <row r="19" spans="1:8" ht="184.5" customHeight="1">
      <c r="A19" s="1044" t="s">
        <v>813</v>
      </c>
      <c r="B19" s="1044"/>
      <c r="C19" s="1044"/>
      <c r="D19" s="1044"/>
      <c r="E19" s="1044"/>
    </row>
    <row r="20" spans="1:8" ht="8.25" hidden="1" customHeight="1">
      <c r="A20" s="32"/>
    </row>
    <row r="21" spans="1:8" ht="20.100000000000001" hidden="1" customHeight="1">
      <c r="A21" s="32"/>
    </row>
    <row r="22" spans="1:8" ht="20.100000000000001" hidden="1" customHeight="1">
      <c r="A22" s="32"/>
    </row>
    <row r="23" spans="1:8" ht="57.75" hidden="1" customHeight="1">
      <c r="A23" s="1077"/>
      <c r="B23" s="1077"/>
      <c r="C23" s="1077"/>
      <c r="D23" s="1077"/>
      <c r="E23" s="1077"/>
      <c r="F23" s="34"/>
      <c r="G23" s="34"/>
      <c r="H23" s="34"/>
    </row>
    <row r="24" spans="1:8" ht="20.100000000000001" hidden="1" customHeight="1">
      <c r="A24" s="32"/>
    </row>
    <row r="25" spans="1:8" ht="20.100000000000001" hidden="1" customHeight="1">
      <c r="A25" s="35"/>
    </row>
    <row r="26" spans="1:8" ht="20.100000000000001" hidden="1" customHeight="1"/>
    <row r="27" spans="1:8" ht="20.100000000000001" hidden="1" customHeight="1">
      <c r="A27" s="35"/>
    </row>
    <row r="28" spans="1:8" ht="20.100000000000001" hidden="1" customHeight="1"/>
    <row r="29" spans="1:8" ht="12" customHeight="1">
      <c r="D29" s="37"/>
    </row>
    <row r="30" spans="1:8" ht="33" customHeight="1">
      <c r="A30" s="36" t="s">
        <v>65</v>
      </c>
      <c r="B30" s="62" t="str">
        <f>'Attach 3(JV)'!B24</f>
        <v>--</v>
      </c>
      <c r="C30" s="40"/>
      <c r="D30" s="37" t="s">
        <v>66</v>
      </c>
      <c r="E30" s="198" t="str">
        <f>'Attach 3(JV)'!E24</f>
        <v/>
      </c>
    </row>
    <row r="31" spans="1:8" ht="33" customHeight="1">
      <c r="A31" s="36" t="s">
        <v>67</v>
      </c>
      <c r="B31" s="198" t="str">
        <f>'Attach 3(JV)'!B25</f>
        <v/>
      </c>
      <c r="C31" s="40"/>
      <c r="D31" s="37" t="s">
        <v>68</v>
      </c>
      <c r="E31" s="198" t="str">
        <f>'Attach 3(JV)'!E25</f>
        <v/>
      </c>
    </row>
    <row r="32" spans="1:8" ht="33" customHeight="1">
      <c r="B32" s="40"/>
      <c r="C32" s="40"/>
      <c r="D32" s="37"/>
      <c r="E32" s="40"/>
    </row>
    <row r="33" spans="1:1" ht="20.100000000000001" customHeight="1"/>
    <row r="34" spans="1:1" ht="20.100000000000001" customHeight="1">
      <c r="A34" s="38"/>
    </row>
    <row r="35" spans="1:1" ht="20.100000000000001" customHeight="1"/>
    <row r="36" spans="1:1" ht="20.100000000000001" customHeight="1"/>
    <row r="37" spans="1:1" ht="20.100000000000001" customHeight="1">
      <c r="A37" s="38"/>
    </row>
    <row r="38" spans="1:1" ht="20.100000000000001" customHeight="1"/>
    <row r="39" spans="1:1" ht="20.100000000000001" customHeight="1">
      <c r="A39" s="38"/>
    </row>
    <row r="40" spans="1:1" ht="20.100000000000001" customHeight="1"/>
    <row r="41" spans="1:1" ht="20.100000000000001" customHeight="1">
      <c r="A41" s="38"/>
    </row>
    <row r="42" spans="1:1" ht="20.100000000000001" customHeight="1"/>
    <row r="43" spans="1:1" ht="20.100000000000001" customHeight="1"/>
    <row r="44" spans="1:1" ht="20.100000000000001" customHeight="1"/>
    <row r="45" spans="1:1" ht="20.100000000000001" customHeight="1"/>
  </sheetData>
  <sheetProtection algorithmName="SHA-512" hashValue="bGLd0bM3/rXvaaoLo7Bghys8PYMdsWiteZvIct9j/mmb5qdEKJwEpfmx1C4YZ3KBdldwKxSfjRcFrvMKIWiiqA==" saltValue="QEPv5hgVGdABbne0pmceYg==" spinCount="100000" sheet="1" formatCells="0" formatColumns="0" formatRows="0" selectLockedCells="1"/>
  <customSheetViews>
    <customSheetView guid="{51A6EE7B-1159-4743-BF27-95D329619B3B}" scale="145" showPageBreaks="1" showGridLines="0" zeroValues="0" fitToPage="1" printArea="1" hiddenRows="1" view="pageBreakPreview" topLeftCell="A19">
      <selection activeCell="A3" sqref="A3:E3"/>
      <pageMargins left="0" right="0" top="0" bottom="0" header="0" footer="0"/>
      <pageSetup scale="92" orientation="portrait" r:id="rId1"/>
      <headerFooter alignWithMargins="0">
        <oddFooter>&amp;R&amp;"Book Antiqua,Bold"&amp;8 Page &amp;P of &amp;N</oddFooter>
      </headerFooter>
    </customSheetView>
    <customSheetView guid="{B9DDBA10-9BB0-4D91-9619-C113F75B2489}" scale="145" showPageBreaks="1" showGridLines="0" zeroValues="0" fitToPage="1" printArea="1" hiddenRows="1" view="pageBreakPreview">
      <selection activeCell="A3" sqref="A3:E3"/>
      <pageMargins left="0" right="0" top="0" bottom="0" header="0" footer="0"/>
      <pageSetup scale="92" orientation="portrait" r:id="rId2"/>
      <headerFooter alignWithMargins="0">
        <oddFooter>&amp;R&amp;"Book Antiqua,Bold"&amp;8 Page &amp;P of &amp;N</oddFooter>
      </headerFooter>
    </customSheetView>
    <customSheetView guid="{4B898AE2-7356-489E-882D-EC3B09CB95AA}" showPageBreaks="1" showGridLines="0" zeroValues="0" fitToPage="1" printArea="1" hiddenRows="1" view="pageBreakPreview" topLeftCell="A3">
      <selection activeCell="E1" sqref="E1"/>
      <pageMargins left="0" right="0" top="0" bottom="0" header="0" footer="0"/>
      <pageSetup scale="92" orientation="portrait" r:id="rId3"/>
      <headerFooter alignWithMargins="0">
        <oddFooter>&amp;R&amp;"Book Antiqua,Bold"&amp;8 Page &amp;P of &amp;N</oddFooter>
      </headerFooter>
    </customSheetView>
    <customSheetView guid="{3836A67F-51F8-4B52-B51D-937DC398CD1F}" showPageBreaks="1" showGridLines="0" zeroValues="0" fitToPage="1" printArea="1" hiddenRows="1" view="pageBreakPreview" topLeftCell="A3">
      <selection activeCell="E1" sqref="E1"/>
      <pageMargins left="0" right="0" top="0" bottom="0" header="0" footer="0"/>
      <pageSetup scale="92" orientation="portrait" r:id="rId4"/>
      <headerFooter alignWithMargins="0">
        <oddFooter>&amp;R&amp;"Book Antiqua,Bold"&amp;8 Page &amp;P of &amp;N</oddFooter>
      </headerFooter>
    </customSheetView>
    <customSheetView guid="{9F341631-288D-49D9-8F81-65CCC818C9BA}" showPageBreaks="1" showGridLines="0" zeroValues="0" fitToPage="1" printArea="1" hiddenRows="1" view="pageBreakPreview" topLeftCell="A3">
      <selection activeCell="E1" sqref="E1"/>
      <pageMargins left="0" right="0" top="0" bottom="0" header="0" footer="0"/>
      <pageSetup scale="92" orientation="portrait" r:id="rId5"/>
      <headerFooter alignWithMargins="0">
        <oddFooter>&amp;R&amp;"Book Antiqua,Bold"&amp;8 Page &amp;P of &amp;N</oddFooter>
      </headerFooter>
    </customSheetView>
    <customSheetView guid="{DBB6855E-D634-47BF-8EAD-2479D63E426E}" showPageBreaks="1" showGridLines="0" zeroValues="0" fitToPage="1" printArea="1" hiddenRows="1" view="pageBreakPreview" topLeftCell="A2">
      <selection activeCell="E1" sqref="E1"/>
      <pageMargins left="0" right="0" top="0" bottom="0" header="0" footer="0"/>
      <pageSetup scale="80" orientation="portrait" r:id="rId6"/>
      <headerFooter alignWithMargins="0">
        <oddFooter>&amp;R&amp;"Book Antiqua,Bold"&amp;8 Page &amp;P of &amp;N</oddFooter>
      </headerFooter>
    </customSheetView>
    <customSheetView guid="{9CD72AD0-8BDA-437F-A784-A667464C809C}" showPageBreaks="1" showGridLines="0" zeroValues="0" fitToPage="1" printArea="1" hiddenRows="1" view="pageBreakPreview">
      <selection activeCell="E1" sqref="E1"/>
      <pageMargins left="0" right="0" top="0" bottom="0" header="0" footer="0"/>
      <pageSetup scale="79" orientation="portrait" r:id="rId7"/>
      <headerFooter alignWithMargins="0">
        <oddFooter>&amp;R&amp;"Book Antiqua,Bold"&amp;8 Page &amp;P of &amp;N</oddFooter>
      </headerFooter>
    </customSheetView>
    <customSheetView guid="{757C3C2F-C668-4CD7-806B-CA71CC57DCC1}" showPageBreaks="1" showGridLines="0" zeroValues="0" fitToPage="1" printArea="1" hiddenRows="1" view="pageBreakPreview" topLeftCell="A14">
      <selection activeCell="E1" sqref="E1"/>
      <pageMargins left="0" right="0" top="0" bottom="0" header="0" footer="0"/>
      <pageSetup scale="80" orientation="portrait" r:id="rId8"/>
      <headerFooter alignWithMargins="0">
        <oddFooter>&amp;R&amp;"Book Antiqua,Bold"&amp;8 Page &amp;P of &amp;N</oddFooter>
      </headerFooter>
    </customSheetView>
    <customSheetView guid="{696D4A13-5E44-4B16-B107-EB70ABB06CBE}" showPageBreaks="1" showGridLines="0" zeroValues="0" fitToPage="1" printArea="1" hiddenRows="1" view="pageBreakPreview" topLeftCell="A14">
      <selection activeCell="E1" sqref="E1"/>
      <pageMargins left="0" right="0" top="0" bottom="0" header="0" footer="0"/>
      <pageSetup scale="80" orientation="portrait" r:id="rId9"/>
      <headerFooter alignWithMargins="0">
        <oddFooter>&amp;R&amp;"Book Antiqua,Bold"&amp;8 Page &amp;P of &amp;N</oddFooter>
      </headerFooter>
    </customSheetView>
    <customSheetView guid="{5476C51C-4037-4B28-A818-10D7CDF0C66A}" showPageBreaks="1" showGridLines="0" zeroValues="0" fitToPage="1" printArea="1" hiddenRows="1" view="pageBreakPreview">
      <selection activeCell="E1" sqref="E1"/>
      <pageMargins left="0" right="0" top="0" bottom="0" header="0" footer="0"/>
      <pageSetup scale="80" orientation="portrait" r:id="rId10"/>
      <headerFooter alignWithMargins="0">
        <oddFooter>&amp;R&amp;"Book Antiqua,Bold"&amp;8 Page &amp;P of &amp;N</oddFooter>
      </headerFooter>
    </customSheetView>
    <customSheetView guid="{273BBCBD-8F12-4445-A7CA-FDA7C67AE3D5}" showPageBreaks="1" showGridLines="0" zeroValues="0" fitToPage="1" printArea="1" hiddenRows="1" view="pageBreakPreview">
      <selection activeCell="E1" sqref="E1"/>
      <pageMargins left="0" right="0" top="0" bottom="0" header="0" footer="0"/>
      <pageSetup scale="80" orientation="portrait" r:id="rId11"/>
      <headerFooter alignWithMargins="0">
        <oddFooter>&amp;R&amp;"Book Antiqua,Bold"&amp;8 Page &amp;P of &amp;N</oddFooter>
      </headerFooter>
    </customSheetView>
    <customSheetView guid="{27CB7082-4FAB-46F1-8968-11E3E4A629B2}" showPageBreaks="1" showGridLines="0" zeroValues="0" fitToPage="1" printArea="1" hiddenRows="1" view="pageBreakPreview" topLeftCell="A10">
      <selection activeCell="E1" sqref="E1"/>
      <pageMargins left="0" right="0" top="0" bottom="0" header="0" footer="0"/>
      <pageSetup scale="79" orientation="portrait" r:id="rId12"/>
      <headerFooter alignWithMargins="0">
        <oddFooter>&amp;R&amp;"Book Antiqua,Bold"&amp;8 Page &amp;P of &amp;N</oddFooter>
      </headerFooter>
    </customSheetView>
    <customSheetView guid="{CDF7C778-C53B-45C7-952D-968F867FB204}" showPageBreaks="1" showGridLines="0" zeroValues="0" fitToPage="1" printArea="1" hiddenRows="1" view="pageBreakPreview">
      <selection activeCell="E1" sqref="E1"/>
      <pageMargins left="0" right="0" top="0" bottom="0" header="0" footer="0"/>
      <pageSetup scale="80" orientation="portrait" r:id="rId13"/>
      <headerFooter alignWithMargins="0">
        <oddFooter>&amp;R&amp;"Book Antiqua,Bold"&amp;8 Page &amp;P of &amp;N</oddFooter>
      </headerFooter>
    </customSheetView>
    <customSheetView guid="{2CF6F19D-227C-4840-A9E1-6C944B0145DB}" showPageBreaks="1" showGridLines="0" zeroValues="0" fitToPage="1" printArea="1" hiddenRows="1" view="pageBreakPreview" topLeftCell="A14">
      <selection activeCell="A3" sqref="A3:E3"/>
      <pageMargins left="0" right="0" top="0" bottom="0" header="0" footer="0"/>
      <pageSetup scale="80" orientation="portrait" r:id="rId14"/>
      <headerFooter alignWithMargins="0">
        <oddFooter>&amp;R&amp;"Book Antiqua,Bold"&amp;8 Page &amp;P of &amp;N</oddFooter>
      </headerFooter>
    </customSheetView>
    <customSheetView guid="{E51D3662-FFCE-4FD6-A590-7DDC9E38C41F}" showPageBreaks="1" showGridLines="0" zeroValues="0" fitToPage="1" printArea="1" hiddenRows="1" view="pageBreakPreview">
      <selection activeCell="G17" sqref="G17"/>
      <pageMargins left="0" right="0" top="0" bottom="0" header="0" footer="0"/>
      <pageSetup scale="96" orientation="portrait" r:id="rId15"/>
      <headerFooter alignWithMargins="0">
        <oddFooter>&amp;R&amp;"Book Antiqua,Bold"&amp;8 Page &amp;P of &amp;N</oddFooter>
      </headerFooter>
    </customSheetView>
    <customSheetView guid="{CB7992C9-ABA5-4C7D-8C49-1E1D8E8875C7}" showPageBreaks="1" showGridLines="0" zeroValues="0" printArea="1" hiddenRows="1" view="pageBreakPreview" topLeftCell="A10">
      <selection activeCell="H18" sqref="H18"/>
      <pageMargins left="0" right="0" top="0" bottom="0" header="0" footer="0"/>
      <pageSetup scale="95" orientation="portrait" r:id="rId16"/>
      <headerFooter alignWithMargins="0">
        <oddFooter>&amp;R&amp;"Book Antiqua,Bold"&amp;8 Page &amp;P of &amp;N</oddFooter>
      </headerFooter>
    </customSheetView>
    <customSheetView guid="{97C0FC0E-800C-45C9-895E-E91A3F1ADBA4}" showPageBreaks="1" showGridLines="0" zeroValues="0" printArea="1" hiddenRows="1" view="pageBreakPreview" topLeftCell="A32">
      <selection activeCell="I7" sqref="I7"/>
      <pageMargins left="0" right="0" top="0" bottom="0" header="0" footer="0"/>
      <pageSetup scale="95" orientation="portrait" r:id="rId17"/>
      <headerFooter alignWithMargins="0">
        <oddFooter>&amp;R&amp;"Book Antiqua,Bold"&amp;8 Page &amp;P of &amp;N</oddFooter>
      </headerFooter>
    </customSheetView>
    <customSheetView guid="{15A19D23-A9FD-4FC1-B7B0-F2D16BDFC729}" showPageBreaks="1" showGridLines="0" zeroValues="0" printArea="1" hiddenRows="1" view="pageBreakPreview" topLeftCell="A32">
      <selection activeCell="A17" sqref="A17:E17"/>
      <pageMargins left="0" right="0" top="0" bottom="0" header="0" footer="0"/>
      <pageSetup scale="95" orientation="portrait" r:id="rId18"/>
      <headerFooter alignWithMargins="0">
        <oddFooter>&amp;R&amp;"Book Antiqua,Bold"&amp;8 Page &amp;P of &amp;N</oddFooter>
      </headerFooter>
    </customSheetView>
    <customSheetView guid="{C5EDD9E3-0801-4479-8600-A80B0FCFDF0B}" showPageBreaks="1" showGridLines="0" zeroValues="0" printArea="1" hiddenRows="1" view="pageBreakPreview" topLeftCell="A32">
      <selection activeCell="A17" sqref="A17:E17"/>
      <pageMargins left="0" right="0" top="0" bottom="0" header="0" footer="0"/>
      <pageSetup scale="95" orientation="portrait" r:id="rId19"/>
      <headerFooter alignWithMargins="0">
        <oddFooter>&amp;R&amp;"Book Antiqua,Bold"&amp;8 Page &amp;P of &amp;N</oddFooter>
      </headerFooter>
    </customSheetView>
    <customSheetView guid="{FE4EC9C4-31B9-4D40-8323-5B16C3BC840F}" scale="60" showPageBreaks="1" showGridLines="0" zeroValues="0" printArea="1" hiddenRows="1" view="pageBreakPreview" topLeftCell="A4">
      <selection activeCell="B11" sqref="B11:D11"/>
      <pageMargins left="0" right="0" top="0" bottom="0" header="0" footer="0"/>
      <pageSetup orientation="portrait" r:id="rId20"/>
      <headerFooter alignWithMargins="0">
        <oddFooter>&amp;R&amp;"Book Antiqua,Bold"&amp;8 Page &amp;P of &amp;N</oddFooter>
      </headerFooter>
    </customSheetView>
    <customSheetView guid="{F9FE2C60-2849-4C32-B532-2B1A89FFA9CD}" showGridLines="0" zeroValues="0" hiddenRows="1" topLeftCell="A29">
      <selection activeCell="B11" sqref="B11:D11"/>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zeroValues="0">
      <selection activeCell="A3" sqref="A3:E3"/>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zeroValues="0">
      <selection activeCell="E11" sqref="E11"/>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zeroValues="0" printArea="1" showRuler="0">
      <selection activeCell="A5" sqref="A5:F5"/>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 right="0" top="0" bottom="0" header="0" footer="0"/>
      <pageSetup orientation="portrait" r:id="rId25"/>
      <headerFooter alignWithMargins="0">
        <oddFooter>&amp;L&amp;8Tower Package-P238-TW04, TL associated with Phase-I Generation Project in Orissa (Part-C)&amp;R&amp;"Book Antiqua,Bold"&amp;8Attachment-17 TW04  / Page &amp;P of &amp;N</oddFooter>
      </headerFooter>
    </customSheetView>
    <customSheetView guid="{ECEBABD0-566A-41C4-AA9A-38EA30EFEDA8}" showGridLines="0" zeroValues="0" showRuler="0">
      <pageMargins left="0" right="0" top="0" bottom="0" header="0" footer="0"/>
      <pageSetup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K12" sqref="K12"/>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zeroValues="0" hiddenRows="1">
      <selection activeCell="B11" sqref="B11:D11"/>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zeroValues="0" hiddenRows="1">
      <selection activeCell="B11" sqref="B11:D11"/>
      <pageMargins left="0" right="0" top="0" bottom="0" header="0" footer="0"/>
      <pageSetup orientation="portrait" r:id="rId29"/>
      <headerFooter alignWithMargins="0">
        <oddFooter>&amp;R&amp;"Book Antiqua,Bold"&amp;8 Page &amp;P of &amp;N</oddFooter>
      </headerFooter>
    </customSheetView>
    <customSheetView guid="{240327DD-375F-45D4-BA52-89AFD79FE6A1}" scale="60" showPageBreaks="1" showGridLines="0" zeroValues="0" printArea="1" hiddenRows="1" view="pageBreakPreview" topLeftCell="A15">
      <selection activeCell="B11" sqref="B11:D11"/>
      <pageMargins left="0" right="0" top="0" bottom="0" header="0" footer="0"/>
      <pageSetup scale="95" orientation="portrait" r:id="rId30"/>
      <headerFooter alignWithMargins="0">
        <oddFooter>&amp;R&amp;"Book Antiqua,Bold"&amp;8 Page &amp;P of &amp;N</oddFooter>
      </headerFooter>
    </customSheetView>
    <customSheetView guid="{477F7E43-D393-45BA-B99B-D838E4629B5D}" showPageBreaks="1" showGridLines="0" zeroValues="0" printArea="1" hiddenRows="1" view="pageBreakPreview" topLeftCell="A32">
      <selection activeCell="A17" sqref="A17:E17"/>
      <pageMargins left="0" right="0" top="0" bottom="0" header="0" footer="0"/>
      <pageSetup scale="95" orientation="portrait" r:id="rId31"/>
      <headerFooter alignWithMargins="0">
        <oddFooter>&amp;R&amp;"Book Antiqua,Bold"&amp;8 Page &amp;P of &amp;N</oddFooter>
      </headerFooter>
    </customSheetView>
    <customSheetView guid="{8E3ED18F-7B8F-4A1C-969D-A70DC3B696C3}" showPageBreaks="1" showGridLines="0" zeroValues="0" printArea="1" hiddenRows="1" view="pageBreakPreview" topLeftCell="A32">
      <selection activeCell="A17" sqref="A17:E17"/>
      <pageMargins left="0" right="0" top="0" bottom="0" header="0" footer="0"/>
      <pageSetup scale="95" orientation="portrait" r:id="rId32"/>
      <headerFooter alignWithMargins="0">
        <oddFooter>&amp;R&amp;"Book Antiqua,Bold"&amp;8 Page &amp;P of &amp;N</oddFooter>
      </headerFooter>
    </customSheetView>
    <customSheetView guid="{38BECF6E-1A53-4F98-87B9-44F2C5F77E08}" showPageBreaks="1" showGridLines="0" zeroValues="0" printArea="1" hiddenRows="1" view="pageBreakPreview">
      <selection activeCell="I7" sqref="I7"/>
      <pageMargins left="0" right="0" top="0" bottom="0" header="0" footer="0"/>
      <pageSetup scale="95" orientation="portrait" r:id="rId33"/>
      <headerFooter alignWithMargins="0">
        <oddFooter>&amp;R&amp;"Book Antiqua,Bold"&amp;8 Page &amp;P of &amp;N</oddFooter>
      </headerFooter>
    </customSheetView>
    <customSheetView guid="{340562B9-6CEE-4962-8D7D-CA1C6778F52C}" showPageBreaks="1" showGridLines="0" zeroValues="0" printArea="1" hiddenRows="1" view="pageBreakPreview" topLeftCell="A32">
      <selection activeCell="I7" sqref="I7"/>
      <pageMargins left="0" right="0" top="0" bottom="0" header="0" footer="0"/>
      <pageSetup scale="95" orientation="portrait" r:id="rId34"/>
      <headerFooter alignWithMargins="0">
        <oddFooter>&amp;R&amp;"Book Antiqua,Bold"&amp;8 Page &amp;P of &amp;N</oddFooter>
      </headerFooter>
    </customSheetView>
    <customSheetView guid="{82E8A0F5-0020-4355-95CF-28601763A783}" showPageBreaks="1" showGridLines="0" zeroValues="0" fitToPage="1" printArea="1" hiddenRows="1" view="pageBreakPreview" topLeftCell="A10">
      <selection activeCell="E4" sqref="E4"/>
      <pageMargins left="0" right="0" top="0" bottom="0" header="0" footer="0"/>
      <pageSetup scale="94" orientation="portrait" r:id="rId35"/>
      <headerFooter alignWithMargins="0">
        <oddFooter>&amp;R&amp;"Book Antiqua,Bold"&amp;8 Page &amp;P of &amp;N</oddFooter>
      </headerFooter>
    </customSheetView>
    <customSheetView guid="{05855B4F-D61E-4C97-B759-B2F96767F6F8}" showPageBreaks="1" showGridLines="0" zeroValues="0" fitToPage="1" printArea="1" hiddenRows="1" view="pageBreakPreview">
      <selection activeCell="A3" sqref="A3:E3"/>
      <pageMargins left="0" right="0" top="0" bottom="0" header="0" footer="0"/>
      <pageSetup scale="80" orientation="portrait" r:id="rId36"/>
      <headerFooter alignWithMargins="0">
        <oddFooter>&amp;R&amp;"Book Antiqua,Bold"&amp;8 Page &amp;P of &amp;N</oddFooter>
      </headerFooter>
    </customSheetView>
    <customSheetView guid="{A8583C01-5E6A-4469-ADCA-440E12AA8084}" showPageBreaks="1" showGridLines="0" zeroValues="0" fitToPage="1" printArea="1" hiddenRows="1" view="pageBreakPreview">
      <selection activeCell="A3" sqref="A3:E3"/>
      <pageMargins left="0" right="0" top="0" bottom="0" header="0" footer="0"/>
      <pageSetup scale="80" orientation="portrait" r:id="rId37"/>
      <headerFooter alignWithMargins="0">
        <oddFooter>&amp;R&amp;"Book Antiqua,Bold"&amp;8 Page &amp;P of &amp;N</oddFooter>
      </headerFooter>
    </customSheetView>
    <customSheetView guid="{F8DC905B-04E9-41D7-B695-0DB8D092215B}" showPageBreaks="1" showGridLines="0" zeroValues="0" fitToPage="1" printArea="1" hiddenRows="1" view="pageBreakPreview">
      <selection activeCell="A17" sqref="A17:E17"/>
      <pageMargins left="0" right="0" top="0" bottom="0" header="0" footer="0"/>
      <pageSetup scale="79" orientation="portrait" r:id="rId38"/>
      <headerFooter alignWithMargins="0">
        <oddFooter>&amp;R&amp;"Book Antiqua,Bold"&amp;8 Page &amp;P of &amp;N</oddFooter>
      </headerFooter>
    </customSheetView>
    <customSheetView guid="{067EF7EF-2552-42C0-8B2F-9338A16B73EB}" showPageBreaks="1" showGridLines="0" zeroValues="0" fitToPage="1" printArea="1" hiddenRows="1" view="pageBreakPreview">
      <selection activeCell="A17" sqref="A17:E17"/>
      <pageMargins left="0" right="0" top="0" bottom="0" header="0" footer="0"/>
      <pageSetup scale="80" orientation="portrait" r:id="rId39"/>
      <headerFooter alignWithMargins="0">
        <oddFooter>&amp;R&amp;"Book Antiqua,Bold"&amp;8 Page &amp;P of &amp;N</oddFooter>
      </headerFooter>
    </customSheetView>
    <customSheetView guid="{869B0F9C-77A4-468D-A350-EA35CAE357D9}" showPageBreaks="1" showGridLines="0" zeroValues="0" fitToPage="1" printArea="1" hiddenRows="1" view="pageBreakPreview">
      <selection activeCell="E1" sqref="E1"/>
      <pageMargins left="0" right="0" top="0" bottom="0" header="0" footer="0"/>
      <pageSetup scale="80" orientation="portrait" r:id="rId40"/>
      <headerFooter alignWithMargins="0">
        <oddFooter>&amp;R&amp;"Book Antiqua,Bold"&amp;8 Page &amp;P of &amp;N</oddFooter>
      </headerFooter>
    </customSheetView>
    <customSheetView guid="{5D67CA2D-8BB3-4F00-894F-4872C1BBE88F}" showPageBreaks="1" showGridLines="0" zeroValues="0" fitToPage="1" printArea="1" hiddenRows="1" view="pageBreakPreview" topLeftCell="A10">
      <selection activeCell="E1" sqref="E1"/>
      <pageMargins left="0" right="0" top="0" bottom="0" header="0" footer="0"/>
      <pageSetup scale="79" orientation="portrait" r:id="rId41"/>
      <headerFooter alignWithMargins="0">
        <oddFooter>&amp;R&amp;"Book Antiqua,Bold"&amp;8 Page &amp;P of &amp;N</oddFooter>
      </headerFooter>
    </customSheetView>
    <customSheetView guid="{F0C5A243-1ADF-42BF-85A0-B6506A13618B}" showPageBreaks="1" showGridLines="0" zeroValues="0" fitToPage="1" printArea="1" hiddenRows="1" view="pageBreakPreview">
      <selection activeCell="E1" sqref="E1"/>
      <pageMargins left="0" right="0" top="0" bottom="0" header="0" footer="0"/>
      <pageSetup scale="80" orientation="portrait" r:id="rId42"/>
      <headerFooter alignWithMargins="0">
        <oddFooter>&amp;R&amp;"Book Antiqua,Bold"&amp;8 Page &amp;P of &amp;N</oddFooter>
      </headerFooter>
    </customSheetView>
    <customSheetView guid="{176DC383-BC5B-4A2C-B484-0B54305CAC0E}" showPageBreaks="1" showGridLines="0" zeroValues="0" fitToPage="1" printArea="1" hiddenRows="1" view="pageBreakPreview">
      <selection activeCell="E1" sqref="E1"/>
      <pageMargins left="0" right="0" top="0" bottom="0" header="0" footer="0"/>
      <pageSetup scale="80" orientation="portrait" r:id="rId43"/>
      <headerFooter alignWithMargins="0">
        <oddFooter>&amp;R&amp;"Book Antiqua,Bold"&amp;8 Page &amp;P of &amp;N</oddFooter>
      </headerFooter>
    </customSheetView>
    <customSheetView guid="{3B6A9969-E4B8-452F-AFFE-7A4A13F5C420}" scale="145" showPageBreaks="1" showGridLines="0" zeroValues="0" fitToPage="1" printArea="1" hiddenRows="1" view="pageBreakPreview">
      <selection activeCell="A3" sqref="A3:E3"/>
      <pageMargins left="0" right="0" top="0" bottom="0" header="0" footer="0"/>
      <pageSetup scale="92" orientation="portrait" r:id="rId44"/>
      <headerFooter alignWithMargins="0">
        <oddFooter>&amp;R&amp;"Book Antiqua,Bold"&amp;8 Page &amp;P of &amp;N</oddFooter>
      </headerFooter>
    </customSheetView>
    <customSheetView guid="{B8284B7F-813C-4C59-8CB2-9F34C8EAC9F3}" scale="145" showPageBreaks="1" showGridLines="0" zeroValues="0" fitToPage="1" printArea="1" hiddenRows="1" view="pageBreakPreview" topLeftCell="A19">
      <selection activeCell="A3" sqref="A3:E3"/>
      <pageMargins left="0" right="0" top="0" bottom="0" header="0" footer="0"/>
      <pageSetup scale="92" orientation="portrait" r:id="rId45"/>
      <headerFooter alignWithMargins="0">
        <oddFooter>&amp;R&amp;"Book Antiqua,Bold"&amp;8 Page &amp;P of &amp;N</oddFooter>
      </headerFooter>
    </customSheetView>
  </customSheetViews>
  <mergeCells count="12">
    <mergeCell ref="A23:E23"/>
    <mergeCell ref="B9:D9"/>
    <mergeCell ref="B10:D10"/>
    <mergeCell ref="B11:D11"/>
    <mergeCell ref="B12:D12"/>
    <mergeCell ref="A8:D8"/>
    <mergeCell ref="A17:E17"/>
    <mergeCell ref="A18:E18"/>
    <mergeCell ref="A19:E19"/>
    <mergeCell ref="A1:D1"/>
    <mergeCell ref="A3:E3"/>
    <mergeCell ref="A5:E5"/>
  </mergeCells>
  <phoneticPr fontId="7" type="noConversion"/>
  <pageMargins left="0.75" right="0.63" top="0.57999999999999996" bottom="0.6" header="0.34" footer="0.35"/>
  <pageSetup scale="92" orientation="portrait" r:id="rId46"/>
  <headerFooter alignWithMargins="0">
    <oddFooter>&amp;R&amp;"Book Antiqua,Bold"&amp;8 Page &amp;P of &amp;N</oddFooter>
  </headerFooter>
  <drawing r:id="rId47"/>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704AD-58BA-45D1-8294-DAEA739F3E23}">
  <sheetPr>
    <tabColor indexed="39"/>
    <pageSetUpPr fitToPage="1"/>
  </sheetPr>
  <dimension ref="A1:I39"/>
  <sheetViews>
    <sheetView showGridLines="0" view="pageBreakPreview" topLeftCell="A15" zoomScaleSheetLayoutView="100" workbookViewId="0">
      <selection activeCell="A16" sqref="A16:E16"/>
    </sheetView>
  </sheetViews>
  <sheetFormatPr defaultColWidth="9.140625" defaultRowHeight="16.5"/>
  <cols>
    <col min="1" max="1" width="12.140625" style="29" customWidth="1"/>
    <col min="2" max="2" width="20.5703125" style="29" customWidth="1"/>
    <col min="3" max="3" width="11.42578125" style="29" customWidth="1"/>
    <col min="4" max="4" width="34.5703125" style="29" customWidth="1"/>
    <col min="5" max="5" width="41.7109375" style="29" customWidth="1"/>
    <col min="6" max="8" width="9.140625" style="24"/>
    <col min="9" max="16384" width="9.140625" style="25"/>
  </cols>
  <sheetData>
    <row r="1" spans="1:9" s="77" customFormat="1" ht="15">
      <c r="A1" s="521" t="str">
        <f>'Attach 3(JV)'!A1</f>
        <v xml:space="preserve">Specification No.:CC/NT/W-RT/DOM/A04/24/04405 </v>
      </c>
      <c r="B1" s="510"/>
      <c r="C1" s="510"/>
      <c r="D1" s="510"/>
      <c r="E1" s="522" t="str">
        <f>"Attachment-23 " &amp; 'Attach 3(JV)'!AT1</f>
        <v xml:space="preserve">Attachment-23 </v>
      </c>
      <c r="F1" s="78"/>
      <c r="G1" s="78"/>
      <c r="H1" s="78"/>
    </row>
    <row r="3" spans="1:9" ht="75" customHeight="1">
      <c r="A3" s="1234" t="str">
        <f>'Attach 3(JV)'!A3</f>
        <v>765 kV Reactor Package–LOT-7RT-04-BULK for 7X 110 MVAR, 765kV, (1-Ph) Reactors under "Bulk Procurement of 765kV &amp; 400kV Class Transformers &amp; Reactors of various capacities (Lot-7)"</v>
      </c>
      <c r="B3" s="1235"/>
      <c r="C3" s="1235"/>
      <c r="D3" s="1235"/>
      <c r="E3" s="1235"/>
      <c r="F3" s="26"/>
      <c r="G3" s="27"/>
      <c r="H3" s="26"/>
    </row>
    <row r="4" spans="1:9" ht="20.100000000000001" customHeight="1">
      <c r="A4" s="28"/>
      <c r="H4" s="30"/>
      <c r="I4" s="11"/>
    </row>
    <row r="5" spans="1:9" ht="20.100000000000001" customHeight="1">
      <c r="A5" s="858" t="s">
        <v>814</v>
      </c>
      <c r="B5" s="858"/>
      <c r="C5" s="858"/>
      <c r="D5" s="858"/>
      <c r="E5" s="858"/>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64" t="str">
        <f>'Attach 3(JV)'!A8</f>
        <v/>
      </c>
      <c r="B8" s="864"/>
      <c r="C8" s="864"/>
      <c r="D8" s="864"/>
      <c r="E8" s="12" t="str">
        <f>'Attach 3(JV)'!E8</f>
        <v>Contract Services</v>
      </c>
      <c r="H8" s="30"/>
      <c r="I8" s="11"/>
    </row>
    <row r="9" spans="1:9" ht="20.100000000000001" customHeight="1">
      <c r="A9" s="13" t="s">
        <v>57</v>
      </c>
      <c r="B9" s="861">
        <f>'Attach 3(JV)'!B9</f>
        <v>0</v>
      </c>
      <c r="C9" s="861"/>
      <c r="D9" s="861"/>
      <c r="E9" s="12" t="str">
        <f>'Attach 3(JV)'!E9</f>
        <v>Power Grid Corporation of India Ltd.,</v>
      </c>
      <c r="H9" s="30"/>
      <c r="I9" s="11"/>
    </row>
    <row r="10" spans="1:9" ht="20.100000000000001" customHeight="1">
      <c r="A10" s="13" t="s">
        <v>59</v>
      </c>
      <c r="B10" s="861">
        <f>'Attach 3(JV)'!B10</f>
        <v>0</v>
      </c>
      <c r="C10" s="861"/>
      <c r="D10" s="861"/>
      <c r="E10" s="12" t="str">
        <f>'Attach 3(JV)'!E10</f>
        <v>"Saudamini", Plot No. 2, Sector 29</v>
      </c>
      <c r="H10" s="30"/>
      <c r="I10" s="11"/>
    </row>
    <row r="11" spans="1:9" ht="20.100000000000001" customHeight="1">
      <c r="B11" s="861">
        <f>'Attach 3(JV)'!B11</f>
        <v>0</v>
      </c>
      <c r="C11" s="861"/>
      <c r="D11" s="861"/>
      <c r="E11" s="12" t="str">
        <f>'Attach 3(JV)'!E11</f>
        <v>Gurugram (Haryana) - 122001</v>
      </c>
      <c r="G11" s="78" t="s">
        <v>11</v>
      </c>
    </row>
    <row r="12" spans="1:9" ht="20.100000000000001" customHeight="1">
      <c r="A12" s="32"/>
      <c r="B12" s="861">
        <f>'Attach 3(JV)'!B12</f>
        <v>0</v>
      </c>
      <c r="C12" s="861"/>
      <c r="D12" s="861"/>
      <c r="E12" s="12"/>
    </row>
    <row r="13" spans="1:9" ht="20.100000000000001" customHeight="1">
      <c r="A13" s="32"/>
      <c r="B13" s="102"/>
      <c r="C13" s="102"/>
      <c r="D13" s="102"/>
      <c r="E13" s="25"/>
    </row>
    <row r="14" spans="1:9" ht="20.100000000000001" customHeight="1">
      <c r="A14" s="29" t="s">
        <v>63</v>
      </c>
    </row>
    <row r="15" spans="1:9" ht="20.100000000000001" customHeight="1">
      <c r="A15" s="32"/>
    </row>
    <row r="16" spans="1:9" ht="170.25" customHeight="1">
      <c r="A16" s="1245" t="s">
        <v>815</v>
      </c>
      <c r="B16" s="1077"/>
      <c r="C16" s="1077"/>
      <c r="D16" s="1077"/>
      <c r="E16" s="1077"/>
      <c r="F16" s="34"/>
      <c r="G16" s="34"/>
      <c r="H16" s="34"/>
    </row>
    <row r="17" spans="1:5" ht="20.100000000000001" customHeight="1">
      <c r="A17" s="32"/>
    </row>
    <row r="18" spans="1:5" ht="20.100000000000001" hidden="1" customHeight="1">
      <c r="A18" s="35"/>
    </row>
    <row r="19" spans="1:5" ht="20.100000000000001" hidden="1" customHeight="1"/>
    <row r="20" spans="1:5" ht="20.100000000000001" hidden="1" customHeight="1">
      <c r="A20" s="35"/>
    </row>
    <row r="21" spans="1:5" ht="20.100000000000001" hidden="1" customHeight="1">
      <c r="A21" s="35"/>
    </row>
    <row r="22" spans="1:5" ht="20.100000000000001" hidden="1" customHeight="1"/>
    <row r="23" spans="1:5" ht="33" hidden="1" customHeight="1">
      <c r="D23" s="37"/>
    </row>
    <row r="24" spans="1:5" ht="33" customHeight="1">
      <c r="A24" s="36" t="s">
        <v>65</v>
      </c>
      <c r="B24" s="62" t="str">
        <f>'Attach 3(JV)'!B24</f>
        <v>--</v>
      </c>
      <c r="C24" s="40"/>
      <c r="D24" s="37" t="s">
        <v>66</v>
      </c>
      <c r="E24" s="198" t="str">
        <f>'Attach 3(JV)'!E24</f>
        <v/>
      </c>
    </row>
    <row r="25" spans="1:5" ht="33" customHeight="1">
      <c r="A25" s="36" t="s">
        <v>67</v>
      </c>
      <c r="B25" s="198" t="str">
        <f>'Attach 3(JV)'!B25</f>
        <v/>
      </c>
      <c r="C25" s="40"/>
      <c r="D25" s="37" t="s">
        <v>68</v>
      </c>
      <c r="E25" s="198" t="str">
        <f>'Attach 3(JV)'!E25</f>
        <v/>
      </c>
    </row>
    <row r="26" spans="1:5" ht="33" customHeight="1">
      <c r="D26" s="37"/>
    </row>
    <row r="27" spans="1:5" ht="20.100000000000001" customHeight="1"/>
    <row r="28" spans="1:5" ht="20.100000000000001"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ht="20.100000000000001" customHeight="1">
      <c r="A35" s="38"/>
    </row>
    <row r="36" spans="1:1" ht="20.100000000000001" customHeight="1"/>
    <row r="37" spans="1:1" ht="20.100000000000001" customHeight="1"/>
    <row r="38" spans="1:1" ht="20.100000000000001" customHeight="1"/>
    <row r="39" spans="1:1" ht="20.100000000000001" customHeight="1"/>
  </sheetData>
  <sheetProtection algorithmName="SHA-512" hashValue="6idHxixKPjJy7c0opEO3okUsni2GraRNPDdMoBfq8GUDg++9MpQOzfjR9kqZJWxSKC9avP0i6HemxMsXYAOxsQ==" saltValue="HbVRU7wRHoQ9/fg4gGJmFQ==" spinCount="100000" sheet="1" formatCells="0" formatColumns="0" formatRows="0" selectLockedCells="1"/>
  <customSheetViews>
    <customSheetView guid="{51A6EE7B-1159-4743-BF27-95D329619B3B}" scale="120" showPageBreaks="1" showGridLines="0" fitToPage="1" printArea="1" hiddenRows="1" view="pageBreakPreview">
      <selection activeCell="E1" sqref="E1"/>
      <pageMargins left="0" right="0" top="0" bottom="0" header="0" footer="0"/>
      <pageSetup scale="84" orientation="portrait" r:id="rId1"/>
      <headerFooter alignWithMargins="0">
        <oddFooter>&amp;R&amp;"Book Antiqua,Bold"&amp;8 Page &amp;P of &amp;N</oddFooter>
      </headerFooter>
    </customSheetView>
    <customSheetView guid="{B8284B7F-813C-4C59-8CB2-9F34C8EAC9F3}" scale="120" showPageBreaks="1" showGridLines="0" fitToPage="1" printArea="1" hiddenRows="1" view="pageBreakPreview" topLeftCell="A8">
      <selection activeCell="E1" sqref="E1"/>
      <pageMargins left="0" right="0" top="0" bottom="0" header="0" footer="0"/>
      <pageSetup scale="84" orientation="portrait" r:id="rId2"/>
      <headerFooter alignWithMargins="0">
        <oddFooter>&amp;R&amp;"Book Antiqua,Bold"&amp;8 Page &amp;P of &amp;N</oddFooter>
      </headerFooter>
    </customSheetView>
  </customSheetViews>
  <mergeCells count="8">
    <mergeCell ref="B12:D12"/>
    <mergeCell ref="A16:E16"/>
    <mergeCell ref="A3:E3"/>
    <mergeCell ref="A5:E5"/>
    <mergeCell ref="A8:D8"/>
    <mergeCell ref="B9:D9"/>
    <mergeCell ref="B10:D10"/>
    <mergeCell ref="B11:D11"/>
  </mergeCells>
  <pageMargins left="0.75" right="0.63" top="0.57999999999999996" bottom="0.6" header="0.34" footer="0.35"/>
  <pageSetup scale="84" orientation="portrait" r:id="rId3"/>
  <headerFooter alignWithMargins="0">
    <oddFooter>&amp;R&amp;"Book Antiqua,Bold"&amp;8 Page &amp;P of &amp;N</oddFooter>
  </headerFooter>
  <drawing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0168B-F655-455F-AE73-E571FDF24F47}">
  <sheetPr>
    <tabColor indexed="39"/>
    <pageSetUpPr fitToPage="1"/>
  </sheetPr>
  <dimension ref="A1:I39"/>
  <sheetViews>
    <sheetView showGridLines="0" view="pageBreakPreview" topLeftCell="A30" zoomScaleSheetLayoutView="100" workbookViewId="0">
      <selection activeCell="E7" sqref="E7"/>
    </sheetView>
  </sheetViews>
  <sheetFormatPr defaultColWidth="9.140625" defaultRowHeight="16.5"/>
  <cols>
    <col min="1" max="1" width="12.140625" style="29" customWidth="1"/>
    <col min="2" max="2" width="20.5703125" style="29" customWidth="1"/>
    <col min="3" max="3" width="11.42578125" style="29" customWidth="1"/>
    <col min="4" max="4" width="34.5703125" style="29" customWidth="1"/>
    <col min="5" max="5" width="41.7109375" style="29" customWidth="1"/>
    <col min="6" max="8" width="9.140625" style="24"/>
    <col min="9" max="16384" width="9.140625" style="25"/>
  </cols>
  <sheetData>
    <row r="1" spans="1:9" s="77" customFormat="1" ht="15">
      <c r="A1" s="521" t="str">
        <f>'Attach 3(JV)'!A1</f>
        <v xml:space="preserve">Specification No.:CC/NT/W-RT/DOM/A04/24/04405 </v>
      </c>
      <c r="B1" s="510"/>
      <c r="C1" s="510"/>
      <c r="D1" s="510"/>
      <c r="E1" s="522" t="s">
        <v>816</v>
      </c>
      <c r="F1" s="78"/>
      <c r="G1" s="78"/>
      <c r="H1" s="78"/>
    </row>
    <row r="3" spans="1:9" ht="75" customHeight="1">
      <c r="A3" s="1234" t="str">
        <f>'Attach 3(JV)'!A3</f>
        <v>765 kV Reactor Package–LOT-7RT-04-BULK for 7X 110 MVAR, 765kV, (1-Ph) Reactors under "Bulk Procurement of 765kV &amp; 400kV Class Transformers &amp; Reactors of various capacities (Lot-7)"</v>
      </c>
      <c r="B3" s="1235"/>
      <c r="C3" s="1235"/>
      <c r="D3" s="1235"/>
      <c r="E3" s="1235"/>
      <c r="F3" s="26"/>
      <c r="G3" s="27"/>
      <c r="H3" s="26"/>
    </row>
    <row r="4" spans="1:9" ht="20.100000000000001" customHeight="1">
      <c r="A4" s="28"/>
      <c r="H4" s="30"/>
      <c r="I4" s="11"/>
    </row>
    <row r="5" spans="1:9" ht="48" customHeight="1">
      <c r="A5" s="1319" t="s">
        <v>817</v>
      </c>
      <c r="B5" s="1319"/>
      <c r="C5" s="1319"/>
      <c r="D5" s="1319"/>
      <c r="E5" s="1319"/>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64" t="str">
        <f>'Attach 3(JV)'!A8</f>
        <v/>
      </c>
      <c r="B8" s="864"/>
      <c r="C8" s="864"/>
      <c r="D8" s="864"/>
      <c r="E8" s="12" t="str">
        <f>'Attach 3(JV)'!E8</f>
        <v>Contract Services</v>
      </c>
      <c r="H8" s="30"/>
      <c r="I8" s="11"/>
    </row>
    <row r="9" spans="1:9" ht="20.100000000000001" customHeight="1">
      <c r="A9" s="13" t="s">
        <v>57</v>
      </c>
      <c r="B9" s="861">
        <f>'Attach 3(JV)'!B9</f>
        <v>0</v>
      </c>
      <c r="C9" s="861"/>
      <c r="D9" s="861"/>
      <c r="E9" s="12" t="str">
        <f>'Attach 3(JV)'!E9</f>
        <v>Power Grid Corporation of India Ltd.,</v>
      </c>
      <c r="H9" s="30"/>
      <c r="I9" s="11"/>
    </row>
    <row r="10" spans="1:9" ht="20.100000000000001" customHeight="1">
      <c r="A10" s="13" t="s">
        <v>59</v>
      </c>
      <c r="B10" s="861">
        <f>'Attach 3(JV)'!B10</f>
        <v>0</v>
      </c>
      <c r="C10" s="861"/>
      <c r="D10" s="861"/>
      <c r="E10" s="12" t="str">
        <f>'Attach 3(JV)'!E10</f>
        <v>"Saudamini", Plot No. 2, Sector 29</v>
      </c>
      <c r="H10" s="30"/>
      <c r="I10" s="11"/>
    </row>
    <row r="11" spans="1:9" ht="20.100000000000001" customHeight="1">
      <c r="B11" s="861">
        <f>'Attach 3(JV)'!B11</f>
        <v>0</v>
      </c>
      <c r="C11" s="861"/>
      <c r="D11" s="861"/>
      <c r="E11" s="12" t="str">
        <f>'Attach 3(JV)'!E11</f>
        <v>Gurugram (Haryana) - 122001</v>
      </c>
      <c r="G11" s="78" t="s">
        <v>11</v>
      </c>
    </row>
    <row r="12" spans="1:9" ht="20.100000000000001" customHeight="1">
      <c r="A12" s="32"/>
      <c r="B12" s="861">
        <f>'Attach 3(JV)'!B12</f>
        <v>0</v>
      </c>
      <c r="C12" s="861"/>
      <c r="D12" s="861"/>
      <c r="E12" s="12"/>
    </row>
    <row r="13" spans="1:9" ht="20.100000000000001" customHeight="1">
      <c r="A13" s="32"/>
      <c r="B13" s="102"/>
      <c r="C13" s="102"/>
      <c r="D13" s="102"/>
      <c r="E13" s="25"/>
    </row>
    <row r="14" spans="1:9" ht="20.100000000000001" customHeight="1">
      <c r="A14" s="29" t="s">
        <v>63</v>
      </c>
    </row>
    <row r="15" spans="1:9" ht="20.100000000000001" customHeight="1">
      <c r="A15" s="32"/>
    </row>
    <row r="16" spans="1:9" ht="383.25" customHeight="1">
      <c r="A16" s="1401" t="s">
        <v>818</v>
      </c>
      <c r="B16" s="1401"/>
      <c r="C16" s="1401"/>
      <c r="D16" s="1401"/>
      <c r="E16" s="1401"/>
      <c r="F16" s="34"/>
      <c r="G16" s="34"/>
      <c r="H16" s="34"/>
    </row>
    <row r="17" spans="1:5" ht="20.100000000000001" customHeight="1">
      <c r="A17" s="32"/>
    </row>
    <row r="18" spans="1:5" ht="20.100000000000001" hidden="1" customHeight="1">
      <c r="A18" s="35"/>
    </row>
    <row r="19" spans="1:5" ht="20.100000000000001" hidden="1" customHeight="1"/>
    <row r="20" spans="1:5" ht="20.100000000000001" hidden="1" customHeight="1">
      <c r="A20" s="35"/>
    </row>
    <row r="21" spans="1:5" ht="20.100000000000001" hidden="1" customHeight="1">
      <c r="A21" s="35"/>
    </row>
    <row r="22" spans="1:5" ht="20.100000000000001" hidden="1" customHeight="1"/>
    <row r="23" spans="1:5" ht="33" hidden="1" customHeight="1">
      <c r="D23" s="37"/>
    </row>
    <row r="24" spans="1:5" ht="33" customHeight="1">
      <c r="A24" s="36" t="s">
        <v>65</v>
      </c>
      <c r="B24" s="62" t="str">
        <f>'Attach 3(JV)'!B24</f>
        <v>--</v>
      </c>
      <c r="C24" s="40"/>
      <c r="D24" s="37" t="s">
        <v>66</v>
      </c>
      <c r="E24" s="198" t="str">
        <f>'Attach 3(JV)'!E24</f>
        <v/>
      </c>
    </row>
    <row r="25" spans="1:5" ht="33" customHeight="1">
      <c r="A25" s="36" t="s">
        <v>67</v>
      </c>
      <c r="B25" s="198" t="str">
        <f>'Attach 3(JV)'!B25</f>
        <v/>
      </c>
      <c r="C25" s="40"/>
      <c r="D25" s="37" t="s">
        <v>68</v>
      </c>
      <c r="E25" s="198" t="str">
        <f>'Attach 3(JV)'!E25</f>
        <v/>
      </c>
    </row>
    <row r="26" spans="1:5" ht="33" customHeight="1">
      <c r="D26" s="37"/>
    </row>
    <row r="27" spans="1:5" ht="20.100000000000001" customHeight="1"/>
    <row r="28" spans="1:5" ht="20.100000000000001"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ht="20.100000000000001" customHeight="1">
      <c r="A35" s="38"/>
    </row>
    <row r="36" spans="1:1" ht="20.100000000000001" customHeight="1"/>
    <row r="37" spans="1:1" ht="20.100000000000001" customHeight="1"/>
    <row r="38" spans="1:1" ht="20.100000000000001" customHeight="1"/>
    <row r="39" spans="1:1" ht="20.100000000000001" customHeight="1"/>
  </sheetData>
  <sheetProtection algorithmName="SHA-512" hashValue="FYarD3ySXnCd9DagmrDi+xYB0qyslbcO3zOiaNcwS2nHYLc0A9k31DbaPX9ln8kHHgl7ZHAdkWPwp8Y4eRA9xQ==" saltValue="G+cT09M0lqh528g+FnWXqQ==" spinCount="100000" sheet="1" formatCells="0" formatColumns="0" formatRows="0" selectLockedCells="1"/>
  <customSheetViews>
    <customSheetView guid="{51A6EE7B-1159-4743-BF27-95D329619B3B}" scale="120" showPageBreaks="1" showGridLines="0" fitToPage="1" printArea="1" hiddenRows="1" view="pageBreakPreview">
      <selection activeCell="A16" sqref="A16:E16"/>
      <pageMargins left="0" right="0" top="0" bottom="0" header="0" footer="0"/>
      <pageSetup scale="80" orientation="portrait" r:id="rId1"/>
      <headerFooter alignWithMargins="0">
        <oddFooter>&amp;R&amp;"Book Antiqua,Bold"&amp;8 Page &amp;P of &amp;N</oddFooter>
      </headerFooter>
    </customSheetView>
    <customSheetView guid="{B8284B7F-813C-4C59-8CB2-9F34C8EAC9F3}" scale="120" showPageBreaks="1" showGridLines="0" fitToPage="1" printArea="1" hiddenRows="1" view="pageBreakPreview" topLeftCell="A16">
      <selection activeCell="A16" sqref="A16:E16"/>
      <pageMargins left="0" right="0" top="0" bottom="0" header="0" footer="0"/>
      <pageSetup scale="80" orientation="portrait" r:id="rId2"/>
      <headerFooter alignWithMargins="0">
        <oddFooter>&amp;R&amp;"Book Antiqua,Bold"&amp;8 Page &amp;P of &amp;N</oddFooter>
      </headerFooter>
    </customSheetView>
  </customSheetViews>
  <mergeCells count="8">
    <mergeCell ref="B12:D12"/>
    <mergeCell ref="A16:E16"/>
    <mergeCell ref="A3:E3"/>
    <mergeCell ref="A5:E5"/>
    <mergeCell ref="A8:D8"/>
    <mergeCell ref="B9:D9"/>
    <mergeCell ref="B10:D10"/>
    <mergeCell ref="B11:D11"/>
  </mergeCells>
  <pageMargins left="0.75" right="0.63" top="0.57999999999999996" bottom="0.6" header="0.34" footer="0.35"/>
  <pageSetup scale="80" orientation="portrait" r:id="rId3"/>
  <headerFooter alignWithMargins="0">
    <oddFooter>&amp;R&amp;"Book Antiqua,Bold"&amp;8 Page &amp;P of &amp;N</oddFooter>
  </headerFooter>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dimension ref="B1:AC38"/>
  <sheetViews>
    <sheetView showGridLines="0" view="pageBreakPreview" zoomScaleNormal="100" zoomScaleSheetLayoutView="100" workbookViewId="0">
      <selection activeCell="D11" sqref="D11:G11"/>
    </sheetView>
  </sheetViews>
  <sheetFormatPr defaultColWidth="9.140625" defaultRowHeight="16.5"/>
  <cols>
    <col min="1" max="1" width="9.140625" style="333" customWidth="1"/>
    <col min="2" max="2" width="33" style="334" customWidth="1"/>
    <col min="3" max="3" width="11.7109375" style="334" customWidth="1"/>
    <col min="4" max="5" width="6.42578125" style="334" customWidth="1"/>
    <col min="6" max="6" width="6.42578125" style="346" customWidth="1"/>
    <col min="7" max="7" width="39" style="346" customWidth="1"/>
    <col min="8" max="8" width="11.85546875" style="346" hidden="1" customWidth="1"/>
    <col min="9" max="9" width="20.28515625" style="346" hidden="1" customWidth="1"/>
    <col min="10" max="13" width="11.85546875" style="346" hidden="1" customWidth="1"/>
    <col min="14" max="14" width="11.85546875" style="346" customWidth="1"/>
    <col min="15" max="15" width="11.85546875" style="346" hidden="1" customWidth="1"/>
    <col min="16" max="25" width="11.85546875" style="346" customWidth="1"/>
    <col min="26" max="26" width="9.140625" style="333" customWidth="1"/>
    <col min="27" max="27" width="15.28515625" style="333" hidden="1" customWidth="1"/>
    <col min="28" max="28" width="0" style="333" hidden="1" customWidth="1"/>
    <col min="29" max="16384" width="9.140625" style="333"/>
  </cols>
  <sheetData>
    <row r="1" spans="2:29" s="330" customFormat="1" ht="59.25" customHeight="1">
      <c r="B1" s="818" t="str">
        <f>Basic!B1</f>
        <v>765 kV Reactor Package–LOT-7RT-04-BULK for 7X 110 MVAR, 765kV, (1-Ph) Reactors under "Bulk Procurement of 765kV &amp; 400kV Class Transformers &amp; Reactors of various capacities (Lot-7)"</v>
      </c>
      <c r="C1" s="819"/>
      <c r="D1" s="819"/>
      <c r="E1" s="819"/>
      <c r="F1" s="819"/>
      <c r="G1" s="819"/>
      <c r="H1" s="331"/>
      <c r="I1" s="331"/>
      <c r="J1" s="331"/>
      <c r="K1" s="331"/>
      <c r="L1" s="331"/>
      <c r="M1" s="331"/>
      <c r="N1" s="331"/>
      <c r="O1" s="331"/>
      <c r="P1" s="331"/>
      <c r="Q1" s="331"/>
      <c r="R1" s="331"/>
      <c r="S1" s="331"/>
      <c r="T1" s="331"/>
      <c r="U1" s="331"/>
      <c r="V1" s="331"/>
      <c r="W1" s="331"/>
      <c r="X1" s="331"/>
      <c r="Y1" s="331"/>
      <c r="AA1" s="332"/>
      <c r="AB1" s="332"/>
      <c r="AC1" s="332"/>
    </row>
    <row r="2" spans="2:29" ht="15.75" customHeight="1">
      <c r="B2" s="847" t="str">
        <f>Basic!B3</f>
        <v xml:space="preserve">CC/NT/W-RT/DOM/A04/24/04405 </v>
      </c>
      <c r="C2" s="847"/>
      <c r="D2" s="847"/>
      <c r="E2" s="847"/>
      <c r="F2" s="847"/>
      <c r="G2" s="847"/>
      <c r="H2" s="334"/>
      <c r="I2" s="334"/>
      <c r="J2" s="334"/>
      <c r="K2" s="334"/>
      <c r="L2" s="334"/>
      <c r="M2" s="334"/>
      <c r="N2" s="334"/>
      <c r="O2" s="334"/>
      <c r="P2" s="334"/>
      <c r="Q2" s="334"/>
      <c r="R2" s="334"/>
      <c r="S2" s="334"/>
      <c r="T2" s="334"/>
      <c r="U2" s="334"/>
      <c r="V2" s="334"/>
      <c r="W2" s="334"/>
      <c r="X2" s="334"/>
      <c r="Y2" s="334"/>
      <c r="AA2" s="333" t="s">
        <v>29</v>
      </c>
      <c r="AB2" s="335">
        <v>1</v>
      </c>
      <c r="AC2" s="336"/>
    </row>
    <row r="3" spans="2:29" ht="12" customHeight="1">
      <c r="B3" s="337"/>
      <c r="C3" s="337"/>
      <c r="D3" s="337"/>
      <c r="E3" s="337"/>
      <c r="F3" s="334"/>
      <c r="G3" s="334"/>
      <c r="H3" s="334"/>
      <c r="I3" s="334"/>
      <c r="J3" s="334"/>
      <c r="K3" s="334"/>
      <c r="L3" s="334"/>
      <c r="M3" s="338" t="s">
        <v>30</v>
      </c>
      <c r="N3" s="334"/>
      <c r="O3" s="334"/>
      <c r="P3" s="334"/>
      <c r="Q3" s="334"/>
      <c r="R3" s="334"/>
      <c r="S3" s="334"/>
      <c r="T3" s="334"/>
      <c r="U3" s="334"/>
      <c r="V3" s="334"/>
      <c r="W3" s="334"/>
      <c r="X3" s="334"/>
      <c r="Y3" s="334"/>
      <c r="AA3" s="333" t="s">
        <v>31</v>
      </c>
      <c r="AB3" s="335" t="s">
        <v>32</v>
      </c>
      <c r="AC3" s="336"/>
    </row>
    <row r="4" spans="2:29" ht="20.100000000000001" customHeight="1">
      <c r="B4" s="848" t="s">
        <v>33</v>
      </c>
      <c r="C4" s="848"/>
      <c r="D4" s="848"/>
      <c r="E4" s="848"/>
      <c r="F4" s="848"/>
      <c r="G4" s="848"/>
      <c r="H4" s="334"/>
      <c r="I4" s="334"/>
      <c r="J4" s="334"/>
      <c r="K4" s="334"/>
      <c r="L4" s="334"/>
      <c r="M4" s="338" t="s">
        <v>34</v>
      </c>
      <c r="N4" s="334"/>
      <c r="O4" s="334"/>
      <c r="P4" s="334"/>
      <c r="Q4" s="334"/>
      <c r="R4" s="334"/>
      <c r="S4" s="334"/>
      <c r="T4" s="334"/>
      <c r="U4" s="334"/>
      <c r="V4" s="334"/>
      <c r="W4" s="334"/>
      <c r="X4" s="334"/>
      <c r="Y4" s="334"/>
      <c r="AB4" s="335"/>
      <c r="AC4" s="336"/>
    </row>
    <row r="5" spans="2:29" ht="12" customHeight="1">
      <c r="B5" s="339"/>
      <c r="C5" s="339"/>
      <c r="F5" s="334"/>
      <c r="G5" s="334"/>
      <c r="H5" s="334"/>
      <c r="I5" s="334"/>
      <c r="J5" s="334"/>
      <c r="K5" s="334"/>
      <c r="L5" s="334"/>
      <c r="M5" s="334"/>
      <c r="N5" s="334"/>
      <c r="O5" s="334"/>
      <c r="P5" s="334"/>
      <c r="Q5" s="334"/>
      <c r="R5" s="334"/>
      <c r="S5" s="334"/>
      <c r="T5" s="334"/>
      <c r="U5" s="334"/>
      <c r="V5" s="334"/>
      <c r="W5" s="334"/>
      <c r="X5" s="334"/>
      <c r="Y5" s="334"/>
      <c r="AA5" s="336"/>
      <c r="AB5" s="336"/>
      <c r="AC5" s="336"/>
    </row>
    <row r="6" spans="2:29" s="330" customFormat="1" ht="43.5" hidden="1" customHeight="1">
      <c r="B6" s="340" t="s">
        <v>35</v>
      </c>
      <c r="C6" s="341"/>
      <c r="D6" s="849" t="s">
        <v>29</v>
      </c>
      <c r="E6" s="850"/>
      <c r="F6" s="850"/>
      <c r="G6" s="851"/>
      <c r="H6" s="342"/>
      <c r="I6" s="376" t="str">
        <f>D6</f>
        <v>Sole Bidder</v>
      </c>
      <c r="J6" s="377">
        <f>IF(I6="JV (Joint Venture)",1,2)</f>
        <v>2</v>
      </c>
      <c r="K6" s="342"/>
      <c r="L6" s="342"/>
      <c r="M6" s="342"/>
      <c r="N6" s="342"/>
      <c r="O6" s="342"/>
      <c r="P6" s="342"/>
      <c r="Q6" s="342"/>
      <c r="R6" s="342"/>
      <c r="S6" s="342"/>
      <c r="U6" s="342"/>
      <c r="V6" s="342"/>
      <c r="W6" s="342"/>
      <c r="X6" s="342"/>
      <c r="Y6" s="342"/>
      <c r="AA6" s="344">
        <f>IF(D6= "Sole Bidder", 0, D7)</f>
        <v>0</v>
      </c>
      <c r="AB6" s="332"/>
      <c r="AC6" s="332"/>
    </row>
    <row r="7" spans="2:29" ht="50.1" hidden="1" customHeight="1">
      <c r="B7" s="340" t="str">
        <f>IF(D6= "JV (Joint Venture)", "Total Nos. of  Partners in the JV [excluding the Lead Partner]", "")</f>
        <v/>
      </c>
      <c r="C7" s="345"/>
      <c r="D7" s="852">
        <v>1</v>
      </c>
      <c r="E7" s="853"/>
      <c r="F7" s="853"/>
      <c r="G7" s="854"/>
      <c r="I7" s="376"/>
      <c r="J7" s="376"/>
      <c r="AA7" s="336"/>
      <c r="AB7" s="336"/>
      <c r="AC7" s="336"/>
    </row>
    <row r="8" spans="2:29" ht="12" customHeight="1">
      <c r="B8" s="339"/>
      <c r="C8" s="339"/>
      <c r="F8" s="334"/>
      <c r="G8" s="334"/>
      <c r="H8" s="334"/>
      <c r="I8" s="334"/>
      <c r="J8" s="334"/>
      <c r="K8" s="334"/>
      <c r="L8" s="334"/>
      <c r="M8" s="334"/>
      <c r="N8" s="334"/>
      <c r="O8" s="334"/>
      <c r="P8" s="334"/>
      <c r="Q8" s="334"/>
      <c r="R8" s="334"/>
      <c r="S8" s="334"/>
      <c r="T8" s="334"/>
      <c r="U8" s="334"/>
      <c r="V8" s="334"/>
      <c r="W8" s="334"/>
      <c r="X8" s="334"/>
      <c r="Y8" s="334"/>
      <c r="AA8" s="336"/>
      <c r="AB8" s="336"/>
      <c r="AC8" s="336"/>
    </row>
    <row r="9" spans="2:29" ht="12" customHeight="1">
      <c r="B9" s="339"/>
      <c r="C9" s="339"/>
      <c r="F9" s="334"/>
      <c r="G9" s="334"/>
      <c r="H9" s="334"/>
      <c r="I9" s="334"/>
      <c r="J9" s="334"/>
      <c r="K9" s="334"/>
      <c r="L9" s="334"/>
      <c r="M9" s="334"/>
      <c r="N9" s="334"/>
      <c r="O9" s="334"/>
      <c r="P9" s="334"/>
      <c r="Q9" s="334"/>
      <c r="R9" s="334"/>
      <c r="S9" s="334"/>
      <c r="T9" s="334"/>
      <c r="U9" s="334"/>
      <c r="V9" s="334"/>
      <c r="W9" s="334"/>
      <c r="X9" s="334"/>
      <c r="Y9" s="334"/>
      <c r="AA9" s="336"/>
      <c r="AB9" s="336"/>
      <c r="AC9" s="336"/>
    </row>
    <row r="10" spans="2:29" ht="30" customHeight="1">
      <c r="B10" s="328" t="s">
        <v>36</v>
      </c>
      <c r="C10" s="347"/>
      <c r="D10" s="844"/>
      <c r="E10" s="845"/>
      <c r="F10" s="845"/>
      <c r="G10" s="846"/>
      <c r="H10" s="334"/>
      <c r="I10" s="334"/>
      <c r="J10" s="334"/>
      <c r="K10" s="334"/>
      <c r="L10" s="334"/>
      <c r="M10" s="334"/>
      <c r="N10" s="334"/>
      <c r="O10" s="334"/>
      <c r="P10" s="334"/>
      <c r="Q10" s="334"/>
      <c r="R10" s="334"/>
      <c r="S10" s="334"/>
      <c r="T10" s="334"/>
      <c r="U10" s="334"/>
      <c r="V10" s="334"/>
      <c r="W10" s="334"/>
      <c r="X10" s="334"/>
      <c r="Y10" s="334"/>
      <c r="AA10" s="336"/>
      <c r="AB10" s="336"/>
      <c r="AC10" s="336"/>
    </row>
    <row r="11" spans="2:29" ht="29.25" customHeight="1">
      <c r="B11" s="329" t="s">
        <v>37</v>
      </c>
      <c r="C11" s="348"/>
      <c r="D11" s="844"/>
      <c r="E11" s="845"/>
      <c r="F11" s="845"/>
      <c r="G11" s="846"/>
      <c r="H11" s="334"/>
      <c r="I11" s="334"/>
      <c r="J11" s="334"/>
      <c r="K11" s="334"/>
      <c r="L11" s="334"/>
      <c r="M11" s="334"/>
      <c r="N11" s="334"/>
      <c r="O11" s="334"/>
      <c r="P11" s="334"/>
      <c r="Q11" s="334"/>
      <c r="R11" s="334"/>
      <c r="S11" s="334"/>
      <c r="T11" s="334"/>
      <c r="U11" s="334"/>
      <c r="V11" s="334"/>
      <c r="W11" s="334"/>
      <c r="X11" s="334"/>
      <c r="Y11" s="334"/>
      <c r="AA11" s="336"/>
      <c r="AB11" s="336"/>
      <c r="AC11" s="336"/>
    </row>
    <row r="12" spans="2:29" ht="30.75" customHeight="1">
      <c r="B12" s="349"/>
      <c r="C12" s="350"/>
      <c r="D12" s="844"/>
      <c r="E12" s="845"/>
      <c r="F12" s="845"/>
      <c r="G12" s="846"/>
      <c r="H12" s="334"/>
      <c r="I12" s="334"/>
      <c r="J12" s="334"/>
      <c r="K12" s="334"/>
      <c r="L12" s="334"/>
      <c r="M12" s="334"/>
      <c r="N12" s="334"/>
      <c r="O12" s="334"/>
      <c r="P12" s="334"/>
      <c r="Q12" s="334"/>
      <c r="R12" s="334"/>
      <c r="S12" s="334"/>
      <c r="T12" s="334"/>
      <c r="U12" s="334"/>
      <c r="V12" s="334"/>
      <c r="W12" s="334"/>
      <c r="X12" s="334"/>
      <c r="Y12" s="334"/>
      <c r="AA12" s="336"/>
      <c r="AB12" s="336"/>
      <c r="AC12" s="336"/>
    </row>
    <row r="13" spans="2:29" ht="32.25" customHeight="1">
      <c r="B13" s="351"/>
      <c r="C13" s="352"/>
      <c r="D13" s="844"/>
      <c r="E13" s="845"/>
      <c r="F13" s="845"/>
      <c r="G13" s="846"/>
      <c r="H13" s="334"/>
      <c r="I13" s="334"/>
      <c r="J13" s="334"/>
      <c r="K13" s="334"/>
      <c r="L13" s="334"/>
      <c r="M13" s="334"/>
      <c r="N13" s="334"/>
      <c r="O13" s="334"/>
      <c r="P13" s="334"/>
      <c r="Q13" s="334"/>
      <c r="R13" s="334"/>
      <c r="S13" s="334"/>
      <c r="T13" s="334"/>
      <c r="U13" s="334"/>
      <c r="V13" s="334"/>
      <c r="W13" s="334"/>
      <c r="X13" s="334"/>
      <c r="Y13" s="334"/>
      <c r="AA13" s="336"/>
      <c r="AB13" s="336"/>
      <c r="AC13" s="336"/>
    </row>
    <row r="14" spans="2:29" ht="12" customHeight="1">
      <c r="B14" s="339"/>
      <c r="C14" s="339"/>
      <c r="F14" s="334"/>
      <c r="G14" s="334"/>
      <c r="H14" s="334"/>
      <c r="I14" s="334"/>
      <c r="J14" s="334"/>
      <c r="K14" s="334"/>
      <c r="L14" s="334"/>
      <c r="M14" s="334"/>
      <c r="N14" s="334"/>
      <c r="O14" s="334"/>
      <c r="P14" s="334"/>
      <c r="Q14" s="334"/>
      <c r="R14" s="334"/>
      <c r="S14" s="334"/>
      <c r="T14" s="334"/>
      <c r="U14" s="334"/>
      <c r="V14" s="334"/>
      <c r="W14" s="334"/>
      <c r="X14" s="334"/>
      <c r="Y14" s="334"/>
      <c r="AA14" s="336"/>
      <c r="AB14" s="336"/>
      <c r="AC14" s="336"/>
    </row>
    <row r="15" spans="2:29" ht="36" customHeight="1">
      <c r="B15" s="855" t="s">
        <v>38</v>
      </c>
      <c r="C15" s="855"/>
      <c r="D15" s="856"/>
      <c r="E15" s="856"/>
      <c r="F15" s="856"/>
      <c r="G15" s="856"/>
      <c r="I15" s="376">
        <f>D15</f>
        <v>0</v>
      </c>
      <c r="J15" s="377">
        <f>IF(I15="No",1,2)</f>
        <v>2</v>
      </c>
      <c r="K15" s="343">
        <f>IF(J15="No",1,2)</f>
        <v>2</v>
      </c>
      <c r="L15" s="346">
        <f>IF(AND(D6="JV (Joint Venture)",D7=1),1,0)</f>
        <v>0</v>
      </c>
      <c r="O15" s="346">
        <v>2019</v>
      </c>
    </row>
    <row r="16" spans="2:29" ht="30.75" customHeight="1">
      <c r="B16" s="360" t="s">
        <v>39</v>
      </c>
      <c r="C16" s="361"/>
      <c r="D16" s="844"/>
      <c r="E16" s="845"/>
      <c r="F16" s="845"/>
      <c r="G16" s="846"/>
      <c r="I16" s="376"/>
      <c r="J16" s="377"/>
      <c r="K16" s="343"/>
      <c r="O16" s="346">
        <v>2020</v>
      </c>
    </row>
    <row r="17" spans="2:29" ht="12" customHeight="1">
      <c r="B17" s="339"/>
      <c r="C17" s="339"/>
      <c r="F17" s="334"/>
      <c r="G17" s="334"/>
      <c r="H17" s="334"/>
      <c r="I17" s="334"/>
      <c r="J17" s="334"/>
      <c r="K17" s="334"/>
      <c r="L17" s="334"/>
      <c r="M17" s="334"/>
      <c r="N17" s="334"/>
      <c r="O17" s="334"/>
      <c r="P17" s="334"/>
      <c r="Q17" s="334"/>
      <c r="R17" s="334"/>
      <c r="S17" s="334"/>
      <c r="T17" s="334"/>
      <c r="U17" s="334"/>
      <c r="V17" s="334"/>
      <c r="W17" s="334"/>
      <c r="X17" s="334"/>
      <c r="Y17" s="334"/>
      <c r="AA17" s="336"/>
      <c r="AB17" s="336"/>
      <c r="AC17" s="336"/>
    </row>
    <row r="18" spans="2:29" ht="24.75" customHeight="1">
      <c r="B18" s="328" t="s">
        <v>40</v>
      </c>
      <c r="C18" s="347"/>
      <c r="D18" s="844"/>
      <c r="E18" s="845"/>
      <c r="F18" s="845"/>
      <c r="G18" s="846"/>
      <c r="I18" s="376"/>
      <c r="J18" s="376"/>
    </row>
    <row r="19" spans="2:29" ht="21" customHeight="1">
      <c r="B19" s="329" t="s">
        <v>41</v>
      </c>
      <c r="C19" s="348"/>
      <c r="D19" s="844"/>
      <c r="E19" s="845"/>
      <c r="F19" s="845"/>
      <c r="G19" s="846"/>
      <c r="I19" s="376"/>
      <c r="J19" s="376"/>
    </row>
    <row r="20" spans="2:29" ht="21" customHeight="1">
      <c r="B20" s="349" t="s">
        <v>42</v>
      </c>
      <c r="C20" s="350"/>
      <c r="D20" s="844"/>
      <c r="E20" s="845"/>
      <c r="F20" s="845"/>
      <c r="G20" s="846"/>
      <c r="I20" s="376"/>
      <c r="J20" s="376"/>
    </row>
    <row r="21" spans="2:29" ht="21.75" customHeight="1">
      <c r="B21" s="351" t="s">
        <v>43</v>
      </c>
      <c r="C21" s="352"/>
      <c r="D21" s="844"/>
      <c r="E21" s="845"/>
      <c r="F21" s="845"/>
      <c r="G21" s="846"/>
      <c r="I21" s="376" t="s">
        <v>44</v>
      </c>
      <c r="J21" s="376">
        <f>D15</f>
        <v>0</v>
      </c>
    </row>
    <row r="22" spans="2:29" ht="20.100000000000001" customHeight="1"/>
    <row r="23" spans="2:29" ht="20.100000000000001" hidden="1" customHeight="1">
      <c r="B23" s="328" t="str">
        <f>IF(D7=1, "Name of other Partner","Name of other Partner - 1")</f>
        <v>Name of other Partner</v>
      </c>
      <c r="C23" s="347"/>
      <c r="D23" s="844" t="s">
        <v>45</v>
      </c>
      <c r="E23" s="845"/>
      <c r="F23" s="845"/>
      <c r="G23" s="846"/>
    </row>
    <row r="24" spans="2:29" ht="20.100000000000001" hidden="1" customHeight="1">
      <c r="B24" s="329" t="str">
        <f>IF(D7=1, "Address of other Partner","Address of other Partner - 1")</f>
        <v>Address of other Partner</v>
      </c>
      <c r="C24" s="348"/>
      <c r="D24" s="844" t="s">
        <v>46</v>
      </c>
      <c r="E24" s="845"/>
      <c r="F24" s="845"/>
      <c r="G24" s="846"/>
    </row>
    <row r="25" spans="2:29" ht="20.100000000000001" hidden="1" customHeight="1">
      <c r="B25" s="349"/>
      <c r="C25" s="350"/>
      <c r="D25" s="844" t="s">
        <v>47</v>
      </c>
      <c r="E25" s="845"/>
      <c r="F25" s="845"/>
      <c r="G25" s="846"/>
    </row>
    <row r="26" spans="2:29" ht="20.100000000000001" hidden="1" customHeight="1">
      <c r="B26" s="351"/>
      <c r="C26" s="352"/>
      <c r="D26" s="844"/>
      <c r="E26" s="845"/>
      <c r="F26" s="845"/>
      <c r="G26" s="846"/>
    </row>
    <row r="27" spans="2:29" ht="20.100000000000001" customHeight="1"/>
    <row r="28" spans="2:29" ht="20.100000000000001" hidden="1" customHeight="1">
      <c r="B28" s="328" t="s">
        <v>48</v>
      </c>
      <c r="C28" s="347"/>
      <c r="D28" s="844"/>
      <c r="E28" s="845"/>
      <c r="F28" s="845"/>
      <c r="G28" s="846"/>
    </row>
    <row r="29" spans="2:29" ht="20.100000000000001" hidden="1" customHeight="1">
      <c r="B29" s="329" t="s">
        <v>49</v>
      </c>
      <c r="C29" s="348"/>
      <c r="D29" s="844"/>
      <c r="E29" s="845"/>
      <c r="F29" s="845"/>
      <c r="G29" s="846"/>
    </row>
    <row r="30" spans="2:29" ht="20.100000000000001" hidden="1" customHeight="1">
      <c r="B30" s="349"/>
      <c r="C30" s="350"/>
      <c r="D30" s="844"/>
      <c r="E30" s="845"/>
      <c r="F30" s="845"/>
      <c r="G30" s="846"/>
    </row>
    <row r="31" spans="2:29" ht="20.100000000000001" hidden="1" customHeight="1">
      <c r="B31" s="351"/>
      <c r="C31" s="352"/>
      <c r="D31" s="844"/>
      <c r="E31" s="845"/>
      <c r="F31" s="845"/>
      <c r="G31" s="846"/>
    </row>
    <row r="32" spans="2:29" ht="20.100000000000001" customHeight="1"/>
    <row r="33" spans="2:25" ht="21" customHeight="1">
      <c r="B33" s="353" t="s">
        <v>50</v>
      </c>
      <c r="C33" s="354"/>
      <c r="D33" s="844"/>
      <c r="E33" s="845"/>
      <c r="F33" s="845"/>
      <c r="G33" s="846"/>
    </row>
    <row r="34" spans="2:25" ht="21" customHeight="1">
      <c r="B34" s="353" t="s">
        <v>51</v>
      </c>
      <c r="C34" s="354"/>
      <c r="D34" s="844"/>
      <c r="E34" s="845"/>
      <c r="F34" s="845"/>
      <c r="G34" s="846"/>
    </row>
    <row r="35" spans="2:25" ht="21" customHeight="1">
      <c r="B35" s="355"/>
      <c r="C35" s="355"/>
      <c r="D35" s="355"/>
    </row>
    <row r="36" spans="2:25" s="330" customFormat="1" ht="21" customHeight="1">
      <c r="B36" s="353" t="s">
        <v>52</v>
      </c>
      <c r="C36" s="354"/>
      <c r="D36" s="356"/>
      <c r="E36" s="357"/>
      <c r="F36" s="356"/>
      <c r="G36" s="358"/>
      <c r="H36" s="359">
        <f>IF(E36="Feb",29,IF(OR(E36="Apr", E36="Jun", E36="Sep", E36="Nov"),30,31))</f>
        <v>31</v>
      </c>
      <c r="I36" s="334"/>
      <c r="J36" s="334"/>
      <c r="K36" s="334"/>
      <c r="L36" s="334"/>
      <c r="M36" s="334"/>
      <c r="N36" s="334"/>
      <c r="O36" s="334"/>
      <c r="P36" s="334"/>
      <c r="Q36" s="334"/>
      <c r="R36" s="334"/>
      <c r="S36" s="334"/>
      <c r="T36" s="334"/>
      <c r="U36" s="334"/>
      <c r="V36" s="334"/>
      <c r="W36" s="334"/>
      <c r="X36" s="334"/>
      <c r="Y36" s="334"/>
    </row>
    <row r="37" spans="2:25" ht="21" customHeight="1">
      <c r="B37" s="353" t="s">
        <v>53</v>
      </c>
      <c r="C37" s="354"/>
      <c r="D37" s="841"/>
      <c r="E37" s="842"/>
      <c r="F37" s="842"/>
      <c r="G37" s="843"/>
    </row>
    <row r="38" spans="2:25">
      <c r="E38" s="346"/>
    </row>
  </sheetData>
  <sheetProtection algorithmName="SHA-512" hashValue="7jqYTWcLAUJUgKLbf2BwciyQe7Jvf9DxQHllNE5hTxQbFV3z5Ksaj2ZPtKqXQ93stimN/ctWc/w18bmvn0Zo1Q==" saltValue="aMieOcEjyulNmS/tqUlwjQ==" spinCount="100000" sheet="1" formatCells="0" formatColumns="0" formatRows="0" selectLockedCells="1"/>
  <customSheetViews>
    <customSheetView guid="{51A6EE7B-1159-4743-BF27-95D329619B3B}" showPageBreaks="1" showGridLines="0" printArea="1" hiddenRows="1" hiddenColumns="1" view="pageBreakPreview" topLeftCell="A5">
      <selection activeCell="F36" sqref="F36"/>
      <pageMargins left="0" right="0" top="0" bottom="0" header="0" footer="0"/>
      <pageSetup scale="96" orientation="portrait" r:id="rId1"/>
      <headerFooter alignWithMargins="0"/>
    </customSheetView>
    <customSheetView guid="{B9DDBA10-9BB0-4D91-9619-C113F75B2489}" showPageBreaks="1" showGridLines="0" printArea="1" hiddenRows="1" hiddenColumns="1" view="pageBreakPreview">
      <selection activeCell="D10" sqref="D10:G10"/>
      <pageMargins left="0" right="0" top="0" bottom="0" header="0" footer="0"/>
      <pageSetup scale="96" orientation="portrait" r:id="rId2"/>
      <headerFooter alignWithMargins="0"/>
    </customSheetView>
    <customSheetView guid="{4B898AE2-7356-489E-882D-EC3B09CB95AA}" showPageBreaks="1" showGridLines="0" printArea="1" hiddenRows="1" hiddenColumns="1" view="pageBreakPreview">
      <selection activeCell="F36" sqref="F36"/>
      <pageMargins left="0" right="0" top="0" bottom="0" header="0" footer="0"/>
      <pageSetup scale="96" orientation="portrait" r:id="rId3"/>
      <headerFooter alignWithMargins="0"/>
    </customSheetView>
    <customSheetView guid="{3836A67F-51F8-4B52-B51D-937DC398CD1F}" showPageBreaks="1" showGridLines="0" printArea="1" hiddenRows="1" hiddenColumns="1" view="pageBreakPreview" topLeftCell="A11">
      <selection activeCell="D37" sqref="D37:G37"/>
      <pageMargins left="0" right="0" top="0" bottom="0" header="0" footer="0"/>
      <pageSetup scale="96" orientation="portrait" r:id="rId4"/>
      <headerFooter alignWithMargins="0"/>
    </customSheetView>
    <customSheetView guid="{9F341631-288D-49D9-8F81-65CCC818C9BA}" showPageBreaks="1" showGridLines="0" printArea="1" hiddenRows="1" hiddenColumns="1" view="pageBreakPreview" topLeftCell="A11">
      <selection activeCell="D37" sqref="D37:G37"/>
      <pageMargins left="0" right="0" top="0" bottom="0" header="0" footer="0"/>
      <pageSetup scale="96" orientation="portrait" r:id="rId5"/>
      <headerFooter alignWithMargins="0"/>
    </customSheetView>
    <customSheetView guid="{DBB6855E-D634-47BF-8EAD-2479D63E426E}" showPageBreaks="1" showGridLines="0" printArea="1" hiddenRows="1" hiddenColumns="1" view="pageBreakPreview">
      <selection activeCell="D10" sqref="D10:G10"/>
      <pageMargins left="0" right="0" top="0" bottom="0" header="0" footer="0"/>
      <pageSetup scale="96" orientation="portrait" r:id="rId6"/>
      <headerFooter alignWithMargins="0"/>
    </customSheetView>
    <customSheetView guid="{9CD72AD0-8BDA-437F-A784-A667464C809C}" scale="115" showPageBreaks="1" showGridLines="0" printArea="1" hiddenRows="1" hiddenColumns="1" view="pageBreakPreview">
      <selection activeCell="D37" sqref="D37"/>
      <pageMargins left="0" right="0" top="0" bottom="0" header="0" footer="0"/>
      <pageSetup scale="96" orientation="portrait" r:id="rId7"/>
      <headerFooter alignWithMargins="0"/>
    </customSheetView>
    <customSheetView guid="{757C3C2F-C668-4CD7-806B-CA71CC57DCC1}" scale="115" showPageBreaks="1" showGridLines="0" printArea="1" hiddenRows="1" hiddenColumns="1" view="pageBreakPreview" topLeftCell="A17">
      <selection activeCell="F36" sqref="F36"/>
      <pageMargins left="0" right="0" top="0" bottom="0" header="0" footer="0"/>
      <pageSetup scale="96" orientation="portrait" r:id="rId8"/>
      <headerFooter alignWithMargins="0"/>
    </customSheetView>
    <customSheetView guid="{696D4A13-5E44-4B16-B107-EB70ABB06CBE}" scale="115" showPageBreaks="1" showGridLines="0" printArea="1" hiddenRows="1" hiddenColumns="1" view="pageBreakPreview" topLeftCell="A8">
      <selection activeCell="D18" sqref="D18:G18"/>
      <pageMargins left="0" right="0" top="0" bottom="0" header="0" footer="0"/>
      <pageSetup scale="96" orientation="portrait" r:id="rId9"/>
      <headerFooter alignWithMargins="0"/>
    </customSheetView>
    <customSheetView guid="{5476C51C-4037-4B28-A818-10D7CDF0C66A}" scale="115" showPageBreaks="1" showGridLines="0" printArea="1" hiddenRows="1" hiddenColumns="1" view="pageBreakPreview">
      <selection activeCell="D20" sqref="D20:G20"/>
      <pageMargins left="0" right="0" top="0" bottom="0" header="0" footer="0"/>
      <pageSetup scale="96" orientation="portrait" r:id="rId10"/>
      <headerFooter alignWithMargins="0"/>
    </customSheetView>
    <customSheetView guid="{273BBCBD-8F12-4445-A7CA-FDA7C67AE3D5}" scale="115" showPageBreaks="1" showGridLines="0" printArea="1" hiddenRows="1" hiddenColumns="1" view="pageBreakPreview" topLeftCell="A32">
      <selection activeCell="F36" sqref="F36"/>
      <pageMargins left="0" right="0" top="0" bottom="0" header="0" footer="0"/>
      <pageSetup scale="96" orientation="portrait" r:id="rId11"/>
      <headerFooter alignWithMargins="0"/>
    </customSheetView>
    <customSheetView guid="{27CB7082-4FAB-46F1-8968-11E3E4A629B2}" scale="115" showPageBreaks="1" showGridLines="0" printArea="1" hiddenRows="1" hiddenColumns="1" view="pageBreakPreview">
      <selection activeCell="D10" sqref="D10:G10"/>
      <pageMargins left="0" right="0" top="0" bottom="0" header="0" footer="0"/>
      <pageSetup scale="96" orientation="portrait" r:id="rId12"/>
      <headerFooter alignWithMargins="0"/>
    </customSheetView>
    <customSheetView guid="{CDF7C778-C53B-45C7-952D-968F867FB204}" scale="115" showPageBreaks="1" showGridLines="0" printArea="1" hiddenRows="1" hiddenColumns="1" view="pageBreakPreview" topLeftCell="A10">
      <selection activeCell="D21" sqref="D21:G21"/>
      <pageMargins left="0" right="0" top="0" bottom="0" header="0" footer="0"/>
      <pageSetup scale="96" orientation="portrait" r:id="rId13"/>
      <headerFooter alignWithMargins="0"/>
    </customSheetView>
    <customSheetView guid="{2CF6F19D-227C-4840-A9E1-6C944B0145DB}" scale="115" showPageBreaks="1" showGridLines="0" printArea="1" hiddenRows="1" hiddenColumns="1" view="pageBreakPreview">
      <selection activeCell="D11" sqref="D11:G11"/>
      <pageMargins left="0" right="0" top="0" bottom="0" header="0" footer="0"/>
      <pageSetup scale="96" orientation="portrait" r:id="rId14"/>
      <headerFooter alignWithMargins="0"/>
    </customSheetView>
    <customSheetView guid="{05855B4F-D61E-4C97-B759-B2F96767F6F8}" scale="115" showPageBreaks="1" showGridLines="0" printArea="1" hiddenColumns="1" view="pageBreakPreview">
      <selection activeCell="D6" sqref="D6:G6"/>
      <pageMargins left="0" right="0" top="0" bottom="0" header="0" footer="0"/>
      <pageSetup scale="96" orientation="portrait" r:id="rId15"/>
      <headerFooter alignWithMargins="0"/>
    </customSheetView>
    <customSheetView guid="{A8583C01-5E6A-4469-ADCA-440E12AA8084}" scale="115" showPageBreaks="1" showGridLines="0" printArea="1" hiddenRows="1" hiddenColumns="1" view="pageBreakPreview">
      <selection activeCell="D10" sqref="D10:G10"/>
      <pageMargins left="0" right="0" top="0" bottom="0" header="0" footer="0"/>
      <pageSetup scale="96" orientation="portrait" r:id="rId16"/>
      <headerFooter alignWithMargins="0"/>
    </customSheetView>
    <customSheetView guid="{F8DC905B-04E9-41D7-B695-0DB8D092215B}" scale="115" showPageBreaks="1" showGridLines="0" printArea="1" hiddenRows="1" hiddenColumns="1" view="pageBreakPreview">
      <selection activeCell="D20" sqref="D20:G20"/>
      <pageMargins left="0" right="0" top="0" bottom="0" header="0" footer="0"/>
      <pageSetup scale="96" orientation="portrait" r:id="rId17"/>
      <headerFooter alignWithMargins="0"/>
    </customSheetView>
    <customSheetView guid="{067EF7EF-2552-42C0-8B2F-9338A16B73EB}" scale="115" showPageBreaks="1" showGridLines="0" printArea="1" hiddenRows="1" hiddenColumns="1" view="pageBreakPreview">
      <selection activeCell="D11" sqref="D11:G11"/>
      <pageMargins left="0" right="0" top="0" bottom="0" header="0" footer="0"/>
      <pageSetup scale="96" orientation="portrait" r:id="rId18"/>
      <headerFooter alignWithMargins="0"/>
    </customSheetView>
    <customSheetView guid="{869B0F9C-77A4-468D-A350-EA35CAE357D9}" scale="115" showPageBreaks="1" showGridLines="0" printArea="1" hiddenRows="1" hiddenColumns="1" view="pageBreakPreview">
      <selection activeCell="D21" sqref="D21:G21"/>
      <pageMargins left="0" right="0" top="0" bottom="0" header="0" footer="0"/>
      <pageSetup scale="96" orientation="portrait" r:id="rId19"/>
      <headerFooter alignWithMargins="0"/>
    </customSheetView>
    <customSheetView guid="{5D67CA2D-8BB3-4F00-894F-4872C1BBE88F}" scale="115" showPageBreaks="1" showGridLines="0" printArea="1" hiddenRows="1" hiddenColumns="1" view="pageBreakPreview" topLeftCell="A2">
      <selection activeCell="D15" sqref="D15:G15"/>
      <pageMargins left="0" right="0" top="0" bottom="0" header="0" footer="0"/>
      <pageSetup scale="96" orientation="portrait" r:id="rId20"/>
      <headerFooter alignWithMargins="0"/>
    </customSheetView>
    <customSheetView guid="{F0C5A243-1ADF-42BF-85A0-B6506A13618B}" scale="115" showPageBreaks="1" showGridLines="0" printArea="1" hiddenRows="1" hiddenColumns="1" view="pageBreakPreview" topLeftCell="A17">
      <selection activeCell="D37" sqref="D37"/>
      <pageMargins left="0" right="0" top="0" bottom="0" header="0" footer="0"/>
      <pageSetup scale="96" orientation="portrait" r:id="rId21"/>
      <headerFooter alignWithMargins="0"/>
    </customSheetView>
    <customSheetView guid="{176DC383-BC5B-4A2C-B484-0B54305CAC0E}" showPageBreaks="1" showGridLines="0" printArea="1" hiddenRows="1" hiddenColumns="1" view="pageBreakPreview" topLeftCell="A13">
      <selection activeCell="D37" sqref="D37:G37"/>
      <pageMargins left="0" right="0" top="0" bottom="0" header="0" footer="0"/>
      <pageSetup scale="96" orientation="portrait" r:id="rId22"/>
      <headerFooter alignWithMargins="0"/>
    </customSheetView>
    <customSheetView guid="{3B6A9969-E4B8-452F-AFFE-7A4A13F5C420}" showPageBreaks="1" showGridLines="0" printArea="1" hiddenRows="1" hiddenColumns="1" view="pageBreakPreview" topLeftCell="A10">
      <selection activeCell="D10" sqref="D10:G10"/>
      <pageMargins left="0" right="0" top="0" bottom="0" header="0" footer="0"/>
      <pageSetup scale="96" orientation="portrait" r:id="rId23"/>
      <headerFooter alignWithMargins="0"/>
    </customSheetView>
    <customSheetView guid="{B8284B7F-813C-4C59-8CB2-9F34C8EAC9F3}" showPageBreaks="1" showGridLines="0" printArea="1" hiddenRows="1" hiddenColumns="1" view="pageBreakPreview" topLeftCell="A5">
      <selection activeCell="F36" sqref="F36"/>
      <pageMargins left="0" right="0" top="0" bottom="0" header="0" footer="0"/>
      <pageSetup scale="96" orientation="portrait" r:id="rId24"/>
      <headerFooter alignWithMargins="0"/>
    </customSheetView>
  </customSheetViews>
  <mergeCells count="27">
    <mergeCell ref="B15:C15"/>
    <mergeCell ref="D15:G15"/>
    <mergeCell ref="D10:G10"/>
    <mergeCell ref="D11:G11"/>
    <mergeCell ref="D12:G12"/>
    <mergeCell ref="D13:G13"/>
    <mergeCell ref="B1:G1"/>
    <mergeCell ref="B2:G2"/>
    <mergeCell ref="B4:G4"/>
    <mergeCell ref="D6:G6"/>
    <mergeCell ref="D7:G7"/>
    <mergeCell ref="D37:G37"/>
    <mergeCell ref="D33:G33"/>
    <mergeCell ref="D34:G34"/>
    <mergeCell ref="D16:G16"/>
    <mergeCell ref="D25:G25"/>
    <mergeCell ref="D26:G26"/>
    <mergeCell ref="D28:G28"/>
    <mergeCell ref="D29:G29"/>
    <mergeCell ref="D30:G30"/>
    <mergeCell ref="D31:G31"/>
    <mergeCell ref="D18:G18"/>
    <mergeCell ref="D19:G19"/>
    <mergeCell ref="D20:G20"/>
    <mergeCell ref="D21:G21"/>
    <mergeCell ref="D23:G23"/>
    <mergeCell ref="D24:G24"/>
  </mergeCells>
  <conditionalFormatting sqref="B23:C26">
    <cfRule type="expression" dxfId="90" priority="4">
      <formula>$AA$6&lt;1</formula>
    </cfRule>
  </conditionalFormatting>
  <conditionalFormatting sqref="B28:C31">
    <cfRule type="expression" dxfId="89" priority="3">
      <formula>$AA$6&lt;2</formula>
    </cfRule>
  </conditionalFormatting>
  <conditionalFormatting sqref="B7:G7">
    <cfRule type="expression" dxfId="88" priority="5">
      <formula>$D$6="Sole Bidder"</formula>
    </cfRule>
  </conditionalFormatting>
  <conditionalFormatting sqref="D23:G31">
    <cfRule type="expression" dxfId="87" priority="2" stopIfTrue="1">
      <formula>$D$6="Sole Bidder"</formula>
    </cfRule>
  </conditionalFormatting>
  <conditionalFormatting sqref="D28:G31">
    <cfRule type="expression" dxfId="86" priority="1">
      <formula>$L$15=1</formula>
    </cfRule>
  </conditionalFormatting>
  <dataValidations count="7">
    <dataValidation type="whole" operator="greaterThanOrEqual" allowBlank="1" showInputMessage="1" showErrorMessage="1" sqref="F36" xr:uid="{00000000-0002-0000-0200-000000000000}">
      <formula1>2023</formula1>
    </dataValidation>
    <dataValidation type="list" allowBlank="1" showInputMessage="1" showErrorMessage="1" sqref="E36" xr:uid="{00000000-0002-0000-0200-000001000000}">
      <formula1>"Jan,Feb,Mar,Apr,May,Jun,Jul,Aug,Sep,Oct,Nov,Dec"</formula1>
    </dataValidation>
    <dataValidation type="list" allowBlank="1" showInputMessage="1" showErrorMessage="1" sqref="D36" xr:uid="{00000000-0002-0000-0200-000002000000}">
      <formula1>"1,2,3,4,5,6,7,8,9,10,11,12,13,14,15,16,17,18,19,20,21,22,23,24,25,26,27,28,29,30,31"</formula1>
    </dataValidation>
    <dataValidation type="list" allowBlank="1" showInputMessage="1" showErrorMessage="1" sqref="D7:G9 D14:G14" xr:uid="{00000000-0002-0000-0200-000003000000}">
      <formula1>$AB$2:$AB$3</formula1>
    </dataValidation>
    <dataValidation showInputMessage="1" showErrorMessage="1" sqref="D16:G17" xr:uid="{00000000-0002-0000-0200-000004000000}"/>
    <dataValidation type="list" allowBlank="1" showInputMessage="1" showErrorMessage="1" sqref="D15:G15" xr:uid="{00000000-0002-0000-0200-000005000000}">
      <formula1>$M$3:$M$4</formula1>
    </dataValidation>
    <dataValidation type="list" allowBlank="1" showInputMessage="1" showErrorMessage="1" sqref="D6:G6" xr:uid="{00000000-0002-0000-0200-000006000000}">
      <formula1>$AA$2</formula1>
    </dataValidation>
  </dataValidations>
  <pageMargins left="0.75" right="0.75" top="0.69" bottom="0.7" header="0.4" footer="0.37"/>
  <pageSetup scale="96" orientation="portrait" r:id="rId25"/>
  <headerFooter alignWithMargins="0"/>
  <drawing r:id="rId26"/>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5B8ED-E5CF-4E16-94DF-346783B113A6}">
  <sheetPr>
    <tabColor indexed="39"/>
    <pageSetUpPr fitToPage="1"/>
  </sheetPr>
  <dimension ref="A1:I39"/>
  <sheetViews>
    <sheetView showGridLines="0" view="pageBreakPreview" topLeftCell="A2" zoomScaleSheetLayoutView="100" workbookViewId="0">
      <selection activeCell="A16" sqref="A16:E16"/>
    </sheetView>
  </sheetViews>
  <sheetFormatPr defaultColWidth="9.140625" defaultRowHeight="16.5"/>
  <cols>
    <col min="1" max="1" width="12.140625" style="29" customWidth="1"/>
    <col min="2" max="2" width="20.5703125" style="29" customWidth="1"/>
    <col min="3" max="3" width="11.42578125" style="29" customWidth="1"/>
    <col min="4" max="4" width="34.5703125" style="29" customWidth="1"/>
    <col min="5" max="5" width="41.7109375" style="29" customWidth="1"/>
    <col min="6" max="8" width="9.140625" style="24"/>
    <col min="9" max="16384" width="9.140625" style="25"/>
  </cols>
  <sheetData>
    <row r="1" spans="1:9" s="77" customFormat="1" ht="15">
      <c r="A1" s="521" t="str">
        <f>'Attach 3(JV)'!A1</f>
        <v xml:space="preserve">Specification No.:CC/NT/W-RT/DOM/A04/24/04405 </v>
      </c>
      <c r="B1" s="510"/>
      <c r="C1" s="510"/>
      <c r="D1" s="510"/>
      <c r="E1" s="522" t="s">
        <v>819</v>
      </c>
      <c r="F1" s="78"/>
      <c r="G1" s="78"/>
      <c r="H1" s="78"/>
    </row>
    <row r="3" spans="1:9" ht="75" customHeight="1">
      <c r="A3" s="1234" t="str">
        <f>'Attach 3(JV)'!A3</f>
        <v>765 kV Reactor Package–LOT-7RT-04-BULK for 7X 110 MVAR, 765kV, (1-Ph) Reactors under "Bulk Procurement of 765kV &amp; 400kV Class Transformers &amp; Reactors of various capacities (Lot-7)"</v>
      </c>
      <c r="B3" s="1235"/>
      <c r="C3" s="1235"/>
      <c r="D3" s="1235"/>
      <c r="E3" s="1235"/>
      <c r="F3" s="26"/>
      <c r="G3" s="27"/>
      <c r="H3" s="26"/>
    </row>
    <row r="4" spans="1:9" ht="20.100000000000001" customHeight="1">
      <c r="A4" s="28"/>
      <c r="H4" s="30"/>
      <c r="I4" s="11"/>
    </row>
    <row r="5" spans="1:9" ht="48" customHeight="1">
      <c r="A5" s="1319" t="s">
        <v>820</v>
      </c>
      <c r="B5" s="1319"/>
      <c r="C5" s="1319"/>
      <c r="D5" s="1319"/>
      <c r="E5" s="1319"/>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64" t="str">
        <f>'Attach 3(JV)'!A8</f>
        <v/>
      </c>
      <c r="B8" s="864"/>
      <c r="C8" s="864"/>
      <c r="D8" s="864"/>
      <c r="E8" s="12" t="str">
        <f>'Attach 3(JV)'!E8</f>
        <v>Contract Services</v>
      </c>
      <c r="H8" s="30"/>
      <c r="I8" s="11"/>
    </row>
    <row r="9" spans="1:9" ht="20.100000000000001" customHeight="1">
      <c r="A9" s="13" t="s">
        <v>57</v>
      </c>
      <c r="B9" s="861">
        <f>'Attach 3(JV)'!B9</f>
        <v>0</v>
      </c>
      <c r="C9" s="861"/>
      <c r="D9" s="861"/>
      <c r="E9" s="12" t="str">
        <f>'Attach 3(JV)'!E9</f>
        <v>Power Grid Corporation of India Ltd.,</v>
      </c>
      <c r="H9" s="30"/>
      <c r="I9" s="11"/>
    </row>
    <row r="10" spans="1:9" ht="20.100000000000001" customHeight="1">
      <c r="A10" s="13" t="s">
        <v>59</v>
      </c>
      <c r="B10" s="861">
        <f>'Attach 3(JV)'!B10</f>
        <v>0</v>
      </c>
      <c r="C10" s="861"/>
      <c r="D10" s="861"/>
      <c r="E10" s="12" t="str">
        <f>'Attach 3(JV)'!E10</f>
        <v>"Saudamini", Plot No. 2, Sector 29</v>
      </c>
      <c r="H10" s="30"/>
      <c r="I10" s="11"/>
    </row>
    <row r="11" spans="1:9" ht="20.100000000000001" customHeight="1">
      <c r="B11" s="861">
        <f>'Attach 3(JV)'!B11</f>
        <v>0</v>
      </c>
      <c r="C11" s="861"/>
      <c r="D11" s="861"/>
      <c r="E11" s="12" t="str">
        <f>'Attach 3(JV)'!E11</f>
        <v>Gurugram (Haryana) - 122001</v>
      </c>
      <c r="G11" s="78" t="s">
        <v>11</v>
      </c>
    </row>
    <row r="12" spans="1:9" ht="20.100000000000001" customHeight="1">
      <c r="A12" s="32"/>
      <c r="B12" s="861">
        <f>'Attach 3(JV)'!B12</f>
        <v>0</v>
      </c>
      <c r="C12" s="861"/>
      <c r="D12" s="861"/>
      <c r="E12" s="12"/>
    </row>
    <row r="13" spans="1:9" ht="20.100000000000001" customHeight="1">
      <c r="A13" s="32"/>
      <c r="B13" s="102"/>
      <c r="C13" s="102"/>
      <c r="D13" s="102"/>
      <c r="E13" s="25"/>
    </row>
    <row r="14" spans="1:9" ht="20.100000000000001" customHeight="1">
      <c r="A14" s="29" t="s">
        <v>63</v>
      </c>
    </row>
    <row r="15" spans="1:9" ht="20.100000000000001" customHeight="1">
      <c r="A15" s="32"/>
    </row>
    <row r="16" spans="1:9" ht="273" customHeight="1">
      <c r="A16" s="1245" t="s">
        <v>821</v>
      </c>
      <c r="B16" s="1245"/>
      <c r="C16" s="1245"/>
      <c r="D16" s="1245"/>
      <c r="E16" s="1245"/>
      <c r="F16" s="34"/>
      <c r="G16" s="34"/>
      <c r="H16" s="34"/>
    </row>
    <row r="17" spans="1:5" ht="20.100000000000001" customHeight="1">
      <c r="A17" s="32"/>
    </row>
    <row r="18" spans="1:5" ht="20.100000000000001" hidden="1" customHeight="1">
      <c r="A18" s="35"/>
    </row>
    <row r="19" spans="1:5" ht="20.100000000000001" hidden="1" customHeight="1"/>
    <row r="20" spans="1:5" ht="20.100000000000001" hidden="1" customHeight="1">
      <c r="A20" s="35"/>
    </row>
    <row r="21" spans="1:5" ht="20.100000000000001" hidden="1" customHeight="1">
      <c r="A21" s="35"/>
    </row>
    <row r="22" spans="1:5" ht="20.100000000000001" hidden="1" customHeight="1"/>
    <row r="23" spans="1:5" ht="33" hidden="1" customHeight="1">
      <c r="D23" s="37"/>
    </row>
    <row r="24" spans="1:5" ht="33" customHeight="1">
      <c r="A24" s="36" t="s">
        <v>65</v>
      </c>
      <c r="B24" s="62" t="str">
        <f>'Attach 3(JV)'!B24</f>
        <v>--</v>
      </c>
      <c r="C24" s="40"/>
      <c r="D24" s="37" t="s">
        <v>66</v>
      </c>
      <c r="E24" s="198" t="str">
        <f>'Attach 3(JV)'!E24</f>
        <v/>
      </c>
    </row>
    <row r="25" spans="1:5" ht="33" customHeight="1">
      <c r="A25" s="36" t="s">
        <v>67</v>
      </c>
      <c r="B25" s="198" t="str">
        <f>'Attach 3(JV)'!B25</f>
        <v/>
      </c>
      <c r="C25" s="40"/>
      <c r="D25" s="37" t="s">
        <v>68</v>
      </c>
      <c r="E25" s="198" t="str">
        <f>'Attach 3(JV)'!E25</f>
        <v/>
      </c>
    </row>
    <row r="26" spans="1:5" ht="33" customHeight="1">
      <c r="D26" s="37"/>
    </row>
    <row r="27" spans="1:5" ht="20.100000000000001" customHeight="1"/>
    <row r="28" spans="1:5" ht="20.100000000000001"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ht="20.100000000000001" customHeight="1">
      <c r="A35" s="38"/>
    </row>
    <row r="36" spans="1:1" ht="20.100000000000001" customHeight="1"/>
    <row r="37" spans="1:1" ht="20.100000000000001" customHeight="1"/>
    <row r="38" spans="1:1" ht="20.100000000000001" customHeight="1"/>
    <row r="39" spans="1:1" ht="20.100000000000001" customHeight="1"/>
  </sheetData>
  <sheetProtection algorithmName="SHA-512" hashValue="elF7zvo9r3yA9JqRUZ0J2hZySFYo4rZ+SUgNn1g+/4mNhwWAfHELshJIWzSXhXHwRoe/wzcnQmDUXVCjQzView==" saltValue="V7bumH8YaQXnWwS8ng+MzQ==" spinCount="100000" sheet="1" formatCells="0" formatColumns="0" formatRows="0" selectLockedCells="1"/>
  <customSheetViews>
    <customSheetView guid="{51A6EE7B-1159-4743-BF27-95D329619B3B}" scale="120" showPageBreaks="1" showGridLines="0" fitToPage="1" printArea="1" hiddenRows="1" view="pageBreakPreview">
      <selection activeCell="E2" sqref="E2"/>
      <pageMargins left="0" right="0" top="0" bottom="0" header="0" footer="0"/>
      <pageSetup scale="84" orientation="portrait" r:id="rId1"/>
      <headerFooter alignWithMargins="0">
        <oddFooter>&amp;R&amp;"Book Antiqua,Bold"&amp;8 Page &amp;P of &amp;N</oddFooter>
      </headerFooter>
    </customSheetView>
    <customSheetView guid="{B8284B7F-813C-4C59-8CB2-9F34C8EAC9F3}" scale="120" showPageBreaks="1" showGridLines="0" fitToPage="1" printArea="1" hiddenRows="1" view="pageBreakPreview" topLeftCell="A16">
      <selection activeCell="E2" sqref="E2"/>
      <pageMargins left="0" right="0" top="0" bottom="0" header="0" footer="0"/>
      <pageSetup scale="84" orientation="portrait" r:id="rId2"/>
      <headerFooter alignWithMargins="0">
        <oddFooter>&amp;R&amp;"Book Antiqua,Bold"&amp;8 Page &amp;P of &amp;N</oddFooter>
      </headerFooter>
    </customSheetView>
  </customSheetViews>
  <mergeCells count="8">
    <mergeCell ref="B12:D12"/>
    <mergeCell ref="A16:E16"/>
    <mergeCell ref="A3:E3"/>
    <mergeCell ref="A5:E5"/>
    <mergeCell ref="A8:D8"/>
    <mergeCell ref="B9:D9"/>
    <mergeCell ref="B10:D10"/>
    <mergeCell ref="B11:D11"/>
  </mergeCells>
  <pageMargins left="0.75" right="0.63" top="0.57999999999999996" bottom="0.6" header="0.34" footer="0.35"/>
  <pageSetup scale="84" orientation="portrait" r:id="rId3"/>
  <headerFooter alignWithMargins="0">
    <oddFooter>&amp;R&amp;"Book Antiqua,Bold"&amp;8 Page &amp;P of &amp;N</oddFooter>
  </headerFooter>
  <drawing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ECC39-822B-4B8F-9402-CDDED0BD5117}">
  <sheetPr>
    <tabColor indexed="39"/>
    <pageSetUpPr fitToPage="1"/>
  </sheetPr>
  <dimension ref="A1:I39"/>
  <sheetViews>
    <sheetView showGridLines="0" view="pageBreakPreview" topLeftCell="A8" zoomScaleSheetLayoutView="100" workbookViewId="0">
      <selection activeCell="A17" sqref="A17"/>
    </sheetView>
  </sheetViews>
  <sheetFormatPr defaultColWidth="9.140625" defaultRowHeight="16.5"/>
  <cols>
    <col min="1" max="1" width="12.140625" style="29" customWidth="1"/>
    <col min="2" max="2" width="20.5703125" style="29" customWidth="1"/>
    <col min="3" max="3" width="11.42578125" style="29" customWidth="1"/>
    <col min="4" max="4" width="34.5703125" style="29" customWidth="1"/>
    <col min="5" max="5" width="41.7109375" style="29" customWidth="1"/>
    <col min="6" max="8" width="9.140625" style="24"/>
    <col min="9" max="16384" width="9.140625" style="25"/>
  </cols>
  <sheetData>
    <row r="1" spans="1:9" s="77" customFormat="1" ht="15">
      <c r="A1" s="521" t="str">
        <f>'Attach 3(JV)'!A1</f>
        <v xml:space="preserve">Specification No.:CC/NT/W-RT/DOM/A04/24/04405 </v>
      </c>
      <c r="B1" s="510"/>
      <c r="C1" s="510"/>
      <c r="D1" s="510"/>
      <c r="E1" s="522" t="s">
        <v>822</v>
      </c>
      <c r="F1" s="78"/>
      <c r="G1" s="78"/>
      <c r="H1" s="78"/>
    </row>
    <row r="3" spans="1:9" ht="65.25" customHeight="1">
      <c r="A3" s="1234" t="str">
        <f>'Attach 3(JV)'!A3</f>
        <v>765 kV Reactor Package–LOT-7RT-04-BULK for 7X 110 MVAR, 765kV, (1-Ph) Reactors under "Bulk Procurement of 765kV &amp; 400kV Class Transformers &amp; Reactors of various capacities (Lot-7)"</v>
      </c>
      <c r="B3" s="1235"/>
      <c r="C3" s="1235"/>
      <c r="D3" s="1235"/>
      <c r="E3" s="1235"/>
      <c r="F3" s="26"/>
      <c r="G3" s="27"/>
      <c r="H3" s="26"/>
    </row>
    <row r="4" spans="1:9" ht="20.100000000000001" customHeight="1">
      <c r="A4" s="28"/>
      <c r="H4" s="30"/>
      <c r="I4" s="11"/>
    </row>
    <row r="5" spans="1:9" ht="32.25" customHeight="1">
      <c r="A5" s="1319" t="s">
        <v>823</v>
      </c>
      <c r="B5" s="1319"/>
      <c r="C5" s="1319"/>
      <c r="D5" s="1319"/>
      <c r="E5" s="1319"/>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64" t="str">
        <f>'Attach 3(JV)'!A8</f>
        <v/>
      </c>
      <c r="B8" s="864"/>
      <c r="C8" s="864"/>
      <c r="D8" s="864"/>
      <c r="E8" s="12" t="str">
        <f>'Attach 3(JV)'!E8</f>
        <v>Contract Services</v>
      </c>
      <c r="H8" s="30"/>
      <c r="I8" s="11"/>
    </row>
    <row r="9" spans="1:9" ht="20.100000000000001" customHeight="1">
      <c r="A9" s="13" t="s">
        <v>57</v>
      </c>
      <c r="B9" s="861">
        <f>'Attach 3(JV)'!B9</f>
        <v>0</v>
      </c>
      <c r="C9" s="861"/>
      <c r="D9" s="861"/>
      <c r="E9" s="12" t="str">
        <f>'Attach 3(JV)'!E9</f>
        <v>Power Grid Corporation of India Ltd.,</v>
      </c>
      <c r="H9" s="30"/>
      <c r="I9" s="11"/>
    </row>
    <row r="10" spans="1:9" ht="20.100000000000001" customHeight="1">
      <c r="A10" s="13" t="s">
        <v>59</v>
      </c>
      <c r="B10" s="861">
        <f>'Attach 3(JV)'!B10</f>
        <v>0</v>
      </c>
      <c r="C10" s="861"/>
      <c r="D10" s="861"/>
      <c r="E10" s="12" t="str">
        <f>'Attach 3(JV)'!E10</f>
        <v>"Saudamini", Plot No. 2, Sector 29</v>
      </c>
      <c r="H10" s="30"/>
      <c r="I10" s="11"/>
    </row>
    <row r="11" spans="1:9" ht="20.100000000000001" customHeight="1">
      <c r="B11" s="861">
        <f>'Attach 3(JV)'!B11</f>
        <v>0</v>
      </c>
      <c r="C11" s="861"/>
      <c r="D11" s="861"/>
      <c r="E11" s="12" t="str">
        <f>'Attach 3(JV)'!E11</f>
        <v>Gurugram (Haryana) - 122001</v>
      </c>
      <c r="G11" s="78" t="s">
        <v>11</v>
      </c>
    </row>
    <row r="12" spans="1:9" ht="20.100000000000001" customHeight="1">
      <c r="A12" s="32"/>
      <c r="B12" s="861">
        <f>'Attach 3(JV)'!B12</f>
        <v>0</v>
      </c>
      <c r="C12" s="861"/>
      <c r="D12" s="861"/>
      <c r="E12" s="12"/>
    </row>
    <row r="13" spans="1:9" ht="16.5" customHeight="1">
      <c r="A13" s="32"/>
      <c r="B13" s="102"/>
      <c r="C13" s="102"/>
      <c r="D13" s="102"/>
      <c r="E13" s="25"/>
    </row>
    <row r="14" spans="1:9" ht="20.100000000000001" customHeight="1">
      <c r="A14" s="29" t="s">
        <v>63</v>
      </c>
    </row>
    <row r="15" spans="1:9" ht="20.100000000000001" customHeight="1">
      <c r="A15" s="32"/>
    </row>
    <row r="16" spans="1:9" ht="170.25" customHeight="1">
      <c r="A16" s="1245" t="s">
        <v>1080</v>
      </c>
      <c r="B16" s="1245"/>
      <c r="C16" s="1245"/>
      <c r="D16" s="1245"/>
      <c r="E16" s="1245"/>
      <c r="F16" s="34"/>
      <c r="G16" s="34"/>
      <c r="H16" s="34"/>
    </row>
    <row r="17" spans="1:5" ht="20.100000000000001" customHeight="1">
      <c r="A17" s="32"/>
    </row>
    <row r="18" spans="1:5" ht="20.100000000000001" hidden="1" customHeight="1">
      <c r="A18" s="35"/>
    </row>
    <row r="19" spans="1:5" ht="20.100000000000001" hidden="1" customHeight="1"/>
    <row r="20" spans="1:5" ht="20.100000000000001" hidden="1" customHeight="1">
      <c r="A20" s="35"/>
    </row>
    <row r="21" spans="1:5" ht="20.100000000000001" hidden="1" customHeight="1">
      <c r="A21" s="35"/>
    </row>
    <row r="22" spans="1:5" ht="20.100000000000001" hidden="1" customHeight="1"/>
    <row r="23" spans="1:5" ht="33" hidden="1" customHeight="1">
      <c r="D23" s="37"/>
    </row>
    <row r="24" spans="1:5" ht="33" customHeight="1">
      <c r="A24" s="36" t="s">
        <v>65</v>
      </c>
      <c r="B24" s="62" t="str">
        <f>'Attach 3(JV)'!B24</f>
        <v>--</v>
      </c>
      <c r="C24" s="40"/>
      <c r="D24" s="37" t="s">
        <v>66</v>
      </c>
      <c r="E24" s="198" t="str">
        <f>'Attach 3(JV)'!E24</f>
        <v/>
      </c>
    </row>
    <row r="25" spans="1:5" ht="33" customHeight="1">
      <c r="A25" s="36" t="s">
        <v>67</v>
      </c>
      <c r="B25" s="198" t="str">
        <f>'Attach 3(JV)'!B25</f>
        <v/>
      </c>
      <c r="C25" s="40"/>
      <c r="D25" s="37" t="s">
        <v>68</v>
      </c>
      <c r="E25" s="198" t="str">
        <f>'Attach 3(JV)'!E25</f>
        <v/>
      </c>
    </row>
    <row r="26" spans="1:5" ht="33" customHeight="1">
      <c r="A26" s="1402" t="s">
        <v>824</v>
      </c>
      <c r="B26" s="1402"/>
      <c r="C26" s="1402"/>
      <c r="D26" s="1402"/>
      <c r="E26" s="1402"/>
    </row>
    <row r="27" spans="1:5" ht="20.100000000000001" customHeight="1"/>
    <row r="28" spans="1:5" ht="20.100000000000001"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ht="20.100000000000001" customHeight="1">
      <c r="A35" s="38"/>
    </row>
    <row r="36" spans="1:1" ht="20.100000000000001" customHeight="1"/>
    <row r="37" spans="1:1" ht="20.100000000000001" customHeight="1"/>
    <row r="38" spans="1:1" ht="20.100000000000001" customHeight="1"/>
    <row r="39" spans="1:1" ht="20.100000000000001" customHeight="1"/>
  </sheetData>
  <sheetProtection algorithmName="SHA-512" hashValue="VZMReVB4/WOCL80oykopI8J4ByOGK3hLNxe3Qo9yTvV0ur7ETtAxXdyPyQR1ecYJkd4hZ/kxmvawQcHK5OGz2g==" saltValue="UhfN1Z3qtvymGcBXicrhSg==" spinCount="100000" sheet="1" formatCells="0" formatColumns="0" formatRows="0" selectLockedCells="1"/>
  <customSheetViews>
    <customSheetView guid="{51A6EE7B-1159-4743-BF27-95D329619B3B}" scale="120" showPageBreaks="1" showGridLines="0" fitToPage="1" printArea="1" hiddenRows="1" view="pageBreakPreview" topLeftCell="A11">
      <selection activeCell="H25" sqref="H25"/>
      <pageMargins left="0" right="0" top="0" bottom="0" header="0" footer="0"/>
      <pageSetup scale="84" orientation="portrait" r:id="rId1"/>
      <headerFooter alignWithMargins="0">
        <oddFooter>&amp;R&amp;"Book Antiqua,Bold"&amp;8 Page &amp;P of &amp;N</oddFooter>
      </headerFooter>
    </customSheetView>
    <customSheetView guid="{B8284B7F-813C-4C59-8CB2-9F34C8EAC9F3}" scale="120" showPageBreaks="1" showGridLines="0" fitToPage="1" printArea="1" hiddenRows="1" view="pageBreakPreview" topLeftCell="A11">
      <selection activeCell="H25" sqref="H25"/>
      <pageMargins left="0" right="0" top="0" bottom="0" header="0" footer="0"/>
      <pageSetup scale="84" orientation="portrait" r:id="rId2"/>
      <headerFooter alignWithMargins="0">
        <oddFooter>&amp;R&amp;"Book Antiqua,Bold"&amp;8 Page &amp;P of &amp;N</oddFooter>
      </headerFooter>
    </customSheetView>
  </customSheetViews>
  <mergeCells count="9">
    <mergeCell ref="B12:D12"/>
    <mergeCell ref="A16:E16"/>
    <mergeCell ref="A26:E26"/>
    <mergeCell ref="A3:E3"/>
    <mergeCell ref="A5:E5"/>
    <mergeCell ref="A8:D8"/>
    <mergeCell ref="B9:D9"/>
    <mergeCell ref="B10:D10"/>
    <mergeCell ref="B11:D11"/>
  </mergeCells>
  <pageMargins left="0.75" right="0.63" top="0.57999999999999996" bottom="0.6" header="0.34" footer="0.35"/>
  <pageSetup scale="84" orientation="portrait" r:id="rId3"/>
  <headerFooter alignWithMargins="0">
    <oddFooter>&amp;R&amp;"Book Antiqua,Bold"&amp;8 Page &amp;P of &amp;N</oddFooter>
  </headerFooter>
  <drawing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indexed="13"/>
    <pageSetUpPr fitToPage="1"/>
  </sheetPr>
  <dimension ref="A1:AZ121"/>
  <sheetViews>
    <sheetView showGridLines="0" view="pageBreakPreview" topLeftCell="A38" zoomScaleSheetLayoutView="100" workbookViewId="0">
      <selection activeCell="D56" sqref="D56:F56"/>
    </sheetView>
  </sheetViews>
  <sheetFormatPr defaultColWidth="9.140625" defaultRowHeight="16.5"/>
  <cols>
    <col min="1" max="1" width="10.85546875" style="29" customWidth="1"/>
    <col min="2" max="2" width="11.28515625" style="29" customWidth="1"/>
    <col min="3" max="3" width="39" style="29" customWidth="1"/>
    <col min="4" max="4" width="18.7109375" style="29" customWidth="1"/>
    <col min="5" max="5" width="27.28515625" style="29" customWidth="1"/>
    <col min="6" max="6" width="25" style="29" customWidth="1"/>
    <col min="7" max="7" width="14.5703125" style="29" customWidth="1"/>
    <col min="8" max="8" width="14.140625" style="29" customWidth="1"/>
    <col min="9" max="9" width="14" style="53" customWidth="1"/>
    <col min="10" max="10" width="16.140625" style="53" customWidth="1"/>
    <col min="11" max="11" width="9.140625" style="53" hidden="1" customWidth="1"/>
    <col min="12" max="13" width="9.140625" style="53" customWidth="1"/>
    <col min="14" max="25" width="9.140625" style="53"/>
    <col min="26" max="26" width="10" style="53" bestFit="1" customWidth="1"/>
    <col min="27" max="27" width="9.140625" style="53" customWidth="1"/>
    <col min="28" max="28" width="9.140625" style="56" customWidth="1"/>
    <col min="29" max="29" width="22.42578125" style="57" customWidth="1"/>
    <col min="30" max="31" width="9.140625" style="178" customWidth="1"/>
    <col min="32" max="32" width="9.140625" style="156" customWidth="1"/>
    <col min="33" max="33" width="10" style="156" customWidth="1"/>
    <col min="34" max="34" width="14.85546875" style="156" customWidth="1"/>
    <col min="35" max="35" width="9.140625" style="156" customWidth="1"/>
    <col min="36" max="42" width="9.140625" style="156"/>
    <col min="43" max="16384" width="9.140625" style="25"/>
  </cols>
  <sheetData>
    <row r="1" spans="1:52" ht="27.75" customHeight="1">
      <c r="A1" s="925" t="str">
        <f>'Attach 3(JV)'!A1</f>
        <v xml:space="preserve">Specification No.:CC/NT/W-RT/DOM/A04/24/04405 </v>
      </c>
      <c r="B1" s="925"/>
      <c r="C1" s="925"/>
      <c r="D1" s="925"/>
      <c r="E1" s="925"/>
      <c r="F1" s="269" t="s">
        <v>825</v>
      </c>
      <c r="G1" s="52"/>
      <c r="H1" s="52"/>
      <c r="I1" s="78"/>
      <c r="J1" s="78"/>
      <c r="K1" s="78"/>
      <c r="L1" s="78"/>
      <c r="M1" s="78"/>
      <c r="N1" s="78"/>
      <c r="O1" s="78"/>
      <c r="P1" s="78"/>
      <c r="Q1" s="78"/>
      <c r="R1" s="78"/>
      <c r="S1" s="78"/>
      <c r="T1" s="78"/>
      <c r="U1" s="78"/>
      <c r="V1" s="78"/>
      <c r="W1" s="78"/>
      <c r="X1" s="78"/>
      <c r="Y1" s="78"/>
      <c r="Z1" s="78"/>
      <c r="AA1" s="78"/>
      <c r="AD1" s="776"/>
      <c r="AE1" s="777">
        <v>1</v>
      </c>
      <c r="AF1" s="77" t="s">
        <v>826</v>
      </c>
      <c r="AG1" s="778">
        <v>1</v>
      </c>
      <c r="AH1" s="778" t="s">
        <v>827</v>
      </c>
      <c r="AI1" s="779"/>
      <c r="AJ1" s="779"/>
      <c r="AK1" s="778">
        <v>1</v>
      </c>
      <c r="AL1" s="779" t="s">
        <v>828</v>
      </c>
      <c r="AM1" s="77"/>
      <c r="AN1" s="77"/>
      <c r="AO1" s="77"/>
      <c r="AP1" s="77"/>
      <c r="AQ1" s="114"/>
      <c r="AR1" s="114"/>
      <c r="AS1" s="114"/>
      <c r="AT1" s="114"/>
      <c r="AU1" s="114"/>
      <c r="AV1" s="114"/>
      <c r="AW1" s="114"/>
      <c r="AX1" s="114"/>
      <c r="AY1" s="114"/>
      <c r="AZ1" s="114"/>
    </row>
    <row r="2" spans="1:52">
      <c r="I2" s="78"/>
      <c r="J2" s="78"/>
      <c r="K2" s="78"/>
      <c r="L2" s="78"/>
      <c r="M2" s="78"/>
      <c r="N2" s="78"/>
      <c r="O2" s="78"/>
      <c r="P2" s="78"/>
      <c r="Q2" s="78"/>
      <c r="R2" s="78"/>
      <c r="S2" s="78"/>
      <c r="T2" s="78"/>
      <c r="U2" s="78"/>
      <c r="V2" s="78"/>
      <c r="W2" s="78"/>
      <c r="X2" s="78"/>
      <c r="Y2" s="78"/>
      <c r="Z2" s="78"/>
      <c r="AA2" s="78"/>
      <c r="AD2" s="776"/>
      <c r="AE2" s="777">
        <v>2</v>
      </c>
      <c r="AF2" s="77" t="s">
        <v>829</v>
      </c>
      <c r="AG2" s="778">
        <v>2</v>
      </c>
      <c r="AH2" s="778" t="s">
        <v>830</v>
      </c>
      <c r="AI2" s="779"/>
      <c r="AJ2" s="779"/>
      <c r="AK2" s="778">
        <v>2</v>
      </c>
      <c r="AL2" s="779" t="s">
        <v>831</v>
      </c>
      <c r="AM2" s="77"/>
      <c r="AN2" s="77"/>
      <c r="AO2" s="77"/>
      <c r="AP2" s="77"/>
      <c r="AQ2" s="114"/>
      <c r="AR2" s="114"/>
      <c r="AS2" s="114"/>
      <c r="AT2" s="114"/>
      <c r="AU2" s="114"/>
      <c r="AV2" s="114"/>
      <c r="AW2" s="114"/>
      <c r="AX2" s="114"/>
      <c r="AY2" s="114"/>
      <c r="AZ2" s="114"/>
    </row>
    <row r="3" spans="1:52" ht="20.100000000000001" customHeight="1">
      <c r="A3" s="858" t="s">
        <v>832</v>
      </c>
      <c r="B3" s="858"/>
      <c r="C3" s="858"/>
      <c r="D3" s="858"/>
      <c r="E3" s="858"/>
      <c r="F3" s="858"/>
      <c r="G3" s="28"/>
      <c r="H3" s="28"/>
      <c r="I3" s="49"/>
      <c r="J3" s="78"/>
      <c r="K3" s="78"/>
      <c r="L3" s="78"/>
      <c r="M3" s="78"/>
      <c r="N3" s="78"/>
      <c r="O3" s="78"/>
      <c r="P3" s="78"/>
      <c r="Q3" s="78"/>
      <c r="R3" s="78"/>
      <c r="S3" s="78"/>
      <c r="T3" s="78"/>
      <c r="U3" s="78"/>
      <c r="V3" s="78"/>
      <c r="W3" s="78"/>
      <c r="X3" s="78"/>
      <c r="Y3" s="78"/>
      <c r="Z3" s="78"/>
      <c r="AA3" s="78"/>
      <c r="AB3" s="179"/>
      <c r="AC3" s="180"/>
      <c r="AD3" s="776"/>
      <c r="AE3" s="777">
        <v>3</v>
      </c>
      <c r="AF3" s="77" t="s">
        <v>833</v>
      </c>
      <c r="AG3" s="778">
        <v>3</v>
      </c>
      <c r="AH3" s="778" t="s">
        <v>834</v>
      </c>
      <c r="AI3" s="779"/>
      <c r="AJ3" s="779"/>
      <c r="AK3" s="778">
        <v>3</v>
      </c>
      <c r="AL3" s="779" t="s">
        <v>835</v>
      </c>
      <c r="AM3" s="77"/>
      <c r="AN3" s="77"/>
      <c r="AO3" s="77"/>
      <c r="AP3" s="77"/>
      <c r="AQ3" s="114"/>
      <c r="AR3" s="114"/>
      <c r="AS3" s="114"/>
      <c r="AT3" s="114"/>
      <c r="AU3" s="114"/>
      <c r="AV3" s="114"/>
      <c r="AW3" s="114"/>
      <c r="AX3" s="114"/>
      <c r="AY3" s="114"/>
      <c r="AZ3" s="114"/>
    </row>
    <row r="4" spans="1:52" ht="12" customHeight="1">
      <c r="A4" s="28"/>
      <c r="B4" s="28"/>
      <c r="C4" s="28"/>
      <c r="D4" s="28"/>
      <c r="E4" s="28"/>
      <c r="F4" s="28"/>
      <c r="G4" s="28"/>
      <c r="H4" s="28"/>
      <c r="I4" s="49"/>
      <c r="J4" s="78"/>
      <c r="K4" s="78"/>
      <c r="L4" s="78"/>
      <c r="M4" s="78"/>
      <c r="N4" s="78"/>
      <c r="O4" s="78"/>
      <c r="P4" s="78"/>
      <c r="Q4" s="78"/>
      <c r="R4" s="78"/>
      <c r="S4" s="78"/>
      <c r="T4" s="78"/>
      <c r="U4" s="78"/>
      <c r="V4" s="78"/>
      <c r="W4" s="78"/>
      <c r="X4" s="78"/>
      <c r="Y4" s="78"/>
      <c r="Z4" s="78"/>
      <c r="AA4" s="78"/>
      <c r="AB4" s="179"/>
      <c r="AC4" s="180"/>
      <c r="AD4" s="776"/>
      <c r="AE4" s="777">
        <v>4</v>
      </c>
      <c r="AF4" s="77" t="s">
        <v>836</v>
      </c>
      <c r="AG4" s="778">
        <v>4</v>
      </c>
      <c r="AH4" s="778" t="s">
        <v>837</v>
      </c>
      <c r="AI4" s="779"/>
      <c r="AJ4" s="779"/>
      <c r="AK4" s="778">
        <v>4</v>
      </c>
      <c r="AL4" s="779" t="s">
        <v>838</v>
      </c>
      <c r="AM4" s="77"/>
      <c r="AN4" s="77"/>
      <c r="AO4" s="77"/>
      <c r="AP4" s="77"/>
      <c r="AQ4" s="114"/>
      <c r="AR4" s="114"/>
      <c r="AS4" s="114"/>
      <c r="AT4" s="114"/>
      <c r="AU4" s="114"/>
      <c r="AV4" s="114"/>
      <c r="AW4" s="114"/>
      <c r="AX4" s="114"/>
      <c r="AY4" s="114"/>
      <c r="AZ4" s="114"/>
    </row>
    <row r="5" spans="1:52" ht="20.100000000000001" customHeight="1">
      <c r="A5" s="38" t="s">
        <v>839</v>
      </c>
      <c r="B5" s="38"/>
      <c r="C5" s="1405"/>
      <c r="D5" s="1405"/>
      <c r="E5" s="1405"/>
      <c r="F5" s="1405"/>
      <c r="G5" s="38"/>
      <c r="H5" s="38"/>
      <c r="I5" s="78"/>
      <c r="J5" s="78"/>
      <c r="K5" s="78"/>
      <c r="L5" s="78"/>
      <c r="M5" s="78"/>
      <c r="N5" s="78"/>
      <c r="O5" s="78"/>
      <c r="P5" s="78"/>
      <c r="Q5" s="78"/>
      <c r="R5" s="78"/>
      <c r="S5" s="78"/>
      <c r="T5" s="78"/>
      <c r="U5" s="78"/>
      <c r="V5" s="78"/>
      <c r="W5" s="78"/>
      <c r="X5" s="78"/>
      <c r="Y5" s="78"/>
      <c r="Z5" s="78"/>
      <c r="AA5" s="78"/>
      <c r="AB5" s="179"/>
      <c r="AC5" s="180"/>
      <c r="AD5" s="776"/>
      <c r="AE5" s="777">
        <v>5</v>
      </c>
      <c r="AF5" s="77" t="s">
        <v>840</v>
      </c>
      <c r="AG5" s="778">
        <v>5</v>
      </c>
      <c r="AH5" s="778" t="s">
        <v>837</v>
      </c>
      <c r="AI5" s="779"/>
      <c r="AJ5" s="779"/>
      <c r="AK5" s="778">
        <v>5</v>
      </c>
      <c r="AL5" s="779" t="s">
        <v>841</v>
      </c>
      <c r="AM5" s="77"/>
      <c r="AN5" s="77"/>
      <c r="AO5" s="77"/>
      <c r="AP5" s="77"/>
      <c r="AQ5" s="114"/>
      <c r="AR5" s="114"/>
      <c r="AS5" s="114"/>
      <c r="AT5" s="114"/>
      <c r="AU5" s="114"/>
      <c r="AV5" s="114"/>
      <c r="AW5" s="114"/>
      <c r="AX5" s="114"/>
      <c r="AY5" s="114"/>
      <c r="AZ5" s="114"/>
    </row>
    <row r="6" spans="1:52" ht="20.100000000000001" customHeight="1">
      <c r="A6" s="38" t="s">
        <v>65</v>
      </c>
      <c r="B6" s="1405" t="str">
        <f>'Attach 3(JV)'!B24</f>
        <v>--</v>
      </c>
      <c r="C6" s="1405"/>
      <c r="I6" s="78"/>
      <c r="J6" s="78"/>
      <c r="K6" s="78"/>
      <c r="L6" s="78"/>
      <c r="M6" s="78"/>
      <c r="N6" s="78"/>
      <c r="O6" s="78"/>
      <c r="P6" s="78"/>
      <c r="Q6" s="78"/>
      <c r="R6" s="78"/>
      <c r="S6" s="78"/>
      <c r="T6" s="78"/>
      <c r="U6" s="78"/>
      <c r="V6" s="78"/>
      <c r="W6" s="78"/>
      <c r="X6" s="78"/>
      <c r="Y6" s="78"/>
      <c r="Z6" s="78"/>
      <c r="AA6" s="78"/>
      <c r="AB6" s="179"/>
      <c r="AC6" s="180"/>
      <c r="AD6" s="776"/>
      <c r="AE6" s="777">
        <v>6</v>
      </c>
      <c r="AF6" s="77" t="s">
        <v>842</v>
      </c>
      <c r="AG6" s="778">
        <v>6</v>
      </c>
      <c r="AH6" s="778" t="s">
        <v>837</v>
      </c>
      <c r="AI6" s="780" t="e">
        <f>DAY(B6)</f>
        <v>#VALUE!</v>
      </c>
      <c r="AJ6" s="779"/>
      <c r="AK6" s="778">
        <v>6</v>
      </c>
      <c r="AL6" s="779" t="s">
        <v>843</v>
      </c>
      <c r="AM6" s="77"/>
      <c r="AN6" s="77"/>
      <c r="AO6" s="77"/>
      <c r="AP6" s="77"/>
      <c r="AQ6" s="114"/>
      <c r="AR6" s="114"/>
      <c r="AS6" s="114"/>
      <c r="AT6" s="114"/>
      <c r="AU6" s="114"/>
      <c r="AV6" s="114"/>
      <c r="AW6" s="114"/>
      <c r="AX6" s="114"/>
      <c r="AY6" s="114"/>
      <c r="AZ6" s="114"/>
    </row>
    <row r="7" spans="1:52" ht="20.100000000000001" customHeight="1">
      <c r="A7" s="38"/>
      <c r="B7" s="65"/>
      <c r="C7" s="65"/>
      <c r="I7" s="78"/>
      <c r="J7" s="78"/>
      <c r="K7" s="78"/>
      <c r="L7" s="78"/>
      <c r="M7" s="78"/>
      <c r="N7" s="78"/>
      <c r="O7" s="78"/>
      <c r="P7" s="78"/>
      <c r="Q7" s="78"/>
      <c r="R7" s="78"/>
      <c r="S7" s="78"/>
      <c r="T7" s="78"/>
      <c r="U7" s="78"/>
      <c r="V7" s="78"/>
      <c r="W7" s="78"/>
      <c r="X7" s="78"/>
      <c r="Y7" s="78"/>
      <c r="Z7" s="78"/>
      <c r="AA7" s="78"/>
      <c r="AB7" s="179"/>
      <c r="AC7" s="180"/>
      <c r="AD7" s="776"/>
      <c r="AE7" s="777">
        <v>7</v>
      </c>
      <c r="AF7" s="77" t="s">
        <v>844</v>
      </c>
      <c r="AG7" s="778">
        <v>7</v>
      </c>
      <c r="AH7" s="778" t="s">
        <v>837</v>
      </c>
      <c r="AI7" s="780" t="e">
        <f>MONTH(B6)</f>
        <v>#VALUE!</v>
      </c>
      <c r="AJ7" s="779"/>
      <c r="AK7" s="778">
        <v>7</v>
      </c>
      <c r="AL7" s="779" t="s">
        <v>845</v>
      </c>
      <c r="AM7" s="77"/>
      <c r="AN7" s="77"/>
      <c r="AO7" s="77"/>
      <c r="AP7" s="77"/>
      <c r="AQ7" s="114"/>
      <c r="AR7" s="114"/>
      <c r="AS7" s="114"/>
      <c r="AT7" s="114"/>
      <c r="AU7" s="114"/>
      <c r="AV7" s="114"/>
      <c r="AW7" s="114"/>
      <c r="AX7" s="114"/>
      <c r="AY7" s="114"/>
      <c r="AZ7" s="114"/>
    </row>
    <row r="8" spans="1:52" ht="20.100000000000001" customHeight="1">
      <c r="A8" s="55" t="str">
        <f>'Attach 3(JV)'!E7</f>
        <v>To:</v>
      </c>
      <c r="B8" s="16"/>
      <c r="F8" s="32"/>
      <c r="G8" s="32"/>
      <c r="H8" s="32"/>
      <c r="I8" s="78"/>
      <c r="J8" s="78"/>
      <c r="K8" s="78"/>
      <c r="L8" s="78"/>
      <c r="M8" s="78"/>
      <c r="N8" s="78"/>
      <c r="O8" s="78"/>
      <c r="P8" s="78"/>
      <c r="Q8" s="78"/>
      <c r="R8" s="78"/>
      <c r="S8" s="78"/>
      <c r="T8" s="78"/>
      <c r="U8" s="78"/>
      <c r="V8" s="78"/>
      <c r="W8" s="78"/>
      <c r="X8" s="78"/>
      <c r="Y8" s="78"/>
      <c r="Z8" s="78"/>
      <c r="AA8" s="78"/>
      <c r="AB8" s="179"/>
      <c r="AC8" s="180"/>
      <c r="AD8" s="776"/>
      <c r="AE8" s="777">
        <v>8</v>
      </c>
      <c r="AF8" s="77" t="s">
        <v>846</v>
      </c>
      <c r="AG8" s="778">
        <v>8</v>
      </c>
      <c r="AH8" s="778" t="s">
        <v>837</v>
      </c>
      <c r="AI8" s="780" t="e">
        <f>LOOKUP(AI7,AK1:AK12,AL1:AL12)</f>
        <v>#VALUE!</v>
      </c>
      <c r="AJ8" s="779"/>
      <c r="AK8" s="778">
        <v>8</v>
      </c>
      <c r="AL8" s="779" t="s">
        <v>847</v>
      </c>
      <c r="AM8" s="77"/>
      <c r="AN8" s="77"/>
      <c r="AO8" s="77"/>
      <c r="AP8" s="77"/>
      <c r="AQ8" s="114"/>
      <c r="AR8" s="114"/>
      <c r="AS8" s="114"/>
      <c r="AT8" s="114"/>
      <c r="AU8" s="114"/>
      <c r="AV8" s="114"/>
      <c r="AW8" s="114"/>
      <c r="AX8" s="114"/>
      <c r="AY8" s="114"/>
      <c r="AZ8" s="114"/>
    </row>
    <row r="9" spans="1:52" ht="20.100000000000001" customHeight="1">
      <c r="A9" s="55" t="str">
        <f>'Attach 3(JV)'!E8</f>
        <v>Contract Services</v>
      </c>
      <c r="B9" s="17"/>
      <c r="F9" s="32"/>
      <c r="G9" s="32"/>
      <c r="H9" s="32"/>
      <c r="I9" s="78"/>
      <c r="J9" s="78"/>
      <c r="K9" s="78"/>
      <c r="L9" s="78"/>
      <c r="M9" s="78"/>
      <c r="N9" s="78"/>
      <c r="O9" s="78"/>
      <c r="P9" s="78"/>
      <c r="Q9" s="78"/>
      <c r="R9" s="78"/>
      <c r="S9" s="78"/>
      <c r="T9" s="78"/>
      <c r="U9" s="78"/>
      <c r="V9" s="78"/>
      <c r="W9" s="78"/>
      <c r="X9" s="78"/>
      <c r="Y9" s="78"/>
      <c r="Z9" s="78"/>
      <c r="AA9" s="78"/>
      <c r="AB9" s="179"/>
      <c r="AC9" s="180"/>
      <c r="AD9" s="776"/>
      <c r="AE9" s="777">
        <v>9</v>
      </c>
      <c r="AF9" s="77" t="s">
        <v>848</v>
      </c>
      <c r="AG9" s="778">
        <v>9</v>
      </c>
      <c r="AH9" s="778" t="s">
        <v>837</v>
      </c>
      <c r="AI9" s="780" t="e">
        <f>YEAR(B6)</f>
        <v>#VALUE!</v>
      </c>
      <c r="AJ9" s="779"/>
      <c r="AK9" s="778">
        <v>9</v>
      </c>
      <c r="AL9" s="779" t="s">
        <v>849</v>
      </c>
      <c r="AM9" s="77"/>
      <c r="AN9" s="77"/>
      <c r="AO9" s="77"/>
      <c r="AP9" s="77"/>
      <c r="AQ9" s="114"/>
      <c r="AR9" s="114"/>
      <c r="AS9" s="114"/>
      <c r="AT9" s="114"/>
      <c r="AU9" s="114"/>
      <c r="AV9" s="114"/>
      <c r="AW9" s="114"/>
      <c r="AX9" s="114"/>
      <c r="AY9" s="114"/>
      <c r="AZ9" s="114"/>
    </row>
    <row r="10" spans="1:52" ht="20.100000000000001" customHeight="1">
      <c r="A10" s="55" t="str">
        <f>'Attach 3(JV)'!E9</f>
        <v>Power Grid Corporation of India Ltd.,</v>
      </c>
      <c r="B10" s="17"/>
      <c r="F10" s="32"/>
      <c r="G10" s="32"/>
      <c r="H10" s="32"/>
      <c r="I10" s="78"/>
      <c r="J10" s="78"/>
      <c r="K10" s="78"/>
      <c r="L10" s="78"/>
      <c r="M10" s="78"/>
      <c r="N10" s="78"/>
      <c r="O10" s="78"/>
      <c r="P10" s="78"/>
      <c r="Q10" s="78"/>
      <c r="R10" s="78"/>
      <c r="S10" s="78"/>
      <c r="T10" s="78"/>
      <c r="U10" s="78"/>
      <c r="V10" s="78"/>
      <c r="W10" s="78"/>
      <c r="X10" s="78"/>
      <c r="Y10" s="78"/>
      <c r="Z10" s="78"/>
      <c r="AA10" s="78"/>
      <c r="AB10" s="179"/>
      <c r="AC10" s="180"/>
      <c r="AD10" s="776"/>
      <c r="AE10" s="777">
        <v>10</v>
      </c>
      <c r="AF10" s="77" t="s">
        <v>850</v>
      </c>
      <c r="AG10" s="778">
        <v>10</v>
      </c>
      <c r="AH10" s="778" t="s">
        <v>837</v>
      </c>
      <c r="AI10" s="779"/>
      <c r="AJ10" s="779"/>
      <c r="AK10" s="778">
        <v>10</v>
      </c>
      <c r="AL10" s="779" t="s">
        <v>851</v>
      </c>
      <c r="AM10" s="77"/>
      <c r="AN10" s="77"/>
      <c r="AO10" s="77"/>
      <c r="AP10" s="77"/>
      <c r="AQ10" s="114"/>
      <c r="AR10" s="114"/>
      <c r="AS10" s="114"/>
      <c r="AT10" s="114"/>
      <c r="AU10" s="114"/>
      <c r="AV10" s="114"/>
      <c r="AW10" s="114"/>
      <c r="AX10" s="114"/>
      <c r="AY10" s="114"/>
      <c r="AZ10" s="114"/>
    </row>
    <row r="11" spans="1:52" ht="20.100000000000001" customHeight="1">
      <c r="A11" s="55" t="str">
        <f>'Attach 3(JV)'!E10</f>
        <v>"Saudamini", Plot No. 2, Sector 29</v>
      </c>
      <c r="B11" s="17"/>
      <c r="F11" s="32"/>
      <c r="G11" s="32"/>
      <c r="H11" s="32"/>
      <c r="I11" s="78"/>
      <c r="J11" s="78"/>
      <c r="K11" s="78"/>
      <c r="L11" s="78"/>
      <c r="M11" s="78"/>
      <c r="N11" s="78"/>
      <c r="O11" s="78"/>
      <c r="P11" s="78"/>
      <c r="Q11" s="78"/>
      <c r="R11" s="78"/>
      <c r="S11" s="78"/>
      <c r="T11" s="78"/>
      <c r="U11" s="78"/>
      <c r="V11" s="78"/>
      <c r="W11" s="78"/>
      <c r="X11" s="78"/>
      <c r="Y11" s="78"/>
      <c r="Z11" s="78"/>
      <c r="AA11" s="78"/>
      <c r="AB11" s="179"/>
      <c r="AC11" s="180"/>
      <c r="AD11" s="776"/>
      <c r="AE11" s="777">
        <v>11</v>
      </c>
      <c r="AF11" s="77" t="s">
        <v>852</v>
      </c>
      <c r="AG11" s="778">
        <v>11</v>
      </c>
      <c r="AH11" s="778" t="s">
        <v>837</v>
      </c>
      <c r="AI11" s="779"/>
      <c r="AJ11" s="779"/>
      <c r="AK11" s="778">
        <v>11</v>
      </c>
      <c r="AL11" s="779" t="s">
        <v>853</v>
      </c>
      <c r="AM11" s="77"/>
      <c r="AN11" s="77"/>
      <c r="AO11" s="77"/>
      <c r="AP11" s="77"/>
      <c r="AQ11" s="114"/>
      <c r="AR11" s="114"/>
      <c r="AS11" s="114"/>
      <c r="AT11" s="114"/>
      <c r="AU11" s="114"/>
      <c r="AV11" s="114"/>
      <c r="AW11" s="114"/>
      <c r="AX11" s="114"/>
      <c r="AY11" s="114"/>
      <c r="AZ11" s="114"/>
    </row>
    <row r="12" spans="1:52" ht="20.100000000000001" customHeight="1">
      <c r="A12" s="55" t="str">
        <f>'Attach 3(JV)'!E11</f>
        <v>Gurugram (Haryana) - 122001</v>
      </c>
      <c r="B12" s="17"/>
      <c r="F12" s="32"/>
      <c r="G12" s="32"/>
      <c r="H12" s="32"/>
      <c r="I12" s="78"/>
      <c r="J12" s="78"/>
      <c r="K12" s="78"/>
      <c r="L12" s="78"/>
      <c r="M12" s="78"/>
      <c r="N12" s="78"/>
      <c r="O12" s="78"/>
      <c r="P12" s="78"/>
      <c r="Q12" s="78"/>
      <c r="R12" s="78"/>
      <c r="S12" s="78"/>
      <c r="T12" s="78"/>
      <c r="U12" s="78"/>
      <c r="V12" s="78"/>
      <c r="W12" s="78"/>
      <c r="X12" s="78"/>
      <c r="Y12" s="78"/>
      <c r="Z12" s="78"/>
      <c r="AA12" s="78"/>
      <c r="AB12" s="179"/>
      <c r="AC12" s="180"/>
      <c r="AD12" s="776"/>
      <c r="AE12" s="777">
        <v>12</v>
      </c>
      <c r="AF12" s="77" t="s">
        <v>854</v>
      </c>
      <c r="AG12" s="778">
        <v>12</v>
      </c>
      <c r="AH12" s="778" t="s">
        <v>837</v>
      </c>
      <c r="AI12" s="779"/>
      <c r="AJ12" s="779"/>
      <c r="AK12" s="778">
        <v>12</v>
      </c>
      <c r="AL12" s="779" t="s">
        <v>855</v>
      </c>
      <c r="AM12" s="77"/>
      <c r="AN12" s="77"/>
      <c r="AO12" s="77"/>
      <c r="AP12" s="77"/>
      <c r="AQ12" s="114"/>
      <c r="AR12" s="114"/>
      <c r="AS12" s="114"/>
      <c r="AT12" s="114"/>
      <c r="AU12" s="114"/>
      <c r="AV12" s="114"/>
      <c r="AW12" s="114"/>
      <c r="AX12" s="114"/>
      <c r="AY12" s="114"/>
      <c r="AZ12" s="114"/>
    </row>
    <row r="13" spans="1:52" ht="20.100000000000001" customHeight="1">
      <c r="A13" s="55"/>
      <c r="B13" s="17"/>
      <c r="F13" s="32"/>
      <c r="G13" s="32"/>
      <c r="H13" s="32"/>
      <c r="I13" s="78"/>
      <c r="J13" s="78"/>
      <c r="K13" s="78"/>
      <c r="L13" s="78"/>
      <c r="M13" s="78"/>
      <c r="N13" s="78"/>
      <c r="O13" s="78"/>
      <c r="P13" s="78"/>
      <c r="Q13" s="78"/>
      <c r="R13" s="78"/>
      <c r="S13" s="78"/>
      <c r="T13" s="78"/>
      <c r="U13" s="78"/>
      <c r="V13" s="78"/>
      <c r="W13" s="78"/>
      <c r="X13" s="78"/>
      <c r="Y13" s="78"/>
      <c r="Z13" s="78"/>
      <c r="AA13" s="78"/>
      <c r="AB13" s="179"/>
      <c r="AC13" s="180"/>
      <c r="AD13" s="776"/>
      <c r="AE13" s="777">
        <v>13</v>
      </c>
      <c r="AF13" s="77" t="s">
        <v>856</v>
      </c>
      <c r="AG13" s="778">
        <v>13</v>
      </c>
      <c r="AH13" s="778" t="s">
        <v>837</v>
      </c>
      <c r="AI13" s="779"/>
      <c r="AJ13" s="779"/>
      <c r="AK13" s="779"/>
      <c r="AL13" s="779"/>
      <c r="AM13" s="77"/>
      <c r="AN13" s="77"/>
      <c r="AO13" s="77"/>
      <c r="AP13" s="77"/>
      <c r="AQ13" s="114"/>
      <c r="AR13" s="114"/>
      <c r="AS13" s="114"/>
      <c r="AT13" s="114"/>
      <c r="AU13" s="114"/>
      <c r="AV13" s="114"/>
      <c r="AW13" s="114"/>
      <c r="AX13" s="114"/>
      <c r="AY13" s="114"/>
      <c r="AZ13" s="114"/>
    </row>
    <row r="14" spans="1:52" ht="12" customHeight="1">
      <c r="A14" s="38"/>
      <c r="B14" s="38"/>
      <c r="F14" s="32"/>
      <c r="G14" s="32"/>
      <c r="H14" s="32"/>
      <c r="I14" s="78"/>
      <c r="J14" s="78"/>
      <c r="K14" s="78"/>
      <c r="L14" s="78"/>
      <c r="M14" s="78"/>
      <c r="N14" s="78"/>
      <c r="O14" s="78"/>
      <c r="P14" s="78"/>
      <c r="Q14" s="78"/>
      <c r="R14" s="78"/>
      <c r="S14" s="78"/>
      <c r="T14" s="78"/>
      <c r="U14" s="78"/>
      <c r="V14" s="78"/>
      <c r="W14" s="78"/>
      <c r="X14" s="78"/>
      <c r="Y14" s="78"/>
      <c r="Z14" s="78"/>
      <c r="AA14" s="78"/>
      <c r="AB14" s="179"/>
      <c r="AC14" s="180"/>
      <c r="AD14" s="776"/>
      <c r="AE14" s="777">
        <v>14</v>
      </c>
      <c r="AF14" s="77" t="s">
        <v>857</v>
      </c>
      <c r="AG14" s="778">
        <v>14</v>
      </c>
      <c r="AH14" s="778" t="s">
        <v>837</v>
      </c>
      <c r="AI14" s="779"/>
      <c r="AJ14" s="779"/>
      <c r="AK14" s="779"/>
      <c r="AL14" s="779"/>
      <c r="AM14" s="77"/>
      <c r="AN14" s="77"/>
      <c r="AO14" s="77"/>
      <c r="AP14" s="77"/>
      <c r="AQ14" s="114"/>
      <c r="AR14" s="114"/>
      <c r="AS14" s="114"/>
      <c r="AT14" s="114"/>
      <c r="AU14" s="114"/>
      <c r="AV14" s="114"/>
      <c r="AW14" s="114"/>
      <c r="AX14" s="114"/>
      <c r="AY14" s="114"/>
      <c r="AZ14" s="114"/>
    </row>
    <row r="15" spans="1:52" ht="60" customHeight="1">
      <c r="A15" s="265" t="s">
        <v>858</v>
      </c>
      <c r="B15" s="1408" t="str">
        <f>Basic!B1</f>
        <v>765 kV Reactor Package–LOT-7RT-04-BULK for 7X 110 MVAR, 765kV, (1-Ph) Reactors under "Bulk Procurement of 765kV &amp; 400kV Class Transformers &amp; Reactors of various capacities (Lot-7)"</v>
      </c>
      <c r="C15" s="1408"/>
      <c r="D15" s="1408"/>
      <c r="E15" s="1408"/>
      <c r="F15" s="1408"/>
      <c r="G15" s="32"/>
      <c r="H15" s="32"/>
      <c r="I15" s="78"/>
      <c r="J15" s="78"/>
      <c r="K15" s="78"/>
      <c r="L15" s="78"/>
      <c r="M15" s="78"/>
      <c r="N15" s="78"/>
      <c r="O15" s="78"/>
      <c r="P15" s="78"/>
      <c r="Q15" s="78"/>
      <c r="R15" s="78"/>
      <c r="S15" s="78"/>
      <c r="T15" s="78"/>
      <c r="U15" s="78"/>
      <c r="V15" s="78"/>
      <c r="W15" s="78"/>
      <c r="X15" s="78"/>
      <c r="Y15" s="78"/>
      <c r="Z15" s="78"/>
      <c r="AA15" s="78"/>
      <c r="AB15" s="179"/>
      <c r="AC15" s="180"/>
      <c r="AD15" s="776"/>
      <c r="AE15" s="777">
        <v>15</v>
      </c>
      <c r="AF15" s="77" t="s">
        <v>859</v>
      </c>
      <c r="AG15" s="778">
        <v>15</v>
      </c>
      <c r="AH15" s="778" t="s">
        <v>837</v>
      </c>
      <c r="AI15" s="779"/>
      <c r="AJ15" s="779"/>
      <c r="AK15" s="779"/>
      <c r="AL15" s="779"/>
      <c r="AM15" s="77"/>
      <c r="AN15" s="77"/>
      <c r="AO15" s="77"/>
      <c r="AP15" s="77"/>
      <c r="AQ15" s="114"/>
      <c r="AR15" s="114"/>
      <c r="AS15" s="114"/>
      <c r="AT15" s="114"/>
      <c r="AU15" s="114"/>
      <c r="AV15" s="114"/>
      <c r="AW15" s="114"/>
      <c r="AX15" s="114"/>
      <c r="AY15" s="114"/>
      <c r="AZ15" s="114"/>
    </row>
    <row r="16" spans="1:52" ht="30.75" customHeight="1">
      <c r="A16" s="29" t="s">
        <v>860</v>
      </c>
      <c r="C16" s="32"/>
      <c r="D16" s="32"/>
      <c r="E16" s="32"/>
      <c r="F16" s="32"/>
      <c r="G16" s="1410" t="s">
        <v>861</v>
      </c>
      <c r="H16" s="1410"/>
      <c r="I16" s="78"/>
      <c r="J16" s="78"/>
      <c r="K16" s="78"/>
      <c r="L16" s="78"/>
      <c r="M16" s="78"/>
      <c r="N16" s="78"/>
      <c r="O16" s="78"/>
      <c r="P16" s="78"/>
      <c r="Q16" s="78"/>
      <c r="R16" s="78"/>
      <c r="S16" s="78"/>
      <c r="T16" s="78"/>
      <c r="U16" s="78"/>
      <c r="V16" s="78"/>
      <c r="W16" s="78"/>
      <c r="X16" s="78"/>
      <c r="Y16" s="78"/>
      <c r="Z16" s="78"/>
      <c r="AA16" s="78"/>
      <c r="AB16" s="179"/>
      <c r="AC16" s="180"/>
      <c r="AD16" s="776"/>
      <c r="AE16" s="777">
        <v>16</v>
      </c>
      <c r="AF16" s="77" t="s">
        <v>862</v>
      </c>
      <c r="AG16" s="778">
        <v>16</v>
      </c>
      <c r="AH16" s="778" t="s">
        <v>837</v>
      </c>
      <c r="AI16" s="779"/>
      <c r="AJ16" s="779"/>
      <c r="AK16" s="779"/>
      <c r="AL16" s="779"/>
      <c r="AM16" s="77"/>
      <c r="AN16" s="77"/>
      <c r="AO16" s="77"/>
      <c r="AP16" s="77"/>
      <c r="AQ16" s="114"/>
      <c r="AR16" s="114"/>
      <c r="AS16" s="114"/>
      <c r="AT16" s="114"/>
      <c r="AU16" s="114"/>
      <c r="AV16" s="114"/>
      <c r="AW16" s="114"/>
      <c r="AX16" s="114"/>
      <c r="AY16" s="114"/>
      <c r="AZ16" s="114"/>
    </row>
    <row r="17" spans="1:52" s="24" customFormat="1" ht="141" customHeight="1">
      <c r="A17" s="69">
        <v>1</v>
      </c>
      <c r="B17" s="1403" t="str">
        <f>"Having examined the Bidding Documents, including Amendment Nos. " &amp; G17 &amp; " dated "&amp; TEXT(H17, "dd/mm/yyyy") &amp; AB17</f>
        <v>Having examined the Bidding Documents, including Amendment Nos.  dated …[Enter the Date in dd-mm-yyyy]…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 To be read in conjunction with ITB 11.3)</v>
      </c>
      <c r="C17" s="1403"/>
      <c r="D17" s="1403"/>
      <c r="E17" s="1403"/>
      <c r="F17" s="1403"/>
      <c r="G17" s="266"/>
      <c r="H17" s="267" t="s">
        <v>863</v>
      </c>
      <c r="I17" s="154"/>
      <c r="J17" s="78"/>
      <c r="K17" s="78"/>
      <c r="L17" s="78"/>
      <c r="M17" s="78"/>
      <c r="N17" s="78"/>
      <c r="O17" s="78"/>
      <c r="P17" s="78"/>
      <c r="Q17" s="78"/>
      <c r="R17" s="78"/>
      <c r="S17" s="78"/>
      <c r="T17" s="78"/>
      <c r="U17" s="78"/>
      <c r="V17" s="78"/>
      <c r="W17" s="78"/>
      <c r="X17" s="78"/>
      <c r="Y17" s="78"/>
      <c r="Z17" s="58"/>
      <c r="AA17" s="58"/>
      <c r="AB17" s="181" t="s">
        <v>864</v>
      </c>
      <c r="AC17" s="56"/>
      <c r="AD17" s="182"/>
      <c r="AE17" s="777">
        <v>17</v>
      </c>
      <c r="AF17" s="78" t="s">
        <v>865</v>
      </c>
      <c r="AG17" s="778">
        <v>17</v>
      </c>
      <c r="AH17" s="778" t="s">
        <v>837</v>
      </c>
      <c r="AI17" s="779"/>
      <c r="AJ17" s="779"/>
      <c r="AK17" s="779"/>
      <c r="AL17" s="779"/>
      <c r="AM17" s="78"/>
      <c r="AN17" s="78"/>
      <c r="AO17" s="78"/>
      <c r="AP17" s="78"/>
      <c r="AQ17" s="112"/>
      <c r="AR17" s="112"/>
      <c r="AS17" s="112"/>
      <c r="AT17" s="112"/>
      <c r="AU17" s="112"/>
      <c r="AV17" s="112"/>
      <c r="AW17" s="112"/>
      <c r="AX17" s="112"/>
      <c r="AY17" s="112"/>
      <c r="AZ17" s="112"/>
    </row>
    <row r="18" spans="1:52" s="24" customFormat="1" ht="35.25" customHeight="1">
      <c r="A18" s="69">
        <v>1.1000000000000001</v>
      </c>
      <c r="B18" s="1419" t="s">
        <v>866</v>
      </c>
      <c r="C18" s="1419"/>
      <c r="D18" s="1419"/>
      <c r="E18" s="1419"/>
      <c r="F18" s="1419"/>
      <c r="G18" s="78"/>
      <c r="H18" s="78"/>
      <c r="I18" s="154"/>
      <c r="J18" s="78"/>
      <c r="K18" s="78"/>
      <c r="L18" s="78"/>
      <c r="M18" s="78"/>
      <c r="N18" s="78"/>
      <c r="O18" s="78"/>
      <c r="P18" s="78"/>
      <c r="Q18" s="78"/>
      <c r="R18" s="78"/>
      <c r="S18" s="78"/>
      <c r="T18" s="78"/>
      <c r="U18" s="78"/>
      <c r="V18" s="78"/>
      <c r="W18" s="78"/>
      <c r="X18" s="78"/>
      <c r="Y18" s="78"/>
      <c r="Z18" s="58"/>
      <c r="AA18" s="58"/>
      <c r="AB18" s="181"/>
      <c r="AC18" s="56"/>
      <c r="AD18" s="182"/>
      <c r="AE18" s="777"/>
      <c r="AF18" s="78"/>
      <c r="AG18" s="778"/>
      <c r="AH18" s="778"/>
      <c r="AI18" s="779"/>
      <c r="AJ18" s="779"/>
      <c r="AK18" s="779"/>
      <c r="AL18" s="779"/>
      <c r="AM18" s="78"/>
      <c r="AN18" s="78"/>
      <c r="AO18" s="78"/>
      <c r="AP18" s="78"/>
      <c r="AQ18" s="112"/>
      <c r="AR18" s="112"/>
      <c r="AS18" s="112"/>
      <c r="AT18" s="112"/>
      <c r="AU18" s="112"/>
      <c r="AV18" s="112"/>
      <c r="AW18" s="112"/>
      <c r="AX18" s="112"/>
      <c r="AY18" s="112"/>
      <c r="AZ18" s="112"/>
    </row>
    <row r="19" spans="1:52" ht="21" customHeight="1">
      <c r="A19" s="69">
        <v>2</v>
      </c>
      <c r="B19" s="70" t="s">
        <v>867</v>
      </c>
      <c r="C19" s="32"/>
      <c r="D19" s="32"/>
      <c r="E19" s="32"/>
      <c r="F19" s="32"/>
      <c r="G19" s="32"/>
      <c r="H19" s="32"/>
      <c r="I19" s="78"/>
      <c r="J19" s="78"/>
      <c r="K19" s="78"/>
      <c r="L19" s="78"/>
      <c r="M19" s="78"/>
      <c r="N19" s="78"/>
      <c r="O19" s="78"/>
      <c r="P19" s="78"/>
      <c r="Q19" s="78"/>
      <c r="R19" s="78"/>
      <c r="S19" s="78"/>
      <c r="T19" s="78"/>
      <c r="U19" s="78"/>
      <c r="V19" s="78"/>
      <c r="W19" s="78"/>
      <c r="X19" s="78"/>
      <c r="Y19" s="78"/>
      <c r="Z19" s="78"/>
      <c r="AA19" s="78"/>
      <c r="AB19" s="179"/>
      <c r="AC19" s="180" t="s">
        <v>868</v>
      </c>
      <c r="AD19" s="776"/>
      <c r="AE19" s="777">
        <v>18</v>
      </c>
      <c r="AF19" s="77" t="s">
        <v>869</v>
      </c>
      <c r="AG19" s="778">
        <v>18</v>
      </c>
      <c r="AH19" s="778" t="s">
        <v>837</v>
      </c>
      <c r="AI19" s="779"/>
      <c r="AJ19" s="779"/>
      <c r="AK19" s="779"/>
      <c r="AL19" s="779"/>
      <c r="AM19" s="77"/>
      <c r="AN19" s="77"/>
      <c r="AO19" s="77"/>
      <c r="AP19" s="77"/>
      <c r="AQ19" s="114"/>
      <c r="AR19" s="114"/>
      <c r="AS19" s="114"/>
      <c r="AT19" s="114"/>
      <c r="AU19" s="114"/>
      <c r="AV19" s="114"/>
      <c r="AW19" s="114"/>
      <c r="AX19" s="114"/>
      <c r="AY19" s="114"/>
      <c r="AZ19" s="114"/>
    </row>
    <row r="20" spans="1:52" s="24" customFormat="1" ht="41.25" customHeight="1">
      <c r="A20" s="29"/>
      <c r="B20" s="1077" t="s">
        <v>870</v>
      </c>
      <c r="C20" s="1077"/>
      <c r="D20" s="1077"/>
      <c r="E20" s="1077"/>
      <c r="F20" s="1077"/>
      <c r="G20" s="1412"/>
      <c r="H20" s="1412"/>
      <c r="I20" s="1412"/>
      <c r="J20" s="1412"/>
      <c r="K20" s="78"/>
      <c r="L20" s="78"/>
      <c r="M20" s="78"/>
      <c r="N20" s="78"/>
      <c r="O20" s="78"/>
      <c r="P20" s="78"/>
      <c r="Q20" s="78"/>
      <c r="R20" s="78"/>
      <c r="S20" s="78"/>
      <c r="T20" s="78"/>
      <c r="U20" s="78"/>
      <c r="V20" s="78"/>
      <c r="W20" s="78"/>
      <c r="X20" s="78"/>
      <c r="Y20" s="78"/>
      <c r="Z20" s="78"/>
      <c r="AA20" s="78"/>
      <c r="AB20" s="179"/>
      <c r="AC20" s="180" t="s">
        <v>871</v>
      </c>
      <c r="AD20" s="777"/>
      <c r="AE20" s="777">
        <v>19</v>
      </c>
      <c r="AF20" s="78" t="s">
        <v>872</v>
      </c>
      <c r="AG20" s="778">
        <v>19</v>
      </c>
      <c r="AH20" s="778" t="s">
        <v>837</v>
      </c>
      <c r="AI20" s="781"/>
      <c r="AJ20" s="781"/>
      <c r="AK20" s="781"/>
      <c r="AL20" s="781"/>
      <c r="AM20" s="78"/>
      <c r="AN20" s="78"/>
      <c r="AO20" s="78"/>
      <c r="AP20" s="78"/>
      <c r="AQ20" s="112"/>
      <c r="AR20" s="112"/>
      <c r="AS20" s="112"/>
      <c r="AT20" s="112"/>
      <c r="AU20" s="112"/>
      <c r="AV20" s="112"/>
      <c r="AW20" s="112"/>
      <c r="AX20" s="112"/>
      <c r="AY20" s="112"/>
      <c r="AZ20" s="112"/>
    </row>
    <row r="21" spans="1:52" s="24" customFormat="1" ht="42" customHeight="1">
      <c r="A21" s="29"/>
      <c r="B21" s="948" t="str">
        <f>"(a) Attachment 1(" &amp; Basic!$B$2 &amp; ") :"</f>
        <v>(a) Attachment 1(7RT-04-BULK) :</v>
      </c>
      <c r="C21" s="948"/>
      <c r="D21" s="1413" t="s">
        <v>873</v>
      </c>
      <c r="E21" s="1413"/>
      <c r="F21" s="1413"/>
      <c r="G21" s="752"/>
      <c r="H21" s="753"/>
      <c r="I21" s="753"/>
      <c r="J21" s="753"/>
      <c r="K21" s="777"/>
      <c r="L21" s="777"/>
      <c r="M21" s="782"/>
      <c r="N21" s="777"/>
      <c r="O21" s="777"/>
      <c r="P21" s="777"/>
      <c r="Q21" s="777"/>
      <c r="R21" s="777"/>
      <c r="S21" s="777"/>
      <c r="T21" s="777"/>
      <c r="U21" s="777"/>
      <c r="V21" s="777"/>
      <c r="W21" s="777"/>
      <c r="X21" s="777"/>
      <c r="Y21" s="777"/>
      <c r="Z21" s="78"/>
      <c r="AA21" s="78"/>
      <c r="AB21" s="179"/>
      <c r="AC21" s="180" t="s">
        <v>874</v>
      </c>
      <c r="AD21" s="777" t="str">
        <f>IF(ISERROR(LOOKUP(J21,AE1:AE21,AF1:AF21)), "Zero", LOOKUP(J21,AE1:AE21,AF1:AF21))</f>
        <v>Zero</v>
      </c>
      <c r="AE21" s="777">
        <v>20</v>
      </c>
      <c r="AF21" s="78" t="s">
        <v>875</v>
      </c>
      <c r="AG21" s="778">
        <v>20</v>
      </c>
      <c r="AH21" s="778" t="s">
        <v>837</v>
      </c>
      <c r="AI21" s="779"/>
      <c r="AJ21" s="779"/>
      <c r="AK21" s="779"/>
      <c r="AL21" s="779"/>
      <c r="AM21" s="78"/>
      <c r="AN21" s="78"/>
      <c r="AO21" s="78"/>
      <c r="AP21" s="78"/>
      <c r="AQ21" s="112"/>
      <c r="AR21" s="112"/>
      <c r="AS21" s="112"/>
      <c r="AT21" s="112"/>
      <c r="AU21" s="112"/>
      <c r="AV21" s="112"/>
      <c r="AW21" s="112"/>
      <c r="AX21" s="112"/>
      <c r="AY21" s="112"/>
      <c r="AZ21" s="112"/>
    </row>
    <row r="22" spans="1:52" s="24" customFormat="1" ht="99" hidden="1" customHeight="1">
      <c r="A22" s="29"/>
      <c r="B22" s="494"/>
      <c r="C22" s="494"/>
      <c r="D22" s="1415"/>
      <c r="E22" s="1415"/>
      <c r="F22" s="1416"/>
      <c r="G22" s="494"/>
      <c r="H22" s="494"/>
      <c r="I22" s="494"/>
      <c r="J22" s="494"/>
      <c r="K22" s="777"/>
      <c r="L22" s="777"/>
      <c r="M22" s="782"/>
      <c r="N22" s="777"/>
      <c r="O22" s="777"/>
      <c r="P22" s="777"/>
      <c r="Q22" s="777"/>
      <c r="R22" s="777"/>
      <c r="S22" s="777"/>
      <c r="T22" s="777"/>
      <c r="U22" s="777"/>
      <c r="V22" s="777"/>
      <c r="W22" s="777"/>
      <c r="X22" s="777"/>
      <c r="Y22" s="777"/>
      <c r="Z22" s="78"/>
      <c r="AA22" s="78"/>
      <c r="AB22" s="179"/>
      <c r="AC22" s="180"/>
      <c r="AD22" s="777"/>
      <c r="AE22" s="777"/>
      <c r="AF22" s="78"/>
      <c r="AG22" s="778"/>
      <c r="AH22" s="778"/>
      <c r="AI22" s="779"/>
      <c r="AJ22" s="779"/>
      <c r="AK22" s="779"/>
      <c r="AL22" s="779"/>
      <c r="AM22" s="78"/>
      <c r="AN22" s="78"/>
      <c r="AO22" s="78"/>
      <c r="AP22" s="78"/>
      <c r="AQ22" s="112"/>
      <c r="AR22" s="112"/>
      <c r="AS22" s="112"/>
      <c r="AT22" s="112"/>
      <c r="AU22" s="112"/>
      <c r="AV22" s="112"/>
      <c r="AW22" s="112"/>
      <c r="AX22" s="112"/>
      <c r="AY22" s="112"/>
      <c r="AZ22" s="112"/>
    </row>
    <row r="23" spans="1:52" s="24" customFormat="1" hidden="1">
      <c r="A23" s="29"/>
      <c r="B23" s="494"/>
      <c r="C23" s="494"/>
      <c r="D23" s="1414" t="s">
        <v>876</v>
      </c>
      <c r="E23" s="1414"/>
      <c r="F23" s="1414"/>
      <c r="G23" s="1411"/>
      <c r="H23" s="1411"/>
      <c r="I23" s="1411"/>
      <c r="J23" s="1411"/>
      <c r="K23" s="777"/>
      <c r="L23" s="777"/>
      <c r="M23" s="782"/>
      <c r="N23" s="777"/>
      <c r="O23" s="777"/>
      <c r="P23" s="777"/>
      <c r="Q23" s="777"/>
      <c r="R23" s="777"/>
      <c r="S23" s="777"/>
      <c r="T23" s="777"/>
      <c r="U23" s="777"/>
      <c r="V23" s="777"/>
      <c r="W23" s="777"/>
      <c r="X23" s="777"/>
      <c r="Y23" s="777"/>
      <c r="Z23" s="78"/>
      <c r="AA23" s="78"/>
      <c r="AB23" s="179"/>
      <c r="AC23" s="180"/>
      <c r="AD23" s="777"/>
      <c r="AE23" s="777"/>
      <c r="AF23" s="78"/>
      <c r="AG23" s="778"/>
      <c r="AH23" s="778"/>
      <c r="AI23" s="779"/>
      <c r="AJ23" s="779"/>
      <c r="AK23" s="779"/>
      <c r="AL23" s="779"/>
      <c r="AM23" s="78"/>
      <c r="AN23" s="78"/>
      <c r="AO23" s="78"/>
      <c r="AP23" s="78"/>
      <c r="AQ23" s="112"/>
      <c r="AR23" s="112"/>
      <c r="AS23" s="112"/>
      <c r="AT23" s="112"/>
      <c r="AU23" s="112"/>
      <c r="AV23" s="112"/>
      <c r="AW23" s="112"/>
      <c r="AX23" s="112"/>
      <c r="AY23" s="112"/>
      <c r="AZ23" s="112"/>
    </row>
    <row r="24" spans="1:52" s="24" customFormat="1" ht="80.25" hidden="1" customHeight="1">
      <c r="A24" s="29"/>
      <c r="B24" s="494"/>
      <c r="C24" s="494"/>
      <c r="D24" s="1417" t="s">
        <v>877</v>
      </c>
      <c r="E24" s="1417"/>
      <c r="F24" s="1417"/>
      <c r="G24" s="698"/>
      <c r="H24" s="698"/>
      <c r="I24" s="698"/>
      <c r="J24" s="698"/>
      <c r="K24" s="777"/>
      <c r="L24" s="777"/>
      <c r="M24" s="782"/>
      <c r="N24" s="777"/>
      <c r="O24" s="777"/>
      <c r="P24" s="777"/>
      <c r="Q24" s="777"/>
      <c r="R24" s="777"/>
      <c r="S24" s="777"/>
      <c r="T24" s="777"/>
      <c r="U24" s="777"/>
      <c r="V24" s="777"/>
      <c r="W24" s="777"/>
      <c r="X24" s="777"/>
      <c r="Y24" s="777"/>
      <c r="Z24" s="78"/>
      <c r="AA24" s="78"/>
      <c r="AB24" s="179"/>
      <c r="AC24" s="180"/>
      <c r="AD24" s="777"/>
      <c r="AE24" s="777"/>
      <c r="AF24" s="78"/>
      <c r="AG24" s="778"/>
      <c r="AH24" s="778"/>
      <c r="AI24" s="779"/>
      <c r="AJ24" s="779"/>
      <c r="AK24" s="779"/>
      <c r="AL24" s="779"/>
      <c r="AM24" s="78"/>
      <c r="AN24" s="78"/>
      <c r="AO24" s="78"/>
      <c r="AP24" s="78"/>
      <c r="AQ24" s="112"/>
      <c r="AR24" s="112"/>
      <c r="AS24" s="112"/>
      <c r="AT24" s="112"/>
      <c r="AU24" s="112"/>
      <c r="AV24" s="112"/>
      <c r="AW24" s="112"/>
      <c r="AX24" s="112"/>
      <c r="AY24" s="112"/>
      <c r="AZ24" s="112"/>
    </row>
    <row r="25" spans="1:52" s="24" customFormat="1" ht="69.75" hidden="1" customHeight="1">
      <c r="A25" s="29"/>
      <c r="B25" s="494"/>
      <c r="C25" s="494"/>
      <c r="D25" s="1418" t="s">
        <v>878</v>
      </c>
      <c r="E25" s="1418"/>
      <c r="F25" s="1418"/>
      <c r="G25" s="698"/>
      <c r="H25" s="698"/>
      <c r="I25" s="698"/>
      <c r="J25" s="698"/>
      <c r="K25" s="777"/>
      <c r="L25" s="777"/>
      <c r="M25" s="782"/>
      <c r="N25" s="777"/>
      <c r="O25" s="777"/>
      <c r="P25" s="777"/>
      <c r="Q25" s="777"/>
      <c r="R25" s="777"/>
      <c r="S25" s="777"/>
      <c r="T25" s="777"/>
      <c r="U25" s="777"/>
      <c r="V25" s="777"/>
      <c r="W25" s="777"/>
      <c r="X25" s="777"/>
      <c r="Y25" s="777"/>
      <c r="Z25" s="78"/>
      <c r="AA25" s="78"/>
      <c r="AB25" s="179"/>
      <c r="AC25" s="180"/>
      <c r="AD25" s="777"/>
      <c r="AE25" s="777"/>
      <c r="AF25" s="78"/>
      <c r="AG25" s="778"/>
      <c r="AH25" s="778"/>
      <c r="AI25" s="779"/>
      <c r="AJ25" s="779"/>
      <c r="AK25" s="779"/>
      <c r="AL25" s="779"/>
      <c r="AM25" s="78"/>
      <c r="AN25" s="78"/>
      <c r="AO25" s="78"/>
      <c r="AP25" s="78"/>
      <c r="AQ25" s="112"/>
      <c r="AR25" s="112"/>
      <c r="AS25" s="112"/>
      <c r="AT25" s="112"/>
      <c r="AU25" s="112"/>
      <c r="AV25" s="112"/>
      <c r="AW25" s="112"/>
      <c r="AX25" s="112"/>
      <c r="AY25" s="112"/>
      <c r="AZ25" s="112"/>
    </row>
    <row r="26" spans="1:52" s="24" customFormat="1" ht="74.25" customHeight="1">
      <c r="A26" s="29"/>
      <c r="B26" s="948" t="str">
        <f>"(b) Attachment 2(" &amp; Basic!$B$2 &amp; ") :"</f>
        <v>(b) Attachment 2(7RT-04-BULK) :</v>
      </c>
      <c r="C26" s="948"/>
      <c r="D26" s="1404" t="s">
        <v>879</v>
      </c>
      <c r="E26" s="1404"/>
      <c r="F26" s="1404"/>
      <c r="K26" s="78"/>
      <c r="L26" s="78"/>
      <c r="M26" s="78"/>
      <c r="N26" s="78"/>
      <c r="O26" s="78"/>
      <c r="P26" s="78"/>
      <c r="Q26" s="78"/>
      <c r="R26" s="78"/>
      <c r="S26" s="78"/>
      <c r="T26" s="78"/>
      <c r="U26" s="78"/>
      <c r="V26" s="78"/>
      <c r="W26" s="78"/>
      <c r="X26" s="78"/>
      <c r="Y26" s="78"/>
      <c r="Z26" s="78"/>
      <c r="AA26" s="78"/>
      <c r="AB26" s="179"/>
      <c r="AC26" s="180" t="s">
        <v>880</v>
      </c>
      <c r="AD26" s="777" t="str">
        <f>IF(J21 &gt; 9, "("&amp;J21&amp;")", "(0"&amp;J21&amp;")")</f>
        <v>(0)</v>
      </c>
      <c r="AE26" s="777"/>
      <c r="AF26" s="78"/>
      <c r="AG26" s="778">
        <v>21</v>
      </c>
      <c r="AH26" s="778" t="s">
        <v>827</v>
      </c>
      <c r="AI26" s="779"/>
      <c r="AJ26" s="779"/>
      <c r="AK26" s="779"/>
      <c r="AL26" s="779"/>
      <c r="AM26" s="78"/>
      <c r="AN26" s="78"/>
      <c r="AO26" s="78"/>
      <c r="AP26" s="78"/>
      <c r="AQ26" s="112"/>
      <c r="AR26" s="112"/>
      <c r="AS26" s="112"/>
      <c r="AT26" s="112"/>
      <c r="AU26" s="112"/>
      <c r="AV26" s="112"/>
      <c r="AW26" s="112"/>
      <c r="AX26" s="112"/>
      <c r="AY26" s="112"/>
      <c r="AZ26" s="112"/>
    </row>
    <row r="27" spans="1:52" s="24" customFormat="1" ht="60" customHeight="1">
      <c r="A27" s="29"/>
      <c r="B27" s="494"/>
      <c r="C27" s="494"/>
      <c r="D27" s="1406" t="s">
        <v>881</v>
      </c>
      <c r="E27" s="1406"/>
      <c r="F27" s="1406"/>
      <c r="K27" s="78"/>
      <c r="L27" s="78"/>
      <c r="M27" s="78"/>
      <c r="N27" s="78"/>
      <c r="O27" s="78"/>
      <c r="P27" s="78"/>
      <c r="Q27" s="78"/>
      <c r="R27" s="78"/>
      <c r="S27" s="78"/>
      <c r="T27" s="78"/>
      <c r="U27" s="78"/>
      <c r="V27" s="78"/>
      <c r="W27" s="78"/>
      <c r="X27" s="78"/>
      <c r="Y27" s="78"/>
      <c r="Z27" s="78"/>
      <c r="AA27" s="78"/>
      <c r="AB27" s="179"/>
      <c r="AC27" s="180"/>
      <c r="AD27" s="777"/>
      <c r="AE27" s="777"/>
      <c r="AF27" s="78"/>
      <c r="AG27" s="778"/>
      <c r="AH27" s="778"/>
      <c r="AI27" s="779"/>
      <c r="AJ27" s="779"/>
      <c r="AK27" s="779"/>
      <c r="AL27" s="779"/>
      <c r="AM27" s="78"/>
      <c r="AN27" s="78"/>
      <c r="AO27" s="78"/>
      <c r="AP27" s="78"/>
      <c r="AQ27" s="112"/>
      <c r="AR27" s="112"/>
      <c r="AS27" s="112"/>
      <c r="AT27" s="112"/>
      <c r="AU27" s="112"/>
      <c r="AV27" s="112"/>
      <c r="AW27" s="112"/>
      <c r="AX27" s="112"/>
      <c r="AY27" s="112"/>
      <c r="AZ27" s="112"/>
    </row>
    <row r="28" spans="1:52" s="24" customFormat="1" ht="24" customHeight="1">
      <c r="A28" s="29"/>
      <c r="B28" s="494"/>
      <c r="C28" s="494"/>
      <c r="D28" s="1407" t="s">
        <v>882</v>
      </c>
      <c r="E28" s="1407"/>
      <c r="F28" s="1407"/>
      <c r="K28" s="78"/>
      <c r="L28" s="78"/>
      <c r="M28" s="78"/>
      <c r="N28" s="78"/>
      <c r="O28" s="78"/>
      <c r="P28" s="78"/>
      <c r="Q28" s="78"/>
      <c r="R28" s="78"/>
      <c r="S28" s="78"/>
      <c r="T28" s="78"/>
      <c r="U28" s="78"/>
      <c r="V28" s="78"/>
      <c r="W28" s="78"/>
      <c r="X28" s="78"/>
      <c r="Y28" s="78"/>
      <c r="Z28" s="78"/>
      <c r="AA28" s="78"/>
      <c r="AB28" s="179"/>
      <c r="AC28" s="180"/>
      <c r="AD28" s="777"/>
      <c r="AE28" s="777"/>
      <c r="AF28" s="78"/>
      <c r="AG28" s="778"/>
      <c r="AH28" s="778"/>
      <c r="AI28" s="779"/>
      <c r="AJ28" s="779"/>
      <c r="AK28" s="779"/>
      <c r="AL28" s="779"/>
      <c r="AM28" s="78"/>
      <c r="AN28" s="78"/>
      <c r="AO28" s="78"/>
      <c r="AP28" s="78"/>
      <c r="AQ28" s="112"/>
      <c r="AR28" s="112"/>
      <c r="AS28" s="112"/>
      <c r="AT28" s="112"/>
      <c r="AU28" s="112"/>
      <c r="AV28" s="112"/>
      <c r="AW28" s="112"/>
      <c r="AX28" s="112"/>
      <c r="AY28" s="112"/>
      <c r="AZ28" s="112"/>
    </row>
    <row r="29" spans="1:52" s="24" customFormat="1" ht="80.25" customHeight="1">
      <c r="A29" s="29"/>
      <c r="B29" s="948" t="str">
        <f>"(c) Attachment 3(" &amp; Basic!$B$2 &amp; ") :"</f>
        <v>(c) Attachment 3(7RT-04-BULK) :</v>
      </c>
      <c r="C29" s="948"/>
      <c r="D29" s="1404" t="s">
        <v>883</v>
      </c>
      <c r="E29" s="1404"/>
      <c r="F29" s="1404"/>
      <c r="G29" s="71"/>
      <c r="H29" s="71"/>
      <c r="I29" s="78"/>
      <c r="J29" s="78"/>
      <c r="K29" s="78"/>
      <c r="L29" s="78"/>
      <c r="M29" s="78"/>
      <c r="N29" s="78"/>
      <c r="O29" s="78"/>
      <c r="P29" s="78"/>
      <c r="Q29" s="78"/>
      <c r="R29" s="78"/>
      <c r="S29" s="78"/>
      <c r="T29" s="78"/>
      <c r="U29" s="78"/>
      <c r="V29" s="78"/>
      <c r="W29" s="78"/>
      <c r="X29" s="78"/>
      <c r="Y29" s="78"/>
      <c r="Z29" s="78"/>
      <c r="AA29" s="34"/>
      <c r="AB29" s="179"/>
      <c r="AC29" s="180"/>
      <c r="AD29" s="777"/>
      <c r="AE29" s="777"/>
      <c r="AF29" s="78"/>
      <c r="AG29" s="778">
        <v>22</v>
      </c>
      <c r="AH29" s="778" t="s">
        <v>837</v>
      </c>
      <c r="AI29" s="779"/>
      <c r="AJ29" s="779"/>
      <c r="AK29" s="779"/>
      <c r="AL29" s="779"/>
      <c r="AM29" s="78"/>
      <c r="AN29" s="78"/>
      <c r="AO29" s="78"/>
      <c r="AP29" s="78"/>
      <c r="AQ29" s="112"/>
      <c r="AR29" s="112"/>
      <c r="AS29" s="112"/>
      <c r="AT29" s="112"/>
      <c r="AU29" s="112"/>
      <c r="AV29" s="112"/>
      <c r="AW29" s="112"/>
      <c r="AX29" s="112"/>
      <c r="AY29" s="112"/>
      <c r="AZ29" s="112"/>
    </row>
    <row r="30" spans="1:52" s="24" customFormat="1" ht="49.5" hidden="1" customHeight="1">
      <c r="A30" s="29"/>
      <c r="B30" s="270"/>
      <c r="C30" s="270"/>
      <c r="D30" s="1409" t="s">
        <v>884</v>
      </c>
      <c r="E30" s="1409"/>
      <c r="F30" s="1409"/>
      <c r="G30" s="147"/>
      <c r="H30" s="215" t="e">
        <f>#REF!</f>
        <v>#REF!</v>
      </c>
      <c r="I30" s="78"/>
      <c r="J30" s="783"/>
      <c r="K30" s="783"/>
      <c r="L30" s="783"/>
      <c r="M30" s="783"/>
      <c r="N30" s="783"/>
      <c r="O30" s="783"/>
      <c r="P30" s="783"/>
      <c r="Q30" s="783"/>
      <c r="R30" s="783"/>
      <c r="S30" s="783"/>
      <c r="T30" s="783"/>
      <c r="U30" s="783"/>
      <c r="V30" s="783"/>
      <c r="W30" s="783"/>
      <c r="X30" s="783"/>
      <c r="Y30" s="783"/>
      <c r="Z30" s="78"/>
      <c r="AA30" s="78"/>
      <c r="AB30" s="179"/>
      <c r="AC30" s="180" t="s">
        <v>885</v>
      </c>
      <c r="AD30" s="777"/>
      <c r="AE30" s="777"/>
      <c r="AF30" s="78"/>
      <c r="AG30" s="778">
        <v>23</v>
      </c>
      <c r="AH30" s="778" t="s">
        <v>837</v>
      </c>
      <c r="AI30" s="779"/>
      <c r="AJ30" s="779"/>
      <c r="AK30" s="779"/>
      <c r="AL30" s="779"/>
      <c r="AM30" s="78"/>
      <c r="AN30" s="78"/>
      <c r="AO30" s="78"/>
      <c r="AP30" s="78"/>
      <c r="AQ30" s="112"/>
      <c r="AR30" s="112"/>
      <c r="AS30" s="112"/>
      <c r="AT30" s="112"/>
      <c r="AU30" s="112"/>
      <c r="AV30" s="112"/>
      <c r="AW30" s="112"/>
      <c r="AX30" s="112"/>
      <c r="AY30" s="112"/>
      <c r="AZ30" s="112"/>
    </row>
    <row r="31" spans="1:52" s="24" customFormat="1" ht="48" hidden="1" customHeight="1">
      <c r="A31" s="29"/>
      <c r="B31" s="270"/>
      <c r="C31" s="270"/>
      <c r="D31" s="1409" t="s">
        <v>886</v>
      </c>
      <c r="E31" s="1409"/>
      <c r="F31" s="1409"/>
      <c r="G31" s="147">
        <v>0</v>
      </c>
      <c r="H31" s="215" t="e">
        <f>#REF!</f>
        <v>#REF!</v>
      </c>
      <c r="I31" s="78"/>
      <c r="J31" s="155"/>
      <c r="K31" s="155"/>
      <c r="L31" s="155"/>
      <c r="M31" s="155"/>
      <c r="N31" s="155"/>
      <c r="O31" s="155"/>
      <c r="P31" s="155"/>
      <c r="Q31" s="155"/>
      <c r="R31" s="155"/>
      <c r="S31" s="155"/>
      <c r="T31" s="155"/>
      <c r="U31" s="155"/>
      <c r="V31" s="155"/>
      <c r="W31" s="155"/>
      <c r="X31" s="155"/>
      <c r="Y31" s="155"/>
      <c r="Z31" s="155"/>
      <c r="AA31" s="155"/>
      <c r="AB31" s="179"/>
      <c r="AC31" s="180" t="s">
        <v>873</v>
      </c>
      <c r="AD31" s="777"/>
      <c r="AE31" s="777"/>
      <c r="AF31" s="78"/>
      <c r="AG31" s="778">
        <v>24</v>
      </c>
      <c r="AH31" s="778" t="s">
        <v>837</v>
      </c>
      <c r="AI31" s="779"/>
      <c r="AJ31" s="779"/>
      <c r="AK31" s="779"/>
      <c r="AL31" s="779"/>
      <c r="AM31" s="78"/>
      <c r="AN31" s="78"/>
      <c r="AO31" s="78"/>
      <c r="AP31" s="78"/>
      <c r="AQ31" s="112"/>
      <c r="AR31" s="112"/>
      <c r="AS31" s="112"/>
      <c r="AT31" s="112"/>
      <c r="AU31" s="112"/>
      <c r="AV31" s="112"/>
      <c r="AW31" s="112"/>
      <c r="AX31" s="112"/>
      <c r="AY31" s="112"/>
      <c r="AZ31" s="112"/>
    </row>
    <row r="32" spans="1:52" ht="186.75" customHeight="1">
      <c r="B32" s="948" t="str">
        <f>"(d) Attachment 4(" &amp; Basic!$B$2 &amp; ") :"</f>
        <v>(d) Attachment 4(7RT-04-BULK) :</v>
      </c>
      <c r="C32" s="948"/>
      <c r="D32" s="1404" t="s">
        <v>887</v>
      </c>
      <c r="E32" s="1404"/>
      <c r="F32" s="1404"/>
      <c r="G32" s="133"/>
      <c r="H32" s="71"/>
      <c r="I32" s="78"/>
      <c r="J32" s="78"/>
      <c r="K32" s="78"/>
      <c r="L32" s="78"/>
      <c r="M32" s="78"/>
      <c r="N32" s="78"/>
      <c r="O32" s="78"/>
      <c r="P32" s="78"/>
      <c r="Q32" s="78"/>
      <c r="R32" s="78"/>
      <c r="S32" s="78"/>
      <c r="T32" s="78"/>
      <c r="U32" s="78"/>
      <c r="V32" s="78"/>
      <c r="W32" s="78"/>
      <c r="X32" s="78"/>
      <c r="Y32" s="78"/>
      <c r="Z32" s="78"/>
      <c r="AA32" s="78"/>
      <c r="AB32" s="179"/>
      <c r="AC32" s="180"/>
      <c r="AD32" s="776"/>
      <c r="AE32" s="776"/>
      <c r="AF32" s="77"/>
      <c r="AG32" s="778">
        <v>25</v>
      </c>
      <c r="AH32" s="778" t="s">
        <v>837</v>
      </c>
      <c r="AI32" s="779"/>
      <c r="AJ32" s="779"/>
      <c r="AK32" s="779"/>
      <c r="AL32" s="779"/>
      <c r="AM32" s="77"/>
      <c r="AN32" s="77"/>
      <c r="AO32" s="77"/>
      <c r="AP32" s="77"/>
      <c r="AQ32" s="114"/>
      <c r="AR32" s="114"/>
      <c r="AS32" s="114"/>
      <c r="AT32" s="114"/>
      <c r="AU32" s="114"/>
      <c r="AV32" s="114"/>
      <c r="AW32" s="114"/>
      <c r="AX32" s="114"/>
      <c r="AY32" s="114"/>
      <c r="AZ32" s="114"/>
    </row>
    <row r="33" spans="1:52" ht="69" customHeight="1">
      <c r="B33" s="948" t="str">
        <f>"(e) Attachment 5(" &amp; Basic!$B$2 &amp; ") :"</f>
        <v>(e) Attachment 5(7RT-04-BULK) :</v>
      </c>
      <c r="C33" s="948"/>
      <c r="D33" s="1404" t="s">
        <v>888</v>
      </c>
      <c r="E33" s="1404"/>
      <c r="F33" s="1404"/>
      <c r="G33" s="71"/>
      <c r="H33" s="71"/>
      <c r="I33" s="78"/>
      <c r="J33" s="78"/>
      <c r="K33" s="78"/>
      <c r="L33" s="78"/>
      <c r="M33" s="78"/>
      <c r="N33" s="78"/>
      <c r="O33" s="78"/>
      <c r="P33" s="78"/>
      <c r="Q33" s="78"/>
      <c r="R33" s="78"/>
      <c r="S33" s="78"/>
      <c r="T33" s="78"/>
      <c r="U33" s="78"/>
      <c r="V33" s="78"/>
      <c r="W33" s="78"/>
      <c r="X33" s="78"/>
      <c r="Y33" s="78"/>
      <c r="Z33" s="78"/>
      <c r="AA33" s="78"/>
      <c r="AB33" s="179"/>
      <c r="AC33" s="180"/>
      <c r="AD33" s="776"/>
      <c r="AE33" s="776"/>
      <c r="AF33" s="77"/>
      <c r="AG33" s="778">
        <v>26</v>
      </c>
      <c r="AH33" s="778" t="s">
        <v>837</v>
      </c>
      <c r="AI33" s="779"/>
      <c r="AJ33" s="779"/>
      <c r="AK33" s="779"/>
      <c r="AL33" s="779"/>
      <c r="AM33" s="77"/>
      <c r="AN33" s="77"/>
      <c r="AO33" s="77"/>
      <c r="AP33" s="77"/>
      <c r="AQ33" s="114"/>
      <c r="AR33" s="114"/>
      <c r="AS33" s="114"/>
      <c r="AT33" s="114"/>
      <c r="AU33" s="114"/>
      <c r="AV33" s="114"/>
      <c r="AW33" s="114"/>
      <c r="AX33" s="114"/>
      <c r="AY33" s="114"/>
      <c r="AZ33" s="114"/>
    </row>
    <row r="34" spans="1:52" ht="42" customHeight="1">
      <c r="B34" s="948" t="str">
        <f>"(f) Attachment 5A(" &amp; Basic!$B$2 &amp; ") :"</f>
        <v>(f) Attachment 5A(7RT-04-BULK) :</v>
      </c>
      <c r="C34" s="948"/>
      <c r="D34" s="1404" t="s">
        <v>889</v>
      </c>
      <c r="E34" s="1404"/>
      <c r="F34" s="1404"/>
      <c r="G34" s="71"/>
      <c r="H34" s="71"/>
      <c r="I34" s="78"/>
      <c r="J34" s="78"/>
      <c r="K34" s="78"/>
      <c r="L34" s="78"/>
      <c r="M34" s="78"/>
      <c r="N34" s="78"/>
      <c r="O34" s="78"/>
      <c r="P34" s="78"/>
      <c r="Q34" s="78"/>
      <c r="R34" s="78"/>
      <c r="S34" s="78"/>
      <c r="T34" s="78"/>
      <c r="U34" s="78"/>
      <c r="V34" s="78"/>
      <c r="W34" s="78"/>
      <c r="X34" s="78"/>
      <c r="Y34" s="78"/>
      <c r="Z34" s="78"/>
      <c r="AA34" s="78"/>
      <c r="AB34" s="179"/>
      <c r="AC34" s="180"/>
      <c r="AD34" s="776"/>
      <c r="AE34" s="776"/>
      <c r="AF34" s="77"/>
      <c r="AG34" s="778">
        <v>26</v>
      </c>
      <c r="AH34" s="778" t="s">
        <v>837</v>
      </c>
      <c r="AI34" s="779"/>
      <c r="AJ34" s="779"/>
      <c r="AK34" s="779"/>
      <c r="AL34" s="779"/>
      <c r="AM34" s="77"/>
      <c r="AN34" s="77"/>
      <c r="AO34" s="77"/>
      <c r="AP34" s="77"/>
      <c r="AQ34" s="114"/>
      <c r="AR34" s="114"/>
      <c r="AS34" s="114"/>
      <c r="AT34" s="114"/>
      <c r="AU34" s="114"/>
      <c r="AV34" s="114"/>
      <c r="AW34" s="114"/>
      <c r="AX34" s="114"/>
      <c r="AY34" s="114"/>
      <c r="AZ34" s="114"/>
    </row>
    <row r="35" spans="1:52" s="24" customFormat="1" ht="97.5" customHeight="1">
      <c r="A35" s="29"/>
      <c r="B35" s="948" t="str">
        <f>"(g) Attachment 6(" &amp; Basic!$B$2 &amp; ") :"</f>
        <v>(g) Attachment 6(7RT-04-BULK) :</v>
      </c>
      <c r="C35" s="948"/>
      <c r="D35" s="1404" t="s">
        <v>890</v>
      </c>
      <c r="E35" s="1404"/>
      <c r="F35" s="1404"/>
      <c r="G35" s="71"/>
      <c r="H35" s="71"/>
      <c r="I35" s="78"/>
      <c r="J35" s="78"/>
      <c r="K35" s="78"/>
      <c r="L35" s="78"/>
      <c r="M35" s="78"/>
      <c r="N35" s="78"/>
      <c r="O35" s="78"/>
      <c r="P35" s="78"/>
      <c r="Q35" s="78"/>
      <c r="R35" s="78"/>
      <c r="S35" s="78"/>
      <c r="T35" s="78"/>
      <c r="U35" s="78"/>
      <c r="V35" s="78"/>
      <c r="W35" s="78"/>
      <c r="X35" s="78"/>
      <c r="Y35" s="78"/>
      <c r="Z35" s="78"/>
      <c r="AA35" s="78"/>
      <c r="AB35" s="179"/>
      <c r="AC35" s="180"/>
      <c r="AD35" s="777"/>
      <c r="AE35" s="777"/>
      <c r="AF35" s="78"/>
      <c r="AG35" s="778">
        <v>27</v>
      </c>
      <c r="AH35" s="778" t="s">
        <v>837</v>
      </c>
      <c r="AI35" s="779"/>
      <c r="AJ35" s="779"/>
      <c r="AK35" s="779"/>
      <c r="AL35" s="779"/>
      <c r="AM35" s="78"/>
      <c r="AN35" s="78"/>
      <c r="AO35" s="78"/>
      <c r="AP35" s="78"/>
      <c r="AQ35" s="112"/>
      <c r="AR35" s="112"/>
      <c r="AS35" s="112"/>
      <c r="AT35" s="112"/>
      <c r="AU35" s="112"/>
      <c r="AV35" s="112"/>
      <c r="AW35" s="112"/>
      <c r="AX35" s="112"/>
      <c r="AY35" s="112"/>
      <c r="AZ35" s="112"/>
    </row>
    <row r="36" spans="1:52" s="24" customFormat="1" ht="57" customHeight="1">
      <c r="A36" s="29"/>
      <c r="B36" s="948" t="str">
        <f>"(h) Attachment 7(" &amp; Basic!$B$2 &amp; ") :"</f>
        <v>(h) Attachment 7(7RT-04-BULK) :</v>
      </c>
      <c r="C36" s="948"/>
      <c r="D36" s="1404" t="s">
        <v>891</v>
      </c>
      <c r="E36" s="1404"/>
      <c r="F36" s="1404"/>
      <c r="G36" s="72"/>
      <c r="H36" s="72"/>
      <c r="I36" s="78"/>
      <c r="J36" s="78"/>
      <c r="K36" s="78"/>
      <c r="L36" s="78"/>
      <c r="M36" s="78"/>
      <c r="N36" s="78"/>
      <c r="O36" s="78"/>
      <c r="P36" s="78"/>
      <c r="Q36" s="78"/>
      <c r="R36" s="78"/>
      <c r="S36" s="78"/>
      <c r="T36" s="78"/>
      <c r="U36" s="78"/>
      <c r="V36" s="78"/>
      <c r="W36" s="78"/>
      <c r="X36" s="78"/>
      <c r="Y36" s="78"/>
      <c r="Z36" s="78"/>
      <c r="AA36" s="78"/>
      <c r="AB36" s="179"/>
      <c r="AC36" s="180"/>
      <c r="AD36" s="777"/>
      <c r="AE36" s="777"/>
      <c r="AF36" s="78"/>
      <c r="AG36" s="778">
        <v>28</v>
      </c>
      <c r="AH36" s="778" t="s">
        <v>837</v>
      </c>
      <c r="AI36" s="779"/>
      <c r="AJ36" s="779"/>
      <c r="AK36" s="779"/>
      <c r="AL36" s="779"/>
      <c r="AM36" s="78"/>
      <c r="AN36" s="78"/>
      <c r="AO36" s="78"/>
      <c r="AP36" s="78"/>
      <c r="AQ36" s="112"/>
      <c r="AR36" s="112"/>
      <c r="AS36" s="112"/>
      <c r="AT36" s="112"/>
      <c r="AU36" s="112"/>
      <c r="AV36" s="112"/>
      <c r="AW36" s="112"/>
      <c r="AX36" s="112"/>
      <c r="AY36" s="112"/>
      <c r="AZ36" s="112"/>
    </row>
    <row r="37" spans="1:52" s="24" customFormat="1" ht="31.5" customHeight="1">
      <c r="A37" s="29"/>
      <c r="B37" s="948" t="str">
        <f>"(i) Attachment 8(" &amp; Basic!$B$2 &amp; ") :"</f>
        <v>(i) Attachment 8(7RT-04-BULK) :</v>
      </c>
      <c r="C37" s="948"/>
      <c r="D37" s="1404" t="s">
        <v>892</v>
      </c>
      <c r="E37" s="1404"/>
      <c r="F37" s="1404"/>
      <c r="G37" s="71"/>
      <c r="H37" s="71"/>
      <c r="I37" s="78"/>
      <c r="J37" s="78"/>
      <c r="K37" s="78"/>
      <c r="L37" s="78"/>
      <c r="M37" s="78"/>
      <c r="N37" s="78"/>
      <c r="O37" s="78"/>
      <c r="P37" s="78"/>
      <c r="Q37" s="78"/>
      <c r="R37" s="78"/>
      <c r="S37" s="78"/>
      <c r="T37" s="78"/>
      <c r="U37" s="78"/>
      <c r="V37" s="78"/>
      <c r="W37" s="78"/>
      <c r="X37" s="78"/>
      <c r="Y37" s="78"/>
      <c r="Z37" s="78"/>
      <c r="AA37" s="78"/>
      <c r="AB37" s="179"/>
      <c r="AC37" s="180"/>
      <c r="AD37" s="777"/>
      <c r="AE37" s="777"/>
      <c r="AF37" s="78"/>
      <c r="AG37" s="778">
        <v>29</v>
      </c>
      <c r="AH37" s="778" t="s">
        <v>837</v>
      </c>
      <c r="AI37" s="779"/>
      <c r="AJ37" s="779"/>
      <c r="AK37" s="779"/>
      <c r="AL37" s="779"/>
      <c r="AM37" s="78"/>
      <c r="AN37" s="78"/>
      <c r="AO37" s="78"/>
      <c r="AP37" s="78"/>
      <c r="AQ37" s="112"/>
      <c r="AR37" s="112"/>
      <c r="AS37" s="112"/>
      <c r="AT37" s="112"/>
      <c r="AU37" s="112"/>
      <c r="AV37" s="112"/>
      <c r="AW37" s="112"/>
      <c r="AX37" s="112"/>
      <c r="AY37" s="112"/>
      <c r="AZ37" s="112"/>
    </row>
    <row r="38" spans="1:52" s="24" customFormat="1" ht="31.5" customHeight="1">
      <c r="A38" s="29"/>
      <c r="B38" s="948" t="str">
        <f>"(j) Attachment 9(" &amp; Basic!$B$2 &amp; ") :"</f>
        <v>(j) Attachment 9(7RT-04-BULK) :</v>
      </c>
      <c r="C38" s="948"/>
      <c r="D38" s="1404" t="s">
        <v>893</v>
      </c>
      <c r="E38" s="1404"/>
      <c r="F38" s="1404"/>
      <c r="G38" s="71"/>
      <c r="H38" s="71"/>
      <c r="I38" s="78"/>
      <c r="J38" s="78"/>
      <c r="K38" s="78"/>
      <c r="L38" s="78"/>
      <c r="M38" s="78"/>
      <c r="N38" s="78"/>
      <c r="O38" s="78"/>
      <c r="P38" s="78"/>
      <c r="Q38" s="78"/>
      <c r="R38" s="78"/>
      <c r="S38" s="78"/>
      <c r="T38" s="78"/>
      <c r="U38" s="78"/>
      <c r="V38" s="78"/>
      <c r="W38" s="78"/>
      <c r="X38" s="78"/>
      <c r="Y38" s="78"/>
      <c r="Z38" s="78"/>
      <c r="AA38" s="78"/>
      <c r="AB38" s="179"/>
      <c r="AC38" s="180"/>
      <c r="AD38" s="777"/>
      <c r="AE38" s="777"/>
      <c r="AF38" s="78"/>
      <c r="AG38" s="778">
        <v>30</v>
      </c>
      <c r="AH38" s="778" t="s">
        <v>837</v>
      </c>
      <c r="AI38" s="779"/>
      <c r="AJ38" s="779"/>
      <c r="AK38" s="779"/>
      <c r="AL38" s="779"/>
      <c r="AM38" s="78"/>
      <c r="AN38" s="78"/>
      <c r="AO38" s="78"/>
      <c r="AP38" s="78"/>
      <c r="AQ38" s="112"/>
      <c r="AR38" s="112"/>
      <c r="AS38" s="112"/>
      <c r="AT38" s="112"/>
      <c r="AU38" s="112"/>
      <c r="AV38" s="112"/>
      <c r="AW38" s="112"/>
      <c r="AX38" s="112"/>
      <c r="AY38" s="112"/>
      <c r="AZ38" s="112"/>
    </row>
    <row r="39" spans="1:52" s="24" customFormat="1" ht="31.5" customHeight="1">
      <c r="A39" s="29"/>
      <c r="B39" s="948" t="str">
        <f>"(k) Attachment 10(" &amp; Basic!$B$2 &amp; ") :"</f>
        <v>(k) Attachment 10(7RT-04-BULK) :</v>
      </c>
      <c r="C39" s="948"/>
      <c r="D39" s="1404" t="s">
        <v>894</v>
      </c>
      <c r="E39" s="1404"/>
      <c r="F39" s="1404"/>
      <c r="G39" s="71"/>
      <c r="H39" s="71"/>
      <c r="I39" s="78"/>
      <c r="J39" s="78"/>
      <c r="K39" s="78"/>
      <c r="L39" s="78"/>
      <c r="M39" s="78"/>
      <c r="N39" s="78"/>
      <c r="O39" s="78"/>
      <c r="P39" s="78"/>
      <c r="Q39" s="78"/>
      <c r="R39" s="78"/>
      <c r="S39" s="78"/>
      <c r="T39" s="78"/>
      <c r="U39" s="78"/>
      <c r="V39" s="78"/>
      <c r="W39" s="78"/>
      <c r="X39" s="78"/>
      <c r="Y39" s="78"/>
      <c r="Z39" s="78"/>
      <c r="AA39" s="78"/>
      <c r="AB39" s="179"/>
      <c r="AC39" s="180"/>
      <c r="AD39" s="777"/>
      <c r="AE39" s="777"/>
      <c r="AF39" s="78"/>
      <c r="AG39" s="778">
        <v>31</v>
      </c>
      <c r="AH39" s="778" t="s">
        <v>827</v>
      </c>
      <c r="AI39" s="779"/>
      <c r="AJ39" s="779"/>
      <c r="AK39" s="779"/>
      <c r="AL39" s="779"/>
      <c r="AM39" s="78"/>
      <c r="AN39" s="78"/>
      <c r="AO39" s="78"/>
      <c r="AP39" s="78"/>
      <c r="AQ39" s="112"/>
      <c r="AR39" s="112"/>
      <c r="AS39" s="112"/>
      <c r="AT39" s="112"/>
      <c r="AU39" s="112"/>
      <c r="AV39" s="112"/>
      <c r="AW39" s="112"/>
      <c r="AX39" s="112"/>
      <c r="AY39" s="112"/>
      <c r="AZ39" s="112"/>
    </row>
    <row r="40" spans="1:52" s="24" customFormat="1" ht="31.5" customHeight="1">
      <c r="A40" s="29"/>
      <c r="B40" s="948" t="str">
        <f>"(l) Attachment 11(" &amp; Basic!$B$2 &amp; ") :"</f>
        <v>(l) Attachment 11(7RT-04-BULK) :</v>
      </c>
      <c r="C40" s="948"/>
      <c r="D40" s="1404" t="s">
        <v>895</v>
      </c>
      <c r="E40" s="1404"/>
      <c r="F40" s="1404"/>
      <c r="G40" s="71"/>
      <c r="H40" s="71"/>
      <c r="I40" s="78"/>
      <c r="J40" s="78"/>
      <c r="K40" s="78"/>
      <c r="L40" s="78"/>
      <c r="M40" s="78"/>
      <c r="N40" s="78"/>
      <c r="O40" s="78"/>
      <c r="P40" s="78"/>
      <c r="Q40" s="78"/>
      <c r="R40" s="78"/>
      <c r="S40" s="78"/>
      <c r="T40" s="78"/>
      <c r="U40" s="78"/>
      <c r="V40" s="78"/>
      <c r="W40" s="78"/>
      <c r="X40" s="78"/>
      <c r="Y40" s="78"/>
      <c r="Z40" s="78"/>
      <c r="AA40" s="78"/>
      <c r="AB40" s="179"/>
      <c r="AC40" s="180"/>
      <c r="AD40" s="777"/>
      <c r="AE40" s="777"/>
      <c r="AF40" s="78"/>
      <c r="AG40" s="78"/>
      <c r="AH40" s="78"/>
      <c r="AI40" s="78"/>
      <c r="AJ40" s="78"/>
      <c r="AK40" s="78"/>
      <c r="AL40" s="78"/>
      <c r="AM40" s="78"/>
      <c r="AN40" s="78"/>
      <c r="AO40" s="78"/>
      <c r="AP40" s="78"/>
      <c r="AQ40" s="112"/>
      <c r="AR40" s="112"/>
      <c r="AS40" s="112"/>
      <c r="AT40" s="112"/>
      <c r="AU40" s="112"/>
      <c r="AV40" s="112"/>
      <c r="AW40" s="112"/>
      <c r="AX40" s="112"/>
      <c r="AY40" s="112"/>
      <c r="AZ40" s="112"/>
    </row>
    <row r="41" spans="1:52" s="24" customFormat="1" ht="46.5" customHeight="1">
      <c r="A41" s="29"/>
      <c r="B41" s="948" t="str">
        <f>"(m) Attachment 12(" &amp; Basic!$B$2 &amp; ") :"</f>
        <v>(m) Attachment 12(7RT-04-BULK) :</v>
      </c>
      <c r="C41" s="948"/>
      <c r="D41" s="1404" t="s">
        <v>896</v>
      </c>
      <c r="E41" s="1404"/>
      <c r="F41" s="1404"/>
      <c r="G41" s="71"/>
      <c r="H41" s="71"/>
      <c r="I41" s="78"/>
      <c r="J41" s="78"/>
      <c r="K41" s="78"/>
      <c r="L41" s="78"/>
      <c r="M41" s="78"/>
      <c r="N41" s="78"/>
      <c r="O41" s="78"/>
      <c r="P41" s="78"/>
      <c r="Q41" s="78"/>
      <c r="R41" s="78"/>
      <c r="S41" s="78"/>
      <c r="T41" s="78"/>
      <c r="U41" s="78"/>
      <c r="V41" s="78"/>
      <c r="W41" s="78"/>
      <c r="X41" s="78"/>
      <c r="Y41" s="78"/>
      <c r="Z41" s="78"/>
      <c r="AA41" s="78"/>
      <c r="AB41" s="179"/>
      <c r="AC41" s="180"/>
      <c r="AD41" s="777"/>
      <c r="AE41" s="777"/>
      <c r="AF41" s="78"/>
      <c r="AG41" s="78"/>
      <c r="AH41" s="78"/>
      <c r="AI41" s="78"/>
      <c r="AJ41" s="78"/>
      <c r="AK41" s="78"/>
      <c r="AL41" s="78"/>
      <c r="AM41" s="78"/>
      <c r="AN41" s="78"/>
      <c r="AO41" s="78"/>
      <c r="AP41" s="78"/>
      <c r="AQ41" s="112"/>
      <c r="AR41" s="112"/>
      <c r="AS41" s="112"/>
      <c r="AT41" s="112"/>
      <c r="AU41" s="112"/>
      <c r="AV41" s="112"/>
      <c r="AW41" s="112"/>
      <c r="AX41" s="112"/>
      <c r="AY41" s="112"/>
      <c r="AZ41" s="112"/>
    </row>
    <row r="42" spans="1:52" s="24" customFormat="1" ht="30.75" customHeight="1">
      <c r="A42" s="29"/>
      <c r="B42" s="948" t="str">
        <f>"(n) Attachment 13(" &amp; Basic!$B$2 &amp; ") :"</f>
        <v>(n) Attachment 13(7RT-04-BULK) :</v>
      </c>
      <c r="C42" s="948"/>
      <c r="D42" s="1404" t="s">
        <v>897</v>
      </c>
      <c r="E42" s="1404"/>
      <c r="F42" s="1404"/>
      <c r="G42" s="71"/>
      <c r="H42" s="71"/>
      <c r="I42" s="78"/>
      <c r="J42" s="78"/>
      <c r="K42" s="78"/>
      <c r="L42" s="78"/>
      <c r="M42" s="78"/>
      <c r="N42" s="78"/>
      <c r="O42" s="78"/>
      <c r="P42" s="78"/>
      <c r="Q42" s="78"/>
      <c r="R42" s="78"/>
      <c r="S42" s="78"/>
      <c r="T42" s="78"/>
      <c r="U42" s="78"/>
      <c r="V42" s="78"/>
      <c r="W42" s="78"/>
      <c r="X42" s="78"/>
      <c r="Y42" s="78"/>
      <c r="Z42" s="78"/>
      <c r="AA42" s="78"/>
      <c r="AB42" s="179"/>
      <c r="AC42" s="180"/>
      <c r="AD42" s="777"/>
      <c r="AE42" s="777"/>
      <c r="AF42" s="78"/>
      <c r="AG42" s="78"/>
      <c r="AH42" s="78"/>
      <c r="AI42" s="78"/>
      <c r="AJ42" s="78"/>
      <c r="AK42" s="78"/>
      <c r="AL42" s="78"/>
      <c r="AM42" s="78"/>
      <c r="AN42" s="78"/>
      <c r="AO42" s="78"/>
      <c r="AP42" s="78"/>
      <c r="AQ42" s="112"/>
      <c r="AR42" s="112"/>
      <c r="AS42" s="112"/>
      <c r="AT42" s="112"/>
      <c r="AU42" s="112"/>
      <c r="AV42" s="112"/>
      <c r="AW42" s="112"/>
      <c r="AX42" s="112"/>
      <c r="AY42" s="112"/>
      <c r="AZ42" s="112"/>
    </row>
    <row r="43" spans="1:52" s="24" customFormat="1" ht="46.5" customHeight="1">
      <c r="A43" s="29"/>
      <c r="B43" s="948" t="str">
        <f>"(o) Attachment 14(" &amp; Basic!$B$2 &amp; ") :"</f>
        <v>(o) Attachment 14(7RT-04-BULK) :</v>
      </c>
      <c r="C43" s="948"/>
      <c r="D43" s="1404" t="s">
        <v>898</v>
      </c>
      <c r="E43" s="1404"/>
      <c r="F43" s="1404"/>
      <c r="G43" s="71"/>
      <c r="H43" s="71"/>
      <c r="I43" s="78"/>
      <c r="J43" s="78"/>
      <c r="K43" s="78"/>
      <c r="L43" s="78"/>
      <c r="M43" s="78"/>
      <c r="N43" s="78"/>
      <c r="O43" s="78"/>
      <c r="P43" s="78"/>
      <c r="Q43" s="78"/>
      <c r="R43" s="78"/>
      <c r="S43" s="78"/>
      <c r="T43" s="78"/>
      <c r="U43" s="78"/>
      <c r="V43" s="78"/>
      <c r="W43" s="78"/>
      <c r="X43" s="78"/>
      <c r="Y43" s="78"/>
      <c r="Z43" s="78"/>
      <c r="AA43" s="78"/>
      <c r="AB43" s="179"/>
      <c r="AC43" s="180"/>
      <c r="AD43" s="777"/>
      <c r="AE43" s="777"/>
      <c r="AF43" s="78"/>
      <c r="AG43" s="78"/>
      <c r="AH43" s="78"/>
      <c r="AI43" s="78"/>
      <c r="AJ43" s="78"/>
      <c r="AK43" s="78"/>
      <c r="AL43" s="78"/>
      <c r="AM43" s="78"/>
      <c r="AN43" s="78"/>
      <c r="AO43" s="78"/>
      <c r="AP43" s="78"/>
      <c r="AQ43" s="112"/>
      <c r="AR43" s="112"/>
      <c r="AS43" s="112"/>
      <c r="AT43" s="112"/>
      <c r="AU43" s="112"/>
      <c r="AV43" s="112"/>
      <c r="AW43" s="112"/>
      <c r="AX43" s="112"/>
      <c r="AY43" s="112"/>
      <c r="AZ43" s="112"/>
    </row>
    <row r="44" spans="1:52" s="24" customFormat="1" ht="63" customHeight="1">
      <c r="A44" s="29"/>
      <c r="B44" s="948" t="str">
        <f>"(p) Attachment 15(" &amp; Basic!$B$2 &amp; ") :"</f>
        <v>(p) Attachment 15(7RT-04-BULK) :</v>
      </c>
      <c r="C44" s="948"/>
      <c r="D44" s="1404" t="s">
        <v>603</v>
      </c>
      <c r="E44" s="1404"/>
      <c r="F44" s="1404"/>
      <c r="G44" s="71"/>
      <c r="H44" s="71"/>
      <c r="I44" s="78"/>
      <c r="J44" s="78"/>
      <c r="K44" s="78"/>
      <c r="L44" s="78"/>
      <c r="M44" s="78"/>
      <c r="N44" s="78"/>
      <c r="O44" s="78"/>
      <c r="P44" s="78"/>
      <c r="Q44" s="78"/>
      <c r="R44" s="78"/>
      <c r="S44" s="78"/>
      <c r="T44" s="78"/>
      <c r="U44" s="78"/>
      <c r="V44" s="78"/>
      <c r="W44" s="78"/>
      <c r="X44" s="78"/>
      <c r="Y44" s="78"/>
      <c r="Z44" s="78"/>
      <c r="AA44" s="78"/>
      <c r="AB44" s="179"/>
      <c r="AC44" s="180"/>
      <c r="AD44" s="777"/>
      <c r="AE44" s="777"/>
      <c r="AF44" s="78"/>
      <c r="AG44" s="78"/>
      <c r="AH44" s="78"/>
      <c r="AI44" s="78"/>
      <c r="AJ44" s="78"/>
      <c r="AK44" s="78"/>
      <c r="AL44" s="78"/>
      <c r="AM44" s="78"/>
      <c r="AN44" s="78"/>
      <c r="AO44" s="78"/>
      <c r="AP44" s="78"/>
      <c r="AQ44" s="112"/>
      <c r="AR44" s="112"/>
      <c r="AS44" s="112"/>
      <c r="AT44" s="112"/>
      <c r="AU44" s="112"/>
      <c r="AV44" s="112"/>
      <c r="AW44" s="112"/>
      <c r="AX44" s="112"/>
      <c r="AY44" s="112"/>
      <c r="AZ44" s="112"/>
    </row>
    <row r="45" spans="1:52" s="24" customFormat="1" ht="28.5" customHeight="1">
      <c r="A45" s="29"/>
      <c r="B45" s="948" t="str">
        <f>"(q) Attachment 16(" &amp; Basic!$B$2 &amp; ") :"</f>
        <v>(q) Attachment 16(7RT-04-BULK) :</v>
      </c>
      <c r="C45" s="948"/>
      <c r="D45" s="1404" t="s">
        <v>899</v>
      </c>
      <c r="E45" s="1404"/>
      <c r="F45" s="1404"/>
      <c r="G45" s="71"/>
      <c r="H45" s="71"/>
      <c r="I45" s="78"/>
      <c r="J45" s="78"/>
      <c r="K45" s="78"/>
      <c r="L45" s="78"/>
      <c r="M45" s="78"/>
      <c r="N45" s="78"/>
      <c r="O45" s="78"/>
      <c r="P45" s="78"/>
      <c r="Q45" s="78"/>
      <c r="R45" s="78"/>
      <c r="S45" s="78"/>
      <c r="T45" s="78"/>
      <c r="U45" s="78"/>
      <c r="V45" s="78"/>
      <c r="W45" s="78"/>
      <c r="X45" s="78"/>
      <c r="Y45" s="78"/>
      <c r="Z45" s="78"/>
      <c r="AA45" s="78"/>
      <c r="AB45" s="179"/>
      <c r="AC45" s="180"/>
      <c r="AD45" s="777"/>
      <c r="AE45" s="777"/>
      <c r="AF45" s="78"/>
      <c r="AG45" s="78"/>
      <c r="AH45" s="78"/>
      <c r="AI45" s="78"/>
      <c r="AJ45" s="78"/>
      <c r="AK45" s="78"/>
      <c r="AL45" s="78"/>
      <c r="AM45" s="78"/>
      <c r="AN45" s="78"/>
      <c r="AO45" s="78"/>
      <c r="AP45" s="78"/>
      <c r="AQ45" s="112"/>
      <c r="AR45" s="112"/>
      <c r="AS45" s="112"/>
      <c r="AT45" s="112"/>
      <c r="AU45" s="112"/>
      <c r="AV45" s="112"/>
      <c r="AW45" s="112"/>
      <c r="AX45" s="112"/>
      <c r="AY45" s="112"/>
      <c r="AZ45" s="112"/>
    </row>
    <row r="46" spans="1:52" ht="28.5" customHeight="1">
      <c r="B46" s="948" t="str">
        <f>"(r) Attachment 17(" &amp; Basic!$B$2 &amp; ") :"</f>
        <v>(r) Attachment 17(7RT-04-BULK) :</v>
      </c>
      <c r="C46" s="948"/>
      <c r="D46" s="1404" t="s">
        <v>900</v>
      </c>
      <c r="E46" s="1404"/>
      <c r="F46" s="1404"/>
      <c r="G46" s="71"/>
      <c r="H46" s="71"/>
      <c r="I46" s="78"/>
      <c r="J46" s="78"/>
      <c r="K46" s="78"/>
      <c r="L46" s="78"/>
      <c r="M46" s="78"/>
      <c r="N46" s="78"/>
      <c r="O46" s="78"/>
      <c r="P46" s="78"/>
      <c r="Q46" s="78"/>
      <c r="R46" s="78"/>
      <c r="S46" s="78"/>
      <c r="T46" s="78"/>
      <c r="U46" s="78"/>
      <c r="V46" s="78"/>
      <c r="W46" s="78"/>
      <c r="X46" s="78"/>
      <c r="Y46" s="78"/>
      <c r="Z46" s="78"/>
      <c r="AA46" s="78"/>
      <c r="AB46" s="179"/>
      <c r="AC46" s="180"/>
      <c r="AD46" s="776"/>
      <c r="AE46" s="776"/>
      <c r="AF46" s="77"/>
      <c r="AG46" s="77"/>
      <c r="AH46" s="77"/>
      <c r="AI46" s="77"/>
      <c r="AJ46" s="77"/>
      <c r="AK46" s="77"/>
      <c r="AL46" s="77"/>
      <c r="AM46" s="77"/>
      <c r="AN46" s="77"/>
      <c r="AO46" s="77"/>
      <c r="AP46" s="77"/>
      <c r="AQ46" s="114"/>
      <c r="AR46" s="114"/>
      <c r="AS46" s="114"/>
      <c r="AT46" s="114"/>
      <c r="AU46" s="114"/>
      <c r="AV46" s="114"/>
      <c r="AW46" s="114"/>
      <c r="AX46" s="114"/>
      <c r="AY46" s="114"/>
      <c r="AZ46" s="114"/>
    </row>
    <row r="47" spans="1:52" ht="28.5" customHeight="1">
      <c r="B47" s="948" t="str">
        <f>"(s) Attachment 18(" &amp; Basic!$B$2 &amp; ") :"</f>
        <v>(s) Attachment 18(7RT-04-BULK) :</v>
      </c>
      <c r="C47" s="948"/>
      <c r="D47" s="71" t="s">
        <v>729</v>
      </c>
      <c r="E47" s="71"/>
      <c r="F47" s="71"/>
      <c r="G47" s="71"/>
      <c r="H47" s="71"/>
      <c r="I47" s="78"/>
      <c r="J47" s="78"/>
      <c r="K47" s="78"/>
      <c r="L47" s="78"/>
      <c r="M47" s="78"/>
      <c r="N47" s="78"/>
      <c r="O47" s="78"/>
      <c r="P47" s="78"/>
      <c r="Q47" s="78"/>
      <c r="R47" s="78"/>
      <c r="S47" s="78"/>
      <c r="T47" s="78"/>
      <c r="U47" s="78"/>
      <c r="V47" s="78"/>
      <c r="W47" s="78"/>
      <c r="X47" s="78"/>
      <c r="Y47" s="78"/>
      <c r="Z47" s="78"/>
      <c r="AA47" s="78"/>
      <c r="AB47" s="179"/>
      <c r="AC47" s="180"/>
      <c r="AD47" s="776"/>
      <c r="AE47" s="776"/>
      <c r="AF47" s="77"/>
      <c r="AG47" s="77"/>
      <c r="AH47" s="77"/>
      <c r="AI47" s="77"/>
      <c r="AJ47" s="77"/>
      <c r="AK47" s="77"/>
      <c r="AL47" s="77"/>
      <c r="AM47" s="77"/>
      <c r="AN47" s="77"/>
      <c r="AO47" s="77"/>
      <c r="AP47" s="77"/>
      <c r="AQ47" s="114"/>
      <c r="AR47" s="114"/>
      <c r="AS47" s="114"/>
      <c r="AT47" s="114"/>
      <c r="AU47" s="114"/>
      <c r="AV47" s="114"/>
      <c r="AW47" s="114"/>
      <c r="AX47" s="114"/>
      <c r="AY47" s="114"/>
      <c r="AZ47" s="114"/>
    </row>
    <row r="48" spans="1:52" ht="28.5" customHeight="1">
      <c r="B48" s="948" t="str">
        <f>"(t) Attachment 19(" &amp; Basic!$B$2 &amp; ") :"</f>
        <v>(t) Attachment 19(7RT-04-BULK) :</v>
      </c>
      <c r="C48" s="948"/>
      <c r="D48" s="1404" t="s">
        <v>901</v>
      </c>
      <c r="E48" s="1404"/>
      <c r="F48" s="1404"/>
      <c r="G48" s="71"/>
      <c r="H48" s="71"/>
      <c r="I48" s="78"/>
      <c r="J48" s="78"/>
      <c r="K48" s="78"/>
      <c r="L48" s="78"/>
      <c r="M48" s="78"/>
      <c r="N48" s="78"/>
      <c r="O48" s="78"/>
      <c r="P48" s="78"/>
      <c r="Q48" s="78"/>
      <c r="R48" s="78"/>
      <c r="S48" s="78"/>
      <c r="T48" s="78"/>
      <c r="U48" s="78"/>
      <c r="V48" s="78"/>
      <c r="W48" s="78"/>
      <c r="X48" s="78"/>
      <c r="Y48" s="78"/>
      <c r="Z48" s="78"/>
      <c r="AA48" s="78"/>
      <c r="AB48" s="179"/>
      <c r="AC48" s="180"/>
      <c r="AD48" s="776"/>
      <c r="AE48" s="776"/>
      <c r="AF48" s="77"/>
      <c r="AG48" s="77"/>
      <c r="AH48" s="77"/>
      <c r="AI48" s="77"/>
      <c r="AJ48" s="77"/>
      <c r="AK48" s="77"/>
      <c r="AL48" s="77"/>
      <c r="AM48" s="77"/>
      <c r="AN48" s="77"/>
      <c r="AO48" s="77"/>
      <c r="AP48" s="77"/>
      <c r="AQ48" s="114"/>
      <c r="AR48" s="114"/>
      <c r="AS48" s="114"/>
      <c r="AT48" s="114"/>
      <c r="AU48" s="114"/>
      <c r="AV48" s="114"/>
      <c r="AW48" s="114"/>
      <c r="AX48" s="114"/>
      <c r="AY48" s="114"/>
      <c r="AZ48" s="114"/>
    </row>
    <row r="49" spans="1:52" ht="43.5" customHeight="1">
      <c r="B49" s="948" t="str">
        <f>"(u) Attachment 20(" &amp; Basic!$B$2 &amp; ") :"</f>
        <v>(u) Attachment 20(7RT-04-BULK) :</v>
      </c>
      <c r="C49" s="948"/>
      <c r="D49" s="948" t="s">
        <v>902</v>
      </c>
      <c r="E49" s="948"/>
      <c r="F49" s="948"/>
      <c r="G49" s="71"/>
      <c r="H49" s="71"/>
      <c r="I49" s="78"/>
      <c r="J49" s="78"/>
      <c r="K49" s="78"/>
      <c r="L49" s="78"/>
      <c r="M49" s="78"/>
      <c r="N49" s="78"/>
      <c r="O49" s="78"/>
      <c r="P49" s="78"/>
      <c r="Q49" s="78"/>
      <c r="R49" s="78"/>
      <c r="S49" s="78"/>
      <c r="T49" s="78"/>
      <c r="U49" s="78"/>
      <c r="V49" s="78"/>
      <c r="W49" s="78"/>
      <c r="X49" s="78"/>
      <c r="Y49" s="78"/>
      <c r="Z49" s="78"/>
      <c r="AA49" s="78"/>
      <c r="AB49" s="179"/>
      <c r="AC49" s="180"/>
      <c r="AD49" s="776"/>
      <c r="AE49" s="776"/>
      <c r="AF49" s="77"/>
      <c r="AG49" s="77"/>
      <c r="AH49" s="77"/>
      <c r="AI49" s="77"/>
      <c r="AJ49" s="77"/>
      <c r="AK49" s="77"/>
      <c r="AL49" s="77"/>
      <c r="AM49" s="77"/>
      <c r="AN49" s="77"/>
      <c r="AO49" s="77"/>
      <c r="AP49" s="77"/>
      <c r="AQ49" s="114"/>
      <c r="AR49" s="114"/>
      <c r="AS49" s="114"/>
      <c r="AT49" s="114"/>
      <c r="AU49" s="114"/>
      <c r="AV49" s="114"/>
      <c r="AW49" s="114"/>
      <c r="AX49" s="114"/>
      <c r="AY49" s="114"/>
      <c r="AZ49" s="114"/>
    </row>
    <row r="50" spans="1:52" ht="43.5" customHeight="1">
      <c r="B50" s="948" t="str">
        <f>"(v) Attachment 21(" &amp; Basic!$B$2 &amp; ") :"</f>
        <v>(v) Attachment 21(7RT-04-BULK) :</v>
      </c>
      <c r="C50" s="948"/>
      <c r="D50" s="948" t="s">
        <v>903</v>
      </c>
      <c r="E50" s="948"/>
      <c r="F50" s="948"/>
      <c r="G50" s="71"/>
      <c r="H50" s="71"/>
      <c r="I50" s="78"/>
      <c r="J50" s="78"/>
      <c r="K50" s="78"/>
      <c r="L50" s="78"/>
      <c r="M50" s="78"/>
      <c r="N50" s="78"/>
      <c r="O50" s="78"/>
      <c r="P50" s="78"/>
      <c r="Q50" s="78"/>
      <c r="R50" s="78"/>
      <c r="S50" s="78"/>
      <c r="T50" s="78"/>
      <c r="U50" s="78"/>
      <c r="V50" s="78"/>
      <c r="W50" s="78"/>
      <c r="X50" s="78"/>
      <c r="Y50" s="78"/>
      <c r="Z50" s="78"/>
      <c r="AA50" s="78"/>
      <c r="AB50" s="179"/>
      <c r="AC50" s="180"/>
      <c r="AD50" s="776"/>
      <c r="AE50" s="776"/>
      <c r="AF50" s="77"/>
      <c r="AG50" s="77"/>
      <c r="AH50" s="77"/>
      <c r="AI50" s="77"/>
      <c r="AJ50" s="77"/>
      <c r="AK50" s="77"/>
      <c r="AL50" s="77"/>
      <c r="AM50" s="77"/>
      <c r="AN50" s="77"/>
      <c r="AO50" s="77"/>
      <c r="AP50" s="77"/>
      <c r="AQ50" s="114"/>
      <c r="AR50" s="114"/>
      <c r="AS50" s="114"/>
      <c r="AT50" s="114"/>
      <c r="AU50" s="114"/>
      <c r="AV50" s="114"/>
      <c r="AW50" s="114"/>
      <c r="AX50" s="114"/>
      <c r="AY50" s="114"/>
      <c r="AZ50" s="114"/>
    </row>
    <row r="51" spans="1:52" ht="96" customHeight="1">
      <c r="B51" s="948" t="str">
        <f>"(w) Attachment 22(" &amp; Basic!$B$2 &amp; ") :"</f>
        <v>(w) Attachment 22(7RT-04-BULK) :</v>
      </c>
      <c r="C51" s="948"/>
      <c r="D51" s="948" t="s">
        <v>904</v>
      </c>
      <c r="E51" s="948"/>
      <c r="F51" s="948"/>
      <c r="G51" s="71"/>
      <c r="H51" s="71"/>
      <c r="I51" s="78"/>
      <c r="J51" s="78"/>
      <c r="K51" s="78"/>
      <c r="L51" s="78"/>
      <c r="M51" s="78"/>
      <c r="N51" s="78"/>
      <c r="O51" s="78"/>
      <c r="P51" s="78"/>
      <c r="Q51" s="78"/>
      <c r="R51" s="78"/>
      <c r="S51" s="78"/>
      <c r="T51" s="78"/>
      <c r="U51" s="78"/>
      <c r="V51" s="78"/>
      <c r="W51" s="78"/>
      <c r="X51" s="78"/>
      <c r="Y51" s="78"/>
      <c r="Z51" s="78"/>
      <c r="AA51" s="78"/>
      <c r="AB51" s="179"/>
      <c r="AC51" s="180"/>
      <c r="AD51" s="776"/>
      <c r="AE51" s="776"/>
      <c r="AF51" s="77"/>
      <c r="AG51" s="77"/>
      <c r="AH51" s="77"/>
      <c r="AI51" s="77"/>
      <c r="AJ51" s="77"/>
      <c r="AK51" s="77"/>
      <c r="AL51" s="77"/>
      <c r="AM51" s="77"/>
      <c r="AN51" s="77"/>
      <c r="AO51" s="77"/>
      <c r="AP51" s="77"/>
      <c r="AQ51" s="114"/>
      <c r="AR51" s="114"/>
      <c r="AS51" s="114"/>
      <c r="AT51" s="114"/>
      <c r="AU51" s="114"/>
      <c r="AV51" s="114"/>
      <c r="AW51" s="114"/>
      <c r="AX51" s="114"/>
      <c r="AY51" s="114"/>
      <c r="AZ51" s="114"/>
    </row>
    <row r="52" spans="1:52" ht="44.25" customHeight="1">
      <c r="B52" s="948" t="str">
        <f>"(x) Attachment 23(" &amp; Basic!$B$2 &amp; ") :"</f>
        <v>(x) Attachment 23(7RT-04-BULK) :</v>
      </c>
      <c r="C52" s="948"/>
      <c r="D52" s="1044" t="s">
        <v>905</v>
      </c>
      <c r="E52" s="1044"/>
      <c r="F52" s="1044"/>
      <c r="G52" s="71"/>
      <c r="H52" s="71"/>
      <c r="I52" s="78"/>
      <c r="J52" s="78"/>
      <c r="K52" s="78"/>
      <c r="L52" s="78"/>
      <c r="M52" s="78"/>
      <c r="N52" s="78"/>
      <c r="O52" s="78"/>
      <c r="P52" s="78"/>
      <c r="Q52" s="78"/>
      <c r="R52" s="78"/>
      <c r="S52" s="78"/>
      <c r="T52" s="78"/>
      <c r="U52" s="78"/>
      <c r="V52" s="78"/>
      <c r="W52" s="78"/>
      <c r="X52" s="78"/>
      <c r="Y52" s="78"/>
      <c r="Z52" s="78"/>
      <c r="AA52" s="78"/>
      <c r="AB52" s="179"/>
      <c r="AC52" s="180"/>
      <c r="AD52" s="776"/>
      <c r="AE52" s="776"/>
      <c r="AF52" s="77"/>
      <c r="AG52" s="77"/>
      <c r="AH52" s="77"/>
      <c r="AI52" s="77"/>
      <c r="AJ52" s="77"/>
      <c r="AK52" s="77"/>
      <c r="AL52" s="77"/>
      <c r="AM52" s="77"/>
      <c r="AN52" s="77"/>
      <c r="AO52" s="77"/>
      <c r="AP52" s="77"/>
      <c r="AQ52" s="114"/>
      <c r="AR52" s="114"/>
      <c r="AS52" s="114"/>
      <c r="AT52" s="114"/>
      <c r="AU52" s="114"/>
      <c r="AV52" s="114"/>
      <c r="AW52" s="114"/>
      <c r="AX52" s="114"/>
      <c r="AY52" s="114"/>
      <c r="AZ52" s="114"/>
    </row>
    <row r="53" spans="1:52" ht="42" customHeight="1">
      <c r="B53" s="948" t="str">
        <f>"(y) Attachment 24(" &amp; Basic!$B$2 &amp; ") :"</f>
        <v>(y) Attachment 24(7RT-04-BULK) :</v>
      </c>
      <c r="C53" s="948"/>
      <c r="D53" s="948" t="s">
        <v>906</v>
      </c>
      <c r="E53" s="948"/>
      <c r="F53" s="948"/>
      <c r="G53" s="71"/>
      <c r="H53" s="71"/>
      <c r="I53" s="78"/>
      <c r="J53" s="78"/>
      <c r="K53" s="78"/>
      <c r="L53" s="78"/>
      <c r="M53" s="78"/>
      <c r="N53" s="78"/>
      <c r="O53" s="78"/>
      <c r="P53" s="78"/>
      <c r="Q53" s="78"/>
      <c r="R53" s="78"/>
      <c r="S53" s="78"/>
      <c r="T53" s="78"/>
      <c r="U53" s="78"/>
      <c r="V53" s="78"/>
      <c r="W53" s="78"/>
      <c r="X53" s="78"/>
      <c r="Y53" s="78"/>
      <c r="Z53" s="78"/>
      <c r="AA53" s="78"/>
      <c r="AB53" s="179"/>
      <c r="AC53" s="180"/>
      <c r="AD53" s="776"/>
      <c r="AE53" s="776"/>
      <c r="AF53" s="77"/>
      <c r="AG53" s="77"/>
      <c r="AH53" s="77"/>
      <c r="AI53" s="77"/>
      <c r="AJ53" s="77"/>
      <c r="AK53" s="77"/>
      <c r="AL53" s="77"/>
      <c r="AM53" s="77"/>
      <c r="AN53" s="77"/>
      <c r="AO53" s="77"/>
      <c r="AP53" s="77"/>
      <c r="AQ53" s="114"/>
      <c r="AR53" s="114"/>
      <c r="AS53" s="114"/>
      <c r="AT53" s="114"/>
      <c r="AU53" s="114"/>
      <c r="AV53" s="114"/>
      <c r="AW53" s="114"/>
      <c r="AX53" s="114"/>
      <c r="AY53" s="114"/>
      <c r="AZ53" s="114"/>
    </row>
    <row r="54" spans="1:52" ht="40.5" customHeight="1">
      <c r="B54" s="948" t="str">
        <f>"(z) Attachment 25(" &amp; Basic!$B$2 &amp; ") :"</f>
        <v>(z) Attachment 25(7RT-04-BULK) :</v>
      </c>
      <c r="C54" s="948"/>
      <c r="D54" s="948" t="s">
        <v>907</v>
      </c>
      <c r="E54" s="948"/>
      <c r="F54" s="948"/>
      <c r="G54" s="71"/>
      <c r="H54" s="71"/>
      <c r="I54" s="78"/>
      <c r="J54" s="78"/>
      <c r="K54" s="78"/>
      <c r="L54" s="78"/>
      <c r="M54" s="78"/>
      <c r="N54" s="78"/>
      <c r="O54" s="78"/>
      <c r="P54" s="78"/>
      <c r="Q54" s="78"/>
      <c r="R54" s="78"/>
      <c r="S54" s="78"/>
      <c r="T54" s="78"/>
      <c r="U54" s="78"/>
      <c r="V54" s="78"/>
      <c r="W54" s="78"/>
      <c r="X54" s="78"/>
      <c r="Y54" s="78"/>
      <c r="Z54" s="78"/>
      <c r="AA54" s="78"/>
      <c r="AB54" s="179"/>
      <c r="AC54" s="180"/>
      <c r="AD54" s="776"/>
      <c r="AE54" s="776"/>
      <c r="AF54" s="77"/>
      <c r="AG54" s="77"/>
      <c r="AH54" s="77"/>
      <c r="AI54" s="77"/>
      <c r="AJ54" s="77"/>
      <c r="AK54" s="77"/>
      <c r="AL54" s="77"/>
      <c r="AM54" s="77"/>
      <c r="AN54" s="77"/>
      <c r="AO54" s="77"/>
      <c r="AP54" s="77"/>
      <c r="AQ54" s="114"/>
      <c r="AR54" s="114"/>
      <c r="AS54" s="114"/>
      <c r="AT54" s="114"/>
      <c r="AU54" s="114"/>
      <c r="AV54" s="114"/>
      <c r="AW54" s="114"/>
      <c r="AX54" s="114"/>
      <c r="AY54" s="114"/>
      <c r="AZ54" s="114"/>
    </row>
    <row r="55" spans="1:52" ht="40.5" customHeight="1">
      <c r="B55" s="948" t="str">
        <f>"(aa) Attachment 26(" &amp; Basic!$B$2 &amp; ") :"</f>
        <v>(aa) Attachment 26(7RT-04-BULK) :</v>
      </c>
      <c r="C55" s="948"/>
      <c r="D55" s="948" t="s">
        <v>908</v>
      </c>
      <c r="E55" s="948"/>
      <c r="F55" s="948"/>
      <c r="G55" s="71"/>
      <c r="H55" s="71"/>
      <c r="I55" s="78"/>
      <c r="J55" s="78"/>
      <c r="K55" s="78"/>
      <c r="L55" s="78"/>
      <c r="M55" s="78"/>
      <c r="N55" s="78"/>
      <c r="O55" s="78"/>
      <c r="P55" s="78"/>
      <c r="Q55" s="78"/>
      <c r="R55" s="78"/>
      <c r="S55" s="78"/>
      <c r="T55" s="78"/>
      <c r="U55" s="78"/>
      <c r="V55" s="78"/>
      <c r="W55" s="78"/>
      <c r="X55" s="78"/>
      <c r="Y55" s="78"/>
      <c r="Z55" s="78"/>
      <c r="AA55" s="78"/>
      <c r="AB55" s="179"/>
      <c r="AC55" s="180"/>
      <c r="AD55" s="776"/>
      <c r="AE55" s="776"/>
      <c r="AF55" s="77"/>
      <c r="AG55" s="77"/>
      <c r="AH55" s="77"/>
      <c r="AI55" s="77"/>
      <c r="AJ55" s="77"/>
      <c r="AK55" s="77"/>
      <c r="AL55" s="77"/>
      <c r="AM55" s="77"/>
      <c r="AN55" s="77"/>
      <c r="AO55" s="77"/>
      <c r="AP55" s="77"/>
      <c r="AQ55" s="114"/>
      <c r="AR55" s="114"/>
      <c r="AS55" s="114"/>
      <c r="AT55" s="114"/>
      <c r="AU55" s="114"/>
      <c r="AV55" s="114"/>
      <c r="AW55" s="114"/>
      <c r="AX55" s="114"/>
      <c r="AY55" s="114"/>
      <c r="AZ55" s="114"/>
    </row>
    <row r="56" spans="1:52" ht="33" customHeight="1">
      <c r="B56" s="948" t="str">
        <f>"(bb) Attachment 27(" &amp; Basic!$B$2 &amp; ") :"</f>
        <v>(bb) Attachment 27(7RT-04-BULK) :</v>
      </c>
      <c r="C56" s="948"/>
      <c r="D56" s="948" t="s">
        <v>909</v>
      </c>
      <c r="E56" s="948"/>
      <c r="F56" s="948"/>
      <c r="G56" s="71"/>
      <c r="H56" s="71"/>
      <c r="I56" s="78"/>
      <c r="J56" s="78"/>
      <c r="K56" s="78"/>
      <c r="L56" s="78"/>
      <c r="M56" s="78"/>
      <c r="N56" s="78"/>
      <c r="O56" s="78"/>
      <c r="P56" s="78"/>
      <c r="Q56" s="78"/>
      <c r="R56" s="78"/>
      <c r="S56" s="78"/>
      <c r="T56" s="78"/>
      <c r="U56" s="78"/>
      <c r="V56" s="78"/>
      <c r="W56" s="78"/>
      <c r="X56" s="78"/>
      <c r="Y56" s="78"/>
      <c r="Z56" s="78"/>
      <c r="AA56" s="78"/>
      <c r="AB56" s="179"/>
      <c r="AC56" s="180"/>
      <c r="AD56" s="776"/>
      <c r="AE56" s="776"/>
      <c r="AF56" s="77"/>
      <c r="AG56" s="77"/>
      <c r="AH56" s="77"/>
      <c r="AI56" s="77"/>
      <c r="AJ56" s="77"/>
      <c r="AK56" s="77"/>
      <c r="AL56" s="77"/>
      <c r="AM56" s="77"/>
      <c r="AN56" s="77"/>
      <c r="AO56" s="77"/>
      <c r="AP56" s="77"/>
      <c r="AQ56" s="114"/>
      <c r="AR56" s="114"/>
      <c r="AS56" s="114"/>
      <c r="AT56" s="114"/>
      <c r="AU56" s="114"/>
      <c r="AV56" s="114"/>
      <c r="AW56" s="114"/>
      <c r="AX56" s="114"/>
      <c r="AY56" s="114"/>
      <c r="AZ56" s="114"/>
    </row>
    <row r="57" spans="1:52" ht="33" customHeight="1">
      <c r="B57" s="948" t="str">
        <f>"(cc) Attachment 28(" &amp; Basic!$B$2 &amp; ") :"</f>
        <v>(cc) Attachment 28(7RT-04-BULK) :</v>
      </c>
      <c r="C57" s="948"/>
      <c r="D57" s="948" t="s">
        <v>823</v>
      </c>
      <c r="E57" s="948"/>
      <c r="F57" s="948"/>
      <c r="G57" s="71"/>
      <c r="H57" s="71"/>
      <c r="I57" s="78"/>
      <c r="J57" s="78"/>
      <c r="K57" s="78"/>
      <c r="L57" s="78"/>
      <c r="M57" s="78"/>
      <c r="N57" s="78"/>
      <c r="O57" s="78"/>
      <c r="P57" s="78"/>
      <c r="Q57" s="78"/>
      <c r="R57" s="78"/>
      <c r="S57" s="78"/>
      <c r="T57" s="78"/>
      <c r="U57" s="78"/>
      <c r="V57" s="78"/>
      <c r="W57" s="78"/>
      <c r="X57" s="78"/>
      <c r="Y57" s="78"/>
      <c r="Z57" s="78"/>
      <c r="AA57" s="78"/>
      <c r="AB57" s="179"/>
      <c r="AC57" s="180"/>
      <c r="AD57" s="776"/>
      <c r="AE57" s="776"/>
      <c r="AF57" s="77"/>
      <c r="AG57" s="77"/>
      <c r="AH57" s="77"/>
      <c r="AI57" s="77"/>
      <c r="AJ57" s="77"/>
      <c r="AK57" s="77"/>
      <c r="AL57" s="77"/>
      <c r="AM57" s="77"/>
      <c r="AN57" s="77"/>
      <c r="AO57" s="77"/>
      <c r="AP57" s="77"/>
      <c r="AQ57" s="114"/>
      <c r="AR57" s="114"/>
      <c r="AS57" s="114"/>
      <c r="AT57" s="114"/>
      <c r="AU57" s="114"/>
      <c r="AV57" s="114"/>
      <c r="AW57" s="114"/>
      <c r="AX57" s="114"/>
      <c r="AY57" s="114"/>
      <c r="AZ57" s="114"/>
    </row>
    <row r="58" spans="1:52" ht="33" customHeight="1">
      <c r="B58" s="948"/>
      <c r="C58" s="948"/>
      <c r="G58" s="71"/>
      <c r="H58" s="71"/>
      <c r="I58" s="78"/>
      <c r="J58" s="78"/>
      <c r="K58" s="78"/>
      <c r="L58" s="78"/>
      <c r="M58" s="78"/>
      <c r="N58" s="78"/>
      <c r="O58" s="78"/>
      <c r="P58" s="78"/>
      <c r="Q58" s="78"/>
      <c r="R58" s="78"/>
      <c r="S58" s="78"/>
      <c r="T58" s="78"/>
      <c r="U58" s="78"/>
      <c r="V58" s="78"/>
      <c r="W58" s="78"/>
      <c r="X58" s="78"/>
      <c r="Y58" s="78"/>
      <c r="Z58" s="78"/>
      <c r="AA58" s="78"/>
      <c r="AB58" s="179"/>
      <c r="AC58" s="180"/>
      <c r="AD58" s="776"/>
      <c r="AE58" s="776"/>
      <c r="AF58" s="77"/>
      <c r="AG58" s="77"/>
      <c r="AH58" s="77"/>
      <c r="AI58" s="77"/>
      <c r="AJ58" s="77"/>
      <c r="AK58" s="77"/>
      <c r="AL58" s="77"/>
      <c r="AM58" s="77"/>
      <c r="AN58" s="77"/>
      <c r="AO58" s="77"/>
      <c r="AP58" s="77"/>
      <c r="AQ58" s="114"/>
      <c r="AR58" s="114"/>
      <c r="AS58" s="114"/>
      <c r="AT58" s="114"/>
      <c r="AU58" s="114"/>
      <c r="AV58" s="114"/>
      <c r="AW58" s="114"/>
      <c r="AX58" s="114"/>
      <c r="AY58" s="114"/>
      <c r="AZ58" s="114"/>
    </row>
    <row r="59" spans="1:52" ht="63" customHeight="1">
      <c r="A59" s="69">
        <v>3</v>
      </c>
      <c r="B59" s="1403" t="s">
        <v>910</v>
      </c>
      <c r="C59" s="1403"/>
      <c r="D59" s="1403"/>
      <c r="E59" s="1403"/>
      <c r="F59" s="1403"/>
      <c r="G59" s="73"/>
      <c r="H59" s="73"/>
      <c r="I59" s="78"/>
      <c r="J59" s="78"/>
      <c r="K59" s="78"/>
      <c r="L59" s="78"/>
      <c r="M59" s="78"/>
      <c r="N59" s="78"/>
      <c r="O59" s="78"/>
      <c r="P59" s="78"/>
      <c r="Q59" s="78"/>
      <c r="R59" s="78"/>
      <c r="S59" s="78"/>
      <c r="T59" s="78"/>
      <c r="U59" s="78"/>
      <c r="V59" s="78"/>
      <c r="W59" s="78"/>
      <c r="X59" s="78"/>
      <c r="Y59" s="78"/>
      <c r="Z59" s="78"/>
      <c r="AA59" s="78"/>
      <c r="AB59" s="179"/>
      <c r="AC59" s="180"/>
      <c r="AD59" s="776"/>
      <c r="AE59" s="776"/>
      <c r="AF59" s="77"/>
      <c r="AG59" s="77"/>
      <c r="AH59" s="77"/>
      <c r="AI59" s="77"/>
      <c r="AJ59" s="77"/>
      <c r="AK59" s="77"/>
      <c r="AL59" s="77"/>
      <c r="AM59" s="77"/>
      <c r="AN59" s="77"/>
      <c r="AO59" s="77"/>
      <c r="AP59" s="77"/>
      <c r="AQ59" s="114"/>
      <c r="AR59" s="114"/>
      <c r="AS59" s="114"/>
      <c r="AT59" s="114"/>
      <c r="AU59" s="114"/>
      <c r="AV59" s="114"/>
      <c r="AW59" s="114"/>
      <c r="AX59" s="114"/>
      <c r="AY59" s="114"/>
      <c r="AZ59" s="114"/>
    </row>
    <row r="60" spans="1:52" ht="64.5" customHeight="1">
      <c r="A60" s="69">
        <v>3.1</v>
      </c>
      <c r="B60" s="1403" t="s">
        <v>911</v>
      </c>
      <c r="C60" s="1403"/>
      <c r="D60" s="1403"/>
      <c r="E60" s="1403"/>
      <c r="F60" s="1403"/>
      <c r="G60" s="73"/>
      <c r="H60" s="73"/>
      <c r="I60" s="78"/>
      <c r="J60" s="78"/>
      <c r="K60" s="78"/>
      <c r="L60" s="78"/>
      <c r="M60" s="78"/>
      <c r="N60" s="78"/>
      <c r="O60" s="78"/>
      <c r="P60" s="78"/>
      <c r="Q60" s="78"/>
      <c r="R60" s="78"/>
      <c r="S60" s="78"/>
      <c r="T60" s="78"/>
      <c r="U60" s="78"/>
      <c r="V60" s="78"/>
      <c r="W60" s="78"/>
      <c r="X60" s="78"/>
      <c r="Y60" s="78"/>
      <c r="Z60" s="78"/>
      <c r="AA60" s="78"/>
      <c r="AB60" s="179"/>
      <c r="AC60" s="180"/>
      <c r="AD60" s="776"/>
      <c r="AE60" s="776"/>
      <c r="AF60" s="77"/>
      <c r="AG60" s="77"/>
      <c r="AH60" s="77"/>
      <c r="AI60" s="77"/>
      <c r="AJ60" s="77"/>
      <c r="AK60" s="77"/>
      <c r="AL60" s="77"/>
      <c r="AM60" s="77"/>
      <c r="AN60" s="77"/>
      <c r="AO60" s="77"/>
      <c r="AP60" s="77"/>
      <c r="AQ60" s="114"/>
      <c r="AR60" s="114"/>
      <c r="AS60" s="114"/>
      <c r="AT60" s="114"/>
      <c r="AU60" s="114"/>
      <c r="AV60" s="114"/>
      <c r="AW60" s="114"/>
      <c r="AX60" s="114"/>
      <c r="AY60" s="114"/>
      <c r="AZ60" s="114"/>
    </row>
    <row r="61" spans="1:52" ht="64.5" customHeight="1">
      <c r="A61" s="69">
        <v>3.2</v>
      </c>
      <c r="B61" s="1403" t="s">
        <v>912</v>
      </c>
      <c r="C61" s="1403"/>
      <c r="D61" s="1403"/>
      <c r="E61" s="1403"/>
      <c r="F61" s="1403"/>
      <c r="G61" s="73"/>
      <c r="H61" s="73"/>
      <c r="I61" s="78"/>
      <c r="J61" s="78"/>
      <c r="K61" s="78"/>
      <c r="L61" s="78"/>
      <c r="M61" s="78"/>
      <c r="N61" s="78"/>
      <c r="O61" s="78"/>
      <c r="P61" s="78"/>
      <c r="Q61" s="78"/>
      <c r="R61" s="78"/>
      <c r="S61" s="78"/>
      <c r="T61" s="78"/>
      <c r="U61" s="78"/>
      <c r="V61" s="78"/>
      <c r="W61" s="78"/>
      <c r="X61" s="78"/>
      <c r="Y61" s="78"/>
      <c r="Z61" s="78"/>
      <c r="AA61" s="78"/>
      <c r="AB61" s="179"/>
      <c r="AC61" s="180"/>
      <c r="AD61" s="776"/>
      <c r="AE61" s="776"/>
      <c r="AF61" s="77"/>
      <c r="AG61" s="77"/>
      <c r="AH61" s="77"/>
      <c r="AI61" s="77"/>
      <c r="AJ61" s="77"/>
      <c r="AK61" s="77"/>
      <c r="AL61" s="77"/>
      <c r="AM61" s="77"/>
      <c r="AN61" s="77"/>
      <c r="AO61" s="77"/>
      <c r="AP61" s="77"/>
      <c r="AQ61" s="114"/>
      <c r="AR61" s="114"/>
      <c r="AS61" s="114"/>
      <c r="AT61" s="114"/>
      <c r="AU61" s="114"/>
      <c r="AV61" s="114"/>
      <c r="AW61" s="114"/>
      <c r="AX61" s="114"/>
      <c r="AY61" s="114"/>
      <c r="AZ61" s="114"/>
    </row>
    <row r="62" spans="1:52" s="24" customFormat="1" ht="60" customHeight="1">
      <c r="A62" s="69">
        <v>4</v>
      </c>
      <c r="B62" s="1403" t="s">
        <v>913</v>
      </c>
      <c r="C62" s="1403"/>
      <c r="D62" s="1403"/>
      <c r="E62" s="1403"/>
      <c r="F62" s="1403"/>
      <c r="G62" s="73"/>
      <c r="H62" s="73"/>
      <c r="I62" s="78"/>
      <c r="J62" s="78"/>
      <c r="K62" s="78"/>
      <c r="L62" s="78"/>
      <c r="M62" s="78"/>
      <c r="N62" s="78"/>
      <c r="O62" s="78"/>
      <c r="P62" s="78"/>
      <c r="Q62" s="78"/>
      <c r="R62" s="78"/>
      <c r="S62" s="78"/>
      <c r="T62" s="78"/>
      <c r="U62" s="78"/>
      <c r="V62" s="78"/>
      <c r="W62" s="78"/>
      <c r="X62" s="78"/>
      <c r="Y62" s="78"/>
      <c r="Z62" s="78"/>
      <c r="AA62" s="78"/>
      <c r="AB62" s="179"/>
      <c r="AC62" s="180"/>
      <c r="AD62" s="777"/>
      <c r="AE62" s="777"/>
      <c r="AF62" s="78"/>
      <c r="AG62" s="78"/>
      <c r="AH62" s="78"/>
      <c r="AI62" s="78"/>
      <c r="AJ62" s="78"/>
      <c r="AK62" s="78"/>
      <c r="AL62" s="78"/>
      <c r="AM62" s="78"/>
      <c r="AN62" s="78"/>
      <c r="AO62" s="78"/>
      <c r="AP62" s="78"/>
      <c r="AQ62" s="112"/>
      <c r="AR62" s="112"/>
      <c r="AS62" s="112"/>
      <c r="AT62" s="112"/>
      <c r="AU62" s="112"/>
      <c r="AV62" s="112"/>
      <c r="AW62" s="112"/>
      <c r="AX62" s="112"/>
      <c r="AY62" s="112"/>
      <c r="AZ62" s="112"/>
    </row>
    <row r="63" spans="1:52" ht="56.25" customHeight="1">
      <c r="A63" s="69">
        <v>4.0999999999999996</v>
      </c>
      <c r="B63" s="1403" t="s">
        <v>914</v>
      </c>
      <c r="C63" s="1403"/>
      <c r="D63" s="1403"/>
      <c r="E63" s="1403"/>
      <c r="F63" s="1403"/>
      <c r="G63" s="73"/>
      <c r="H63" s="73"/>
      <c r="I63" s="78"/>
      <c r="J63" s="78"/>
      <c r="K63" s="78"/>
      <c r="L63" s="78"/>
      <c r="M63" s="78"/>
      <c r="N63" s="78"/>
      <c r="O63" s="78"/>
      <c r="P63" s="78"/>
      <c r="Q63" s="78"/>
      <c r="R63" s="78"/>
      <c r="S63" s="78"/>
      <c r="T63" s="78"/>
      <c r="U63" s="78"/>
      <c r="V63" s="78"/>
      <c r="W63" s="78"/>
      <c r="X63" s="78"/>
      <c r="Y63" s="78"/>
      <c r="Z63" s="78"/>
      <c r="AA63" s="78"/>
      <c r="AB63" s="179"/>
      <c r="AC63" s="180"/>
      <c r="AD63" s="776"/>
      <c r="AE63" s="776"/>
      <c r="AF63" s="77"/>
      <c r="AG63" s="77"/>
      <c r="AH63" s="77"/>
      <c r="AI63" s="77"/>
      <c r="AJ63" s="77"/>
      <c r="AK63" s="77"/>
      <c r="AL63" s="77"/>
      <c r="AM63" s="77"/>
      <c r="AN63" s="77"/>
      <c r="AO63" s="77"/>
      <c r="AP63" s="77"/>
      <c r="AQ63" s="114"/>
      <c r="AR63" s="114"/>
      <c r="AS63" s="114"/>
      <c r="AT63" s="114"/>
      <c r="AU63" s="114"/>
      <c r="AV63" s="114"/>
      <c r="AW63" s="114"/>
      <c r="AX63" s="114"/>
      <c r="AY63" s="114"/>
      <c r="AZ63" s="114"/>
    </row>
    <row r="64" spans="1:52" ht="90" customHeight="1">
      <c r="A64" s="69">
        <v>4.2</v>
      </c>
      <c r="B64" s="1403" t="s">
        <v>915</v>
      </c>
      <c r="C64" s="1403"/>
      <c r="D64" s="1403"/>
      <c r="E64" s="1403"/>
      <c r="F64" s="1403"/>
      <c r="G64" s="73"/>
      <c r="H64" s="73"/>
      <c r="I64" s="78"/>
      <c r="J64" s="78"/>
      <c r="K64" s="78"/>
      <c r="L64" s="78"/>
      <c r="M64" s="78"/>
      <c r="N64" s="78"/>
      <c r="O64" s="78"/>
      <c r="P64" s="78"/>
      <c r="Q64" s="78"/>
      <c r="R64" s="78"/>
      <c r="S64" s="78"/>
      <c r="T64" s="78"/>
      <c r="U64" s="78"/>
      <c r="V64" s="78"/>
      <c r="W64" s="78"/>
      <c r="X64" s="78"/>
      <c r="Y64" s="78"/>
      <c r="Z64" s="78"/>
      <c r="AA64" s="78"/>
      <c r="AB64" s="179"/>
      <c r="AC64" s="180"/>
      <c r="AD64" s="776"/>
      <c r="AE64" s="776"/>
      <c r="AF64" s="77"/>
      <c r="AG64" s="77"/>
      <c r="AH64" s="77"/>
      <c r="AI64" s="77"/>
      <c r="AJ64" s="77"/>
      <c r="AK64" s="77"/>
      <c r="AL64" s="77"/>
      <c r="AM64" s="77"/>
      <c r="AN64" s="77"/>
      <c r="AO64" s="77"/>
      <c r="AP64" s="77"/>
      <c r="AQ64" s="114"/>
      <c r="AR64" s="114"/>
      <c r="AS64" s="114"/>
      <c r="AT64" s="114"/>
      <c r="AU64" s="114"/>
      <c r="AV64" s="114"/>
      <c r="AW64" s="114"/>
      <c r="AX64" s="114"/>
      <c r="AY64" s="114"/>
      <c r="AZ64" s="114"/>
    </row>
    <row r="65" spans="1:52" ht="11.25" customHeight="1">
      <c r="A65" s="69"/>
      <c r="B65" s="1403"/>
      <c r="C65" s="1403"/>
      <c r="D65" s="1403"/>
      <c r="E65" s="1403"/>
      <c r="F65" s="1403"/>
      <c r="G65" s="73"/>
      <c r="H65" s="73"/>
      <c r="I65" s="78"/>
      <c r="J65" s="78"/>
      <c r="K65" s="78"/>
      <c r="L65" s="78"/>
      <c r="M65" s="78"/>
      <c r="N65" s="78"/>
      <c r="O65" s="78"/>
      <c r="P65" s="78"/>
      <c r="Q65" s="78"/>
      <c r="R65" s="78"/>
      <c r="S65" s="78"/>
      <c r="T65" s="78"/>
      <c r="U65" s="78"/>
      <c r="V65" s="78"/>
      <c r="W65" s="78"/>
      <c r="X65" s="78"/>
      <c r="Y65" s="78"/>
      <c r="Z65" s="78"/>
      <c r="AA65" s="78"/>
      <c r="AB65" s="179"/>
      <c r="AC65" s="180"/>
      <c r="AD65" s="776"/>
      <c r="AE65" s="776"/>
      <c r="AF65" s="77"/>
      <c r="AG65" s="77"/>
      <c r="AH65" s="77"/>
      <c r="AI65" s="77"/>
      <c r="AJ65" s="77"/>
      <c r="AK65" s="77"/>
      <c r="AL65" s="77"/>
      <c r="AM65" s="77"/>
      <c r="AN65" s="77"/>
      <c r="AO65" s="77"/>
      <c r="AP65" s="77"/>
      <c r="AQ65" s="114"/>
      <c r="AR65" s="114"/>
      <c r="AS65" s="114"/>
      <c r="AT65" s="114"/>
      <c r="AU65" s="114"/>
      <c r="AV65" s="114"/>
      <c r="AW65" s="114"/>
      <c r="AX65" s="114"/>
      <c r="AY65" s="114"/>
      <c r="AZ65" s="114"/>
    </row>
    <row r="66" spans="1:52" ht="39.75" customHeight="1">
      <c r="A66" s="69">
        <v>4.3</v>
      </c>
      <c r="B66" s="1403" t="s">
        <v>916</v>
      </c>
      <c r="C66" s="1403"/>
      <c r="D66" s="1403"/>
      <c r="E66" s="1403"/>
      <c r="F66" s="1403"/>
      <c r="G66" s="73"/>
      <c r="H66" s="73"/>
      <c r="I66" s="78"/>
      <c r="J66" s="78"/>
      <c r="K66" s="78"/>
      <c r="L66" s="78"/>
      <c r="M66" s="78"/>
      <c r="N66" s="78"/>
      <c r="O66" s="78"/>
      <c r="P66" s="78"/>
      <c r="Q66" s="78"/>
      <c r="R66" s="78"/>
      <c r="S66" s="78"/>
      <c r="T66" s="78"/>
      <c r="U66" s="78"/>
      <c r="V66" s="78"/>
      <c r="W66" s="78"/>
      <c r="X66" s="78"/>
      <c r="Y66" s="78"/>
      <c r="Z66" s="78"/>
      <c r="AA66" s="78"/>
      <c r="AB66" s="179"/>
      <c r="AC66" s="180"/>
      <c r="AD66" s="776"/>
      <c r="AE66" s="776"/>
      <c r="AF66" s="77"/>
      <c r="AG66" s="77"/>
      <c r="AH66" s="77"/>
      <c r="AI66" s="77"/>
      <c r="AJ66" s="77"/>
      <c r="AK66" s="77"/>
      <c r="AL66" s="77"/>
      <c r="AM66" s="77"/>
      <c r="AN66" s="77"/>
      <c r="AO66" s="77"/>
      <c r="AP66" s="77"/>
      <c r="AQ66" s="114"/>
      <c r="AR66" s="114"/>
      <c r="AS66" s="114"/>
      <c r="AT66" s="114"/>
      <c r="AU66" s="114"/>
      <c r="AV66" s="114"/>
      <c r="AW66" s="114"/>
      <c r="AX66" s="114"/>
      <c r="AY66" s="114"/>
      <c r="AZ66" s="114"/>
    </row>
    <row r="67" spans="1:52" ht="14.25" customHeight="1">
      <c r="A67" s="69"/>
      <c r="B67" s="1403"/>
      <c r="C67" s="1403"/>
      <c r="D67" s="1403"/>
      <c r="E67" s="1403"/>
      <c r="F67" s="1403"/>
      <c r="G67" s="73"/>
      <c r="H67" s="73"/>
      <c r="I67" s="78"/>
      <c r="J67" s="78"/>
      <c r="K67" s="78"/>
      <c r="L67" s="78"/>
      <c r="M67" s="78"/>
      <c r="N67" s="78"/>
      <c r="O67" s="78"/>
      <c r="P67" s="78"/>
      <c r="Q67" s="78"/>
      <c r="R67" s="78"/>
      <c r="S67" s="78"/>
      <c r="T67" s="78"/>
      <c r="U67" s="78"/>
      <c r="V67" s="78"/>
      <c r="W67" s="78"/>
      <c r="X67" s="78"/>
      <c r="Y67" s="78"/>
      <c r="Z67" s="78"/>
      <c r="AA67" s="78"/>
      <c r="AB67" s="179"/>
      <c r="AC67" s="180"/>
      <c r="AD67" s="776"/>
      <c r="AE67" s="776"/>
      <c r="AF67" s="77"/>
      <c r="AG67" s="77"/>
      <c r="AH67" s="77"/>
      <c r="AI67" s="77"/>
      <c r="AJ67" s="77"/>
      <c r="AK67" s="77"/>
      <c r="AL67" s="77"/>
      <c r="AM67" s="77"/>
      <c r="AN67" s="77"/>
      <c r="AO67" s="77"/>
      <c r="AP67" s="77"/>
      <c r="AQ67" s="114"/>
      <c r="AR67" s="114"/>
      <c r="AS67" s="114"/>
      <c r="AT67" s="114"/>
      <c r="AU67" s="114"/>
      <c r="AV67" s="114"/>
      <c r="AW67" s="114"/>
      <c r="AX67" s="114"/>
      <c r="AY67" s="114"/>
      <c r="AZ67" s="114"/>
    </row>
    <row r="68" spans="1:52" ht="27.75" customHeight="1">
      <c r="A68" s="54">
        <v>5</v>
      </c>
      <c r="B68" s="1429" t="s">
        <v>917</v>
      </c>
      <c r="C68" s="1429"/>
      <c r="D68" s="1429"/>
      <c r="E68" s="1429"/>
      <c r="F68" s="1429"/>
      <c r="G68" s="36"/>
      <c r="H68" s="36"/>
      <c r="I68" s="78"/>
      <c r="J68" s="78"/>
      <c r="K68" s="78"/>
      <c r="L68" s="78"/>
      <c r="M68" s="78"/>
      <c r="N68" s="78"/>
      <c r="O68" s="78"/>
      <c r="P68" s="78"/>
      <c r="Q68" s="78"/>
      <c r="R68" s="78"/>
      <c r="S68" s="78"/>
      <c r="T68" s="78"/>
      <c r="U68" s="78"/>
      <c r="V68" s="78"/>
      <c r="W68" s="78"/>
      <c r="X68" s="78"/>
      <c r="Y68" s="78"/>
      <c r="Z68" s="78"/>
      <c r="AA68" s="78"/>
      <c r="AB68" s="179"/>
      <c r="AC68" s="180"/>
      <c r="AD68" s="776"/>
      <c r="AE68" s="776"/>
      <c r="AF68" s="77"/>
      <c r="AG68" s="77"/>
      <c r="AH68" s="77"/>
      <c r="AI68" s="77"/>
      <c r="AJ68" s="77"/>
      <c r="AK68" s="77"/>
      <c r="AL68" s="77"/>
      <c r="AM68" s="77"/>
      <c r="AN68" s="77"/>
      <c r="AO68" s="77"/>
      <c r="AP68" s="77"/>
      <c r="AQ68" s="114"/>
      <c r="AR68" s="114"/>
      <c r="AS68" s="114"/>
      <c r="AT68" s="114"/>
      <c r="AU68" s="114"/>
      <c r="AV68" s="114"/>
      <c r="AW68" s="114"/>
      <c r="AX68" s="114"/>
      <c r="AY68" s="114"/>
      <c r="AZ68" s="114"/>
    </row>
    <row r="69" spans="1:52" s="24" customFormat="1" ht="180.75" customHeight="1">
      <c r="A69" s="69">
        <v>5.0999999999999996</v>
      </c>
      <c r="B69" s="1403" t="s">
        <v>918</v>
      </c>
      <c r="C69" s="1403"/>
      <c r="D69" s="1403"/>
      <c r="E69" s="1403"/>
      <c r="F69" s="1403"/>
      <c r="G69" s="73"/>
      <c r="H69" s="73"/>
      <c r="I69" s="78"/>
      <c r="J69" s="78"/>
      <c r="K69" s="78"/>
      <c r="L69" s="78"/>
      <c r="M69" s="78"/>
      <c r="N69" s="78"/>
      <c r="O69" s="78"/>
      <c r="P69" s="78"/>
      <c r="Q69" s="78"/>
      <c r="R69" s="78"/>
      <c r="S69" s="78"/>
      <c r="T69" s="78"/>
      <c r="U69" s="78"/>
      <c r="V69" s="78"/>
      <c r="W69" s="78"/>
      <c r="X69" s="78"/>
      <c r="Y69" s="78"/>
      <c r="Z69" s="78"/>
      <c r="AA69" s="78"/>
      <c r="AB69" s="179"/>
      <c r="AC69" s="180"/>
      <c r="AD69" s="777"/>
      <c r="AE69" s="777"/>
      <c r="AF69" s="78"/>
      <c r="AG69" s="78"/>
      <c r="AH69" s="78"/>
      <c r="AI69" s="78"/>
      <c r="AJ69" s="78"/>
      <c r="AK69" s="78"/>
      <c r="AL69" s="78"/>
      <c r="AM69" s="78"/>
      <c r="AN69" s="78"/>
      <c r="AO69" s="78"/>
      <c r="AP69" s="78"/>
      <c r="AQ69" s="112"/>
      <c r="AR69" s="112"/>
      <c r="AS69" s="112"/>
      <c r="AT69" s="112"/>
      <c r="AU69" s="112"/>
      <c r="AV69" s="112"/>
      <c r="AW69" s="112"/>
      <c r="AX69" s="112"/>
      <c r="AY69" s="112"/>
      <c r="AZ69" s="112"/>
    </row>
    <row r="70" spans="1:52" s="24" customFormat="1" ht="33" customHeight="1">
      <c r="A70" s="69">
        <v>6</v>
      </c>
      <c r="B70" s="1403" t="s">
        <v>919</v>
      </c>
      <c r="C70" s="1403"/>
      <c r="D70" s="1403"/>
      <c r="E70" s="1403"/>
      <c r="F70" s="1403"/>
      <c r="G70" s="73"/>
      <c r="H70" s="73"/>
      <c r="I70" s="78"/>
      <c r="J70" s="78"/>
      <c r="K70" s="78"/>
      <c r="L70" s="78"/>
      <c r="M70" s="78"/>
      <c r="N70" s="78"/>
      <c r="O70" s="78"/>
      <c r="P70" s="78"/>
      <c r="Q70" s="78"/>
      <c r="R70" s="78"/>
      <c r="S70" s="78"/>
      <c r="T70" s="78"/>
      <c r="U70" s="78"/>
      <c r="V70" s="78"/>
      <c r="W70" s="78"/>
      <c r="X70" s="78"/>
      <c r="Y70" s="78"/>
      <c r="Z70" s="78"/>
      <c r="AA70" s="78"/>
      <c r="AB70" s="179"/>
      <c r="AC70" s="180"/>
      <c r="AD70" s="777"/>
      <c r="AE70" s="777"/>
      <c r="AF70" s="78"/>
      <c r="AG70" s="78"/>
      <c r="AH70" s="78"/>
      <c r="AI70" s="78"/>
      <c r="AJ70" s="78"/>
      <c r="AK70" s="78"/>
      <c r="AL70" s="78"/>
      <c r="AM70" s="78"/>
      <c r="AN70" s="78"/>
      <c r="AO70" s="78"/>
      <c r="AP70" s="78"/>
      <c r="AQ70" s="112"/>
      <c r="AR70" s="112"/>
      <c r="AS70" s="112"/>
      <c r="AT70" s="112"/>
      <c r="AU70" s="112"/>
      <c r="AV70" s="112"/>
      <c r="AW70" s="112"/>
      <c r="AX70" s="112"/>
      <c r="AY70" s="112"/>
      <c r="AZ70" s="112"/>
    </row>
    <row r="71" spans="1:52" s="24" customFormat="1" ht="26.1" customHeight="1">
      <c r="A71" s="54"/>
      <c r="B71" s="51" t="s">
        <v>258</v>
      </c>
      <c r="C71" s="32" t="s">
        <v>920</v>
      </c>
      <c r="D71" s="29"/>
      <c r="E71" s="67" t="s">
        <v>921</v>
      </c>
      <c r="G71" s="78"/>
      <c r="H71" s="78"/>
      <c r="I71" s="78"/>
      <c r="J71" s="77"/>
      <c r="K71" s="77"/>
      <c r="L71" s="77"/>
      <c r="M71" s="77"/>
      <c r="N71" s="77"/>
      <c r="O71" s="77"/>
      <c r="P71" s="77"/>
      <c r="Q71" s="77"/>
      <c r="R71" s="77"/>
      <c r="S71" s="77"/>
      <c r="T71" s="77"/>
      <c r="U71" s="77"/>
      <c r="V71" s="77"/>
      <c r="W71" s="77"/>
      <c r="X71" s="77"/>
      <c r="Y71" s="77"/>
      <c r="Z71" s="77"/>
      <c r="AA71" s="77"/>
      <c r="AB71" s="57"/>
      <c r="AC71" s="180"/>
      <c r="AD71" s="777"/>
      <c r="AE71" s="777"/>
      <c r="AF71" s="78"/>
      <c r="AG71" s="78"/>
      <c r="AH71" s="78"/>
      <c r="AI71" s="78"/>
      <c r="AJ71" s="78"/>
      <c r="AK71" s="78"/>
      <c r="AL71" s="78"/>
      <c r="AM71" s="78"/>
      <c r="AN71" s="78"/>
      <c r="AO71" s="78"/>
      <c r="AP71" s="78"/>
      <c r="AQ71" s="112"/>
      <c r="AR71" s="112"/>
      <c r="AS71" s="112"/>
      <c r="AT71" s="112"/>
      <c r="AU71" s="112"/>
      <c r="AV71" s="112"/>
      <c r="AW71" s="112"/>
      <c r="AX71" s="112"/>
      <c r="AY71" s="112"/>
      <c r="AZ71" s="112"/>
    </row>
    <row r="72" spans="1:52" s="24" customFormat="1" ht="26.1" customHeight="1">
      <c r="A72" s="54"/>
      <c r="B72" s="51" t="s">
        <v>260</v>
      </c>
      <c r="C72" s="32" t="s">
        <v>922</v>
      </c>
      <c r="D72" s="29"/>
      <c r="E72" s="67" t="s">
        <v>923</v>
      </c>
      <c r="G72" s="78"/>
      <c r="H72" s="78"/>
      <c r="I72" s="78"/>
      <c r="J72" s="78"/>
      <c r="K72" s="78"/>
      <c r="L72" s="78"/>
      <c r="M72" s="78"/>
      <c r="N72" s="78"/>
      <c r="O72" s="78"/>
      <c r="P72" s="78"/>
      <c r="Q72" s="78"/>
      <c r="R72" s="78"/>
      <c r="S72" s="78"/>
      <c r="T72" s="78"/>
      <c r="U72" s="78"/>
      <c r="V72" s="78"/>
      <c r="W72" s="78"/>
      <c r="X72" s="78"/>
      <c r="Y72" s="78"/>
      <c r="Z72" s="78"/>
      <c r="AA72" s="78"/>
      <c r="AB72" s="56"/>
      <c r="AC72" s="180"/>
      <c r="AD72" s="777"/>
      <c r="AE72" s="777"/>
      <c r="AF72" s="78"/>
      <c r="AG72" s="78"/>
      <c r="AH72" s="78"/>
      <c r="AI72" s="78"/>
      <c r="AJ72" s="78"/>
      <c r="AK72" s="78"/>
      <c r="AL72" s="78"/>
      <c r="AM72" s="78"/>
      <c r="AN72" s="78"/>
      <c r="AO72" s="78"/>
      <c r="AP72" s="78"/>
      <c r="AQ72" s="112"/>
      <c r="AR72" s="112"/>
      <c r="AS72" s="112"/>
      <c r="AT72" s="112"/>
      <c r="AU72" s="112"/>
      <c r="AV72" s="112"/>
      <c r="AW72" s="112"/>
      <c r="AX72" s="112"/>
      <c r="AY72" s="112"/>
      <c r="AZ72" s="112"/>
    </row>
    <row r="73" spans="1:52" s="24" customFormat="1" ht="26.1" customHeight="1">
      <c r="A73" s="54"/>
      <c r="B73" s="51" t="s">
        <v>262</v>
      </c>
      <c r="C73" s="32" t="s">
        <v>924</v>
      </c>
      <c r="D73" s="29"/>
      <c r="E73" s="67" t="s">
        <v>925</v>
      </c>
      <c r="G73" s="78"/>
      <c r="H73" s="78"/>
      <c r="I73" s="78"/>
      <c r="J73" s="78"/>
      <c r="K73" s="78"/>
      <c r="L73" s="78"/>
      <c r="M73" s="78"/>
      <c r="N73" s="78"/>
      <c r="O73" s="78"/>
      <c r="P73" s="78"/>
      <c r="Q73" s="78"/>
      <c r="R73" s="78"/>
      <c r="S73" s="78"/>
      <c r="T73" s="78"/>
      <c r="U73" s="78"/>
      <c r="V73" s="78"/>
      <c r="W73" s="78"/>
      <c r="X73" s="78"/>
      <c r="Y73" s="78"/>
      <c r="Z73" s="78"/>
      <c r="AA73" s="78"/>
      <c r="AB73" s="57"/>
      <c r="AC73" s="180"/>
      <c r="AD73" s="777"/>
      <c r="AE73" s="777"/>
      <c r="AF73" s="78"/>
      <c r="AG73" s="78"/>
      <c r="AH73" s="78"/>
      <c r="AI73" s="78"/>
      <c r="AJ73" s="78"/>
      <c r="AK73" s="78"/>
      <c r="AL73" s="78"/>
      <c r="AM73" s="78"/>
      <c r="AN73" s="78"/>
      <c r="AO73" s="78"/>
      <c r="AP73" s="78"/>
      <c r="AQ73" s="112"/>
      <c r="AR73" s="112"/>
      <c r="AS73" s="112"/>
      <c r="AT73" s="112"/>
      <c r="AU73" s="112"/>
      <c r="AV73" s="112"/>
      <c r="AW73" s="112"/>
      <c r="AX73" s="112"/>
      <c r="AY73" s="112"/>
      <c r="AZ73" s="112"/>
    </row>
    <row r="74" spans="1:52" s="24" customFormat="1" ht="26.1" customHeight="1">
      <c r="A74" s="54"/>
      <c r="B74" s="51" t="s">
        <v>926</v>
      </c>
      <c r="C74" s="32" t="s">
        <v>927</v>
      </c>
      <c r="D74" s="29"/>
      <c r="E74" s="67" t="s">
        <v>928</v>
      </c>
      <c r="G74" s="78"/>
      <c r="H74" s="78"/>
      <c r="I74" s="78"/>
      <c r="J74" s="77"/>
      <c r="K74" s="77"/>
      <c r="L74" s="77"/>
      <c r="M74" s="77"/>
      <c r="N74" s="77"/>
      <c r="O74" s="77"/>
      <c r="P74" s="77"/>
      <c r="Q74" s="77"/>
      <c r="R74" s="77"/>
      <c r="S74" s="77"/>
      <c r="T74" s="77"/>
      <c r="U74" s="77"/>
      <c r="V74" s="77"/>
      <c r="W74" s="77"/>
      <c r="X74" s="77"/>
      <c r="Y74" s="77"/>
      <c r="Z74" s="77"/>
      <c r="AA74" s="77"/>
      <c r="AB74" s="57"/>
      <c r="AC74" s="180"/>
      <c r="AD74" s="777"/>
      <c r="AE74" s="777"/>
      <c r="AF74" s="78"/>
      <c r="AG74" s="78"/>
      <c r="AH74" s="78"/>
      <c r="AI74" s="78"/>
      <c r="AJ74" s="78"/>
      <c r="AK74" s="78"/>
      <c r="AL74" s="78"/>
      <c r="AM74" s="78"/>
      <c r="AN74" s="78"/>
      <c r="AO74" s="78"/>
      <c r="AP74" s="78"/>
      <c r="AQ74" s="112"/>
      <c r="AR74" s="112"/>
      <c r="AS74" s="112"/>
      <c r="AT74" s="112"/>
      <c r="AU74" s="112"/>
      <c r="AV74" s="112"/>
      <c r="AW74" s="112"/>
      <c r="AX74" s="112"/>
      <c r="AY74" s="112"/>
      <c r="AZ74" s="112"/>
    </row>
    <row r="75" spans="1:52" s="24" customFormat="1" ht="26.1" customHeight="1">
      <c r="A75" s="54"/>
      <c r="B75" s="51" t="s">
        <v>369</v>
      </c>
      <c r="C75" s="32" t="s">
        <v>929</v>
      </c>
      <c r="D75" s="29"/>
      <c r="E75" s="67" t="s">
        <v>930</v>
      </c>
      <c r="G75" s="78"/>
      <c r="H75" s="78"/>
      <c r="I75" s="78"/>
      <c r="J75" s="78"/>
      <c r="K75" s="78"/>
      <c r="L75" s="78"/>
      <c r="M75" s="78"/>
      <c r="N75" s="78"/>
      <c r="O75" s="78"/>
      <c r="P75" s="78"/>
      <c r="Q75" s="78"/>
      <c r="R75" s="78"/>
      <c r="S75" s="78"/>
      <c r="T75" s="78"/>
      <c r="U75" s="78"/>
      <c r="V75" s="78"/>
      <c r="W75" s="78"/>
      <c r="X75" s="78"/>
      <c r="Y75" s="78"/>
      <c r="Z75" s="78"/>
      <c r="AA75" s="78"/>
      <c r="AB75" s="57"/>
      <c r="AC75" s="180"/>
      <c r="AD75" s="777"/>
      <c r="AE75" s="777"/>
      <c r="AF75" s="78"/>
      <c r="AG75" s="78"/>
      <c r="AH75" s="78"/>
      <c r="AI75" s="78"/>
      <c r="AJ75" s="78"/>
      <c r="AK75" s="78"/>
      <c r="AL75" s="78"/>
      <c r="AM75" s="78"/>
      <c r="AN75" s="78"/>
      <c r="AO75" s="78"/>
      <c r="AP75" s="78"/>
      <c r="AQ75" s="112"/>
      <c r="AR75" s="112"/>
      <c r="AS75" s="112"/>
      <c r="AT75" s="112"/>
      <c r="AU75" s="112"/>
      <c r="AV75" s="112"/>
      <c r="AW75" s="112"/>
      <c r="AX75" s="112"/>
      <c r="AY75" s="112"/>
      <c r="AZ75" s="112"/>
    </row>
    <row r="76" spans="1:52" s="24" customFormat="1" ht="26.1" customHeight="1">
      <c r="A76" s="54"/>
      <c r="B76" s="51" t="s">
        <v>370</v>
      </c>
      <c r="C76" s="32" t="s">
        <v>931</v>
      </c>
      <c r="D76" s="29"/>
      <c r="E76" s="67" t="s">
        <v>932</v>
      </c>
      <c r="G76" s="78"/>
      <c r="H76" s="78"/>
      <c r="I76" s="78"/>
      <c r="J76" s="78"/>
      <c r="K76" s="78"/>
      <c r="L76" s="78"/>
      <c r="M76" s="78"/>
      <c r="N76" s="78"/>
      <c r="O76" s="78"/>
      <c r="P76" s="78"/>
      <c r="Q76" s="78"/>
      <c r="R76" s="78"/>
      <c r="S76" s="78"/>
      <c r="T76" s="78"/>
      <c r="U76" s="78"/>
      <c r="V76" s="78"/>
      <c r="W76" s="78"/>
      <c r="X76" s="78"/>
      <c r="Y76" s="78"/>
      <c r="Z76" s="78"/>
      <c r="AA76" s="78"/>
      <c r="AB76" s="57"/>
      <c r="AC76" s="180"/>
      <c r="AD76" s="777"/>
      <c r="AE76" s="777"/>
      <c r="AF76" s="78"/>
      <c r="AG76" s="78"/>
      <c r="AH76" s="78"/>
      <c r="AI76" s="78"/>
      <c r="AJ76" s="78"/>
      <c r="AK76" s="78"/>
      <c r="AL76" s="78"/>
      <c r="AM76" s="78"/>
      <c r="AN76" s="78"/>
      <c r="AO76" s="78"/>
      <c r="AP76" s="78"/>
      <c r="AQ76" s="112"/>
      <c r="AR76" s="112"/>
      <c r="AS76" s="112"/>
      <c r="AT76" s="112"/>
      <c r="AU76" s="112"/>
      <c r="AV76" s="112"/>
      <c r="AW76" s="112"/>
      <c r="AX76" s="112"/>
      <c r="AY76" s="112"/>
      <c r="AZ76" s="112"/>
    </row>
    <row r="77" spans="1:52" ht="26.1" customHeight="1">
      <c r="A77" s="51"/>
      <c r="B77" s="51" t="s">
        <v>933</v>
      </c>
      <c r="C77" s="32" t="s">
        <v>934</v>
      </c>
      <c r="E77" s="67" t="s">
        <v>935</v>
      </c>
      <c r="F77" s="25"/>
      <c r="G77" s="77"/>
      <c r="H77" s="77"/>
      <c r="I77" s="78"/>
      <c r="J77" s="77"/>
      <c r="K77" s="77"/>
      <c r="L77" s="77"/>
      <c r="M77" s="77"/>
      <c r="N77" s="77"/>
      <c r="O77" s="77"/>
      <c r="P77" s="77"/>
      <c r="Q77" s="77"/>
      <c r="R77" s="77"/>
      <c r="S77" s="77"/>
      <c r="T77" s="77"/>
      <c r="U77" s="77"/>
      <c r="V77" s="77"/>
      <c r="W77" s="77"/>
      <c r="X77" s="77"/>
      <c r="Y77" s="77"/>
      <c r="Z77" s="77"/>
      <c r="AA77" s="77"/>
      <c r="AB77" s="57"/>
      <c r="AC77" s="180"/>
      <c r="AD77" s="776"/>
      <c r="AE77" s="776"/>
      <c r="AF77" s="77"/>
      <c r="AG77" s="77"/>
      <c r="AH77" s="77"/>
      <c r="AI77" s="77"/>
      <c r="AJ77" s="77"/>
      <c r="AK77" s="77"/>
      <c r="AL77" s="77"/>
      <c r="AM77" s="77"/>
      <c r="AN77" s="77"/>
      <c r="AO77" s="77"/>
      <c r="AP77" s="77"/>
      <c r="AQ77" s="114"/>
      <c r="AR77" s="114"/>
      <c r="AS77" s="114"/>
      <c r="AT77" s="114"/>
      <c r="AU77" s="114"/>
      <c r="AV77" s="114"/>
      <c r="AW77" s="114"/>
      <c r="AX77" s="114"/>
      <c r="AY77" s="114"/>
      <c r="AZ77" s="114"/>
    </row>
    <row r="78" spans="1:52" ht="26.1" customHeight="1">
      <c r="A78" s="51"/>
      <c r="B78" s="51" t="s">
        <v>936</v>
      </c>
      <c r="C78" s="32" t="s">
        <v>937</v>
      </c>
      <c r="E78" s="67" t="s">
        <v>938</v>
      </c>
      <c r="F78" s="25"/>
      <c r="G78" s="77"/>
      <c r="H78" s="77"/>
      <c r="I78" s="78"/>
      <c r="J78" s="77"/>
      <c r="K78" s="77"/>
      <c r="L78" s="77"/>
      <c r="M78" s="77"/>
      <c r="N78" s="77"/>
      <c r="O78" s="77"/>
      <c r="P78" s="77"/>
      <c r="Q78" s="77"/>
      <c r="R78" s="77"/>
      <c r="S78" s="77"/>
      <c r="T78" s="77"/>
      <c r="U78" s="77"/>
      <c r="V78" s="77"/>
      <c r="W78" s="77"/>
      <c r="X78" s="77"/>
      <c r="Y78" s="77"/>
      <c r="Z78" s="77"/>
      <c r="AA78" s="77"/>
      <c r="AB78" s="57"/>
      <c r="AC78" s="180"/>
      <c r="AD78" s="776"/>
      <c r="AE78" s="776"/>
      <c r="AF78" s="77"/>
      <c r="AG78" s="77"/>
      <c r="AH78" s="77"/>
      <c r="AI78" s="77"/>
      <c r="AJ78" s="77"/>
      <c r="AK78" s="77"/>
      <c r="AL78" s="77"/>
      <c r="AM78" s="77"/>
      <c r="AN78" s="77"/>
      <c r="AO78" s="77"/>
      <c r="AP78" s="77"/>
      <c r="AQ78" s="114"/>
      <c r="AR78" s="114"/>
      <c r="AS78" s="114"/>
      <c r="AT78" s="114"/>
      <c r="AU78" s="114"/>
      <c r="AV78" s="114"/>
      <c r="AW78" s="114"/>
      <c r="AX78" s="114"/>
      <c r="AY78" s="114"/>
      <c r="AZ78" s="114"/>
    </row>
    <row r="79" spans="1:52" ht="26.1" customHeight="1">
      <c r="A79" s="51"/>
      <c r="B79" s="51" t="s">
        <v>77</v>
      </c>
      <c r="C79" s="32" t="s">
        <v>939</v>
      </c>
      <c r="E79" s="67" t="s">
        <v>940</v>
      </c>
      <c r="F79" s="25"/>
      <c r="G79" s="77"/>
      <c r="H79" s="77"/>
      <c r="I79" s="78"/>
      <c r="J79" s="77"/>
      <c r="K79" s="77"/>
      <c r="L79" s="77"/>
      <c r="M79" s="77"/>
      <c r="N79" s="77"/>
      <c r="O79" s="77"/>
      <c r="P79" s="77"/>
      <c r="Q79" s="77"/>
      <c r="R79" s="77"/>
      <c r="S79" s="77"/>
      <c r="T79" s="77"/>
      <c r="U79" s="77"/>
      <c r="V79" s="77"/>
      <c r="W79" s="77"/>
      <c r="X79" s="77"/>
      <c r="Y79" s="77"/>
      <c r="Z79" s="77"/>
      <c r="AA79" s="77"/>
      <c r="AB79" s="57"/>
      <c r="AC79" s="180"/>
      <c r="AD79" s="776"/>
      <c r="AE79" s="776"/>
      <c r="AF79" s="77"/>
      <c r="AG79" s="77"/>
      <c r="AH79" s="77"/>
      <c r="AI79" s="77"/>
      <c r="AJ79" s="77"/>
      <c r="AK79" s="77"/>
      <c r="AL79" s="77"/>
      <c r="AM79" s="77"/>
      <c r="AN79" s="77"/>
      <c r="AO79" s="77"/>
      <c r="AP79" s="77"/>
      <c r="AQ79" s="114"/>
      <c r="AR79" s="114"/>
      <c r="AS79" s="114"/>
      <c r="AT79" s="114"/>
      <c r="AU79" s="114"/>
      <c r="AV79" s="114"/>
      <c r="AW79" s="114"/>
      <c r="AX79" s="114"/>
      <c r="AY79" s="114"/>
      <c r="AZ79" s="114"/>
    </row>
    <row r="80" spans="1:52" ht="26.1" customHeight="1">
      <c r="A80" s="51"/>
      <c r="B80" s="51" t="s">
        <v>941</v>
      </c>
      <c r="C80" s="32" t="s">
        <v>942</v>
      </c>
      <c r="E80" s="67" t="s">
        <v>943</v>
      </c>
      <c r="F80" s="25"/>
      <c r="G80" s="77"/>
      <c r="H80" s="77"/>
      <c r="I80" s="78"/>
      <c r="J80" s="77"/>
      <c r="K80" s="77"/>
      <c r="L80" s="77"/>
      <c r="M80" s="77"/>
      <c r="N80" s="77"/>
      <c r="O80" s="77"/>
      <c r="P80" s="77"/>
      <c r="Q80" s="77"/>
      <c r="R80" s="77"/>
      <c r="S80" s="77"/>
      <c r="T80" s="77"/>
      <c r="U80" s="77"/>
      <c r="V80" s="77"/>
      <c r="W80" s="77"/>
      <c r="X80" s="77"/>
      <c r="Y80" s="77"/>
      <c r="Z80" s="77"/>
      <c r="AA80" s="77"/>
      <c r="AB80" s="57"/>
      <c r="AC80" s="180"/>
      <c r="AD80" s="776"/>
      <c r="AE80" s="776"/>
      <c r="AF80" s="77"/>
      <c r="AG80" s="77"/>
      <c r="AH80" s="77"/>
      <c r="AI80" s="77"/>
      <c r="AJ80" s="77"/>
      <c r="AK80" s="77"/>
      <c r="AL80" s="77"/>
      <c r="AM80" s="77"/>
      <c r="AN80" s="77"/>
      <c r="AO80" s="77"/>
      <c r="AP80" s="77"/>
      <c r="AQ80" s="114"/>
      <c r="AR80" s="114"/>
      <c r="AS80" s="114"/>
      <c r="AT80" s="114"/>
      <c r="AU80" s="114"/>
      <c r="AV80" s="114"/>
      <c r="AW80" s="114"/>
      <c r="AX80" s="114"/>
      <c r="AY80" s="114"/>
      <c r="AZ80" s="114"/>
    </row>
    <row r="81" spans="1:52" ht="26.1" customHeight="1">
      <c r="A81" s="51"/>
      <c r="B81" s="51" t="s">
        <v>944</v>
      </c>
      <c r="C81" s="32" t="s">
        <v>945</v>
      </c>
      <c r="E81" s="67" t="s">
        <v>946</v>
      </c>
      <c r="F81" s="25"/>
      <c r="G81" s="77"/>
      <c r="H81" s="77"/>
      <c r="I81" s="78"/>
      <c r="J81" s="77"/>
      <c r="K81" s="77"/>
      <c r="L81" s="77"/>
      <c r="M81" s="77"/>
      <c r="N81" s="77"/>
      <c r="O81" s="77"/>
      <c r="P81" s="77"/>
      <c r="Q81" s="77"/>
      <c r="R81" s="77"/>
      <c r="S81" s="77"/>
      <c r="T81" s="77"/>
      <c r="U81" s="77"/>
      <c r="V81" s="77"/>
      <c r="W81" s="77"/>
      <c r="X81" s="77"/>
      <c r="Y81" s="77"/>
      <c r="Z81" s="77"/>
      <c r="AA81" s="77"/>
      <c r="AB81" s="57"/>
      <c r="AC81" s="180"/>
      <c r="AD81" s="776"/>
      <c r="AE81" s="776"/>
      <c r="AF81" s="77"/>
      <c r="AG81" s="77"/>
      <c r="AH81" s="77"/>
      <c r="AI81" s="77"/>
      <c r="AJ81" s="77"/>
      <c r="AK81" s="77"/>
      <c r="AL81" s="77"/>
      <c r="AM81" s="77"/>
      <c r="AN81" s="77"/>
      <c r="AO81" s="77"/>
      <c r="AP81" s="77"/>
      <c r="AQ81" s="114"/>
      <c r="AR81" s="114"/>
      <c r="AS81" s="114"/>
      <c r="AT81" s="114"/>
      <c r="AU81" s="114"/>
      <c r="AV81" s="114"/>
      <c r="AW81" s="114"/>
      <c r="AX81" s="114"/>
      <c r="AY81" s="114"/>
      <c r="AZ81" s="114"/>
    </row>
    <row r="82" spans="1:52" ht="24" customHeight="1">
      <c r="B82" s="51" t="s">
        <v>947</v>
      </c>
      <c r="C82" s="32" t="s">
        <v>948</v>
      </c>
      <c r="E82" s="67" t="s">
        <v>949</v>
      </c>
      <c r="F82" s="25"/>
      <c r="G82" s="77"/>
      <c r="H82" s="77"/>
      <c r="I82" s="78"/>
      <c r="J82" s="78"/>
      <c r="K82" s="78"/>
      <c r="L82" s="78"/>
      <c r="M82" s="78"/>
      <c r="N82" s="78"/>
      <c r="O82" s="78"/>
      <c r="P82" s="78"/>
      <c r="Q82" s="78"/>
      <c r="R82" s="78"/>
      <c r="S82" s="78"/>
      <c r="T82" s="78"/>
      <c r="U82" s="78"/>
      <c r="V82" s="78"/>
      <c r="W82" s="78"/>
      <c r="X82" s="78"/>
      <c r="Y82" s="78"/>
      <c r="Z82" s="78"/>
      <c r="AA82" s="78"/>
      <c r="AB82" s="179"/>
      <c r="AC82" s="180"/>
      <c r="AD82" s="776"/>
      <c r="AE82" s="776"/>
      <c r="AF82" s="77"/>
      <c r="AG82" s="77"/>
      <c r="AH82" s="77"/>
      <c r="AI82" s="77"/>
      <c r="AJ82" s="77"/>
      <c r="AK82" s="77"/>
      <c r="AL82" s="77"/>
      <c r="AM82" s="77"/>
      <c r="AN82" s="77"/>
      <c r="AO82" s="77"/>
      <c r="AP82" s="77"/>
      <c r="AQ82" s="114"/>
      <c r="AR82" s="114"/>
      <c r="AS82" s="114"/>
      <c r="AT82" s="114"/>
      <c r="AU82" s="114"/>
      <c r="AV82" s="114"/>
      <c r="AW82" s="114"/>
      <c r="AX82" s="114"/>
      <c r="AY82" s="114"/>
      <c r="AZ82" s="114"/>
    </row>
    <row r="83" spans="1:52" ht="33.75" customHeight="1">
      <c r="B83" s="51" t="s">
        <v>950</v>
      </c>
      <c r="C83" s="32" t="s">
        <v>951</v>
      </c>
      <c r="E83" s="67" t="s">
        <v>952</v>
      </c>
      <c r="F83" s="25"/>
      <c r="G83" s="77"/>
      <c r="H83" s="77"/>
      <c r="I83" s="78"/>
      <c r="J83" s="78"/>
      <c r="K83" s="78"/>
      <c r="L83" s="78"/>
      <c r="M83" s="78"/>
      <c r="N83" s="78"/>
      <c r="O83" s="78"/>
      <c r="P83" s="78"/>
      <c r="Q83" s="78"/>
      <c r="R83" s="78"/>
      <c r="S83" s="78"/>
      <c r="T83" s="78"/>
      <c r="U83" s="78"/>
      <c r="V83" s="78"/>
      <c r="W83" s="78"/>
      <c r="X83" s="78"/>
      <c r="Y83" s="78"/>
      <c r="Z83" s="78"/>
      <c r="AA83" s="78"/>
      <c r="AB83" s="179"/>
      <c r="AC83" s="180"/>
      <c r="AD83" s="776"/>
      <c r="AE83" s="776"/>
      <c r="AF83" s="77"/>
      <c r="AG83" s="77"/>
      <c r="AH83" s="77"/>
      <c r="AI83" s="77"/>
      <c r="AJ83" s="77"/>
      <c r="AK83" s="77"/>
      <c r="AL83" s="77"/>
      <c r="AM83" s="77"/>
      <c r="AN83" s="77"/>
      <c r="AO83" s="77"/>
      <c r="AP83" s="77"/>
      <c r="AQ83" s="114"/>
      <c r="AR83" s="114"/>
      <c r="AS83" s="114"/>
      <c r="AT83" s="114"/>
      <c r="AU83" s="114"/>
      <c r="AV83" s="114"/>
      <c r="AW83" s="114"/>
      <c r="AX83" s="114"/>
      <c r="AY83" s="114"/>
      <c r="AZ83" s="114"/>
    </row>
    <row r="84" spans="1:52" ht="41.25" customHeight="1">
      <c r="B84" s="69" t="s">
        <v>953</v>
      </c>
      <c r="C84" s="948" t="s">
        <v>954</v>
      </c>
      <c r="D84" s="948"/>
      <c r="E84" s="74" t="s">
        <v>955</v>
      </c>
      <c r="F84" s="25"/>
      <c r="G84" s="77"/>
      <c r="H84" s="77"/>
      <c r="I84" s="78"/>
      <c r="J84" s="78"/>
      <c r="K84" s="78"/>
      <c r="L84" s="78"/>
      <c r="M84" s="78"/>
      <c r="N84" s="78"/>
      <c r="O84" s="78"/>
      <c r="P84" s="78"/>
      <c r="Q84" s="78"/>
      <c r="R84" s="78"/>
      <c r="S84" s="78"/>
      <c r="T84" s="78"/>
      <c r="U84" s="78"/>
      <c r="V84" s="78"/>
      <c r="W84" s="78"/>
      <c r="X84" s="78"/>
      <c r="Y84" s="78"/>
      <c r="Z84" s="78"/>
      <c r="AA84" s="78"/>
      <c r="AB84" s="179"/>
      <c r="AC84" s="180"/>
      <c r="AD84" s="776"/>
      <c r="AE84" s="776"/>
      <c r="AF84" s="77"/>
      <c r="AG84" s="77"/>
      <c r="AH84" s="77"/>
      <c r="AI84" s="77"/>
      <c r="AJ84" s="77"/>
      <c r="AK84" s="77"/>
      <c r="AL84" s="77"/>
      <c r="AM84" s="77"/>
      <c r="AN84" s="77"/>
      <c r="AO84" s="77"/>
      <c r="AP84" s="77"/>
      <c r="AQ84" s="114"/>
      <c r="AR84" s="114"/>
      <c r="AS84" s="114"/>
      <c r="AT84" s="114"/>
      <c r="AU84" s="114"/>
      <c r="AV84" s="114"/>
      <c r="AW84" s="114"/>
      <c r="AX84" s="114"/>
      <c r="AY84" s="114"/>
      <c r="AZ84" s="114"/>
    </row>
    <row r="85" spans="1:52" ht="38.25" customHeight="1">
      <c r="B85" s="1403" t="s">
        <v>956</v>
      </c>
      <c r="C85" s="1403"/>
      <c r="D85" s="1403"/>
      <c r="E85" s="1403"/>
      <c r="F85" s="1403"/>
      <c r="G85" s="73"/>
      <c r="H85" s="73"/>
      <c r="I85" s="78"/>
      <c r="J85" s="78"/>
      <c r="K85" s="78"/>
      <c r="L85" s="78"/>
      <c r="M85" s="78"/>
      <c r="N85" s="78"/>
      <c r="O85" s="78"/>
      <c r="P85" s="78"/>
      <c r="Q85" s="78"/>
      <c r="R85" s="78"/>
      <c r="S85" s="78"/>
      <c r="T85" s="78"/>
      <c r="U85" s="78"/>
      <c r="V85" s="78"/>
      <c r="W85" s="78"/>
      <c r="X85" s="78"/>
      <c r="Y85" s="78"/>
      <c r="Z85" s="78"/>
      <c r="AA85" s="78"/>
      <c r="AB85" s="179"/>
      <c r="AC85" s="180"/>
      <c r="AD85" s="776"/>
      <c r="AE85" s="776"/>
      <c r="AF85" s="77"/>
      <c r="AG85" s="77"/>
      <c r="AH85" s="77"/>
      <c r="AI85" s="77"/>
      <c r="AJ85" s="77"/>
      <c r="AK85" s="77"/>
      <c r="AL85" s="77"/>
      <c r="AM85" s="77"/>
      <c r="AN85" s="77"/>
      <c r="AO85" s="77"/>
      <c r="AP85" s="77"/>
      <c r="AQ85" s="114"/>
      <c r="AR85" s="114"/>
      <c r="AS85" s="114"/>
      <c r="AT85" s="114"/>
      <c r="AU85" s="114"/>
      <c r="AV85" s="114"/>
      <c r="AW85" s="114"/>
      <c r="AX85" s="114"/>
      <c r="AY85" s="114"/>
      <c r="AZ85" s="114"/>
    </row>
    <row r="86" spans="1:52" ht="42.75" customHeight="1">
      <c r="A86" s="69">
        <v>7</v>
      </c>
      <c r="B86" s="1403" t="s">
        <v>957</v>
      </c>
      <c r="C86" s="1403"/>
      <c r="D86" s="1403"/>
      <c r="E86" s="1403"/>
      <c r="F86" s="1403"/>
      <c r="G86" s="73"/>
      <c r="H86" s="73"/>
      <c r="I86" s="78"/>
      <c r="J86" s="78"/>
      <c r="K86" s="78"/>
      <c r="L86" s="78"/>
      <c r="M86" s="78"/>
      <c r="N86" s="78"/>
      <c r="O86" s="78"/>
      <c r="P86" s="78"/>
      <c r="Q86" s="78"/>
      <c r="R86" s="78"/>
      <c r="S86" s="78"/>
      <c r="T86" s="78"/>
      <c r="U86" s="78"/>
      <c r="V86" s="78"/>
      <c r="W86" s="78"/>
      <c r="X86" s="78"/>
      <c r="Y86" s="78"/>
      <c r="Z86" s="78"/>
      <c r="AA86" s="78"/>
      <c r="AB86" s="179"/>
      <c r="AC86" s="180"/>
      <c r="AD86" s="776"/>
      <c r="AE86" s="776"/>
      <c r="AF86" s="77"/>
      <c r="AG86" s="77"/>
      <c r="AH86" s="77"/>
      <c r="AI86" s="77"/>
      <c r="AJ86" s="77"/>
      <c r="AK86" s="77"/>
      <c r="AL86" s="77"/>
      <c r="AM86" s="77"/>
      <c r="AN86" s="77"/>
      <c r="AO86" s="77"/>
      <c r="AP86" s="77"/>
      <c r="AQ86" s="114"/>
      <c r="AR86" s="114"/>
      <c r="AS86" s="114"/>
      <c r="AT86" s="114"/>
      <c r="AU86" s="114"/>
      <c r="AV86" s="114"/>
      <c r="AW86" s="114"/>
      <c r="AX86" s="114"/>
      <c r="AY86" s="114"/>
      <c r="AZ86" s="114"/>
    </row>
    <row r="87" spans="1:52" ht="46.5" customHeight="1">
      <c r="A87" s="69">
        <v>8</v>
      </c>
      <c r="B87" s="1403" t="s">
        <v>958</v>
      </c>
      <c r="C87" s="1403"/>
      <c r="D87" s="1403"/>
      <c r="E87" s="1403"/>
      <c r="F87" s="1403"/>
      <c r="G87" s="73"/>
      <c r="H87" s="73"/>
      <c r="I87" s="78"/>
      <c r="J87" s="78"/>
      <c r="K87" s="78"/>
      <c r="L87" s="78"/>
      <c r="M87" s="78"/>
      <c r="N87" s="78"/>
      <c r="O87" s="78"/>
      <c r="P87" s="78"/>
      <c r="Q87" s="78"/>
      <c r="R87" s="78"/>
      <c r="S87" s="78"/>
      <c r="T87" s="78"/>
      <c r="U87" s="78"/>
      <c r="V87" s="78"/>
      <c r="W87" s="78"/>
      <c r="X87" s="78"/>
      <c r="Y87" s="78"/>
      <c r="Z87" s="78"/>
      <c r="AA87" s="78"/>
      <c r="AB87" s="179"/>
      <c r="AC87" s="180"/>
      <c r="AD87" s="776"/>
      <c r="AE87" s="776"/>
      <c r="AF87" s="77"/>
      <c r="AG87" s="77"/>
      <c r="AH87" s="77"/>
      <c r="AI87" s="77"/>
      <c r="AJ87" s="77"/>
      <c r="AK87" s="77"/>
      <c r="AL87" s="77"/>
      <c r="AM87" s="77"/>
      <c r="AN87" s="77"/>
      <c r="AO87" s="77"/>
      <c r="AP87" s="77"/>
      <c r="AQ87" s="114"/>
      <c r="AR87" s="114"/>
      <c r="AS87" s="114"/>
      <c r="AT87" s="114"/>
      <c r="AU87" s="114"/>
      <c r="AV87" s="114"/>
      <c r="AW87" s="114"/>
      <c r="AX87" s="114"/>
      <c r="AY87" s="114"/>
      <c r="AZ87" s="114"/>
    </row>
    <row r="88" spans="1:52" ht="49.5" customHeight="1">
      <c r="A88" s="69">
        <v>9</v>
      </c>
      <c r="B88" s="1403" t="s">
        <v>959</v>
      </c>
      <c r="C88" s="1403"/>
      <c r="D88" s="1403"/>
      <c r="E88" s="1403"/>
      <c r="F88" s="1403"/>
      <c r="G88" s="73"/>
      <c r="H88" s="73"/>
      <c r="I88" s="78"/>
      <c r="J88" s="78"/>
      <c r="K88" s="78"/>
      <c r="L88" s="78"/>
      <c r="M88" s="78"/>
      <c r="N88" s="78"/>
      <c r="O88" s="78"/>
      <c r="P88" s="78"/>
      <c r="Q88" s="78"/>
      <c r="R88" s="78"/>
      <c r="S88" s="78"/>
      <c r="T88" s="78"/>
      <c r="U88" s="78"/>
      <c r="V88" s="78"/>
      <c r="W88" s="78"/>
      <c r="X88" s="78"/>
      <c r="Y88" s="78"/>
      <c r="Z88" s="78"/>
      <c r="AA88" s="78"/>
      <c r="AB88" s="179"/>
      <c r="AC88" s="180"/>
      <c r="AD88" s="776"/>
      <c r="AE88" s="776"/>
      <c r="AF88" s="77"/>
      <c r="AG88" s="77"/>
      <c r="AH88" s="77"/>
      <c r="AI88" s="77"/>
      <c r="AJ88" s="77"/>
      <c r="AK88" s="77"/>
      <c r="AL88" s="77"/>
      <c r="AM88" s="77"/>
      <c r="AN88" s="77"/>
      <c r="AO88" s="77"/>
      <c r="AP88" s="77"/>
      <c r="AQ88" s="114"/>
      <c r="AR88" s="114"/>
      <c r="AS88" s="114"/>
      <c r="AT88" s="114"/>
      <c r="AU88" s="114"/>
      <c r="AV88" s="114"/>
      <c r="AW88" s="114"/>
      <c r="AX88" s="114"/>
      <c r="AY88" s="114"/>
      <c r="AZ88" s="114"/>
    </row>
    <row r="89" spans="1:52" ht="42.75" customHeight="1">
      <c r="A89" s="69">
        <v>10</v>
      </c>
      <c r="B89" s="1403" t="s">
        <v>960</v>
      </c>
      <c r="C89" s="1403"/>
      <c r="D89" s="1403"/>
      <c r="E89" s="1403"/>
      <c r="F89" s="1403"/>
      <c r="G89" s="73"/>
      <c r="H89" s="73"/>
      <c r="I89" s="78"/>
      <c r="J89" s="78"/>
      <c r="K89" s="78"/>
      <c r="L89" s="78"/>
      <c r="M89" s="78"/>
      <c r="N89" s="78"/>
      <c r="O89" s="78"/>
      <c r="P89" s="78"/>
      <c r="Q89" s="78"/>
      <c r="R89" s="78"/>
      <c r="S89" s="78"/>
      <c r="T89" s="78"/>
      <c r="U89" s="78"/>
      <c r="V89" s="78"/>
      <c r="W89" s="78"/>
      <c r="X89" s="78"/>
      <c r="Y89" s="78"/>
      <c r="Z89" s="78"/>
      <c r="AA89" s="78"/>
      <c r="AB89" s="179"/>
      <c r="AC89" s="180"/>
      <c r="AD89" s="776"/>
      <c r="AE89" s="776"/>
      <c r="AF89" s="77"/>
      <c r="AG89" s="77"/>
      <c r="AH89" s="77"/>
      <c r="AI89" s="77"/>
      <c r="AJ89" s="77"/>
      <c r="AK89" s="77"/>
      <c r="AL89" s="77"/>
      <c r="AM89" s="77"/>
      <c r="AN89" s="77"/>
      <c r="AO89" s="77"/>
      <c r="AP89" s="77"/>
      <c r="AQ89" s="114"/>
      <c r="AR89" s="114"/>
      <c r="AS89" s="114"/>
      <c r="AT89" s="114"/>
      <c r="AU89" s="114"/>
      <c r="AV89" s="114"/>
      <c r="AW89" s="114"/>
      <c r="AX89" s="114"/>
      <c r="AY89" s="114"/>
      <c r="AZ89" s="114"/>
    </row>
    <row r="90" spans="1:52" ht="26.25" customHeight="1">
      <c r="A90" s="69">
        <v>11</v>
      </c>
      <c r="B90" s="1403" t="s">
        <v>961</v>
      </c>
      <c r="C90" s="1403"/>
      <c r="D90" s="1403"/>
      <c r="E90" s="1403"/>
      <c r="F90" s="1403"/>
      <c r="G90" s="73"/>
      <c r="H90" s="73"/>
      <c r="I90" s="78"/>
      <c r="J90" s="78"/>
      <c r="K90" s="78"/>
      <c r="L90" s="78"/>
      <c r="M90" s="78"/>
      <c r="N90" s="78"/>
      <c r="O90" s="78"/>
      <c r="P90" s="78"/>
      <c r="Q90" s="78"/>
      <c r="R90" s="78"/>
      <c r="S90" s="78"/>
      <c r="T90" s="78"/>
      <c r="U90" s="78"/>
      <c r="V90" s="78"/>
      <c r="W90" s="78"/>
      <c r="X90" s="78"/>
      <c r="Y90" s="78"/>
      <c r="Z90" s="78"/>
      <c r="AA90" s="78"/>
      <c r="AB90" s="179"/>
      <c r="AC90" s="180"/>
      <c r="AD90" s="776"/>
      <c r="AE90" s="776"/>
      <c r="AF90" s="77"/>
      <c r="AG90" s="77"/>
      <c r="AH90" s="77"/>
      <c r="AI90" s="77"/>
      <c r="AJ90" s="77"/>
      <c r="AK90" s="77"/>
      <c r="AL90" s="77"/>
      <c r="AM90" s="77"/>
      <c r="AN90" s="77"/>
      <c r="AO90" s="77"/>
      <c r="AP90" s="77"/>
      <c r="AQ90" s="114"/>
      <c r="AR90" s="114"/>
      <c r="AS90" s="114"/>
      <c r="AT90" s="114"/>
      <c r="AU90" s="114"/>
      <c r="AV90" s="114"/>
      <c r="AW90" s="114"/>
      <c r="AX90" s="114"/>
      <c r="AY90" s="114"/>
      <c r="AZ90" s="114"/>
    </row>
    <row r="91" spans="1:52" ht="57.75" customHeight="1">
      <c r="A91" s="524">
        <v>12</v>
      </c>
      <c r="B91" s="1428" t="s">
        <v>962</v>
      </c>
      <c r="C91" s="1428"/>
      <c r="D91" s="1428"/>
      <c r="E91" s="1428"/>
      <c r="F91" s="1428"/>
      <c r="I91" s="78"/>
      <c r="J91" s="78"/>
      <c r="K91" s="378">
        <f>'Names of Bidder'!J6</f>
        <v>2</v>
      </c>
      <c r="L91" s="78"/>
      <c r="M91" s="78"/>
      <c r="N91" s="78"/>
      <c r="O91" s="78"/>
      <c r="P91" s="78"/>
      <c r="Q91" s="78"/>
      <c r="R91" s="78"/>
      <c r="S91" s="78"/>
      <c r="T91" s="78"/>
      <c r="U91" s="78"/>
      <c r="V91" s="78"/>
      <c r="W91" s="78"/>
      <c r="X91" s="78"/>
      <c r="Y91" s="78"/>
      <c r="Z91" s="78"/>
      <c r="AA91" s="78"/>
      <c r="AB91" s="179"/>
      <c r="AC91" s="180"/>
      <c r="AD91" s="776"/>
      <c r="AE91" s="776"/>
      <c r="AF91" s="77"/>
      <c r="AG91" s="77"/>
      <c r="AH91" s="77"/>
      <c r="AI91" s="77"/>
      <c r="AJ91" s="77"/>
      <c r="AK91" s="77"/>
      <c r="AL91" s="77"/>
      <c r="AM91" s="77"/>
      <c r="AN91" s="77"/>
      <c r="AO91" s="77"/>
      <c r="AP91" s="77"/>
      <c r="AQ91" s="114"/>
      <c r="AR91" s="114"/>
      <c r="AS91" s="114"/>
      <c r="AT91" s="114"/>
      <c r="AU91" s="114"/>
      <c r="AV91" s="114"/>
      <c r="AW91" s="114"/>
      <c r="AX91" s="114"/>
      <c r="AY91" s="114"/>
      <c r="AZ91" s="114"/>
    </row>
    <row r="92" spans="1:52" ht="63.75" customHeight="1">
      <c r="A92" s="69">
        <v>13</v>
      </c>
      <c r="B92" s="1403" t="str">
        <f>"We are a Micro and Small Enterprise (MSE) registered with " &amp; 'Names of Bidder'!D16:D16 &amp; ", a designated Authority of GoI under the Public Procurement Policy for MSEs order 2012, Notification dated 01/06/2020 and 26/06/2020 read in conjuction with related notifications issued from time to time for such enterprises."</f>
        <v>We are a Micro and Small Enterprise (MSE) registered with , a designated Authority of GoI under the Public Procurement Policy for MSEs order 2012, Notification dated 01/06/2020 and 26/06/2020 read in conjuction with related notifications issued from time to time for such enterprises.</v>
      </c>
      <c r="C92" s="1403"/>
      <c r="D92" s="1403"/>
      <c r="E92" s="1403"/>
      <c r="F92" s="1403"/>
      <c r="H92" s="73"/>
      <c r="I92" s="78"/>
      <c r="J92" s="78"/>
      <c r="K92" s="82">
        <f>'Names of Bidder'!J15</f>
        <v>2</v>
      </c>
      <c r="L92" s="78"/>
      <c r="M92" s="78"/>
      <c r="N92" s="78"/>
      <c r="O92" s="78"/>
      <c r="P92" s="78"/>
      <c r="Q92" s="78"/>
      <c r="R92" s="78"/>
      <c r="S92" s="78"/>
      <c r="T92" s="78"/>
      <c r="U92" s="78"/>
      <c r="V92" s="78"/>
      <c r="W92" s="78"/>
      <c r="X92" s="78"/>
      <c r="Y92" s="78"/>
      <c r="Z92" s="78"/>
      <c r="AA92" s="78"/>
      <c r="AB92" s="179"/>
      <c r="AC92" s="180"/>
      <c r="AD92" s="776"/>
      <c r="AE92" s="776"/>
      <c r="AF92" s="77"/>
      <c r="AG92" s="77"/>
      <c r="AH92" s="77"/>
      <c r="AI92" s="77"/>
      <c r="AJ92" s="77"/>
      <c r="AK92" s="77"/>
      <c r="AL92" s="77"/>
      <c r="AM92" s="77"/>
      <c r="AN92" s="77"/>
      <c r="AO92" s="77"/>
      <c r="AP92" s="77"/>
      <c r="AQ92" s="114"/>
      <c r="AR92" s="114"/>
      <c r="AS92" s="114"/>
      <c r="AT92" s="114"/>
      <c r="AU92" s="114"/>
      <c r="AV92" s="114"/>
      <c r="AW92" s="114"/>
      <c r="AX92" s="114"/>
      <c r="AY92" s="114"/>
      <c r="AZ92" s="114"/>
    </row>
    <row r="93" spans="1:52" ht="84" customHeight="1">
      <c r="A93" s="69">
        <v>14</v>
      </c>
      <c r="B93" s="1403" t="s">
        <v>963</v>
      </c>
      <c r="C93" s="1403"/>
      <c r="D93" s="1403"/>
      <c r="E93" s="1403"/>
      <c r="F93" s="1403"/>
      <c r="G93" s="73"/>
      <c r="H93" s="73"/>
      <c r="I93" s="78"/>
      <c r="J93" s="78"/>
      <c r="K93" s="78"/>
      <c r="L93" s="78"/>
      <c r="M93" s="78"/>
      <c r="N93" s="78"/>
      <c r="O93" s="78"/>
      <c r="P93" s="78"/>
      <c r="Q93" s="78"/>
      <c r="R93" s="78"/>
      <c r="S93" s="78"/>
      <c r="T93" s="78"/>
      <c r="U93" s="78"/>
      <c r="V93" s="78"/>
      <c r="W93" s="78"/>
      <c r="X93" s="78"/>
      <c r="Y93" s="78"/>
      <c r="Z93" s="78"/>
      <c r="AA93" s="78"/>
      <c r="AB93" s="179"/>
      <c r="AC93" s="180"/>
      <c r="AD93" s="776"/>
      <c r="AE93" s="776"/>
      <c r="AF93" s="77"/>
      <c r="AG93" s="77"/>
      <c r="AH93" s="77"/>
      <c r="AI93" s="77"/>
      <c r="AJ93" s="77"/>
      <c r="AK93" s="77"/>
      <c r="AL93" s="77"/>
      <c r="AM93" s="77"/>
      <c r="AN93" s="77"/>
      <c r="AO93" s="77"/>
      <c r="AP93" s="77"/>
      <c r="AQ93" s="114"/>
      <c r="AR93" s="114"/>
      <c r="AS93" s="114"/>
      <c r="AT93" s="114"/>
      <c r="AU93" s="114"/>
      <c r="AV93" s="114"/>
      <c r="AW93" s="114"/>
      <c r="AX93" s="114"/>
      <c r="AY93" s="114"/>
      <c r="AZ93" s="114"/>
    </row>
    <row r="94" spans="1:52" ht="14.25" customHeight="1">
      <c r="A94" s="75"/>
      <c r="B94" s="29" t="str">
        <f>IF(ISERROR("Dated this " &amp; AI6 &amp; LOOKUP(AI6,AG1:AG39,AH1:AH39) &amp; " day of " &amp; AI8 &amp; " " &amp;AI9), "", "Dated this " &amp; AI6 &amp; LOOKUP(AI6,AG1:AG39,AH1:AH39) &amp; " day of " &amp; AI8 &amp; " " &amp;AI9)</f>
        <v/>
      </c>
      <c r="E94" s="58"/>
      <c r="F94" s="58"/>
      <c r="G94" s="58"/>
      <c r="H94" s="58"/>
      <c r="I94" s="78"/>
      <c r="J94" s="78"/>
      <c r="K94" s="78"/>
      <c r="L94" s="78"/>
      <c r="M94" s="78"/>
      <c r="N94" s="78"/>
      <c r="O94" s="78"/>
      <c r="P94" s="78"/>
      <c r="Q94" s="78"/>
      <c r="R94" s="78"/>
      <c r="S94" s="78"/>
      <c r="T94" s="78"/>
      <c r="U94" s="78"/>
      <c r="V94" s="78"/>
      <c r="W94" s="78"/>
      <c r="X94" s="78"/>
      <c r="Y94" s="78"/>
      <c r="Z94" s="78"/>
      <c r="AA94" s="78"/>
      <c r="AB94" s="179"/>
      <c r="AC94" s="180"/>
      <c r="AD94" s="776"/>
      <c r="AE94" s="776"/>
      <c r="AF94" s="77"/>
      <c r="AG94" s="77"/>
      <c r="AH94" s="77"/>
      <c r="AI94" s="77"/>
      <c r="AJ94" s="77"/>
      <c r="AK94" s="77"/>
      <c r="AL94" s="77"/>
      <c r="AM94" s="77"/>
      <c r="AN94" s="77"/>
      <c r="AO94" s="77"/>
      <c r="AP94" s="77"/>
      <c r="AQ94" s="114"/>
      <c r="AR94" s="114"/>
      <c r="AS94" s="114"/>
      <c r="AT94" s="114"/>
      <c r="AU94" s="114"/>
      <c r="AV94" s="114"/>
      <c r="AW94" s="114"/>
      <c r="AX94" s="114"/>
      <c r="AY94" s="114"/>
      <c r="AZ94" s="114"/>
    </row>
    <row r="95" spans="1:52" ht="30" customHeight="1">
      <c r="A95" s="75"/>
      <c r="B95" s="38" t="s">
        <v>964</v>
      </c>
      <c r="C95" s="25"/>
      <c r="D95" s="32"/>
      <c r="E95" s="32"/>
      <c r="F95" s="32"/>
      <c r="G95" s="32"/>
      <c r="H95" s="32"/>
      <c r="I95" s="78"/>
      <c r="J95" s="78"/>
      <c r="K95" s="78"/>
      <c r="L95" s="78"/>
      <c r="M95" s="78"/>
      <c r="N95" s="78"/>
      <c r="O95" s="78"/>
      <c r="P95" s="78"/>
      <c r="Q95" s="78"/>
      <c r="R95" s="78"/>
      <c r="S95" s="78"/>
      <c r="T95" s="78"/>
      <c r="U95" s="78"/>
      <c r="V95" s="78"/>
      <c r="W95" s="78"/>
      <c r="X95" s="78"/>
      <c r="Y95" s="78"/>
      <c r="Z95" s="78"/>
      <c r="AA95" s="78"/>
      <c r="AB95" s="179"/>
      <c r="AC95" s="180"/>
      <c r="AD95" s="776"/>
      <c r="AE95" s="776"/>
      <c r="AF95" s="77"/>
      <c r="AG95" s="77"/>
      <c r="AH95" s="77"/>
      <c r="AI95" s="77"/>
      <c r="AJ95" s="77"/>
      <c r="AK95" s="77"/>
      <c r="AL95" s="77"/>
      <c r="AM95" s="77"/>
      <c r="AN95" s="77"/>
      <c r="AO95" s="77"/>
      <c r="AP95" s="77"/>
      <c r="AQ95" s="114"/>
      <c r="AR95" s="114"/>
      <c r="AS95" s="114"/>
      <c r="AT95" s="114"/>
      <c r="AU95" s="114"/>
      <c r="AV95" s="114"/>
      <c r="AW95" s="114"/>
      <c r="AX95" s="114"/>
      <c r="AY95" s="114"/>
      <c r="AZ95" s="114"/>
    </row>
    <row r="96" spans="1:52" ht="15.95" customHeight="1">
      <c r="A96" s="75"/>
      <c r="B96" s="54"/>
      <c r="C96" s="32"/>
      <c r="D96" s="32"/>
      <c r="E96" s="32"/>
      <c r="F96" s="32"/>
      <c r="G96" s="32"/>
      <c r="H96" s="32"/>
      <c r="I96" s="78"/>
      <c r="J96" s="78"/>
      <c r="K96" s="78"/>
      <c r="L96" s="78"/>
      <c r="M96" s="78"/>
      <c r="N96" s="78"/>
      <c r="O96" s="78"/>
      <c r="P96" s="78"/>
      <c r="Q96" s="78"/>
      <c r="R96" s="78"/>
      <c r="S96" s="78"/>
      <c r="T96" s="78"/>
      <c r="U96" s="78"/>
      <c r="V96" s="78"/>
      <c r="W96" s="78"/>
      <c r="X96" s="78"/>
      <c r="Y96" s="78"/>
      <c r="Z96" s="78"/>
      <c r="AA96" s="78"/>
      <c r="AB96" s="179"/>
      <c r="AC96" s="180"/>
      <c r="AD96" s="776"/>
      <c r="AE96" s="776"/>
      <c r="AF96" s="77"/>
      <c r="AG96" s="77"/>
      <c r="AH96" s="77"/>
      <c r="AI96" s="77"/>
      <c r="AJ96" s="77"/>
      <c r="AK96" s="77"/>
      <c r="AL96" s="77"/>
      <c r="AM96" s="77"/>
      <c r="AN96" s="77"/>
      <c r="AO96" s="77"/>
      <c r="AP96" s="77"/>
      <c r="AQ96" s="114"/>
      <c r="AR96" s="114"/>
      <c r="AS96" s="114"/>
      <c r="AT96" s="114"/>
      <c r="AU96" s="114"/>
      <c r="AV96" s="114"/>
      <c r="AW96" s="114"/>
      <c r="AX96" s="114"/>
      <c r="AY96" s="114"/>
      <c r="AZ96" s="114"/>
    </row>
    <row r="97" spans="1:52" ht="21" customHeight="1">
      <c r="A97" s="75"/>
      <c r="B97" s="54"/>
      <c r="C97" s="32"/>
      <c r="D97" s="32"/>
      <c r="F97" s="44" t="s">
        <v>965</v>
      </c>
      <c r="G97" s="44"/>
      <c r="H97" s="44"/>
      <c r="I97" s="78"/>
      <c r="J97" s="78"/>
      <c r="K97" s="78"/>
      <c r="L97" s="78"/>
      <c r="M97" s="78"/>
      <c r="N97" s="78"/>
      <c r="O97" s="78"/>
      <c r="P97" s="78"/>
      <c r="Q97" s="78"/>
      <c r="R97" s="78"/>
      <c r="S97" s="78"/>
      <c r="T97" s="78"/>
      <c r="U97" s="78"/>
      <c r="V97" s="78"/>
      <c r="W97" s="78"/>
      <c r="X97" s="78"/>
      <c r="Y97" s="78"/>
      <c r="Z97" s="78"/>
      <c r="AA97" s="78"/>
      <c r="AB97" s="179"/>
      <c r="AC97" s="180"/>
      <c r="AD97" s="776"/>
      <c r="AE97" s="776"/>
      <c r="AF97" s="77"/>
      <c r="AG97" s="77"/>
      <c r="AH97" s="77"/>
      <c r="AI97" s="77"/>
      <c r="AJ97" s="77"/>
      <c r="AK97" s="77"/>
      <c r="AL97" s="77"/>
      <c r="AM97" s="77"/>
      <c r="AN97" s="77"/>
      <c r="AO97" s="77"/>
      <c r="AP97" s="77"/>
      <c r="AQ97" s="114"/>
      <c r="AR97" s="114"/>
      <c r="AS97" s="114"/>
      <c r="AT97" s="114"/>
      <c r="AU97" s="114"/>
      <c r="AV97" s="114"/>
      <c r="AW97" s="114"/>
      <c r="AX97" s="114"/>
      <c r="AY97" s="114"/>
      <c r="AZ97" s="114"/>
    </row>
    <row r="98" spans="1:52" ht="21" customHeight="1">
      <c r="A98" s="75"/>
      <c r="B98" s="54"/>
      <c r="C98" s="32"/>
      <c r="F98" s="44" t="str">
        <f>"For and on behalf of " &amp; 'Attach 3(JV)'!B9</f>
        <v>For and on behalf of 0</v>
      </c>
      <c r="G98" s="44"/>
      <c r="H98" s="44"/>
      <c r="I98" s="78"/>
      <c r="J98" s="78"/>
      <c r="K98" s="78"/>
      <c r="L98" s="78"/>
      <c r="M98" s="78"/>
      <c r="N98" s="78"/>
      <c r="O98" s="78"/>
      <c r="P98" s="78"/>
      <c r="Q98" s="78"/>
      <c r="R98" s="78"/>
      <c r="S98" s="78"/>
      <c r="T98" s="78"/>
      <c r="U98" s="78"/>
      <c r="V98" s="78"/>
      <c r="W98" s="78"/>
      <c r="X98" s="78"/>
      <c r="Y98" s="78"/>
      <c r="Z98" s="78"/>
      <c r="AA98" s="78"/>
      <c r="AB98" s="179"/>
      <c r="AC98" s="180"/>
      <c r="AD98" s="776"/>
      <c r="AE98" s="776"/>
      <c r="AF98" s="77"/>
      <c r="AG98" s="77"/>
      <c r="AH98" s="77"/>
      <c r="AI98" s="77"/>
      <c r="AJ98" s="77"/>
      <c r="AK98" s="77"/>
      <c r="AL98" s="77"/>
      <c r="AM98" s="77"/>
      <c r="AN98" s="77"/>
      <c r="AO98" s="77"/>
      <c r="AP98" s="77"/>
      <c r="AQ98" s="114"/>
      <c r="AR98" s="114"/>
      <c r="AS98" s="114"/>
      <c r="AT98" s="114"/>
      <c r="AU98" s="114"/>
      <c r="AV98" s="114"/>
      <c r="AW98" s="114"/>
      <c r="AX98" s="114"/>
      <c r="AY98" s="114"/>
      <c r="AZ98" s="114"/>
    </row>
    <row r="99" spans="1:52" ht="27.95" customHeight="1">
      <c r="A99" s="68"/>
      <c r="D99" s="52"/>
      <c r="E99" s="52"/>
      <c r="F99" s="38"/>
      <c r="G99" s="38"/>
      <c r="H99" s="38"/>
      <c r="I99" s="78"/>
      <c r="J99" s="78"/>
      <c r="K99" s="78"/>
      <c r="L99" s="78"/>
      <c r="M99" s="78"/>
      <c r="N99" s="78"/>
      <c r="O99" s="78"/>
      <c r="P99" s="78"/>
      <c r="Q99" s="78"/>
      <c r="R99" s="78"/>
      <c r="S99" s="78"/>
      <c r="T99" s="78"/>
      <c r="U99" s="78"/>
      <c r="V99" s="78"/>
      <c r="W99" s="78"/>
      <c r="X99" s="78"/>
      <c r="Y99" s="78"/>
      <c r="Z99" s="78"/>
      <c r="AA99" s="78"/>
      <c r="AD99" s="776"/>
      <c r="AE99" s="776"/>
      <c r="AF99" s="77"/>
      <c r="AG99" s="77"/>
      <c r="AH99" s="77"/>
      <c r="AI99" s="77"/>
      <c r="AJ99" s="77"/>
      <c r="AK99" s="77"/>
      <c r="AL99" s="77"/>
      <c r="AM99" s="77"/>
      <c r="AN99" s="77"/>
      <c r="AO99" s="77"/>
      <c r="AP99" s="77"/>
      <c r="AQ99" s="114"/>
      <c r="AR99" s="114"/>
      <c r="AS99" s="114"/>
      <c r="AT99" s="114"/>
      <c r="AU99" s="114"/>
      <c r="AV99" s="114"/>
      <c r="AW99" s="114"/>
      <c r="AX99" s="114"/>
      <c r="AY99" s="114"/>
      <c r="AZ99" s="114"/>
    </row>
    <row r="100" spans="1:52" ht="27.95" customHeight="1">
      <c r="A100" s="66" t="s">
        <v>65</v>
      </c>
      <c r="B100" s="36"/>
      <c r="C100" s="135" t="str">
        <f>'Attach 3(JV)'!B24</f>
        <v>--</v>
      </c>
      <c r="E100" s="52" t="s">
        <v>66</v>
      </c>
      <c r="F100" s="381" t="str">
        <f>'Attach 3(JV)'!E24</f>
        <v/>
      </c>
      <c r="G100" s="36"/>
      <c r="H100" s="36"/>
      <c r="I100" s="78"/>
      <c r="J100" s="78"/>
      <c r="K100" s="78"/>
      <c r="L100" s="78"/>
      <c r="M100" s="78"/>
      <c r="N100" s="78"/>
      <c r="O100" s="78"/>
      <c r="P100" s="78"/>
      <c r="Q100" s="78"/>
      <c r="R100" s="78"/>
      <c r="S100" s="78"/>
      <c r="T100" s="78"/>
      <c r="U100" s="78"/>
      <c r="V100" s="78"/>
      <c r="W100" s="78"/>
      <c r="X100" s="78"/>
      <c r="Y100" s="78"/>
      <c r="Z100" s="78"/>
      <c r="AA100" s="78"/>
      <c r="AD100" s="776"/>
      <c r="AE100" s="776"/>
      <c r="AF100" s="77"/>
      <c r="AG100" s="77"/>
      <c r="AH100" s="77"/>
      <c r="AI100" s="77"/>
      <c r="AJ100" s="77"/>
      <c r="AK100" s="77"/>
      <c r="AL100" s="77"/>
      <c r="AM100" s="77"/>
      <c r="AN100" s="77"/>
      <c r="AO100" s="77"/>
      <c r="AP100" s="77"/>
      <c r="AQ100" s="114"/>
      <c r="AR100" s="114"/>
      <c r="AS100" s="114"/>
      <c r="AT100" s="114"/>
      <c r="AU100" s="114"/>
      <c r="AV100" s="114"/>
      <c r="AW100" s="114"/>
      <c r="AX100" s="114"/>
      <c r="AY100" s="114"/>
      <c r="AZ100" s="114"/>
    </row>
    <row r="101" spans="1:52" ht="27.95" customHeight="1">
      <c r="A101" s="66" t="s">
        <v>67</v>
      </c>
      <c r="B101" s="36"/>
      <c r="C101" s="205" t="str">
        <f>'Attach 3(JV)'!B25</f>
        <v/>
      </c>
      <c r="E101" s="52" t="s">
        <v>68</v>
      </c>
      <c r="F101" s="381" t="str">
        <f>'Attach 3(JV)'!E25</f>
        <v/>
      </c>
      <c r="G101" s="36"/>
      <c r="H101" s="36"/>
      <c r="I101" s="78"/>
      <c r="J101" s="78"/>
      <c r="K101" s="78"/>
      <c r="L101" s="78"/>
      <c r="M101" s="78"/>
      <c r="N101" s="78"/>
      <c r="O101" s="78"/>
      <c r="P101" s="78"/>
      <c r="Q101" s="78"/>
      <c r="R101" s="78"/>
      <c r="S101" s="78"/>
      <c r="T101" s="78"/>
      <c r="U101" s="78"/>
      <c r="V101" s="78"/>
      <c r="W101" s="78"/>
      <c r="X101" s="78"/>
      <c r="Y101" s="78"/>
      <c r="Z101" s="78"/>
      <c r="AA101" s="78"/>
      <c r="AD101" s="776"/>
      <c r="AE101" s="776"/>
      <c r="AF101" s="77"/>
      <c r="AG101" s="77"/>
      <c r="AH101" s="77"/>
      <c r="AI101" s="77"/>
      <c r="AJ101" s="77"/>
      <c r="AK101" s="77"/>
      <c r="AL101" s="77"/>
      <c r="AM101" s="77"/>
      <c r="AN101" s="77"/>
      <c r="AO101" s="77"/>
      <c r="AP101" s="77"/>
      <c r="AQ101" s="114"/>
      <c r="AR101" s="114"/>
      <c r="AS101" s="114"/>
      <c r="AT101" s="114"/>
      <c r="AU101" s="114"/>
      <c r="AV101" s="114"/>
      <c r="AW101" s="114"/>
      <c r="AX101" s="114"/>
      <c r="AY101" s="114"/>
      <c r="AZ101" s="114"/>
    </row>
    <row r="102" spans="1:52" ht="27.95" customHeight="1">
      <c r="D102" s="52"/>
      <c r="E102" s="52"/>
      <c r="I102" s="78"/>
      <c r="J102" s="78"/>
      <c r="K102" s="78"/>
      <c r="L102" s="78"/>
      <c r="M102" s="78"/>
      <c r="N102" s="78"/>
      <c r="O102" s="78"/>
      <c r="P102" s="78"/>
      <c r="Q102" s="78"/>
      <c r="R102" s="78"/>
      <c r="S102" s="78"/>
      <c r="T102" s="78"/>
      <c r="U102" s="78"/>
      <c r="V102" s="78"/>
      <c r="W102" s="78"/>
      <c r="X102" s="78"/>
      <c r="Y102" s="78"/>
      <c r="Z102" s="78"/>
      <c r="AA102" s="78"/>
      <c r="AD102" s="776"/>
      <c r="AE102" s="776"/>
      <c r="AF102" s="77"/>
      <c r="AG102" s="77"/>
      <c r="AH102" s="77"/>
      <c r="AI102" s="77"/>
      <c r="AJ102" s="77"/>
      <c r="AK102" s="77"/>
      <c r="AL102" s="77"/>
      <c r="AM102" s="77"/>
      <c r="AN102" s="77"/>
      <c r="AO102" s="77"/>
      <c r="AP102" s="77"/>
      <c r="AQ102" s="114"/>
      <c r="AR102" s="114"/>
      <c r="AS102" s="114"/>
      <c r="AT102" s="114"/>
      <c r="AU102" s="114"/>
      <c r="AV102" s="114"/>
      <c r="AW102" s="114"/>
      <c r="AX102" s="114"/>
      <c r="AY102" s="114"/>
      <c r="AZ102" s="114"/>
    </row>
    <row r="103" spans="1:52" ht="6.75" customHeight="1">
      <c r="A103" s="66"/>
      <c r="B103" s="36"/>
      <c r="C103" s="62"/>
      <c r="E103" s="52"/>
      <c r="I103" s="78"/>
      <c r="J103" s="78"/>
      <c r="K103" s="78"/>
      <c r="L103" s="78"/>
      <c r="M103" s="78"/>
      <c r="N103" s="78"/>
      <c r="O103" s="78"/>
      <c r="P103" s="78"/>
      <c r="Q103" s="78"/>
      <c r="R103" s="78"/>
      <c r="S103" s="78"/>
      <c r="T103" s="78"/>
      <c r="U103" s="78"/>
      <c r="V103" s="78"/>
      <c r="W103" s="78"/>
      <c r="X103" s="78"/>
      <c r="Y103" s="78"/>
      <c r="Z103" s="78"/>
      <c r="AA103" s="78"/>
      <c r="AD103" s="776"/>
      <c r="AE103" s="776"/>
      <c r="AF103" s="77"/>
      <c r="AG103" s="77"/>
      <c r="AH103" s="77"/>
      <c r="AI103" s="77"/>
      <c r="AJ103" s="77"/>
      <c r="AK103" s="77"/>
      <c r="AL103" s="77"/>
      <c r="AM103" s="77"/>
      <c r="AN103" s="77"/>
      <c r="AO103" s="77"/>
      <c r="AP103" s="77"/>
      <c r="AQ103" s="114"/>
      <c r="AR103" s="114"/>
      <c r="AS103" s="114"/>
      <c r="AT103" s="114"/>
      <c r="AU103" s="114"/>
      <c r="AV103" s="114"/>
      <c r="AW103" s="114"/>
      <c r="AX103" s="114"/>
      <c r="AY103" s="114"/>
      <c r="AZ103" s="114"/>
    </row>
    <row r="104" spans="1:52" ht="39.950000000000003" hidden="1" customHeight="1">
      <c r="A104" s="1424" t="s">
        <v>966</v>
      </c>
      <c r="B104" s="1424"/>
      <c r="C104" s="1424"/>
      <c r="D104" s="1424"/>
      <c r="E104" s="1424"/>
      <c r="F104" s="1424"/>
      <c r="I104" s="78"/>
      <c r="J104" s="78"/>
      <c r="K104" s="78"/>
      <c r="L104" s="78"/>
      <c r="M104" s="78"/>
      <c r="N104" s="78"/>
      <c r="O104" s="78"/>
      <c r="P104" s="78"/>
      <c r="Q104" s="78"/>
      <c r="R104" s="78"/>
      <c r="S104" s="78"/>
      <c r="T104" s="78"/>
      <c r="U104" s="78"/>
      <c r="V104" s="78"/>
      <c r="W104" s="78"/>
      <c r="X104" s="78"/>
      <c r="Y104" s="78"/>
      <c r="Z104" s="78"/>
      <c r="AA104" s="78"/>
      <c r="AD104" s="776"/>
      <c r="AE104" s="776"/>
      <c r="AF104" s="77"/>
      <c r="AG104" s="77"/>
      <c r="AH104" s="77"/>
      <c r="AI104" s="77"/>
      <c r="AJ104" s="77"/>
      <c r="AK104" s="77"/>
      <c r="AL104" s="77"/>
      <c r="AM104" s="77"/>
      <c r="AN104" s="77"/>
      <c r="AO104" s="77"/>
      <c r="AP104" s="77"/>
      <c r="AQ104" s="114"/>
      <c r="AR104" s="114"/>
      <c r="AS104" s="114"/>
      <c r="AT104" s="114"/>
      <c r="AU104" s="114"/>
      <c r="AV104" s="114"/>
      <c r="AW104" s="114"/>
      <c r="AX104" s="114"/>
      <c r="AY104" s="114"/>
      <c r="AZ104" s="114"/>
    </row>
    <row r="105" spans="1:52" ht="16.5" customHeight="1">
      <c r="A105" s="1425"/>
      <c r="B105" s="1425"/>
      <c r="D105" s="76"/>
      <c r="E105" s="83"/>
      <c r="F105" s="83"/>
      <c r="G105" s="167"/>
      <c r="I105" s="78"/>
      <c r="J105" s="78"/>
      <c r="K105" s="78"/>
      <c r="L105" s="78"/>
      <c r="M105" s="78"/>
      <c r="N105" s="78"/>
      <c r="O105" s="78"/>
      <c r="P105" s="78"/>
      <c r="Q105" s="78"/>
      <c r="R105" s="78"/>
      <c r="S105" s="78"/>
      <c r="T105" s="78"/>
      <c r="U105" s="78"/>
      <c r="V105" s="78"/>
      <c r="W105" s="78"/>
      <c r="X105" s="78"/>
      <c r="Y105" s="78"/>
      <c r="Z105" s="78"/>
      <c r="AA105" s="78"/>
      <c r="AD105" s="776"/>
      <c r="AE105" s="776"/>
      <c r="AF105" s="77"/>
      <c r="AG105" s="77"/>
      <c r="AH105" s="77"/>
      <c r="AI105" s="77"/>
      <c r="AJ105" s="77"/>
      <c r="AK105" s="77"/>
      <c r="AL105" s="77"/>
      <c r="AM105" s="77"/>
      <c r="AN105" s="77"/>
      <c r="AO105" s="77"/>
      <c r="AP105" s="77"/>
      <c r="AQ105" s="114"/>
      <c r="AR105" s="114"/>
      <c r="AS105" s="114"/>
      <c r="AT105" s="114"/>
      <c r="AU105" s="114"/>
      <c r="AV105" s="114"/>
      <c r="AW105" s="114"/>
      <c r="AX105" s="114"/>
      <c r="AY105" s="114"/>
      <c r="AZ105" s="114"/>
    </row>
    <row r="106" spans="1:52" ht="9.75" customHeight="1">
      <c r="B106" s="44"/>
      <c r="C106" s="62"/>
      <c r="E106" s="44"/>
      <c r="I106" s="78"/>
      <c r="J106" s="78"/>
      <c r="K106" s="78"/>
      <c r="L106" s="78"/>
      <c r="M106" s="78"/>
      <c r="N106" s="78"/>
      <c r="O106" s="78"/>
      <c r="P106" s="78"/>
      <c r="Q106" s="78"/>
      <c r="R106" s="78"/>
      <c r="S106" s="78"/>
      <c r="T106" s="78"/>
      <c r="U106" s="78"/>
      <c r="V106" s="78"/>
      <c r="W106" s="78"/>
      <c r="X106" s="78"/>
      <c r="Y106" s="78"/>
      <c r="Z106" s="78"/>
      <c r="AA106" s="78"/>
      <c r="AD106" s="776"/>
      <c r="AE106" s="776"/>
      <c r="AF106" s="77"/>
      <c r="AG106" s="77"/>
      <c r="AH106" s="77"/>
      <c r="AI106" s="77"/>
      <c r="AJ106" s="77"/>
      <c r="AK106" s="77"/>
      <c r="AL106" s="77"/>
      <c r="AM106" s="77"/>
      <c r="AN106" s="77"/>
      <c r="AO106" s="77"/>
      <c r="AP106" s="77"/>
      <c r="AQ106" s="114"/>
      <c r="AR106" s="114"/>
      <c r="AS106" s="114"/>
      <c r="AT106" s="114"/>
      <c r="AU106" s="114"/>
      <c r="AV106" s="114"/>
      <c r="AW106" s="114"/>
      <c r="AX106" s="114"/>
      <c r="AY106" s="114"/>
      <c r="AZ106" s="114"/>
    </row>
    <row r="107" spans="1:52" ht="27.95" hidden="1" customHeight="1">
      <c r="A107" s="52" t="e">
        <f>IF(AND(H30="JV (Joint Venture)",H31=1), "", "Printed Name :")</f>
        <v>#REF!</v>
      </c>
      <c r="B107" s="1426"/>
      <c r="C107" s="1426"/>
      <c r="E107" s="52" t="s">
        <v>66</v>
      </c>
      <c r="F107" s="207"/>
      <c r="H107" s="229"/>
      <c r="I107" s="78"/>
      <c r="J107" s="78"/>
      <c r="K107" s="78"/>
      <c r="L107" s="78"/>
      <c r="M107" s="78"/>
      <c r="N107" s="78"/>
      <c r="O107" s="78"/>
      <c r="P107" s="78"/>
      <c r="Q107" s="78"/>
      <c r="R107" s="78"/>
      <c r="S107" s="78"/>
      <c r="T107" s="78"/>
      <c r="U107" s="78"/>
      <c r="V107" s="78"/>
      <c r="W107" s="78"/>
      <c r="X107" s="78"/>
      <c r="Y107" s="78"/>
      <c r="Z107" s="78"/>
      <c r="AA107" s="78"/>
      <c r="AD107" s="776"/>
      <c r="AE107" s="776"/>
      <c r="AF107" s="77"/>
      <c r="AG107" s="77"/>
      <c r="AH107" s="77"/>
      <c r="AI107" s="77"/>
      <c r="AJ107" s="77"/>
      <c r="AK107" s="77"/>
      <c r="AL107" s="77"/>
      <c r="AM107" s="77"/>
      <c r="AN107" s="77"/>
      <c r="AO107" s="77"/>
      <c r="AP107" s="77"/>
      <c r="AQ107" s="114"/>
      <c r="AR107" s="114"/>
      <c r="AS107" s="114"/>
      <c r="AT107" s="114"/>
      <c r="AU107" s="114"/>
      <c r="AV107" s="114"/>
      <c r="AW107" s="114"/>
      <c r="AX107" s="114"/>
      <c r="AY107" s="114"/>
      <c r="AZ107" s="114"/>
    </row>
    <row r="108" spans="1:52" ht="27.95" hidden="1" customHeight="1">
      <c r="A108" s="52" t="e">
        <f>IF(AND(H30="JV (Joint Venture)",H31=1), "", "Designation :")</f>
        <v>#REF!</v>
      </c>
      <c r="B108" s="1426"/>
      <c r="C108" s="1426"/>
      <c r="E108" s="52" t="s">
        <v>68</v>
      </c>
      <c r="F108" s="207"/>
      <c r="I108" s="78"/>
      <c r="J108" s="78"/>
      <c r="K108" s="78"/>
      <c r="L108" s="78"/>
      <c r="M108" s="78"/>
      <c r="N108" s="78"/>
      <c r="O108" s="78"/>
      <c r="P108" s="78"/>
      <c r="Q108" s="78"/>
      <c r="R108" s="78"/>
      <c r="S108" s="78"/>
      <c r="T108" s="78"/>
      <c r="U108" s="78"/>
      <c r="V108" s="78"/>
      <c r="W108" s="78"/>
      <c r="X108" s="78"/>
      <c r="Y108" s="78"/>
      <c r="Z108" s="78"/>
      <c r="AA108" s="78"/>
      <c r="AD108" s="776"/>
      <c r="AE108" s="776"/>
      <c r="AF108" s="77"/>
      <c r="AG108" s="77"/>
      <c r="AH108" s="77"/>
      <c r="AI108" s="77"/>
      <c r="AJ108" s="77"/>
      <c r="AK108" s="77"/>
      <c r="AL108" s="77"/>
      <c r="AM108" s="77"/>
      <c r="AN108" s="77"/>
      <c r="AO108" s="77"/>
      <c r="AP108" s="77"/>
      <c r="AQ108" s="114"/>
      <c r="AR108" s="114"/>
      <c r="AS108" s="114"/>
      <c r="AT108" s="114"/>
      <c r="AU108" s="114"/>
      <c r="AV108" s="114"/>
      <c r="AW108" s="114"/>
      <c r="AX108" s="114"/>
      <c r="AY108" s="114"/>
      <c r="AZ108" s="114"/>
    </row>
    <row r="109" spans="1:52" ht="27.95" customHeight="1">
      <c r="B109" s="44"/>
      <c r="C109" s="62"/>
      <c r="E109" s="44"/>
      <c r="I109" s="78"/>
      <c r="J109" s="78"/>
      <c r="K109" s="78"/>
      <c r="L109" s="78"/>
      <c r="M109" s="78"/>
      <c r="N109" s="78"/>
      <c r="O109" s="78"/>
      <c r="P109" s="78"/>
      <c r="Q109" s="78"/>
      <c r="R109" s="78"/>
      <c r="S109" s="78"/>
      <c r="T109" s="78"/>
      <c r="U109" s="78"/>
      <c r="V109" s="78"/>
      <c r="W109" s="78"/>
      <c r="X109" s="78"/>
      <c r="Y109" s="78"/>
      <c r="Z109" s="78"/>
      <c r="AA109" s="78"/>
      <c r="AD109" s="776"/>
      <c r="AE109" s="776"/>
      <c r="AF109" s="77"/>
      <c r="AG109" s="77"/>
      <c r="AH109" s="77"/>
      <c r="AI109" s="77"/>
      <c r="AJ109" s="77"/>
      <c r="AK109" s="77"/>
      <c r="AL109" s="77"/>
      <c r="AM109" s="77"/>
      <c r="AN109" s="77"/>
      <c r="AO109" s="77"/>
      <c r="AP109" s="77"/>
      <c r="AQ109" s="114"/>
      <c r="AR109" s="114"/>
      <c r="AS109" s="114"/>
      <c r="AT109" s="114"/>
      <c r="AU109" s="114"/>
      <c r="AV109" s="114"/>
      <c r="AW109" s="114"/>
      <c r="AX109" s="114"/>
      <c r="AY109" s="114"/>
      <c r="AZ109" s="114"/>
    </row>
    <row r="110" spans="1:52" ht="33" customHeight="1">
      <c r="A110" s="67" t="s">
        <v>967</v>
      </c>
      <c r="B110" s="36"/>
      <c r="C110" s="62"/>
      <c r="E110" s="44"/>
      <c r="F110" s="4"/>
      <c r="I110" s="78"/>
      <c r="J110" s="78"/>
      <c r="K110" s="78"/>
      <c r="L110" s="78"/>
      <c r="M110" s="78"/>
      <c r="N110" s="78"/>
      <c r="O110" s="78"/>
      <c r="P110" s="78"/>
      <c r="Q110" s="78"/>
      <c r="R110" s="78"/>
      <c r="S110" s="78"/>
      <c r="T110" s="78"/>
      <c r="U110" s="78"/>
      <c r="V110" s="78"/>
      <c r="W110" s="78"/>
      <c r="X110" s="78"/>
      <c r="Y110" s="78"/>
      <c r="Z110" s="78"/>
      <c r="AA110" s="78"/>
      <c r="AD110" s="776"/>
      <c r="AE110" s="776"/>
      <c r="AF110" s="77"/>
      <c r="AG110" s="77"/>
      <c r="AH110" s="77"/>
      <c r="AI110" s="77"/>
      <c r="AJ110" s="77"/>
      <c r="AK110" s="77"/>
      <c r="AL110" s="77"/>
      <c r="AM110" s="77"/>
      <c r="AN110" s="77"/>
      <c r="AO110" s="77"/>
      <c r="AP110" s="77"/>
      <c r="AQ110" s="114"/>
      <c r="AR110" s="114"/>
      <c r="AS110" s="114"/>
      <c r="AT110" s="114"/>
      <c r="AU110" s="114"/>
      <c r="AV110" s="114"/>
      <c r="AW110" s="114"/>
      <c r="AX110" s="114"/>
      <c r="AY110" s="114"/>
      <c r="AZ110" s="114"/>
    </row>
    <row r="111" spans="1:52" s="24" customFormat="1" ht="21" customHeight="1">
      <c r="A111" s="1422" t="s">
        <v>968</v>
      </c>
      <c r="B111" s="1422"/>
      <c r="C111" s="1422"/>
      <c r="D111" s="1420"/>
      <c r="E111" s="1420"/>
      <c r="F111" s="1420"/>
      <c r="G111" s="29"/>
      <c r="H111" s="29"/>
      <c r="I111" s="78"/>
      <c r="J111" s="78"/>
      <c r="K111" s="78"/>
      <c r="L111" s="78"/>
      <c r="M111" s="78"/>
      <c r="N111" s="78"/>
      <c r="O111" s="78"/>
      <c r="P111" s="78"/>
      <c r="Q111" s="78"/>
      <c r="R111" s="78"/>
      <c r="S111" s="78"/>
      <c r="T111" s="78"/>
      <c r="U111" s="78"/>
      <c r="V111" s="78"/>
      <c r="W111" s="78"/>
      <c r="X111" s="78"/>
      <c r="Y111" s="78"/>
      <c r="Z111" s="78"/>
      <c r="AA111" s="78"/>
      <c r="AB111" s="56"/>
      <c r="AC111" s="56"/>
      <c r="AD111" s="777"/>
      <c r="AE111" s="777"/>
      <c r="AF111" s="78"/>
      <c r="AG111" s="78"/>
      <c r="AH111" s="78"/>
      <c r="AI111" s="78"/>
      <c r="AJ111" s="78"/>
      <c r="AK111" s="78"/>
      <c r="AL111" s="78"/>
      <c r="AM111" s="78"/>
      <c r="AN111" s="78"/>
      <c r="AO111" s="78"/>
      <c r="AP111" s="78"/>
      <c r="AQ111" s="112"/>
      <c r="AR111" s="112"/>
      <c r="AS111" s="112"/>
      <c r="AT111" s="112"/>
      <c r="AU111" s="112"/>
      <c r="AV111" s="112"/>
      <c r="AW111" s="112"/>
      <c r="AX111" s="112"/>
      <c r="AY111" s="112"/>
      <c r="AZ111" s="112"/>
    </row>
    <row r="112" spans="1:52" s="24" customFormat="1" ht="21" customHeight="1">
      <c r="A112" s="1423"/>
      <c r="B112" s="1423"/>
      <c r="C112" s="1423"/>
      <c r="D112" s="1420"/>
      <c r="E112" s="1420"/>
      <c r="F112" s="1420"/>
      <c r="G112" s="29"/>
      <c r="H112" s="29"/>
      <c r="I112" s="78"/>
      <c r="J112" s="78"/>
      <c r="K112" s="78"/>
      <c r="L112" s="78"/>
      <c r="M112" s="78"/>
      <c r="N112" s="78"/>
      <c r="O112" s="78"/>
      <c r="P112" s="78"/>
      <c r="Q112" s="78"/>
      <c r="R112" s="78"/>
      <c r="S112" s="78"/>
      <c r="T112" s="78"/>
      <c r="U112" s="78"/>
      <c r="V112" s="78"/>
      <c r="W112" s="78"/>
      <c r="X112" s="78"/>
      <c r="Y112" s="78"/>
      <c r="Z112" s="78"/>
      <c r="AA112" s="78"/>
      <c r="AB112" s="56"/>
      <c r="AC112" s="56"/>
      <c r="AD112" s="777"/>
      <c r="AE112" s="777"/>
      <c r="AF112" s="78"/>
      <c r="AG112" s="78"/>
      <c r="AH112" s="78"/>
      <c r="AI112" s="78"/>
      <c r="AJ112" s="78"/>
      <c r="AK112" s="78"/>
      <c r="AL112" s="78"/>
      <c r="AM112" s="78"/>
      <c r="AN112" s="78"/>
      <c r="AO112" s="78"/>
      <c r="AP112" s="78"/>
      <c r="AQ112" s="112"/>
      <c r="AR112" s="112"/>
      <c r="AS112" s="112"/>
      <c r="AT112" s="112"/>
      <c r="AU112" s="112"/>
      <c r="AV112" s="112"/>
      <c r="AW112" s="112"/>
      <c r="AX112" s="112"/>
      <c r="AY112" s="112"/>
      <c r="AZ112" s="112"/>
    </row>
    <row r="113" spans="1:52" s="24" customFormat="1" ht="21" customHeight="1">
      <c r="A113" s="1421"/>
      <c r="B113" s="1421"/>
      <c r="C113" s="1421"/>
      <c r="D113" s="1420"/>
      <c r="E113" s="1420"/>
      <c r="F113" s="1420"/>
      <c r="G113" s="29"/>
      <c r="H113" s="29"/>
      <c r="I113" s="78"/>
      <c r="J113" s="78"/>
      <c r="K113" s="78"/>
      <c r="L113" s="78"/>
      <c r="M113" s="78"/>
      <c r="N113" s="78"/>
      <c r="O113" s="78"/>
      <c r="P113" s="78"/>
      <c r="Q113" s="78"/>
      <c r="R113" s="78"/>
      <c r="S113" s="78"/>
      <c r="T113" s="78"/>
      <c r="U113" s="78"/>
      <c r="V113" s="78"/>
      <c r="W113" s="78"/>
      <c r="X113" s="78"/>
      <c r="Y113" s="78"/>
      <c r="Z113" s="78"/>
      <c r="AA113" s="78"/>
      <c r="AB113" s="56"/>
      <c r="AC113" s="56"/>
      <c r="AD113" s="777"/>
      <c r="AE113" s="777"/>
      <c r="AF113" s="78"/>
      <c r="AG113" s="78"/>
      <c r="AH113" s="78"/>
      <c r="AI113" s="78"/>
      <c r="AJ113" s="78"/>
      <c r="AK113" s="78"/>
      <c r="AL113" s="78"/>
      <c r="AM113" s="78"/>
      <c r="AN113" s="78"/>
      <c r="AO113" s="78"/>
      <c r="AP113" s="78"/>
      <c r="AQ113" s="112"/>
      <c r="AR113" s="112"/>
      <c r="AS113" s="112"/>
      <c r="AT113" s="112"/>
      <c r="AU113" s="112"/>
      <c r="AV113" s="112"/>
      <c r="AW113" s="112"/>
      <c r="AX113" s="112"/>
      <c r="AY113" s="112"/>
      <c r="AZ113" s="112"/>
    </row>
    <row r="114" spans="1:52" s="24" customFormat="1" ht="21" customHeight="1">
      <c r="A114" s="1427" t="s">
        <v>969</v>
      </c>
      <c r="B114" s="1427"/>
      <c r="C114" s="1427"/>
      <c r="D114" s="1420"/>
      <c r="E114" s="1420"/>
      <c r="F114" s="1420"/>
      <c r="G114" s="29"/>
      <c r="H114" s="29"/>
      <c r="I114" s="78"/>
      <c r="J114" s="78"/>
      <c r="K114" s="78"/>
      <c r="L114" s="78"/>
      <c r="M114" s="78"/>
      <c r="N114" s="78"/>
      <c r="O114" s="78"/>
      <c r="P114" s="78"/>
      <c r="Q114" s="78"/>
      <c r="R114" s="78"/>
      <c r="S114" s="78"/>
      <c r="T114" s="78"/>
      <c r="U114" s="78"/>
      <c r="V114" s="78"/>
      <c r="W114" s="78"/>
      <c r="X114" s="78"/>
      <c r="Y114" s="78"/>
      <c r="Z114" s="78"/>
      <c r="AA114" s="78"/>
      <c r="AB114" s="56"/>
      <c r="AC114" s="56"/>
      <c r="AD114" s="777"/>
      <c r="AE114" s="777"/>
      <c r="AF114" s="78"/>
      <c r="AG114" s="78"/>
      <c r="AH114" s="78"/>
      <c r="AI114" s="78"/>
      <c r="AJ114" s="78"/>
      <c r="AK114" s="78"/>
      <c r="AL114" s="78"/>
      <c r="AM114" s="78"/>
      <c r="AN114" s="78"/>
      <c r="AO114" s="78"/>
      <c r="AP114" s="78"/>
      <c r="AQ114" s="112"/>
      <c r="AR114" s="112"/>
      <c r="AS114" s="112"/>
      <c r="AT114" s="112"/>
      <c r="AU114" s="112"/>
      <c r="AV114" s="112"/>
      <c r="AW114" s="112"/>
      <c r="AX114" s="112"/>
      <c r="AY114" s="112"/>
      <c r="AZ114" s="112"/>
    </row>
    <row r="115" spans="1:52" s="24" customFormat="1" ht="21" customHeight="1">
      <c r="A115" s="1427" t="s">
        <v>970</v>
      </c>
      <c r="B115" s="1427"/>
      <c r="C115" s="1427"/>
      <c r="D115" s="1420"/>
      <c r="E115" s="1420"/>
      <c r="F115" s="1420"/>
      <c r="G115" s="29"/>
      <c r="H115" s="29"/>
      <c r="I115" s="78"/>
      <c r="J115" s="78"/>
      <c r="K115" s="78"/>
      <c r="L115" s="78"/>
      <c r="M115" s="78"/>
      <c r="N115" s="78"/>
      <c r="O115" s="78"/>
      <c r="P115" s="78"/>
      <c r="Q115" s="78"/>
      <c r="R115" s="78"/>
      <c r="S115" s="78"/>
      <c r="T115" s="78"/>
      <c r="U115" s="78"/>
      <c r="V115" s="78"/>
      <c r="W115" s="78"/>
      <c r="X115" s="78"/>
      <c r="Y115" s="78"/>
      <c r="Z115" s="78"/>
      <c r="AA115" s="78"/>
      <c r="AB115" s="56"/>
      <c r="AC115" s="56"/>
      <c r="AD115" s="777"/>
      <c r="AE115" s="777"/>
      <c r="AF115" s="78"/>
      <c r="AG115" s="78"/>
      <c r="AH115" s="78"/>
      <c r="AI115" s="78"/>
      <c r="AJ115" s="78"/>
      <c r="AK115" s="78"/>
      <c r="AL115" s="78"/>
      <c r="AM115" s="78"/>
      <c r="AN115" s="78"/>
      <c r="AO115" s="78"/>
      <c r="AP115" s="78"/>
      <c r="AQ115" s="112"/>
      <c r="AR115" s="112"/>
      <c r="AS115" s="112"/>
      <c r="AT115" s="112"/>
      <c r="AU115" s="112"/>
      <c r="AV115" s="112"/>
      <c r="AW115" s="112"/>
      <c r="AX115" s="112"/>
      <c r="AY115" s="112"/>
      <c r="AZ115" s="112"/>
    </row>
    <row r="116" spans="1:52" s="24" customFormat="1" ht="52.5" customHeight="1">
      <c r="A116" s="1427" t="s">
        <v>971</v>
      </c>
      <c r="B116" s="1427"/>
      <c r="C116" s="1427"/>
      <c r="D116" s="1420"/>
      <c r="E116" s="1420"/>
      <c r="F116" s="1420"/>
      <c r="G116" s="76"/>
      <c r="H116" s="76"/>
      <c r="I116" s="78"/>
      <c r="J116" s="78"/>
      <c r="K116" s="78"/>
      <c r="L116" s="78"/>
      <c r="M116" s="78"/>
      <c r="N116" s="78"/>
      <c r="O116" s="78"/>
      <c r="P116" s="78"/>
      <c r="Q116" s="78"/>
      <c r="R116" s="78"/>
      <c r="S116" s="78"/>
      <c r="T116" s="78"/>
      <c r="U116" s="78"/>
      <c r="V116" s="78"/>
      <c r="W116" s="78"/>
      <c r="X116" s="78"/>
      <c r="Y116" s="78"/>
      <c r="Z116" s="78"/>
      <c r="AA116" s="78"/>
      <c r="AB116" s="56"/>
      <c r="AC116" s="56"/>
      <c r="AD116" s="777"/>
      <c r="AE116" s="777"/>
      <c r="AF116" s="78"/>
      <c r="AG116" s="78"/>
      <c r="AH116" s="78"/>
      <c r="AI116" s="78"/>
      <c r="AJ116" s="78"/>
      <c r="AK116" s="78"/>
      <c r="AL116" s="78"/>
      <c r="AM116" s="78"/>
      <c r="AN116" s="78"/>
      <c r="AO116" s="78"/>
      <c r="AP116" s="78"/>
      <c r="AQ116" s="112"/>
      <c r="AR116" s="112"/>
      <c r="AS116" s="112"/>
      <c r="AT116" s="112"/>
      <c r="AU116" s="112"/>
      <c r="AV116" s="112"/>
      <c r="AW116" s="112"/>
      <c r="AX116" s="112"/>
      <c r="AY116" s="112"/>
      <c r="AZ116" s="112"/>
    </row>
    <row r="117" spans="1:52" s="24" customFormat="1" ht="21" customHeight="1">
      <c r="A117" s="1422" t="s">
        <v>972</v>
      </c>
      <c r="B117" s="1422"/>
      <c r="C117" s="1422"/>
      <c r="D117" s="1420"/>
      <c r="E117" s="1420"/>
      <c r="F117" s="1420"/>
      <c r="G117" s="29"/>
      <c r="H117" s="29"/>
      <c r="I117" s="78"/>
      <c r="J117" s="78"/>
      <c r="K117" s="78"/>
      <c r="L117" s="78"/>
      <c r="M117" s="78"/>
      <c r="N117" s="78"/>
      <c r="O117" s="78"/>
      <c r="P117" s="78"/>
      <c r="Q117" s="78"/>
      <c r="R117" s="78"/>
      <c r="S117" s="78"/>
      <c r="T117" s="78"/>
      <c r="U117" s="78"/>
      <c r="V117" s="78"/>
      <c r="W117" s="78"/>
      <c r="X117" s="78"/>
      <c r="Y117" s="78"/>
      <c r="Z117" s="78"/>
      <c r="AA117" s="78"/>
      <c r="AB117" s="56"/>
      <c r="AC117" s="56"/>
      <c r="AD117" s="777"/>
      <c r="AE117" s="777"/>
      <c r="AF117" s="78"/>
      <c r="AG117" s="78"/>
      <c r="AH117" s="78"/>
      <c r="AI117" s="78"/>
      <c r="AJ117" s="78"/>
      <c r="AK117" s="78"/>
      <c r="AL117" s="78"/>
      <c r="AM117" s="78"/>
      <c r="AN117" s="78"/>
      <c r="AO117" s="78"/>
      <c r="AP117" s="78"/>
    </row>
    <row r="118" spans="1:52" s="24" customFormat="1" ht="21" customHeight="1">
      <c r="A118" s="1423"/>
      <c r="B118" s="1423"/>
      <c r="C118" s="1423"/>
      <c r="D118" s="1420"/>
      <c r="E118" s="1420"/>
      <c r="F118" s="1420"/>
      <c r="G118" s="29"/>
      <c r="H118" s="29"/>
      <c r="I118" s="78"/>
      <c r="J118" s="78"/>
      <c r="K118" s="78"/>
      <c r="L118" s="78"/>
      <c r="M118" s="78"/>
      <c r="N118" s="78"/>
      <c r="O118" s="78"/>
      <c r="P118" s="78"/>
      <c r="Q118" s="78"/>
      <c r="R118" s="78"/>
      <c r="S118" s="78"/>
      <c r="T118" s="78"/>
      <c r="U118" s="78"/>
      <c r="V118" s="78"/>
      <c r="W118" s="78"/>
      <c r="X118" s="78"/>
      <c r="Y118" s="78"/>
      <c r="Z118" s="78"/>
      <c r="AA118" s="78"/>
      <c r="AB118" s="56"/>
      <c r="AC118" s="56"/>
      <c r="AD118" s="777"/>
      <c r="AE118" s="777"/>
      <c r="AF118" s="78"/>
      <c r="AG118" s="78"/>
      <c r="AH118" s="78"/>
      <c r="AI118" s="78"/>
      <c r="AJ118" s="78"/>
      <c r="AK118" s="78"/>
      <c r="AL118" s="78"/>
      <c r="AM118" s="78"/>
      <c r="AN118" s="78"/>
      <c r="AO118" s="78"/>
      <c r="AP118" s="78"/>
    </row>
    <row r="119" spans="1:52">
      <c r="A119" s="1421"/>
      <c r="B119" s="1421"/>
      <c r="C119" s="1421"/>
      <c r="D119" s="1420"/>
      <c r="E119" s="1420"/>
      <c r="F119" s="1420"/>
      <c r="I119" s="78"/>
      <c r="J119" s="78"/>
      <c r="K119" s="78"/>
      <c r="L119" s="78"/>
      <c r="M119" s="78"/>
      <c r="N119" s="78"/>
      <c r="O119" s="78"/>
      <c r="P119" s="78"/>
      <c r="Q119" s="78"/>
      <c r="R119" s="78"/>
      <c r="S119" s="78"/>
      <c r="T119" s="78"/>
      <c r="U119" s="78"/>
      <c r="V119" s="78"/>
      <c r="W119" s="78"/>
      <c r="X119" s="78"/>
      <c r="Y119" s="78"/>
      <c r="Z119" s="78"/>
      <c r="AA119" s="78"/>
      <c r="AD119" s="776"/>
      <c r="AE119" s="776"/>
      <c r="AF119" s="77"/>
      <c r="AG119" s="77"/>
      <c r="AH119" s="77"/>
      <c r="AI119" s="77"/>
      <c r="AJ119" s="77"/>
      <c r="AK119" s="77"/>
      <c r="AL119" s="77"/>
      <c r="AM119" s="77"/>
      <c r="AN119" s="77"/>
      <c r="AO119" s="77"/>
      <c r="AP119" s="77"/>
    </row>
    <row r="120" spans="1:52">
      <c r="A120" s="67"/>
      <c r="B120" s="67"/>
      <c r="C120" s="67"/>
      <c r="D120" s="106"/>
      <c r="E120" s="106"/>
      <c r="F120" s="106"/>
      <c r="I120" s="78"/>
      <c r="J120" s="78"/>
      <c r="K120" s="78"/>
      <c r="L120" s="78"/>
      <c r="M120" s="78"/>
      <c r="N120" s="78"/>
      <c r="O120" s="78"/>
      <c r="P120" s="78"/>
      <c r="Q120" s="78"/>
      <c r="R120" s="78"/>
      <c r="S120" s="78"/>
      <c r="T120" s="78"/>
      <c r="U120" s="78"/>
      <c r="V120" s="78"/>
      <c r="W120" s="78"/>
      <c r="X120" s="78"/>
      <c r="Y120" s="78"/>
      <c r="Z120" s="78"/>
      <c r="AA120" s="78"/>
      <c r="AD120" s="776"/>
      <c r="AE120" s="776"/>
      <c r="AF120" s="77"/>
      <c r="AG120" s="77"/>
      <c r="AH120" s="77"/>
      <c r="AI120" s="77"/>
      <c r="AJ120" s="77"/>
      <c r="AK120" s="77"/>
      <c r="AL120" s="77"/>
      <c r="AM120" s="77"/>
      <c r="AN120" s="77"/>
      <c r="AO120" s="77"/>
      <c r="AP120" s="77"/>
    </row>
    <row r="121" spans="1:52" ht="47.25" customHeight="1">
      <c r="A121" s="1245" t="str">
        <f>H121&amp;I121&amp;J121</f>
        <v/>
      </c>
      <c r="B121" s="1245"/>
      <c r="C121" s="1245"/>
      <c r="D121" s="1245"/>
      <c r="E121" s="1245"/>
      <c r="F121" s="1245"/>
      <c r="H121" s="213"/>
      <c r="I121" s="214"/>
      <c r="J121" s="214"/>
      <c r="K121" s="78"/>
      <c r="L121" s="78"/>
      <c r="M121" s="78"/>
      <c r="N121" s="78"/>
      <c r="O121" s="78"/>
      <c r="P121" s="78"/>
      <c r="Q121" s="78"/>
      <c r="R121" s="78"/>
      <c r="S121" s="78"/>
      <c r="T121" s="78"/>
      <c r="U121" s="78"/>
      <c r="V121" s="78"/>
      <c r="W121" s="78"/>
      <c r="X121" s="78"/>
      <c r="Y121" s="78"/>
      <c r="Z121" s="78"/>
      <c r="AA121" s="78"/>
      <c r="AD121" s="776"/>
      <c r="AE121" s="776"/>
      <c r="AF121" s="77"/>
      <c r="AG121" s="77"/>
      <c r="AH121" s="77"/>
      <c r="AI121" s="77"/>
      <c r="AJ121" s="77"/>
      <c r="AK121" s="77"/>
      <c r="AL121" s="77"/>
      <c r="AM121" s="77"/>
      <c r="AN121" s="77"/>
      <c r="AO121" s="77"/>
      <c r="AP121" s="77"/>
    </row>
  </sheetData>
  <sheetProtection algorithmName="SHA-512" hashValue="0PfgrdP3cZSHthfTSNKQrCjm7La2edY3SiwhY7RCMopeTcVAyQozU+ebs3/vVv4HalgBkyI2+5AmVSklud8pWw==" saltValue="CGAmeQh+l6pE31X2B0MneA==" spinCount="100000" sheet="1" formatCells="0" formatColumns="0" formatRows="0" selectLockedCells="1"/>
  <dataConsolidate/>
  <customSheetViews>
    <customSheetView guid="{51A6EE7B-1159-4743-BF27-95D329619B3B}" scale="115" showPageBreaks="1" showGridLines="0" fitToPage="1" printArea="1" hiddenRows="1" hiddenColumns="1" view="pageBreakPreview" topLeftCell="A53">
      <selection activeCell="G105" sqref="G105"/>
      <rowBreaks count="1" manualBreakCount="1">
        <brk id="94" max="5" man="1"/>
      </rowBreaks>
      <pageMargins left="0" right="0" top="0" bottom="0" header="0" footer="0"/>
      <pageSetup scale="80" fitToHeight="5" orientation="portrait" r:id="rId1"/>
      <headerFooter alignWithMargins="0">
        <oddFooter>&amp;R&amp;"Book Antiqua,Bold"&amp;8 Page &amp;P of &amp;N</oddFooter>
      </headerFooter>
    </customSheetView>
    <customSheetView guid="{B9DDBA10-9BB0-4D91-9619-C113F75B2489}" scale="130" showPageBreaks="1" showGridLines="0" fitToPage="1" printArea="1" hiddenRows="1" hiddenColumns="1" view="pageBreakPreview">
      <selection activeCell="G17" sqref="G17"/>
      <rowBreaks count="1" manualBreakCount="1">
        <brk id="92" max="5" man="1"/>
      </rowBreaks>
      <pageMargins left="0" right="0" top="0" bottom="0" header="0" footer="0"/>
      <pageSetup scale="80" fitToHeight="5" orientation="portrait" r:id="rId2"/>
      <headerFooter alignWithMargins="0">
        <oddFooter>&amp;R&amp;"Book Antiqua,Bold"&amp;8 Page &amp;P of &amp;N</oddFooter>
      </headerFooter>
    </customSheetView>
    <customSheetView guid="{4B898AE2-7356-489E-882D-EC3B09CB95AA}" showPageBreaks="1" showGridLines="0" fitToPage="1" printArea="1" hiddenRows="1" hiddenColumns="1" view="pageBreakPreview" topLeftCell="A3">
      <selection activeCell="D57" sqref="D57:F57"/>
      <rowBreaks count="1" manualBreakCount="1">
        <brk id="92" max="5" man="1"/>
      </rowBreaks>
      <pageMargins left="0" right="0" top="0" bottom="0" header="0" footer="0"/>
      <pageSetup scale="80" fitToHeight="5" orientation="portrait" r:id="rId3"/>
      <headerFooter alignWithMargins="0">
        <oddFooter>&amp;R&amp;"Book Antiqua,Bold"&amp;8 Page &amp;P of &amp;N</oddFooter>
      </headerFooter>
    </customSheetView>
    <customSheetView guid="{3836A67F-51F8-4B52-B51D-937DC398CD1F}" showPageBreaks="1" showGridLines="0" fitToPage="1" printArea="1" hiddenRows="1" hiddenColumns="1" view="pageBreakPreview" topLeftCell="A87">
      <selection activeCell="D109" sqref="D109:F109"/>
      <rowBreaks count="1" manualBreakCount="1">
        <brk id="92" max="5" man="1"/>
      </rowBreaks>
      <pageMargins left="0" right="0" top="0" bottom="0" header="0" footer="0"/>
      <pageSetup scale="80" fitToHeight="5" orientation="portrait" r:id="rId4"/>
      <headerFooter alignWithMargins="0">
        <oddFooter>&amp;R&amp;"Book Antiqua,Bold"&amp;8 Page &amp;P of &amp;N</oddFooter>
      </headerFooter>
    </customSheetView>
    <customSheetView guid="{9F341631-288D-49D9-8F81-65CCC818C9BA}" showPageBreaks="1" showGridLines="0" fitToPage="1" printArea="1" hiddenRows="1" hiddenColumns="1" view="pageBreakPreview" topLeftCell="A11">
      <selection activeCell="D55" sqref="D55:F55"/>
      <rowBreaks count="1" manualBreakCount="1">
        <brk id="91" max="5" man="1"/>
      </rowBreaks>
      <pageMargins left="0" right="0" top="0" bottom="0" header="0" footer="0"/>
      <pageSetup scale="80" fitToHeight="5" orientation="portrait" r:id="rId5"/>
      <headerFooter alignWithMargins="0">
        <oddFooter>&amp;R&amp;"Book Antiqua,Bold"&amp;8 Page &amp;P of &amp;N</oddFooter>
      </headerFooter>
    </customSheetView>
    <customSheetView guid="{DBB6855E-D634-47BF-8EAD-2479D63E426E}" showPageBreaks="1" showGridLines="0" fitToPage="1" printArea="1" hiddenRows="1" hiddenColumns="1" view="pageBreakPreview">
      <selection activeCell="D26" sqref="D26:F26"/>
      <rowBreaks count="1" manualBreakCount="1">
        <brk id="91" max="9" man="1"/>
      </rowBreaks>
      <pageMargins left="0" right="0" top="0" bottom="0" header="0" footer="0"/>
      <pageSetup scale="54" fitToHeight="5" orientation="portrait" r:id="rId6"/>
      <headerFooter alignWithMargins="0">
        <oddFooter>&amp;R&amp;"Book Antiqua,Bold"&amp;8 Page &amp;P of &amp;N</oddFooter>
      </headerFooter>
    </customSheetView>
    <customSheetView guid="{9CD72AD0-8BDA-437F-A784-A667464C809C}" scale="110" showPageBreaks="1" showGridLines="0" fitToPage="1" printArea="1" hiddenRows="1" hiddenColumns="1" view="pageBreakPreview" topLeftCell="A12">
      <selection activeCell="G17" sqref="G17"/>
      <rowBreaks count="1" manualBreakCount="1">
        <brk id="92" max="9" man="1"/>
      </rowBreaks>
      <pageMargins left="0" right="0" top="0" bottom="0" header="0" footer="0"/>
      <pageSetup scale="55" fitToHeight="5" orientation="portrait" r:id="rId7"/>
      <headerFooter alignWithMargins="0">
        <oddFooter>&amp;R&amp;"Book Antiqua,Bold"&amp;8 Page &amp;P of &amp;N</oddFooter>
      </headerFooter>
    </customSheetView>
    <customSheetView guid="{757C3C2F-C668-4CD7-806B-CA71CC57DCC1}" scale="110" showPageBreaks="1" showGridLines="0" fitToPage="1" printArea="1" hiddenRows="1" hiddenColumns="1" view="pageBreakPreview">
      <selection activeCell="P89" sqref="P89"/>
      <rowBreaks count="1" manualBreakCount="1">
        <brk id="92" max="9" man="1"/>
      </rowBreaks>
      <pageMargins left="0" right="0" top="0" bottom="0" header="0" footer="0"/>
      <pageSetup scale="59" fitToHeight="5" orientation="portrait" r:id="rId8"/>
      <headerFooter alignWithMargins="0">
        <oddFooter>&amp;R&amp;"Book Antiqua,Bold"&amp;8 Page &amp;P of &amp;N</oddFooter>
      </headerFooter>
    </customSheetView>
    <customSheetView guid="{696D4A13-5E44-4B16-B107-EB70ABB06CBE}" scale="110" showPageBreaks="1" showGridLines="0" fitToPage="1" printArea="1" hiddenRows="1" hiddenColumns="1" view="pageBreakPreview" topLeftCell="A90">
      <selection activeCell="P89" sqref="P89"/>
      <rowBreaks count="1" manualBreakCount="1">
        <brk id="92" max="9" man="1"/>
      </rowBreaks>
      <pageMargins left="0" right="0" top="0" bottom="0" header="0" footer="0"/>
      <pageSetup scale="59" fitToHeight="5" orientation="portrait" r:id="rId9"/>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31">
      <selection activeCell="P89" sqref="P89"/>
      <rowBreaks count="1" manualBreakCount="1">
        <brk id="92" max="9" man="1"/>
      </rowBreaks>
      <pageMargins left="0" right="0" top="0" bottom="0" header="0" footer="0"/>
      <pageSetup scale="67" fitToHeight="5" orientation="portrait" r:id="rId10"/>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topLeftCell="A33">
      <selection activeCell="H56" sqref="H56"/>
      <rowBreaks count="1" manualBreakCount="1">
        <brk id="92" max="9" man="1"/>
      </rowBreaks>
      <pageMargins left="0" right="0" top="0" bottom="0" header="0" footer="0"/>
      <pageSetup scale="67" fitToHeight="5" orientation="portrait" r:id="rId11"/>
      <headerFooter alignWithMargins="0">
        <oddFooter>&amp;R&amp;"Book Antiqua,Bold"&amp;8 Page &amp;P of &amp;N</oddFooter>
      </headerFooter>
    </customSheetView>
    <customSheetView guid="{27CB7082-4FAB-46F1-8968-11E3E4A629B2}" scale="115" showPageBreaks="1" showGridLines="0" fitToPage="1" printArea="1" hiddenRows="1" hiddenColumns="1" view="pageBreakPreview" topLeftCell="A75">
      <selection activeCell="H54" sqref="H54"/>
      <rowBreaks count="1" manualBreakCount="1">
        <brk id="90" max="9" man="1"/>
      </rowBreaks>
      <pageMargins left="0" right="0" top="0" bottom="0" header="0" footer="0"/>
      <pageSetup scale="67" fitToHeight="5" orientation="portrait" r:id="rId12"/>
      <headerFooter alignWithMargins="0">
        <oddFooter>&amp;R&amp;"Book Antiqua,Bold"&amp;8 Page &amp;P of &amp;N</oddFooter>
      </headerFooter>
    </customSheetView>
    <customSheetView guid="{CDF7C778-C53B-45C7-952D-968F867FB204}" scale="115" showPageBreaks="1" showGridLines="0" fitToPage="1" printArea="1" hiddenRows="1" hiddenColumns="1" view="pageBreakPreview" topLeftCell="A65">
      <selection activeCell="C5" sqref="C5:F5"/>
      <rowBreaks count="1" manualBreakCount="1">
        <brk id="89" max="9" man="1"/>
      </rowBreaks>
      <pageMargins left="0" right="0" top="0" bottom="0" header="0" footer="0"/>
      <pageSetup scale="67" fitToHeight="5" orientation="portrait" r:id="rId13"/>
      <headerFooter alignWithMargins="0">
        <oddFooter>&amp;R&amp;"Book Antiqua,Bold"&amp;8 Page &amp;P of &amp;N</oddFooter>
      </headerFooter>
    </customSheetView>
    <customSheetView guid="{2CF6F19D-227C-4840-A9E1-6C944B0145DB}" scale="115" showPageBreaks="1" showGridLines="0" fitToPage="1" printArea="1" hiddenRows="1" hiddenColumns="1" view="pageBreakPreview" topLeftCell="A95">
      <selection activeCell="P22" sqref="P22"/>
      <rowBreaks count="1" manualBreakCount="1">
        <brk id="86" max="9" man="1"/>
      </rowBreaks>
      <pageMargins left="0" right="0" top="0" bottom="0" header="0" footer="0"/>
      <pageSetup scale="67" fitToHeight="0" orientation="portrait" r:id="rId14"/>
      <headerFooter alignWithMargins="0">
        <oddFooter>&amp;R&amp;"Book Antiqua,Bold"&amp;8 Page &amp;P of &amp;N</oddFooter>
      </headerFooter>
    </customSheetView>
    <customSheetView guid="{E51D3662-FFCE-4FD6-A590-7DDC9E38C41F}" showPageBreaks="1" showGridLines="0" printArea="1" view="pageBreakPreview">
      <selection activeCell="G17" sqref="G17"/>
      <rowBreaks count="7" manualBreakCount="7">
        <brk id="19" max="5" man="1"/>
        <brk id="27" max="5" man="1"/>
        <brk id="41" max="5" man="1"/>
        <brk id="51" max="5" man="1"/>
        <brk id="68" max="5" man="1"/>
        <brk id="87" max="5" man="1"/>
        <brk id="96" max="5" man="1"/>
      </rowBreaks>
      <pageMargins left="0" right="0" top="0" bottom="0" header="0" footer="0"/>
      <pageSetup orientation="portrait" r:id="rId15"/>
      <headerFooter alignWithMargins="0">
        <oddFooter>&amp;R&amp;"Book Antiqua,Bold"&amp;8 Page &amp;P of &amp;N</oddFooter>
      </headerFooter>
    </customSheetView>
    <customSheetView guid="{CB7992C9-ABA5-4C7D-8C49-1E1D8E8875C7}" showPageBreaks="1" showGridLines="0" printArea="1" view="pageBreakPreview">
      <selection activeCell="C5" sqref="C5:F5"/>
      <rowBreaks count="6" manualBreakCount="6">
        <brk id="20" max="5" man="1"/>
        <brk id="29" max="5" man="1"/>
        <brk id="44" max="5" man="1"/>
        <brk id="52" max="5" man="1"/>
        <brk id="74" max="5" man="1"/>
        <brk id="96" max="5" man="1"/>
      </rowBreaks>
      <pageMargins left="0" right="0" top="0" bottom="0" header="0" footer="0"/>
      <pageSetup orientation="portrait" r:id="rId16"/>
      <headerFooter alignWithMargins="0">
        <oddFooter>&amp;R&amp;"Book Antiqua,Bold"&amp;8 Page &amp;P of &amp;N</oddFooter>
      </headerFooter>
    </customSheetView>
    <customSheetView guid="{97C0FC0E-800C-45C9-895E-E91A3F1ADBA4}"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 right="0" top="0" bottom="0" header="0" footer="0"/>
      <pageSetup orientation="portrait" r:id="rId17"/>
      <headerFooter alignWithMargins="0">
        <oddFooter>&amp;R&amp;"Book Antiqua,Bold"&amp;8 Page &amp;P of &amp;N</oddFooter>
      </headerFooter>
    </customSheetView>
    <customSheetView guid="{15A19D23-A9FD-4FC1-B7B0-F2D16BDFC729}"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 right="0" top="0" bottom="0" header="0" footer="0"/>
      <pageSetup orientation="portrait" r:id="rId18"/>
      <headerFooter alignWithMargins="0">
        <oddFooter>&amp;R&amp;"Book Antiqua,Bold"&amp;8 Page &amp;P of &amp;N</oddFooter>
      </headerFooter>
    </customSheetView>
    <customSheetView guid="{C5EDD9E3-0801-4479-8600-A80B0FCFDF0B}" showPageBreaks="1" showGridLines="0" printArea="1" view="pageBreakPreview" topLeftCell="A11">
      <selection activeCell="G17" sqref="G17"/>
      <rowBreaks count="1" manualBreakCount="1">
        <brk id="95" max="5" man="1"/>
      </rowBreaks>
      <pageMargins left="0" right="0" top="0" bottom="0" header="0" footer="0"/>
      <pageSetup orientation="portrait" r:id="rId19"/>
      <headerFooter alignWithMargins="0">
        <oddFooter>&amp;R&amp;"Book Antiqua,Bold"&amp;8 Page &amp;P of &amp;N</oddFooter>
      </headerFooter>
    </customSheetView>
    <customSheetView guid="{FE4EC9C4-31B9-4D40-8323-5B16C3BC840F}" scale="70" showPageBreaks="1" showGridLines="0" printArea="1" view="pageBreakPreview" topLeftCell="A28">
      <selection activeCell="H17" sqref="H17"/>
      <rowBreaks count="1" manualBreakCount="1">
        <brk id="95" max="5" man="1"/>
      </rowBreaks>
      <pageMargins left="0" right="0" top="0" bottom="0" header="0" footer="0"/>
      <pageSetup orientation="portrait" r:id="rId20"/>
      <headerFooter alignWithMargins="0">
        <oddFooter>&amp;R&amp;"Book Antiqua,Bold"&amp;8 Page &amp;P of &amp;N</oddFooter>
      </headerFooter>
    </customSheetView>
    <customSheetView guid="{F9FE2C60-2849-4C32-B532-2B1A89FFA9CD}" showGridLines="0" topLeftCell="A106">
      <selection activeCell="G17" sqref="G17"/>
      <rowBreaks count="1" manualBreakCount="1">
        <brk id="95" max="5" man="1"/>
      </rowBreaks>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selection activeCell="G17" sqref="G17"/>
      <rowBreaks count="1" manualBreakCount="1">
        <brk id="93" max="5" man="1"/>
      </rowBreaks>
      <pageMargins left="0" right="0" top="0" bottom="0" header="0" footer="0"/>
      <pageSetup orientation="portrait" r:id="rId22"/>
      <headerFooter alignWithMargins="0">
        <oddFooter>&amp;R&amp;"Book Antiqua,Bold"&amp;8 Page &amp;P of &amp;N</oddFooter>
      </headerFooter>
    </customSheetView>
    <customSheetView guid="{43BCBF1E-CDCF-4541-8D79-87EDCECBC1FD}" showGridLines="0">
      <selection activeCell="I20" sqref="I20"/>
      <rowBreaks count="1" manualBreakCount="1">
        <brk id="93" max="5" man="1"/>
      </rowBreaks>
      <pageMargins left="0" right="0" top="0" bottom="0" header="0" footer="0"/>
      <pageSetup scale="51" orientation="portrait" r:id="rId23"/>
      <headerFooter alignWithMargins="0">
        <oddFooter>&amp;R&amp;"Book Antiqua,Bold"&amp;8 Page &amp;P of &amp;N</oddFooter>
      </headerFooter>
    </customSheetView>
    <customSheetView guid="{7A9EA6D6-4DDF-43D9-92E6-C6AFAD14E266}" showGridLines="0" topLeftCell="A18">
      <selection activeCell="B74" sqref="B74:C74"/>
      <rowBreaks count="1" manualBreakCount="1">
        <brk id="95" max="5" man="1"/>
      </rowBreaks>
      <pageMargins left="0" right="0" top="0" bottom="0" header="0" footer="0"/>
      <pageSetup orientation="portrait" r:id="rId24"/>
      <headerFooter alignWithMargins="0">
        <oddFooter>&amp;R&amp;"Book Antiqua,Bold"&amp;8 Page &amp;P of &amp;N</oddFooter>
      </headerFooter>
    </customSheetView>
    <customSheetView guid="{DC28ED1E-3E35-4094-9C2B-5C0A1C1D459C}" showGridLines="0">
      <selection activeCell="H20" sqref="H20"/>
      <rowBreaks count="1" manualBreakCount="1">
        <brk id="95" max="5" man="1"/>
      </rowBreaks>
      <pageMargins left="0" right="0" top="0" bottom="0" header="0" footer="0"/>
      <pageSetup orientation="portrait" r:id="rId25"/>
      <headerFooter alignWithMargins="0">
        <oddFooter>&amp;R&amp;"Book Antiqua,Bold"&amp;8 Page &amp;P of &amp;N</oddFooter>
      </headerFooter>
    </customSheetView>
    <customSheetView guid="{240327DD-375F-45D4-BA52-89AFD79FE6A1}" scale="70" showPageBreaks="1" showGridLines="0" printArea="1" view="pageBreakPreview" topLeftCell="A85">
      <selection activeCell="H17" sqref="H17"/>
      <rowBreaks count="1" manualBreakCount="1">
        <brk id="95" max="5" man="1"/>
      </rowBreaks>
      <pageMargins left="0" right="0" top="0" bottom="0" header="0" footer="0"/>
      <pageSetup orientation="portrait" r:id="rId26"/>
      <headerFooter alignWithMargins="0">
        <oddFooter>&amp;R&amp;"Book Antiqua,Bold"&amp;8 Page &amp;P of &amp;N</oddFooter>
      </headerFooter>
    </customSheetView>
    <customSheetView guid="{477F7E43-D393-45BA-B99B-D838E4629B5D}"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 right="0" top="0" bottom="0" header="0" footer="0"/>
      <pageSetup orientation="portrait" r:id="rId27"/>
      <headerFooter alignWithMargins="0">
        <oddFooter>&amp;R&amp;"Book Antiqua,Bold"&amp;8 Page &amp;P of &amp;N</oddFooter>
      </headerFooter>
    </customSheetView>
    <customSheetView guid="{8E3ED18F-7B8F-4A1C-969D-A70DC3B696C3}"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 right="0" top="0" bottom="0" header="0" footer="0"/>
      <pageSetup orientation="portrait" r:id="rId28"/>
      <headerFooter alignWithMargins="0">
        <oddFooter>&amp;R&amp;"Book Antiqua,Bold"&amp;8 Page &amp;P of &amp;N</oddFooter>
      </headerFooter>
    </customSheetView>
    <customSheetView guid="{38BECF6E-1A53-4F98-87B9-44F2C5F77E08}" showPageBreaks="1" showGridLines="0" printArea="1" view="pageBreakPreview" topLeftCell="A68">
      <selection activeCell="B75" sqref="B75:C75"/>
      <rowBreaks count="6" manualBreakCount="6">
        <brk id="20" max="5" man="1"/>
        <brk id="29" max="5" man="1"/>
        <brk id="44" max="5" man="1"/>
        <brk id="52" max="5" man="1"/>
        <brk id="74" max="5" man="1"/>
        <brk id="96" max="5" man="1"/>
      </rowBreaks>
      <pageMargins left="0" right="0" top="0" bottom="0" header="0" footer="0"/>
      <pageSetup orientation="portrait" r:id="rId29"/>
      <headerFooter alignWithMargins="0">
        <oddFooter>&amp;R&amp;"Book Antiqua,Bold"&amp;8 Page &amp;P of &amp;N</oddFooter>
      </headerFooter>
    </customSheetView>
    <customSheetView guid="{340562B9-6CEE-4962-8D7D-CA1C6778F52C}"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 right="0" top="0" bottom="0" header="0" footer="0"/>
      <pageSetup orientation="portrait" r:id="rId30"/>
      <headerFooter alignWithMargins="0">
        <oddFooter>&amp;R&amp;"Book Antiqua,Bold"&amp;8 Page &amp;P of &amp;N</oddFooter>
      </headerFooter>
    </customSheetView>
    <customSheetView guid="{82E8A0F5-0020-4355-95CF-28601763A783}" showPageBreaks="1" showGridLines="0" printArea="1" view="pageBreakPreview" topLeftCell="A5">
      <selection activeCell="C5" sqref="C5:F5"/>
      <rowBreaks count="7" manualBreakCount="7">
        <brk id="19" max="5" man="1"/>
        <brk id="27" max="5" man="1"/>
        <brk id="41" max="5" man="1"/>
        <brk id="51" max="5" man="1"/>
        <brk id="68" max="5" man="1"/>
        <brk id="86" max="5" man="1"/>
        <brk id="97" max="5" man="1"/>
      </rowBreaks>
      <pageMargins left="0" right="0" top="0" bottom="0" header="0" footer="0"/>
      <pageSetup orientation="portrait" r:id="rId31"/>
      <headerFooter alignWithMargins="0">
        <oddFooter>&amp;R&amp;"Book Antiqua,Bold"&amp;8 Page &amp;P of &amp;N</oddFooter>
      </headerFooter>
    </customSheetView>
    <customSheetView guid="{05855B4F-D61E-4C97-B759-B2F96767F6F8}" scale="115" showPageBreaks="1" showGridLines="0" fitToPage="1" printArea="1" hiddenRows="1" hiddenColumns="1" view="pageBreakPreview" topLeftCell="A11">
      <selection activeCell="G17" sqref="G17"/>
      <rowBreaks count="6" manualBreakCount="6">
        <brk id="20" max="5" man="1"/>
        <brk id="31" max="5" man="1"/>
        <brk id="45" max="5" man="1"/>
        <brk id="56" max="5" man="1"/>
        <brk id="76" max="5" man="1"/>
        <brk id="78" max="5" man="1"/>
      </rowBreaks>
      <pageMargins left="0" right="0" top="0" bottom="0" header="0" footer="0"/>
      <pageSetup scale="95" fitToHeight="0" orientation="portrait" r:id="rId32"/>
      <headerFooter alignWithMargins="0">
        <oddFooter>&amp;R&amp;"Book Antiqua,Bold"&amp;8 Page &amp;P of &amp;N</oddFooter>
      </headerFooter>
    </customSheetView>
    <customSheetView guid="{A8583C01-5E6A-4469-ADCA-440E12AA8084}" scale="115" showPageBreaks="1" showGridLines="0" fitToPage="1" printArea="1" hiddenRows="1" hiddenColumns="1" view="pageBreakPreview">
      <selection activeCell="G17" sqref="G17"/>
      <rowBreaks count="1" manualBreakCount="1">
        <brk id="86" max="9" man="1"/>
      </rowBreaks>
      <pageMargins left="0" right="0" top="0" bottom="0" header="0" footer="0"/>
      <pageSetup scale="67" fitToHeight="0" orientation="portrait" r:id="rId33"/>
      <headerFooter alignWithMargins="0">
        <oddFooter>&amp;R&amp;"Book Antiqua,Bold"&amp;8 Page &amp;P of &amp;N</oddFooter>
      </headerFooter>
    </customSheetView>
    <customSheetView guid="{F8DC905B-04E9-41D7-B695-0DB8D092215B}" scale="115" showPageBreaks="1" showGridLines="0" fitToPage="1" printArea="1" hiddenRows="1" hiddenColumns="1" view="pageBreakPreview" topLeftCell="A16">
      <selection activeCell="B6" sqref="B6:C6"/>
      <rowBreaks count="1" manualBreakCount="1">
        <brk id="87" max="9" man="1"/>
      </rowBreaks>
      <pageMargins left="0" right="0" top="0" bottom="0" header="0" footer="0"/>
      <pageSetup scale="67" fitToHeight="5" orientation="portrait" r:id="rId34"/>
      <headerFooter alignWithMargins="0">
        <oddFooter>&amp;R&amp;"Book Antiqua,Bold"&amp;8 Page &amp;P of &amp;N</oddFooter>
      </headerFooter>
    </customSheetView>
    <customSheetView guid="{067EF7EF-2552-42C0-8B2F-9338A16B73EB}" scale="115" showPageBreaks="1" showGridLines="0" fitToPage="1" printArea="1" hiddenRows="1" hiddenColumns="1" view="pageBreakPreview" topLeftCell="A16">
      <selection activeCell="J21" sqref="J21"/>
      <rowBreaks count="1" manualBreakCount="1">
        <brk id="87" max="9" man="1"/>
      </rowBreaks>
      <pageMargins left="0" right="0" top="0" bottom="0" header="0" footer="0"/>
      <pageSetup scale="67" fitToHeight="5" orientation="portrait" r:id="rId35"/>
      <headerFooter alignWithMargins="0">
        <oddFooter>&amp;R&amp;"Book Antiqua,Bold"&amp;8 Page &amp;P of &amp;N</oddFooter>
      </headerFooter>
    </customSheetView>
    <customSheetView guid="{869B0F9C-77A4-468D-A350-EA35CAE357D9}" scale="115" showPageBreaks="1" showGridLines="0" fitToPage="1" printArea="1" hiddenRows="1" hiddenColumns="1" view="pageBreakPreview" topLeftCell="A48">
      <selection activeCell="D54" sqref="D54:F54"/>
      <rowBreaks count="1" manualBreakCount="1">
        <brk id="90" max="9" man="1"/>
      </rowBreaks>
      <pageMargins left="0" right="0" top="0" bottom="0" header="0" footer="0"/>
      <pageSetup scale="67" fitToHeight="5" orientation="portrait" r:id="rId36"/>
      <headerFooter alignWithMargins="0">
        <oddFooter>&amp;R&amp;"Book Antiqua,Bold"&amp;8 Page &amp;P of &amp;N</oddFooter>
      </headerFooter>
    </customSheetView>
    <customSheetView guid="{5D67CA2D-8BB3-4F00-894F-4872C1BBE88F}" scale="115" showPageBreaks="1" showGridLines="0" fitToPage="1" printArea="1" hiddenRows="1" hiddenColumns="1" view="pageBreakPreview" topLeftCell="A81">
      <selection activeCell="H54" sqref="H54"/>
      <rowBreaks count="1" manualBreakCount="1">
        <brk id="90" max="9" man="1"/>
      </rowBreaks>
      <pageMargins left="0" right="0" top="0" bottom="0" header="0" footer="0"/>
      <pageSetup scale="67" fitToHeight="5" orientation="portrait" r:id="rId37"/>
      <headerFooter alignWithMargins="0">
        <oddFooter>&amp;R&amp;"Book Antiqua,Bold"&amp;8 Page &amp;P of &amp;N</oddFooter>
      </headerFooter>
    </customSheetView>
    <customSheetView guid="{F0C5A243-1ADF-42BF-85A0-B6506A13618B}" scale="110" showPageBreaks="1" showGridLines="0" fitToPage="1" printArea="1" hiddenRows="1" hiddenColumns="1" view="pageBreakPreview" topLeftCell="A38">
      <selection activeCell="G17" sqref="G17"/>
      <rowBreaks count="1" manualBreakCount="1">
        <brk id="92" max="9" man="1"/>
      </rowBreaks>
      <pageMargins left="0" right="0" top="0" bottom="0" header="0" footer="0"/>
      <pageSetup scale="54" fitToHeight="5" orientation="portrait" r:id="rId38"/>
      <headerFooter alignWithMargins="0">
        <oddFooter>&amp;R&amp;"Book Antiqua,Bold"&amp;8 Page &amp;P of &amp;N</oddFooter>
      </headerFooter>
    </customSheetView>
    <customSheetView guid="{176DC383-BC5B-4A2C-B484-0B54305CAC0E}" showPageBreaks="1" showGridLines="0" fitToPage="1" printArea="1" hiddenRows="1" hiddenColumns="1" view="pageBreakPreview">
      <selection activeCell="D55" sqref="D55:F55"/>
      <rowBreaks count="1" manualBreakCount="1">
        <brk id="91" max="5" man="1"/>
      </rowBreaks>
      <pageMargins left="0" right="0" top="0" bottom="0" header="0" footer="0"/>
      <pageSetup scale="54" fitToHeight="5" orientation="portrait" r:id="rId39"/>
      <headerFooter alignWithMargins="0">
        <oddFooter>&amp;R&amp;"Book Antiqua,Bold"&amp;8 Page &amp;P of &amp;N</oddFooter>
      </headerFooter>
    </customSheetView>
    <customSheetView guid="{3B6A9969-E4B8-452F-AFFE-7A4A13F5C420}" scale="130" showPageBreaks="1" showGridLines="0" fitToPage="1" printArea="1" hiddenRows="1" hiddenColumns="1" view="pageBreakPreview">
      <selection activeCell="G17" sqref="G17"/>
      <rowBreaks count="1" manualBreakCount="1">
        <brk id="92" max="5" man="1"/>
      </rowBreaks>
      <pageMargins left="0" right="0" top="0" bottom="0" header="0" footer="0"/>
      <pageSetup scale="80" fitToHeight="5" orientation="portrait" r:id="rId40"/>
      <headerFooter alignWithMargins="0">
        <oddFooter>&amp;R&amp;"Book Antiqua,Bold"&amp;8 Page &amp;P of &amp;N</oddFooter>
      </headerFooter>
    </customSheetView>
    <customSheetView guid="{B8284B7F-813C-4C59-8CB2-9F34C8EAC9F3}" scale="115" showPageBreaks="1" showGridLines="0" fitToPage="1" printArea="1" hiddenRows="1" hiddenColumns="1" view="pageBreakPreview" topLeftCell="A53">
      <selection activeCell="G105" sqref="G105"/>
      <rowBreaks count="1" manualBreakCount="1">
        <brk id="94" max="5" man="1"/>
      </rowBreaks>
      <pageMargins left="0" right="0" top="0" bottom="0" header="0" footer="0"/>
      <pageSetup scale="80" fitToHeight="5" orientation="portrait" r:id="rId41"/>
      <headerFooter alignWithMargins="0">
        <oddFooter>&amp;R&amp;"Book Antiqua,Bold"&amp;8 Page &amp;P of &amp;N</oddFooter>
      </headerFooter>
    </customSheetView>
  </customSheetViews>
  <mergeCells count="122">
    <mergeCell ref="B88:F88"/>
    <mergeCell ref="B85:F85"/>
    <mergeCell ref="B86:F86"/>
    <mergeCell ref="D48:F48"/>
    <mergeCell ref="B68:F68"/>
    <mergeCell ref="B60:F60"/>
    <mergeCell ref="B61:F61"/>
    <mergeCell ref="B62:F62"/>
    <mergeCell ref="B63:F63"/>
    <mergeCell ref="B50:C50"/>
    <mergeCell ref="B70:F70"/>
    <mergeCell ref="B69:F69"/>
    <mergeCell ref="D51:F51"/>
    <mergeCell ref="B57:C57"/>
    <mergeCell ref="D56:F56"/>
    <mergeCell ref="B58:C58"/>
    <mergeCell ref="D57:F57"/>
    <mergeCell ref="A121:F121"/>
    <mergeCell ref="A115:C115"/>
    <mergeCell ref="D115:F115"/>
    <mergeCell ref="A116:C116"/>
    <mergeCell ref="D116:F116"/>
    <mergeCell ref="D113:F113"/>
    <mergeCell ref="A113:C113"/>
    <mergeCell ref="B53:C53"/>
    <mergeCell ref="B54:C54"/>
    <mergeCell ref="D53:F53"/>
    <mergeCell ref="B55:C55"/>
    <mergeCell ref="D54:F54"/>
    <mergeCell ref="B56:C56"/>
    <mergeCell ref="D55:F55"/>
    <mergeCell ref="B87:F87"/>
    <mergeCell ref="B66:F66"/>
    <mergeCell ref="B67:F67"/>
    <mergeCell ref="A112:C112"/>
    <mergeCell ref="D114:F114"/>
    <mergeCell ref="D112:F112"/>
    <mergeCell ref="A114:C114"/>
    <mergeCell ref="B108:C108"/>
    <mergeCell ref="B91:F91"/>
    <mergeCell ref="B93:F93"/>
    <mergeCell ref="B18:F18"/>
    <mergeCell ref="D117:F117"/>
    <mergeCell ref="A119:C119"/>
    <mergeCell ref="D119:F119"/>
    <mergeCell ref="B89:F89"/>
    <mergeCell ref="A117:C117"/>
    <mergeCell ref="A118:C118"/>
    <mergeCell ref="D118:F118"/>
    <mergeCell ref="A104:F104"/>
    <mergeCell ref="A105:B105"/>
    <mergeCell ref="B107:C107"/>
    <mergeCell ref="A111:C111"/>
    <mergeCell ref="D111:F111"/>
    <mergeCell ref="B90:F90"/>
    <mergeCell ref="B64:F64"/>
    <mergeCell ref="D50:F50"/>
    <mergeCell ref="B51:C51"/>
    <mergeCell ref="B65:F65"/>
    <mergeCell ref="D45:F45"/>
    <mergeCell ref="B45:C45"/>
    <mergeCell ref="B52:C52"/>
    <mergeCell ref="B59:F59"/>
    <mergeCell ref="D52:F52"/>
    <mergeCell ref="B48:C48"/>
    <mergeCell ref="B26:C26"/>
    <mergeCell ref="B36:C36"/>
    <mergeCell ref="D36:F36"/>
    <mergeCell ref="D35:F35"/>
    <mergeCell ref="D31:F31"/>
    <mergeCell ref="D33:F33"/>
    <mergeCell ref="B35:C35"/>
    <mergeCell ref="D34:F34"/>
    <mergeCell ref="B34:C34"/>
    <mergeCell ref="G16:H16"/>
    <mergeCell ref="B17:F17"/>
    <mergeCell ref="G23:J23"/>
    <mergeCell ref="B20:F20"/>
    <mergeCell ref="D32:F32"/>
    <mergeCell ref="D29:F29"/>
    <mergeCell ref="B46:C46"/>
    <mergeCell ref="D38:F38"/>
    <mergeCell ref="B43:C43"/>
    <mergeCell ref="B44:C44"/>
    <mergeCell ref="D40:F40"/>
    <mergeCell ref="D41:F41"/>
    <mergeCell ref="D42:F42"/>
    <mergeCell ref="D43:F43"/>
    <mergeCell ref="D39:F39"/>
    <mergeCell ref="G20:J20"/>
    <mergeCell ref="D21:F21"/>
    <mergeCell ref="D23:F23"/>
    <mergeCell ref="D22:F22"/>
    <mergeCell ref="D24:F24"/>
    <mergeCell ref="D25:F25"/>
    <mergeCell ref="B37:C37"/>
    <mergeCell ref="D37:F37"/>
    <mergeCell ref="B29:C29"/>
    <mergeCell ref="A1:E1"/>
    <mergeCell ref="B92:F92"/>
    <mergeCell ref="B39:C39"/>
    <mergeCell ref="B40:C40"/>
    <mergeCell ref="B41:C41"/>
    <mergeCell ref="B42:C42"/>
    <mergeCell ref="D46:F46"/>
    <mergeCell ref="B47:C47"/>
    <mergeCell ref="A3:F3"/>
    <mergeCell ref="C5:F5"/>
    <mergeCell ref="B6:C6"/>
    <mergeCell ref="B38:C38"/>
    <mergeCell ref="B33:C33"/>
    <mergeCell ref="D26:F26"/>
    <mergeCell ref="B32:C32"/>
    <mergeCell ref="D27:F27"/>
    <mergeCell ref="D28:F28"/>
    <mergeCell ref="C84:D84"/>
    <mergeCell ref="B49:C49"/>
    <mergeCell ref="D49:F49"/>
    <mergeCell ref="D44:F44"/>
    <mergeCell ref="B15:F15"/>
    <mergeCell ref="D30:F30"/>
    <mergeCell ref="B21:C21"/>
  </mergeCells>
  <conditionalFormatting sqref="A104:F109">
    <cfRule type="expression" dxfId="11" priority="13">
      <formula>$H$30="Sole Bidder"</formula>
    </cfRule>
  </conditionalFormatting>
  <conditionalFormatting sqref="B107:C107">
    <cfRule type="expression" dxfId="10" priority="11">
      <formula>$A$107=""</formula>
    </cfRule>
  </conditionalFormatting>
  <conditionalFormatting sqref="B108:C108">
    <cfRule type="expression" dxfId="9" priority="10">
      <formula>$A$108=""</formula>
    </cfRule>
  </conditionalFormatting>
  <conditionalFormatting sqref="B91:F91">
    <cfRule type="expression" dxfId="8" priority="36" stopIfTrue="1">
      <formula>$K$91=2</formula>
    </cfRule>
  </conditionalFormatting>
  <conditionalFormatting sqref="B92:F92">
    <cfRule type="expression" dxfId="7" priority="2">
      <formula>$K$92=1</formula>
    </cfRule>
  </conditionalFormatting>
  <conditionalFormatting sqref="D23:F25">
    <cfRule type="expression" dxfId="6" priority="1">
      <formula>$K$92=1</formula>
    </cfRule>
    <cfRule type="expression" dxfId="5" priority="3">
      <formula>$K$94=2</formula>
    </cfRule>
  </conditionalFormatting>
  <conditionalFormatting sqref="D30:F30 H30:H31">
    <cfRule type="expression" dxfId="4" priority="19" stopIfTrue="1">
      <formula>$H$30="Sole Bidder"</formula>
    </cfRule>
  </conditionalFormatting>
  <conditionalFormatting sqref="D31:F31">
    <cfRule type="expression" dxfId="3" priority="16" stopIfTrue="1">
      <formula>$G$31="No"</formula>
    </cfRule>
  </conditionalFormatting>
  <conditionalFormatting sqref="F107:F108">
    <cfRule type="expression" dxfId="2" priority="18" stopIfTrue="1">
      <formula>$E$107=""</formula>
    </cfRule>
  </conditionalFormatting>
  <conditionalFormatting sqref="H31">
    <cfRule type="expression" dxfId="1" priority="20" stopIfTrue="1">
      <formula>$G$31="Not Applicable"</formula>
    </cfRule>
  </conditionalFormatting>
  <conditionalFormatting sqref="Z29">
    <cfRule type="expression" dxfId="0" priority="21" stopIfTrue="1">
      <formula>"if(right($I$21,1)=""."")"</formula>
    </cfRule>
  </conditionalFormatting>
  <dataValidations count="4">
    <dataValidation type="whole" allowBlank="1" showInputMessage="1" showErrorMessage="1" error="Enter numeric figure only !" prompt="Enter the Bid Security Amount in Figures" sqref="I21:I22" xr:uid="{00000000-0002-0000-1B00-000000000000}">
      <formula1>0</formula1>
      <formula2>990000000</formula2>
    </dataValidation>
    <dataValidation type="whole" allowBlank="1" showInputMessage="1" showErrorMessage="1" error="Enter numeric figure between 1 to 20 only !" prompt="Enter the Validity of Bid Security in MONTHS" sqref="J22" xr:uid="{00000000-0002-0000-1B00-000001000000}">
      <formula1>1</formula1>
      <formula2>20</formula2>
    </dataValidation>
    <dataValidation type="list" allowBlank="1" showInputMessage="1" showErrorMessage="1" sqref="G21" xr:uid="{00000000-0002-0000-1B00-000002000000}">
      <formula1>$AC$19:$AC$26</formula1>
    </dataValidation>
    <dataValidation allowBlank="1" showInputMessage="1" showErrorMessage="1" error="Enter numeric figure above and including 250" prompt="Enter the date of Validity of Bid Security" sqref="J21" xr:uid="{00000000-0002-0000-1B00-000003000000}"/>
  </dataValidations>
  <pageMargins left="0.59" right="0.46" top="0.59055118110236204" bottom="0.59055118110236204" header="0.35433070866141703" footer="0.35433070866141703"/>
  <pageSetup scale="80" fitToHeight="5" orientation="portrait" r:id="rId42"/>
  <headerFooter alignWithMargins="0">
    <oddFooter>&amp;R&amp;"Book Antiqua,Bold"&amp;8 Page &amp;P of &amp;N</oddFooter>
  </headerFooter>
  <rowBreaks count="1" manualBreakCount="1">
    <brk id="94" max="5" man="1"/>
  </rowBreaks>
  <drawing r:id="rId4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CD2C1-28A5-43EB-B4EB-08799F9130E3}">
  <sheetPr codeName="Sheet30"/>
  <dimension ref="A1"/>
  <sheetViews>
    <sheetView workbookViewId="0"/>
  </sheetViews>
  <sheetFormatPr defaultRowHeight="13.5"/>
  <sheetData/>
  <customSheetViews>
    <customSheetView guid="{51A6EE7B-1159-4743-BF27-95D329619B3B}" state="hidden">
      <pageMargins left="0" right="0" top="0" bottom="0" header="0" footer="0"/>
    </customSheetView>
    <customSheetView guid="{B9DDBA10-9BB0-4D91-9619-C113F75B2489}" state="hidden">
      <pageMargins left="0" right="0" top="0" bottom="0" header="0" footer="0"/>
    </customSheetView>
    <customSheetView guid="{4B898AE2-7356-489E-882D-EC3B09CB95AA}" state="hidden">
      <pageMargins left="0" right="0" top="0" bottom="0" header="0" footer="0"/>
    </customSheetView>
    <customSheetView guid="{3836A67F-51F8-4B52-B51D-937DC398CD1F}" state="hidden">
      <pageMargins left="0" right="0" top="0" bottom="0" header="0" footer="0"/>
    </customSheetView>
    <customSheetView guid="{9F341631-288D-49D9-8F81-65CCC818C9BA}" state="hidden">
      <pageMargins left="0" right="0" top="0" bottom="0" header="0" footer="0"/>
    </customSheetView>
    <customSheetView guid="{3B6A9969-E4B8-452F-AFFE-7A4A13F5C420}" state="hidden">
      <pageMargins left="0" right="0" top="0" bottom="0" header="0" footer="0"/>
    </customSheetView>
    <customSheetView guid="{B8284B7F-813C-4C59-8CB2-9F34C8EAC9F3}" state="hidden">
      <pageMargins left="0" right="0" top="0" bottom="0" header="0" footer="0"/>
    </customSheetView>
  </customSheetView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indexed="8"/>
  </sheetPr>
  <dimension ref="A1:D112"/>
  <sheetViews>
    <sheetView workbookViewId="0">
      <selection activeCell="A4" sqref="A4"/>
    </sheetView>
  </sheetViews>
  <sheetFormatPr defaultColWidth="9.140625" defaultRowHeight="12.75"/>
  <cols>
    <col min="1" max="1" width="13.28515625" style="132" customWidth="1"/>
    <col min="2" max="2" width="11.85546875" style="132" customWidth="1"/>
    <col min="3" max="16384" width="9.140625" style="132"/>
  </cols>
  <sheetData>
    <row r="1" spans="1:4" s="131" customFormat="1" ht="30" customHeight="1">
      <c r="A1" s="1430">
        <f>'Bid Form 1st Envelope '!I21</f>
        <v>0</v>
      </c>
      <c r="B1" s="1430"/>
    </row>
    <row r="2" spans="1:4" s="131" customFormat="1" ht="30" customHeight="1"/>
    <row r="3" spans="1:4">
      <c r="A3" s="131"/>
    </row>
    <row r="4" spans="1:4">
      <c r="A4" s="161" t="str">
        <f>IF(OR((A1&gt;9999999999),(A1&lt;0)),"Invalid Entry - More than 1000 crore OR -ve value",IF(A1=0, "Rs. Zero Only ",+CONCATENATE("Rs. ", B11,D11,B10,D10,B9,D9,B8,D8,B7,D7,B6," Only")))</f>
        <v xml:space="preserve">Rs. Zero Only </v>
      </c>
    </row>
    <row r="5" spans="1:4">
      <c r="A5" s="131"/>
    </row>
    <row r="6" spans="1:4">
      <c r="A6" s="162">
        <f>-INT(A1/100)*100+ROUND(A1,0)</f>
        <v>0</v>
      </c>
      <c r="B6" s="132" t="str">
        <f t="shared" ref="B6:B11" si="0">IF(A6=0,"",LOOKUP(A6,$A$13:$A$112,$B$13:$B$112))</f>
        <v/>
      </c>
      <c r="D6" s="161"/>
    </row>
    <row r="7" spans="1:4">
      <c r="A7" s="162">
        <f>-INT(A1/1000)*10+INT(A1/100)</f>
        <v>0</v>
      </c>
      <c r="B7" s="132" t="str">
        <f t="shared" si="0"/>
        <v/>
      </c>
      <c r="D7" s="161" t="str">
        <f>+IF(B7="",""," Hundred ")</f>
        <v/>
      </c>
    </row>
    <row r="8" spans="1:4">
      <c r="A8" s="162">
        <f>-INT(A1/100000)*100+INT(A1/1000)</f>
        <v>0</v>
      </c>
      <c r="B8" s="132" t="str">
        <f t="shared" si="0"/>
        <v/>
      </c>
      <c r="D8" s="161" t="str">
        <f>IF((B8=""),IF(C8="",""," Thousand ")," Thousand ")</f>
        <v/>
      </c>
    </row>
    <row r="9" spans="1:4">
      <c r="A9" s="162">
        <f>-INT(A1/10000000)*100+INT(A1/100000)</f>
        <v>0</v>
      </c>
      <c r="B9" s="132" t="str">
        <f t="shared" si="0"/>
        <v/>
      </c>
      <c r="D9" s="161" t="str">
        <f>IF((B9=""),IF(C9="",""," Lac ")," Lac ")</f>
        <v/>
      </c>
    </row>
    <row r="10" spans="1:4">
      <c r="A10" s="162">
        <f>-INT(A1/1000000000)*100+INT(A1/10000000)</f>
        <v>0</v>
      </c>
      <c r="B10" s="163" t="str">
        <f t="shared" si="0"/>
        <v/>
      </c>
      <c r="D10" s="161" t="str">
        <f>IF((B10=""),IF(C10="",""," Crore ")," Crore ")</f>
        <v/>
      </c>
    </row>
    <row r="11" spans="1:4">
      <c r="A11" s="164">
        <f>-INT(A1/10000000000)*1000+INT(A1/1000000000)</f>
        <v>0</v>
      </c>
      <c r="B11" s="163" t="str">
        <f t="shared" si="0"/>
        <v/>
      </c>
      <c r="D11" s="161" t="str">
        <f>IF((B11=""),IF(C11="",""," Hundred ")," Hundred ")</f>
        <v/>
      </c>
    </row>
    <row r="13" spans="1:4">
      <c r="A13" s="165">
        <v>1</v>
      </c>
      <c r="B13" s="166" t="s">
        <v>973</v>
      </c>
    </row>
    <row r="14" spans="1:4">
      <c r="A14" s="165">
        <v>2</v>
      </c>
      <c r="B14" s="166" t="s">
        <v>974</v>
      </c>
    </row>
    <row r="15" spans="1:4">
      <c r="A15" s="165">
        <v>3</v>
      </c>
      <c r="B15" s="166" t="s">
        <v>975</v>
      </c>
    </row>
    <row r="16" spans="1:4">
      <c r="A16" s="165">
        <v>4</v>
      </c>
      <c r="B16" s="166" t="s">
        <v>976</v>
      </c>
    </row>
    <row r="17" spans="1:2">
      <c r="A17" s="165">
        <v>5</v>
      </c>
      <c r="B17" s="166" t="s">
        <v>977</v>
      </c>
    </row>
    <row r="18" spans="1:2">
      <c r="A18" s="165">
        <v>6</v>
      </c>
      <c r="B18" s="166" t="s">
        <v>978</v>
      </c>
    </row>
    <row r="19" spans="1:2">
      <c r="A19" s="165">
        <v>7</v>
      </c>
      <c r="B19" s="166" t="s">
        <v>979</v>
      </c>
    </row>
    <row r="20" spans="1:2">
      <c r="A20" s="165">
        <v>8</v>
      </c>
      <c r="B20" s="166" t="s">
        <v>980</v>
      </c>
    </row>
    <row r="21" spans="1:2">
      <c r="A21" s="165">
        <v>9</v>
      </c>
      <c r="B21" s="166" t="s">
        <v>981</v>
      </c>
    </row>
    <row r="22" spans="1:2">
      <c r="A22" s="165">
        <v>10</v>
      </c>
      <c r="B22" s="166" t="s">
        <v>982</v>
      </c>
    </row>
    <row r="23" spans="1:2">
      <c r="A23" s="165">
        <v>11</v>
      </c>
      <c r="B23" s="166" t="s">
        <v>983</v>
      </c>
    </row>
    <row r="24" spans="1:2">
      <c r="A24" s="165">
        <v>12</v>
      </c>
      <c r="B24" s="166" t="s">
        <v>984</v>
      </c>
    </row>
    <row r="25" spans="1:2">
      <c r="A25" s="165">
        <v>13</v>
      </c>
      <c r="B25" s="166" t="s">
        <v>985</v>
      </c>
    </row>
    <row r="26" spans="1:2">
      <c r="A26" s="165">
        <v>14</v>
      </c>
      <c r="B26" s="166" t="s">
        <v>986</v>
      </c>
    </row>
    <row r="27" spans="1:2">
      <c r="A27" s="165">
        <v>15</v>
      </c>
      <c r="B27" s="166" t="s">
        <v>987</v>
      </c>
    </row>
    <row r="28" spans="1:2">
      <c r="A28" s="165">
        <v>16</v>
      </c>
      <c r="B28" s="166" t="s">
        <v>988</v>
      </c>
    </row>
    <row r="29" spans="1:2">
      <c r="A29" s="165">
        <v>17</v>
      </c>
      <c r="B29" s="166" t="s">
        <v>989</v>
      </c>
    </row>
    <row r="30" spans="1:2">
      <c r="A30" s="165">
        <v>18</v>
      </c>
      <c r="B30" s="166" t="s">
        <v>990</v>
      </c>
    </row>
    <row r="31" spans="1:2">
      <c r="A31" s="165">
        <v>19</v>
      </c>
      <c r="B31" s="166" t="s">
        <v>991</v>
      </c>
    </row>
    <row r="32" spans="1:2">
      <c r="A32" s="165">
        <v>20</v>
      </c>
      <c r="B32" s="166" t="s">
        <v>992</v>
      </c>
    </row>
    <row r="33" spans="1:2">
      <c r="A33" s="165">
        <v>21</v>
      </c>
      <c r="B33" s="166" t="s">
        <v>993</v>
      </c>
    </row>
    <row r="34" spans="1:2">
      <c r="A34" s="165">
        <v>22</v>
      </c>
      <c r="B34" s="166" t="s">
        <v>994</v>
      </c>
    </row>
    <row r="35" spans="1:2">
      <c r="A35" s="165">
        <v>23</v>
      </c>
      <c r="B35" s="166" t="s">
        <v>995</v>
      </c>
    </row>
    <row r="36" spans="1:2">
      <c r="A36" s="165">
        <v>24</v>
      </c>
      <c r="B36" s="166" t="s">
        <v>996</v>
      </c>
    </row>
    <row r="37" spans="1:2">
      <c r="A37" s="165">
        <v>25</v>
      </c>
      <c r="B37" s="166" t="s">
        <v>997</v>
      </c>
    </row>
    <row r="38" spans="1:2">
      <c r="A38" s="165">
        <v>26</v>
      </c>
      <c r="B38" s="166" t="s">
        <v>998</v>
      </c>
    </row>
    <row r="39" spans="1:2">
      <c r="A39" s="165">
        <v>27</v>
      </c>
      <c r="B39" s="166" t="s">
        <v>999</v>
      </c>
    </row>
    <row r="40" spans="1:2">
      <c r="A40" s="165">
        <v>28</v>
      </c>
      <c r="B40" s="166" t="s">
        <v>1000</v>
      </c>
    </row>
    <row r="41" spans="1:2">
      <c r="A41" s="165">
        <v>29</v>
      </c>
      <c r="B41" s="166" t="s">
        <v>1001</v>
      </c>
    </row>
    <row r="42" spans="1:2">
      <c r="A42" s="165">
        <v>30</v>
      </c>
      <c r="B42" s="166" t="s">
        <v>1002</v>
      </c>
    </row>
    <row r="43" spans="1:2">
      <c r="A43" s="165">
        <v>31</v>
      </c>
      <c r="B43" s="166" t="s">
        <v>1003</v>
      </c>
    </row>
    <row r="44" spans="1:2">
      <c r="A44" s="165">
        <v>32</v>
      </c>
      <c r="B44" s="166" t="s">
        <v>1004</v>
      </c>
    </row>
    <row r="45" spans="1:2">
      <c r="A45" s="165">
        <v>33</v>
      </c>
      <c r="B45" s="166" t="s">
        <v>1005</v>
      </c>
    </row>
    <row r="46" spans="1:2">
      <c r="A46" s="165">
        <v>34</v>
      </c>
      <c r="B46" s="166" t="s">
        <v>1006</v>
      </c>
    </row>
    <row r="47" spans="1:2">
      <c r="A47" s="165">
        <v>35</v>
      </c>
      <c r="B47" s="166" t="s">
        <v>1007</v>
      </c>
    </row>
    <row r="48" spans="1:2">
      <c r="A48" s="165">
        <v>36</v>
      </c>
      <c r="B48" s="166" t="s">
        <v>1008</v>
      </c>
    </row>
    <row r="49" spans="1:2">
      <c r="A49" s="165">
        <v>37</v>
      </c>
      <c r="B49" s="166" t="s">
        <v>1009</v>
      </c>
    </row>
    <row r="50" spans="1:2">
      <c r="A50" s="165">
        <v>38</v>
      </c>
      <c r="B50" s="166" t="s">
        <v>1010</v>
      </c>
    </row>
    <row r="51" spans="1:2">
      <c r="A51" s="165">
        <v>39</v>
      </c>
      <c r="B51" s="166" t="s">
        <v>1011</v>
      </c>
    </row>
    <row r="52" spans="1:2">
      <c r="A52" s="165">
        <v>40</v>
      </c>
      <c r="B52" s="166" t="s">
        <v>1012</v>
      </c>
    </row>
    <row r="53" spans="1:2">
      <c r="A53" s="165">
        <v>41</v>
      </c>
      <c r="B53" s="166" t="s">
        <v>1013</v>
      </c>
    </row>
    <row r="54" spans="1:2">
      <c r="A54" s="165">
        <v>42</v>
      </c>
      <c r="B54" s="166" t="s">
        <v>1014</v>
      </c>
    </row>
    <row r="55" spans="1:2">
      <c r="A55" s="165">
        <v>43</v>
      </c>
      <c r="B55" s="166" t="s">
        <v>1015</v>
      </c>
    </row>
    <row r="56" spans="1:2">
      <c r="A56" s="165">
        <v>44</v>
      </c>
      <c r="B56" s="166" t="s">
        <v>1016</v>
      </c>
    </row>
    <row r="57" spans="1:2">
      <c r="A57" s="165">
        <v>45</v>
      </c>
      <c r="B57" s="166" t="s">
        <v>1017</v>
      </c>
    </row>
    <row r="58" spans="1:2">
      <c r="A58" s="165">
        <v>46</v>
      </c>
      <c r="B58" s="166" t="s">
        <v>1018</v>
      </c>
    </row>
    <row r="59" spans="1:2">
      <c r="A59" s="165">
        <v>47</v>
      </c>
      <c r="B59" s="166" t="s">
        <v>1019</v>
      </c>
    </row>
    <row r="60" spans="1:2">
      <c r="A60" s="165">
        <v>48</v>
      </c>
      <c r="B60" s="166" t="s">
        <v>1020</v>
      </c>
    </row>
    <row r="61" spans="1:2">
      <c r="A61" s="165">
        <v>49</v>
      </c>
      <c r="B61" s="166" t="s">
        <v>1021</v>
      </c>
    </row>
    <row r="62" spans="1:2">
      <c r="A62" s="165">
        <v>50</v>
      </c>
      <c r="B62" s="166" t="s">
        <v>1022</v>
      </c>
    </row>
    <row r="63" spans="1:2">
      <c r="A63" s="165">
        <v>51</v>
      </c>
      <c r="B63" s="166" t="s">
        <v>1023</v>
      </c>
    </row>
    <row r="64" spans="1:2">
      <c r="A64" s="165">
        <v>52</v>
      </c>
      <c r="B64" s="166" t="s">
        <v>1024</v>
      </c>
    </row>
    <row r="65" spans="1:2">
      <c r="A65" s="165">
        <v>53</v>
      </c>
      <c r="B65" s="166" t="s">
        <v>1025</v>
      </c>
    </row>
    <row r="66" spans="1:2">
      <c r="A66" s="165">
        <v>54</v>
      </c>
      <c r="B66" s="166" t="s">
        <v>1026</v>
      </c>
    </row>
    <row r="67" spans="1:2">
      <c r="A67" s="165">
        <v>55</v>
      </c>
      <c r="B67" s="166" t="s">
        <v>1027</v>
      </c>
    </row>
    <row r="68" spans="1:2">
      <c r="A68" s="165">
        <v>56</v>
      </c>
      <c r="B68" s="166" t="s">
        <v>1028</v>
      </c>
    </row>
    <row r="69" spans="1:2">
      <c r="A69" s="165">
        <v>57</v>
      </c>
      <c r="B69" s="166" t="s">
        <v>1029</v>
      </c>
    </row>
    <row r="70" spans="1:2">
      <c r="A70" s="165">
        <v>58</v>
      </c>
      <c r="B70" s="166" t="s">
        <v>1030</v>
      </c>
    </row>
    <row r="71" spans="1:2">
      <c r="A71" s="165">
        <v>59</v>
      </c>
      <c r="B71" s="166" t="s">
        <v>1031</v>
      </c>
    </row>
    <row r="72" spans="1:2">
      <c r="A72" s="165">
        <v>60</v>
      </c>
      <c r="B72" s="166" t="s">
        <v>1032</v>
      </c>
    </row>
    <row r="73" spans="1:2">
      <c r="A73" s="165">
        <v>61</v>
      </c>
      <c r="B73" s="166" t="s">
        <v>1033</v>
      </c>
    </row>
    <row r="74" spans="1:2">
      <c r="A74" s="165">
        <v>62</v>
      </c>
      <c r="B74" s="166" t="s">
        <v>1034</v>
      </c>
    </row>
    <row r="75" spans="1:2">
      <c r="A75" s="165">
        <v>63</v>
      </c>
      <c r="B75" s="166" t="s">
        <v>1035</v>
      </c>
    </row>
    <row r="76" spans="1:2">
      <c r="A76" s="165">
        <v>64</v>
      </c>
      <c r="B76" s="166" t="s">
        <v>1036</v>
      </c>
    </row>
    <row r="77" spans="1:2">
      <c r="A77" s="165">
        <v>65</v>
      </c>
      <c r="B77" s="166" t="s">
        <v>1037</v>
      </c>
    </row>
    <row r="78" spans="1:2">
      <c r="A78" s="165">
        <v>66</v>
      </c>
      <c r="B78" s="166" t="s">
        <v>1038</v>
      </c>
    </row>
    <row r="79" spans="1:2">
      <c r="A79" s="165">
        <v>67</v>
      </c>
      <c r="B79" s="166" t="s">
        <v>1039</v>
      </c>
    </row>
    <row r="80" spans="1:2">
      <c r="A80" s="165">
        <v>68</v>
      </c>
      <c r="B80" s="166" t="s">
        <v>1040</v>
      </c>
    </row>
    <row r="81" spans="1:2">
      <c r="A81" s="165">
        <v>69</v>
      </c>
      <c r="B81" s="166" t="s">
        <v>1041</v>
      </c>
    </row>
    <row r="82" spans="1:2">
      <c r="A82" s="165">
        <v>70</v>
      </c>
      <c r="B82" s="166" t="s">
        <v>1042</v>
      </c>
    </row>
    <row r="83" spans="1:2">
      <c r="A83" s="165">
        <v>71</v>
      </c>
      <c r="B83" s="166" t="s">
        <v>1043</v>
      </c>
    </row>
    <row r="84" spans="1:2">
      <c r="A84" s="165">
        <v>72</v>
      </c>
      <c r="B84" s="166" t="s">
        <v>1044</v>
      </c>
    </row>
    <row r="85" spans="1:2">
      <c r="A85" s="165">
        <v>73</v>
      </c>
      <c r="B85" s="166" t="s">
        <v>1045</v>
      </c>
    </row>
    <row r="86" spans="1:2">
      <c r="A86" s="165">
        <v>74</v>
      </c>
      <c r="B86" s="166" t="s">
        <v>1046</v>
      </c>
    </row>
    <row r="87" spans="1:2">
      <c r="A87" s="165">
        <v>75</v>
      </c>
      <c r="B87" s="166" t="s">
        <v>1047</v>
      </c>
    </row>
    <row r="88" spans="1:2">
      <c r="A88" s="165">
        <v>76</v>
      </c>
      <c r="B88" s="166" t="s">
        <v>1048</v>
      </c>
    </row>
    <row r="89" spans="1:2">
      <c r="A89" s="165">
        <v>77</v>
      </c>
      <c r="B89" s="166" t="s">
        <v>1049</v>
      </c>
    </row>
    <row r="90" spans="1:2">
      <c r="A90" s="165">
        <v>78</v>
      </c>
      <c r="B90" s="166" t="s">
        <v>1050</v>
      </c>
    </row>
    <row r="91" spans="1:2">
      <c r="A91" s="165">
        <v>79</v>
      </c>
      <c r="B91" s="166" t="s">
        <v>1051</v>
      </c>
    </row>
    <row r="92" spans="1:2">
      <c r="A92" s="165">
        <v>80</v>
      </c>
      <c r="B92" s="166" t="s">
        <v>1052</v>
      </c>
    </row>
    <row r="93" spans="1:2">
      <c r="A93" s="165">
        <v>81</v>
      </c>
      <c r="B93" s="166" t="s">
        <v>1053</v>
      </c>
    </row>
    <row r="94" spans="1:2">
      <c r="A94" s="165">
        <v>82</v>
      </c>
      <c r="B94" s="166" t="s">
        <v>1054</v>
      </c>
    </row>
    <row r="95" spans="1:2">
      <c r="A95" s="165">
        <v>83</v>
      </c>
      <c r="B95" s="166" t="s">
        <v>1055</v>
      </c>
    </row>
    <row r="96" spans="1:2">
      <c r="A96" s="165">
        <v>84</v>
      </c>
      <c r="B96" s="166" t="s">
        <v>1056</v>
      </c>
    </row>
    <row r="97" spans="1:2">
      <c r="A97" s="165">
        <v>85</v>
      </c>
      <c r="B97" s="166" t="s">
        <v>1057</v>
      </c>
    </row>
    <row r="98" spans="1:2">
      <c r="A98" s="165">
        <v>86</v>
      </c>
      <c r="B98" s="166" t="s">
        <v>1058</v>
      </c>
    </row>
    <row r="99" spans="1:2">
      <c r="A99" s="165">
        <v>87</v>
      </c>
      <c r="B99" s="166" t="s">
        <v>1059</v>
      </c>
    </row>
    <row r="100" spans="1:2">
      <c r="A100" s="165">
        <v>88</v>
      </c>
      <c r="B100" s="166" t="s">
        <v>1060</v>
      </c>
    </row>
    <row r="101" spans="1:2">
      <c r="A101" s="165">
        <v>89</v>
      </c>
      <c r="B101" s="166" t="s">
        <v>1061</v>
      </c>
    </row>
    <row r="102" spans="1:2">
      <c r="A102" s="165">
        <v>90</v>
      </c>
      <c r="B102" s="166" t="s">
        <v>1062</v>
      </c>
    </row>
    <row r="103" spans="1:2">
      <c r="A103" s="165">
        <v>91</v>
      </c>
      <c r="B103" s="166" t="s">
        <v>1063</v>
      </c>
    </row>
    <row r="104" spans="1:2">
      <c r="A104" s="165">
        <v>92</v>
      </c>
      <c r="B104" s="166" t="s">
        <v>1064</v>
      </c>
    </row>
    <row r="105" spans="1:2">
      <c r="A105" s="165">
        <v>93</v>
      </c>
      <c r="B105" s="166" t="s">
        <v>1065</v>
      </c>
    </row>
    <row r="106" spans="1:2">
      <c r="A106" s="165">
        <v>94</v>
      </c>
      <c r="B106" s="166" t="s">
        <v>1066</v>
      </c>
    </row>
    <row r="107" spans="1:2">
      <c r="A107" s="165">
        <v>95</v>
      </c>
      <c r="B107" s="166" t="s">
        <v>1067</v>
      </c>
    </row>
    <row r="108" spans="1:2">
      <c r="A108" s="165">
        <v>96</v>
      </c>
      <c r="B108" s="166" t="s">
        <v>1068</v>
      </c>
    </row>
    <row r="109" spans="1:2">
      <c r="A109" s="165">
        <v>97</v>
      </c>
      <c r="B109" s="166" t="s">
        <v>1069</v>
      </c>
    </row>
    <row r="110" spans="1:2">
      <c r="A110" s="165">
        <v>98</v>
      </c>
      <c r="B110" s="166" t="s">
        <v>1070</v>
      </c>
    </row>
    <row r="111" spans="1:2">
      <c r="A111" s="165">
        <v>99</v>
      </c>
      <c r="B111" s="166" t="s">
        <v>1071</v>
      </c>
    </row>
    <row r="112" spans="1:2">
      <c r="A112" s="165">
        <v>100</v>
      </c>
      <c r="B112" s="166" t="s">
        <v>1072</v>
      </c>
    </row>
  </sheetData>
  <customSheetViews>
    <customSheetView guid="{51A6EE7B-1159-4743-BF27-95D329619B3B}" state="hidden">
      <selection activeCell="A4" sqref="A4"/>
      <pageMargins left="0" right="0" top="0" bottom="0" header="0" footer="0"/>
      <pageSetup orientation="portrait" r:id="rId1"/>
      <headerFooter alignWithMargins="0"/>
    </customSheetView>
    <customSheetView guid="{B9DDBA10-9BB0-4D91-9619-C113F75B2489}" state="hidden">
      <selection activeCell="A4" sqref="A4"/>
      <pageMargins left="0" right="0" top="0" bottom="0" header="0" footer="0"/>
      <pageSetup orientation="portrait" r:id="rId2"/>
      <headerFooter alignWithMargins="0"/>
    </customSheetView>
    <customSheetView guid="{4B898AE2-7356-489E-882D-EC3B09CB95AA}" state="hidden">
      <selection activeCell="A4" sqref="A4"/>
      <pageMargins left="0" right="0" top="0" bottom="0" header="0" footer="0"/>
      <pageSetup orientation="portrait" r:id="rId3"/>
      <headerFooter alignWithMargins="0"/>
    </customSheetView>
    <customSheetView guid="{3836A67F-51F8-4B52-B51D-937DC398CD1F}" state="hidden">
      <selection activeCell="A4" sqref="A4"/>
      <pageMargins left="0" right="0" top="0" bottom="0" header="0" footer="0"/>
      <pageSetup orientation="portrait" r:id="rId4"/>
      <headerFooter alignWithMargins="0"/>
    </customSheetView>
    <customSheetView guid="{9F341631-288D-49D9-8F81-65CCC818C9BA}" state="hidden">
      <selection activeCell="A4" sqref="A4"/>
      <pageMargins left="0" right="0" top="0" bottom="0" header="0" footer="0"/>
      <pageSetup orientation="portrait" r:id="rId5"/>
      <headerFooter alignWithMargins="0"/>
    </customSheetView>
    <customSheetView guid="{DBB6855E-D634-47BF-8EAD-2479D63E426E}" state="hidden">
      <selection activeCell="A4" sqref="A4"/>
      <pageMargins left="0" right="0" top="0" bottom="0" header="0" footer="0"/>
      <pageSetup orientation="portrait" r:id="rId6"/>
      <headerFooter alignWithMargins="0"/>
    </customSheetView>
    <customSheetView guid="{9CD72AD0-8BDA-437F-A784-A667464C809C}" state="hidden">
      <selection activeCell="A4" sqref="A4"/>
      <pageMargins left="0" right="0" top="0" bottom="0" header="0" footer="0"/>
      <pageSetup orientation="portrait" r:id="rId7"/>
      <headerFooter alignWithMargins="0"/>
    </customSheetView>
    <customSheetView guid="{757C3C2F-C668-4CD7-806B-CA71CC57DCC1}" state="hidden">
      <selection activeCell="A4" sqref="A4"/>
      <pageMargins left="0" right="0" top="0" bottom="0" header="0" footer="0"/>
      <pageSetup orientation="portrait" r:id="rId8"/>
      <headerFooter alignWithMargins="0"/>
    </customSheetView>
    <customSheetView guid="{696D4A13-5E44-4B16-B107-EB70ABB06CBE}" state="hidden">
      <selection activeCell="A4" sqref="A4"/>
      <pageMargins left="0" right="0" top="0" bottom="0" header="0" footer="0"/>
      <pageSetup orientation="portrait" r:id="rId9"/>
      <headerFooter alignWithMargins="0"/>
    </customSheetView>
    <customSheetView guid="{5476C51C-4037-4B28-A818-10D7CDF0C66A}" state="hidden">
      <selection activeCell="A4" sqref="A4"/>
      <pageMargins left="0" right="0" top="0" bottom="0" header="0" footer="0"/>
      <pageSetup orientation="portrait" r:id="rId10"/>
      <headerFooter alignWithMargins="0"/>
    </customSheetView>
    <customSheetView guid="{273BBCBD-8F12-4445-A7CA-FDA7C67AE3D5}" state="hidden">
      <selection activeCell="A4" sqref="A4"/>
      <pageMargins left="0" right="0" top="0" bottom="0" header="0" footer="0"/>
      <pageSetup orientation="portrait" r:id="rId11"/>
      <headerFooter alignWithMargins="0"/>
    </customSheetView>
    <customSheetView guid="{27CB7082-4FAB-46F1-8968-11E3E4A629B2}" state="hidden">
      <selection activeCell="A4" sqref="A4"/>
      <pageMargins left="0" right="0" top="0" bottom="0" header="0" footer="0"/>
      <pageSetup orientation="portrait" r:id="rId12"/>
      <headerFooter alignWithMargins="0"/>
    </customSheetView>
    <customSheetView guid="{CDF7C778-C53B-45C7-952D-968F867FB204}" state="hidden">
      <selection activeCell="A4" sqref="A4"/>
      <pageMargins left="0" right="0" top="0" bottom="0" header="0" footer="0"/>
      <pageSetup orientation="portrait" r:id="rId13"/>
      <headerFooter alignWithMargins="0"/>
    </customSheetView>
    <customSheetView guid="{2CF6F19D-227C-4840-A9E1-6C944B0145DB}" state="hidden">
      <selection activeCell="A4" sqref="A4"/>
      <pageMargins left="0" right="0" top="0" bottom="0" header="0" footer="0"/>
      <pageSetup orientation="portrait" r:id="rId14"/>
      <headerFooter alignWithMargins="0"/>
    </customSheetView>
    <customSheetView guid="{E51D3662-FFCE-4FD6-A590-7DDC9E38C41F}" state="hidden">
      <selection activeCell="A4" sqref="A4"/>
      <pageMargins left="0" right="0" top="0" bottom="0" header="0" footer="0"/>
      <pageSetup orientation="portrait" r:id="rId15"/>
      <headerFooter alignWithMargins="0"/>
    </customSheetView>
    <customSheetView guid="{CB7992C9-ABA5-4C7D-8C49-1E1D8E8875C7}" state="hidden">
      <selection activeCell="A4" sqref="A4"/>
      <pageMargins left="0" right="0" top="0" bottom="0" header="0" footer="0"/>
      <pageSetup orientation="portrait" r:id="rId16"/>
      <headerFooter alignWithMargins="0"/>
    </customSheetView>
    <customSheetView guid="{97C0FC0E-800C-45C9-895E-E91A3F1ADBA4}" state="hidden">
      <selection activeCell="A4" sqref="A4"/>
      <pageMargins left="0" right="0" top="0" bottom="0" header="0" footer="0"/>
      <pageSetup orientation="portrait" r:id="rId17"/>
      <headerFooter alignWithMargins="0"/>
    </customSheetView>
    <customSheetView guid="{15A19D23-A9FD-4FC1-B7B0-F2D16BDFC729}" state="hidden">
      <selection activeCell="A4" sqref="A4"/>
      <pageMargins left="0" right="0" top="0" bottom="0" header="0" footer="0"/>
      <pageSetup orientation="portrait" r:id="rId18"/>
      <headerFooter alignWithMargins="0"/>
    </customSheetView>
    <customSheetView guid="{C5EDD9E3-0801-4479-8600-A80B0FCFDF0B}" state="hidden">
      <selection activeCell="A4" sqref="A4"/>
      <pageMargins left="0" right="0" top="0" bottom="0" header="0" footer="0"/>
      <pageSetup orientation="portrait" r:id="rId19"/>
      <headerFooter alignWithMargins="0"/>
    </customSheetView>
    <customSheetView guid="{FE4EC9C4-31B9-4D40-8323-5B16C3BC840F}" state="hidden">
      <selection activeCell="A4" sqref="A4"/>
      <pageMargins left="0" right="0" top="0" bottom="0" header="0" footer="0"/>
      <pageSetup orientation="portrait" r:id="rId20"/>
      <headerFooter alignWithMargins="0"/>
    </customSheetView>
    <customSheetView guid="{F9FE2C60-2849-4C32-B532-2B1A89FFA9CD}" state="hidden">
      <selection activeCell="A4" sqref="A4"/>
      <pageMargins left="0" right="0" top="0" bottom="0" header="0" footer="0"/>
      <pageSetup orientation="portrait" r:id="rId21"/>
      <headerFooter alignWithMargins="0"/>
    </customSheetView>
    <customSheetView guid="{494F6778-23FE-4AAC-B37D-6C7543FC13B9}" state="hidden">
      <selection activeCell="A4" sqref="A4"/>
      <pageMargins left="0" right="0" top="0" bottom="0" header="0" footer="0"/>
      <pageSetup orientation="portrait" r:id="rId22"/>
      <headerFooter alignWithMargins="0"/>
    </customSheetView>
    <customSheetView guid="{43BCBF1E-CDCF-4541-8D79-87EDCECBC1FD}" state="hidden">
      <selection activeCell="A4" sqref="A4"/>
      <pageMargins left="0" right="0" top="0" bottom="0" header="0" footer="0"/>
      <pageSetup orientation="portrait" r:id="rId23"/>
      <headerFooter alignWithMargins="0"/>
    </customSheetView>
    <customSheetView guid="{7A9EA6D6-4DDF-43D9-92E6-C6AFAD14E266}" state="hidden">
      <selection activeCell="A4" sqref="A4"/>
      <pageMargins left="0" right="0" top="0" bottom="0" header="0" footer="0"/>
      <pageSetup orientation="portrait" r:id="rId24"/>
      <headerFooter alignWithMargins="0"/>
    </customSheetView>
    <customSheetView guid="{DC28ED1E-3E35-4094-9C2B-5C0A1C1D459C}" state="hidden">
      <selection activeCell="A4" sqref="A4"/>
      <pageMargins left="0" right="0" top="0" bottom="0" header="0" footer="0"/>
      <pageSetup orientation="portrait" r:id="rId25"/>
      <headerFooter alignWithMargins="0"/>
    </customSheetView>
    <customSheetView guid="{240327DD-375F-45D4-BA52-89AFD79FE6A1}" state="hidden">
      <selection activeCell="A4" sqref="A4"/>
      <pageMargins left="0" right="0" top="0" bottom="0" header="0" footer="0"/>
      <pageSetup orientation="portrait" r:id="rId26"/>
      <headerFooter alignWithMargins="0"/>
    </customSheetView>
    <customSheetView guid="{477F7E43-D393-45BA-B99B-D838E4629B5D}" state="hidden">
      <selection activeCell="A4" sqref="A4"/>
      <pageMargins left="0" right="0" top="0" bottom="0" header="0" footer="0"/>
      <pageSetup orientation="portrait" r:id="rId27"/>
      <headerFooter alignWithMargins="0"/>
    </customSheetView>
    <customSheetView guid="{8E3ED18F-7B8F-4A1C-969D-A70DC3B696C3}" state="hidden">
      <selection activeCell="A4" sqref="A4"/>
      <pageMargins left="0" right="0" top="0" bottom="0" header="0" footer="0"/>
      <pageSetup orientation="portrait" r:id="rId28"/>
      <headerFooter alignWithMargins="0"/>
    </customSheetView>
    <customSheetView guid="{38BECF6E-1A53-4F98-87B9-44F2C5F77E08}" state="hidden">
      <selection activeCell="A4" sqref="A4"/>
      <pageMargins left="0" right="0" top="0" bottom="0" header="0" footer="0"/>
      <pageSetup orientation="portrait" r:id="rId29"/>
      <headerFooter alignWithMargins="0"/>
    </customSheetView>
    <customSheetView guid="{340562B9-6CEE-4962-8D7D-CA1C6778F52C}" state="hidden">
      <selection activeCell="A4" sqref="A4"/>
      <pageMargins left="0" right="0" top="0" bottom="0" header="0" footer="0"/>
      <pageSetup orientation="portrait" r:id="rId30"/>
      <headerFooter alignWithMargins="0"/>
    </customSheetView>
    <customSheetView guid="{82E8A0F5-0020-4355-95CF-28601763A783}" state="hidden">
      <selection activeCell="A4" sqref="A4"/>
      <pageMargins left="0" right="0" top="0" bottom="0" header="0" footer="0"/>
      <pageSetup orientation="portrait" r:id="rId31"/>
      <headerFooter alignWithMargins="0"/>
    </customSheetView>
    <customSheetView guid="{05855B4F-D61E-4C97-B759-B2F96767F6F8}" state="hidden">
      <selection activeCell="A4" sqref="A4"/>
      <pageMargins left="0" right="0" top="0" bottom="0" header="0" footer="0"/>
      <pageSetup orientation="portrait" r:id="rId32"/>
      <headerFooter alignWithMargins="0"/>
    </customSheetView>
    <customSheetView guid="{A8583C01-5E6A-4469-ADCA-440E12AA8084}" state="hidden">
      <selection activeCell="A4" sqref="A4"/>
      <pageMargins left="0" right="0" top="0" bottom="0" header="0" footer="0"/>
      <pageSetup orientation="portrait" r:id="rId33"/>
      <headerFooter alignWithMargins="0"/>
    </customSheetView>
    <customSheetView guid="{F8DC905B-04E9-41D7-B695-0DB8D092215B}" state="hidden">
      <selection activeCell="A4" sqref="A4"/>
      <pageMargins left="0" right="0" top="0" bottom="0" header="0" footer="0"/>
      <pageSetup orientation="portrait" r:id="rId34"/>
      <headerFooter alignWithMargins="0"/>
    </customSheetView>
    <customSheetView guid="{067EF7EF-2552-42C0-8B2F-9338A16B73EB}" state="hidden">
      <selection activeCell="A4" sqref="A4"/>
      <pageMargins left="0" right="0" top="0" bottom="0" header="0" footer="0"/>
      <pageSetup orientation="portrait" r:id="rId35"/>
      <headerFooter alignWithMargins="0"/>
    </customSheetView>
    <customSheetView guid="{869B0F9C-77A4-468D-A350-EA35CAE357D9}" state="hidden">
      <selection activeCell="A4" sqref="A4"/>
      <pageMargins left="0" right="0" top="0" bottom="0" header="0" footer="0"/>
      <pageSetup orientation="portrait" r:id="rId36"/>
      <headerFooter alignWithMargins="0"/>
    </customSheetView>
    <customSheetView guid="{5D67CA2D-8BB3-4F00-894F-4872C1BBE88F}" state="hidden">
      <selection activeCell="A4" sqref="A4"/>
      <pageMargins left="0" right="0" top="0" bottom="0" header="0" footer="0"/>
      <pageSetup orientation="portrait" r:id="rId37"/>
      <headerFooter alignWithMargins="0"/>
    </customSheetView>
    <customSheetView guid="{F0C5A243-1ADF-42BF-85A0-B6506A13618B}" state="hidden">
      <selection activeCell="A4" sqref="A4"/>
      <pageMargins left="0" right="0" top="0" bottom="0" header="0" footer="0"/>
      <pageSetup orientation="portrait" r:id="rId38"/>
      <headerFooter alignWithMargins="0"/>
    </customSheetView>
    <customSheetView guid="{176DC383-BC5B-4A2C-B484-0B54305CAC0E}" state="hidden">
      <selection activeCell="A4" sqref="A4"/>
      <pageMargins left="0" right="0" top="0" bottom="0" header="0" footer="0"/>
      <pageSetup orientation="portrait" r:id="rId39"/>
      <headerFooter alignWithMargins="0"/>
    </customSheetView>
    <customSheetView guid="{3B6A9969-E4B8-452F-AFFE-7A4A13F5C420}" state="hidden">
      <selection activeCell="A4" sqref="A4"/>
      <pageMargins left="0" right="0" top="0" bottom="0" header="0" footer="0"/>
      <pageSetup orientation="portrait" r:id="rId40"/>
      <headerFooter alignWithMargins="0"/>
    </customSheetView>
    <customSheetView guid="{B8284B7F-813C-4C59-8CB2-9F34C8EAC9F3}" state="hidden">
      <selection activeCell="A4" sqref="A4"/>
      <pageMargins left="0" right="0" top="0" bottom="0" header="0" footer="0"/>
      <pageSetup orientation="portrait" r:id="rId41"/>
      <headerFooter alignWithMargins="0"/>
    </customSheetView>
  </customSheetViews>
  <mergeCells count="1">
    <mergeCell ref="A1:B1"/>
  </mergeCells>
  <pageMargins left="0.75" right="0.75" top="1" bottom="1" header="0.5" footer="0.5"/>
  <pageSetup orientation="portrait" r:id="rId42"/>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dimension ref="A1"/>
  <sheetViews>
    <sheetView workbookViewId="0"/>
  </sheetViews>
  <sheetFormatPr defaultRowHeight="13.5"/>
  <sheetData/>
  <customSheetViews>
    <customSheetView guid="{51A6EE7B-1159-4743-BF27-95D329619B3B}" state="hidden">
      <pageMargins left="0" right="0" top="0" bottom="0" header="0" footer="0"/>
    </customSheetView>
    <customSheetView guid="{B9DDBA10-9BB0-4D91-9619-C113F75B2489}" state="hidden">
      <pageMargins left="0" right="0" top="0" bottom="0" header="0" footer="0"/>
    </customSheetView>
    <customSheetView guid="{4B898AE2-7356-489E-882D-EC3B09CB95AA}" state="hidden">
      <pageMargins left="0" right="0" top="0" bottom="0" header="0" footer="0"/>
    </customSheetView>
    <customSheetView guid="{3836A67F-51F8-4B52-B51D-937DC398CD1F}" state="hidden">
      <pageMargins left="0" right="0" top="0" bottom="0" header="0" footer="0"/>
    </customSheetView>
    <customSheetView guid="{9F341631-288D-49D9-8F81-65CCC818C9BA}" state="hidden">
      <pageMargins left="0" right="0" top="0" bottom="0" header="0" footer="0"/>
    </customSheetView>
    <customSheetView guid="{DBB6855E-D634-47BF-8EAD-2479D63E426E}" state="hidden">
      <pageMargins left="0" right="0" top="0" bottom="0" header="0" footer="0"/>
    </customSheetView>
    <customSheetView guid="{9CD72AD0-8BDA-437F-A784-A667464C809C}" state="hidden">
      <pageMargins left="0" right="0" top="0" bottom="0" header="0" footer="0"/>
    </customSheetView>
    <customSheetView guid="{757C3C2F-C668-4CD7-806B-CA71CC57DCC1}" state="hidden">
      <pageMargins left="0" right="0" top="0" bottom="0" header="0" footer="0"/>
    </customSheetView>
    <customSheetView guid="{696D4A13-5E44-4B16-B107-EB70ABB06CBE}" state="hidden">
      <pageMargins left="0" right="0" top="0" bottom="0" header="0" footer="0"/>
    </customSheetView>
    <customSheetView guid="{5476C51C-4037-4B28-A818-10D7CDF0C66A}" state="hidden">
      <pageMargins left="0" right="0" top="0" bottom="0" header="0" footer="0"/>
    </customSheetView>
    <customSheetView guid="{273BBCBD-8F12-4445-A7CA-FDA7C67AE3D5}" state="hidden">
      <pageMargins left="0" right="0" top="0" bottom="0" header="0" footer="0"/>
    </customSheetView>
    <customSheetView guid="{27CB7082-4FAB-46F1-8968-11E3E4A629B2}" state="hidden">
      <pageMargins left="0" right="0" top="0" bottom="0" header="0" footer="0"/>
    </customSheetView>
    <customSheetView guid="{CDF7C778-C53B-45C7-952D-968F867FB204}" state="hidden">
      <pageMargins left="0" right="0" top="0" bottom="0" header="0" footer="0"/>
    </customSheetView>
    <customSheetView guid="{2CF6F19D-227C-4840-A9E1-6C944B0145DB}" state="hidden">
      <pageMargins left="0" right="0" top="0" bottom="0" header="0" footer="0"/>
    </customSheetView>
    <customSheetView guid="{E51D3662-FFCE-4FD6-A590-7DDC9E38C41F}" state="hidden">
      <pageMargins left="0" right="0" top="0" bottom="0" header="0" footer="0"/>
    </customSheetView>
    <customSheetView guid="{CB7992C9-ABA5-4C7D-8C49-1E1D8E8875C7}" state="hidden">
      <pageMargins left="0" right="0" top="0" bottom="0" header="0" footer="0"/>
    </customSheetView>
    <customSheetView guid="{97C0FC0E-800C-45C9-895E-E91A3F1ADBA4}" state="hidden">
      <pageMargins left="0" right="0" top="0" bottom="0" header="0" footer="0"/>
    </customSheetView>
    <customSheetView guid="{15A19D23-A9FD-4FC1-B7B0-F2D16BDFC729}" state="hidden">
      <pageMargins left="0" right="0" top="0" bottom="0" header="0" footer="0"/>
    </customSheetView>
    <customSheetView guid="{C5EDD9E3-0801-4479-8600-A80B0FCFDF0B}" state="hidden">
      <pageMargins left="0" right="0" top="0" bottom="0" header="0" footer="0"/>
    </customSheetView>
    <customSheetView guid="{477F7E43-D393-45BA-B99B-D838E4629B5D}" state="hidden">
      <pageMargins left="0" right="0" top="0" bottom="0" header="0" footer="0"/>
    </customSheetView>
    <customSheetView guid="{8E3ED18F-7B8F-4A1C-969D-A70DC3B696C3}" state="hidden">
      <pageMargins left="0" right="0" top="0" bottom="0" header="0" footer="0"/>
    </customSheetView>
    <customSheetView guid="{38BECF6E-1A53-4F98-87B9-44F2C5F77E08}" state="hidden">
      <pageMargins left="0" right="0" top="0" bottom="0" header="0" footer="0"/>
    </customSheetView>
    <customSheetView guid="{340562B9-6CEE-4962-8D7D-CA1C6778F52C}" state="hidden">
      <pageMargins left="0" right="0" top="0" bottom="0" header="0" footer="0"/>
    </customSheetView>
    <customSheetView guid="{82E8A0F5-0020-4355-95CF-28601763A783}" state="hidden">
      <pageMargins left="0" right="0" top="0" bottom="0" header="0" footer="0"/>
    </customSheetView>
    <customSheetView guid="{05855B4F-D61E-4C97-B759-B2F96767F6F8}" state="hidden">
      <pageMargins left="0" right="0" top="0" bottom="0" header="0" footer="0"/>
    </customSheetView>
    <customSheetView guid="{A8583C01-5E6A-4469-ADCA-440E12AA8084}" state="hidden">
      <pageMargins left="0" right="0" top="0" bottom="0" header="0" footer="0"/>
    </customSheetView>
    <customSheetView guid="{F8DC905B-04E9-41D7-B695-0DB8D092215B}" state="hidden">
      <pageMargins left="0" right="0" top="0" bottom="0" header="0" footer="0"/>
    </customSheetView>
    <customSheetView guid="{067EF7EF-2552-42C0-8B2F-9338A16B73EB}" state="hidden">
      <pageMargins left="0" right="0" top="0" bottom="0" header="0" footer="0"/>
    </customSheetView>
    <customSheetView guid="{869B0F9C-77A4-468D-A350-EA35CAE357D9}" state="hidden">
      <pageMargins left="0" right="0" top="0" bottom="0" header="0" footer="0"/>
    </customSheetView>
    <customSheetView guid="{5D67CA2D-8BB3-4F00-894F-4872C1BBE88F}" state="hidden">
      <pageMargins left="0" right="0" top="0" bottom="0" header="0" footer="0"/>
    </customSheetView>
    <customSheetView guid="{F0C5A243-1ADF-42BF-85A0-B6506A13618B}" state="hidden">
      <pageMargins left="0" right="0" top="0" bottom="0" header="0" footer="0"/>
    </customSheetView>
    <customSheetView guid="{176DC383-BC5B-4A2C-B484-0B54305CAC0E}" state="hidden">
      <pageMargins left="0" right="0" top="0" bottom="0" header="0" footer="0"/>
    </customSheetView>
    <customSheetView guid="{3B6A9969-E4B8-452F-AFFE-7A4A13F5C420}" state="hidden">
      <pageMargins left="0" right="0" top="0" bottom="0" header="0" footer="0"/>
    </customSheetView>
    <customSheetView guid="{B8284B7F-813C-4C59-8CB2-9F34C8EAC9F3}" state="hidden">
      <pageMargins left="0" right="0" top="0" bottom="0" header="0" footer="0"/>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34"/>
    <pageSetUpPr fitToPage="1"/>
  </sheetPr>
  <dimension ref="A1:AT40"/>
  <sheetViews>
    <sheetView showGridLines="0" view="pageBreakPreview" zoomScaleSheetLayoutView="100" workbookViewId="0">
      <selection activeCell="B12" sqref="B12:D12"/>
    </sheetView>
  </sheetViews>
  <sheetFormatPr defaultColWidth="9.140625" defaultRowHeight="16.5"/>
  <cols>
    <col min="1" max="1" width="12.140625" style="29" customWidth="1"/>
    <col min="2" max="2" width="15.7109375" style="29" customWidth="1"/>
    <col min="3" max="3" width="11.42578125" style="29" customWidth="1"/>
    <col min="4" max="4" width="27.140625" style="29" customWidth="1"/>
    <col min="5" max="5" width="52.85546875" style="29" customWidth="1"/>
    <col min="6" max="6" width="12.85546875" style="29" customWidth="1"/>
    <col min="7" max="7" width="9.7109375" style="29" hidden="1" customWidth="1"/>
    <col min="8" max="8" width="18" style="29" hidden="1" customWidth="1"/>
    <col min="9" max="25" width="9.7109375" style="29" customWidth="1"/>
    <col min="26" max="26" width="18" style="112" customWidth="1"/>
    <col min="27" max="28" width="9.140625" style="24"/>
    <col min="29" max="16384" width="9.140625" style="25"/>
  </cols>
  <sheetData>
    <row r="1" spans="1:46" ht="27" customHeight="1">
      <c r="A1" s="857" t="str">
        <f>Basic!A3&amp;Basic!B3</f>
        <v xml:space="preserve">Specification No.:CC/NT/W-RT/DOM/A04/24/04405 </v>
      </c>
      <c r="B1" s="857"/>
      <c r="C1" s="857"/>
      <c r="D1" s="857"/>
      <c r="E1" s="268" t="str">
        <f>"Attachment-3(JV) " &amp; AT1</f>
        <v xml:space="preserve">Attachment-3(JV) </v>
      </c>
      <c r="F1" s="63"/>
      <c r="G1" s="63"/>
      <c r="H1" s="63"/>
      <c r="I1" s="63"/>
      <c r="J1" s="63"/>
      <c r="K1" s="63"/>
      <c r="L1" s="63"/>
      <c r="M1" s="63"/>
      <c r="N1" s="63"/>
      <c r="O1" s="63"/>
      <c r="P1" s="63"/>
      <c r="Q1" s="63"/>
      <c r="R1" s="63"/>
      <c r="S1" s="63"/>
      <c r="T1" s="63"/>
      <c r="U1" s="63"/>
      <c r="V1" s="63"/>
      <c r="W1" s="63"/>
      <c r="X1" s="63"/>
      <c r="Y1" s="63"/>
      <c r="Z1" s="115" t="str">
        <f>'Names of Bidder'!D6</f>
        <v>Sole Bidder</v>
      </c>
      <c r="AT1" s="114"/>
    </row>
    <row r="2" spans="1:46" ht="10.5" customHeight="1">
      <c r="Z2" s="115">
        <f>'Names of Bidder'!G6</f>
        <v>0</v>
      </c>
    </row>
    <row r="3" spans="1:46" ht="52.5" customHeight="1">
      <c r="A3" s="818" t="str">
        <f>Basic!B1</f>
        <v>765 kV Reactor Package–LOT-7RT-04-BULK for 7X 110 MVAR, 765kV, (1-Ph) Reactors under "Bulk Procurement of 765kV &amp; 400kV Class Transformers &amp; Reactors of various capacities (Lot-7)"</v>
      </c>
      <c r="B3" s="819"/>
      <c r="C3" s="819"/>
      <c r="D3" s="819"/>
      <c r="E3" s="819"/>
      <c r="F3" s="64"/>
      <c r="G3" s="64"/>
      <c r="H3" s="64"/>
      <c r="I3" s="64"/>
      <c r="J3" s="64"/>
      <c r="K3" s="64"/>
      <c r="L3" s="64"/>
      <c r="M3" s="64"/>
      <c r="N3" s="64"/>
      <c r="O3" s="64"/>
      <c r="P3" s="64"/>
      <c r="Q3" s="64"/>
      <c r="R3" s="64"/>
      <c r="S3" s="64"/>
      <c r="T3" s="64"/>
      <c r="U3" s="64"/>
      <c r="V3" s="64"/>
      <c r="W3" s="64"/>
      <c r="X3" s="64"/>
      <c r="Y3" s="64"/>
      <c r="Z3" s="116"/>
      <c r="AA3" s="27"/>
      <c r="AB3" s="26"/>
    </row>
    <row r="4" spans="1:46" ht="20.100000000000001" customHeight="1">
      <c r="A4" s="28"/>
      <c r="AB4" s="30"/>
      <c r="AC4" s="11"/>
    </row>
    <row r="5" spans="1:46" ht="20.100000000000001" customHeight="1">
      <c r="A5" s="858" t="s">
        <v>54</v>
      </c>
      <c r="B5" s="858"/>
      <c r="C5" s="858"/>
      <c r="D5" s="858"/>
      <c r="E5" s="858"/>
      <c r="F5" s="28"/>
      <c r="G5" s="28"/>
      <c r="H5" s="28"/>
      <c r="I5" s="28"/>
      <c r="J5" s="28"/>
      <c r="K5" s="28"/>
      <c r="L5" s="28"/>
      <c r="M5" s="28"/>
      <c r="N5" s="28"/>
      <c r="O5" s="28"/>
      <c r="P5" s="28"/>
      <c r="Q5" s="28"/>
      <c r="R5" s="28"/>
      <c r="S5" s="28"/>
      <c r="T5" s="28"/>
      <c r="U5" s="28"/>
      <c r="V5" s="28"/>
      <c r="W5" s="28"/>
      <c r="X5" s="28"/>
      <c r="Y5" s="28"/>
      <c r="Z5" s="117"/>
      <c r="AB5" s="30"/>
      <c r="AC5" s="11"/>
    </row>
    <row r="6" spans="1:46" ht="20.100000000000001" customHeight="1">
      <c r="A6" s="32"/>
      <c r="AB6" s="30"/>
      <c r="AC6" s="11"/>
    </row>
    <row r="7" spans="1:46" ht="20.100000000000001" customHeight="1">
      <c r="A7" s="33" t="str">
        <f>"Bidder’s Name and Address  :"</f>
        <v>Bidder’s Name and Address  :</v>
      </c>
      <c r="E7" s="15" t="s">
        <v>55</v>
      </c>
      <c r="F7" s="15"/>
      <c r="G7" s="15"/>
      <c r="H7" s="15"/>
      <c r="I7" s="15"/>
      <c r="J7" s="15"/>
      <c r="K7" s="15"/>
      <c r="L7" s="15"/>
      <c r="M7" s="15"/>
      <c r="N7" s="15"/>
      <c r="O7" s="15"/>
      <c r="P7" s="15"/>
      <c r="Q7" s="15"/>
      <c r="R7" s="15"/>
      <c r="S7" s="15"/>
      <c r="T7" s="15"/>
      <c r="U7" s="15"/>
      <c r="V7" s="15"/>
      <c r="W7" s="15"/>
      <c r="X7" s="15"/>
      <c r="Y7" s="15"/>
      <c r="AB7" s="30"/>
      <c r="AC7" s="11"/>
    </row>
    <row r="8" spans="1:46" ht="36" customHeight="1">
      <c r="A8" s="864" t="str">
        <f>IF('Names of Bidder'!D6= "JV (Joint Venture)", "JV of " &amp; Z8, "")</f>
        <v/>
      </c>
      <c r="B8" s="864"/>
      <c r="C8" s="864"/>
      <c r="D8" s="864"/>
      <c r="E8" s="12" t="s">
        <v>56</v>
      </c>
      <c r="F8" s="15"/>
      <c r="G8" s="15"/>
      <c r="I8" s="15"/>
      <c r="J8" s="15"/>
      <c r="K8" s="15"/>
      <c r="L8" s="15"/>
      <c r="M8" s="15"/>
      <c r="N8" s="15"/>
      <c r="O8" s="15"/>
      <c r="P8" s="15"/>
      <c r="Q8" s="15"/>
      <c r="R8" s="15"/>
      <c r="S8" s="15"/>
      <c r="T8" s="15"/>
      <c r="U8" s="15"/>
      <c r="V8" s="15"/>
      <c r="W8" s="15"/>
      <c r="X8" s="15"/>
      <c r="Y8" s="15"/>
      <c r="Z8" s="118" t="str">
        <f>IF('Names of Bidder'!D7=1,'Names of Bidder'!D18&amp;" &amp; "&amp;'Names of Bidder'!D23,IF('Names of Bidder'!D7="2 or More",'Names of Bidder'!D18&amp;" , "&amp;'Names of Bidder'!D23&amp;" &amp; "&amp;'Names of Bidder'!D28,""))</f>
        <v xml:space="preserve"> &amp; Ram Lal</v>
      </c>
      <c r="AB8" s="30"/>
      <c r="AC8" s="11"/>
    </row>
    <row r="9" spans="1:46" ht="20.100000000000001" customHeight="1">
      <c r="A9" s="13" t="s">
        <v>57</v>
      </c>
      <c r="B9" s="860">
        <f>'Names of Bidder'!D10</f>
        <v>0</v>
      </c>
      <c r="C9" s="860"/>
      <c r="D9" s="860"/>
      <c r="E9" s="12" t="s">
        <v>58</v>
      </c>
      <c r="F9" s="12"/>
      <c r="G9" s="12"/>
      <c r="H9" s="12"/>
      <c r="I9" s="12"/>
      <c r="J9" s="12"/>
      <c r="K9" s="12"/>
      <c r="L9" s="12"/>
      <c r="M9" s="12"/>
      <c r="N9" s="12"/>
      <c r="O9" s="12"/>
      <c r="P9" s="12"/>
      <c r="Q9" s="12"/>
      <c r="R9" s="12"/>
      <c r="S9" s="12"/>
      <c r="T9" s="12"/>
      <c r="U9" s="12"/>
      <c r="V9" s="12"/>
      <c r="W9" s="12"/>
      <c r="X9" s="12"/>
      <c r="Y9" s="12"/>
      <c r="AB9" s="30"/>
      <c r="AC9" s="11"/>
    </row>
    <row r="10" spans="1:46" ht="20.100000000000001" customHeight="1">
      <c r="A10" s="13" t="s">
        <v>59</v>
      </c>
      <c r="B10" s="861">
        <f>'Names of Bidder'!D11</f>
        <v>0</v>
      </c>
      <c r="C10" s="861"/>
      <c r="D10" s="861"/>
      <c r="E10" s="12" t="s">
        <v>60</v>
      </c>
      <c r="F10" s="12"/>
      <c r="G10" s="12"/>
      <c r="H10" s="12"/>
      <c r="I10" s="12"/>
      <c r="J10" s="12"/>
      <c r="K10" s="12"/>
      <c r="L10" s="12"/>
      <c r="M10" s="12"/>
      <c r="N10" s="12"/>
      <c r="O10" s="12"/>
      <c r="P10" s="12"/>
      <c r="Q10" s="12"/>
      <c r="R10" s="12"/>
      <c r="S10" s="12"/>
      <c r="T10" s="12"/>
      <c r="U10" s="12"/>
      <c r="V10" s="12"/>
      <c r="W10" s="12"/>
      <c r="X10" s="12"/>
      <c r="Y10" s="12"/>
      <c r="AB10" s="30"/>
      <c r="AC10" s="11"/>
    </row>
    <row r="11" spans="1:46" ht="20.100000000000001" customHeight="1">
      <c r="B11" s="861">
        <f>'Names of Bidder'!D12</f>
        <v>0</v>
      </c>
      <c r="C11" s="861"/>
      <c r="D11" s="861"/>
      <c r="E11" s="12" t="s">
        <v>61</v>
      </c>
      <c r="F11" s="12"/>
      <c r="G11" s="12"/>
      <c r="H11" s="12"/>
      <c r="I11" s="12"/>
      <c r="J11" s="12"/>
      <c r="K11" s="12"/>
      <c r="L11" s="12"/>
      <c r="M11" s="12"/>
      <c r="N11" s="12"/>
      <c r="O11" s="12"/>
      <c r="P11" s="12"/>
      <c r="Q11" s="12"/>
      <c r="R11" s="12"/>
      <c r="S11" s="12"/>
      <c r="T11" s="12"/>
      <c r="U11" s="12"/>
      <c r="V11" s="12"/>
      <c r="W11" s="12"/>
      <c r="X11" s="12"/>
      <c r="Y11" s="12"/>
    </row>
    <row r="12" spans="1:46" ht="20.100000000000001" customHeight="1">
      <c r="A12" s="32"/>
      <c r="B12" s="861">
        <f>'Names of Bidder'!D13</f>
        <v>0</v>
      </c>
      <c r="C12" s="861"/>
      <c r="D12" s="861"/>
      <c r="E12" s="12"/>
      <c r="F12" s="12"/>
      <c r="G12" s="12"/>
      <c r="H12" s="12"/>
      <c r="I12" s="12"/>
      <c r="J12" s="12"/>
      <c r="K12" s="12"/>
      <c r="L12" s="12"/>
      <c r="M12" s="12"/>
      <c r="N12" s="12"/>
      <c r="O12" s="12"/>
      <c r="P12" s="12"/>
      <c r="Q12" s="12"/>
      <c r="R12" s="12"/>
      <c r="S12" s="12"/>
      <c r="T12" s="12"/>
      <c r="U12" s="12"/>
      <c r="V12" s="12"/>
      <c r="W12" s="12"/>
      <c r="X12" s="12"/>
      <c r="Y12" s="12"/>
    </row>
    <row r="13" spans="1:46" ht="9.9499999999999993" customHeight="1">
      <c r="A13" s="32"/>
      <c r="B13" s="102"/>
      <c r="C13" s="102"/>
      <c r="D13" s="102"/>
      <c r="E13" s="25"/>
      <c r="F13" s="12"/>
      <c r="G13" s="12"/>
      <c r="H13" s="12"/>
      <c r="I13" s="12"/>
      <c r="J13" s="12"/>
      <c r="K13" s="12"/>
      <c r="L13" s="12"/>
      <c r="M13" s="12"/>
      <c r="N13" s="12"/>
      <c r="O13" s="12"/>
      <c r="P13" s="12"/>
      <c r="Q13" s="12"/>
      <c r="R13" s="12"/>
      <c r="S13" s="12"/>
      <c r="T13" s="12"/>
      <c r="U13" s="12"/>
      <c r="V13" s="12"/>
      <c r="W13" s="12"/>
      <c r="X13" s="12"/>
      <c r="Y13" s="12"/>
    </row>
    <row r="14" spans="1:46" ht="20.100000000000001" customHeight="1">
      <c r="A14" s="862" t="str">
        <f>IF('Names of Bidder'!D6="Sole Bidder", "This Attachment is Not Applicable", "")</f>
        <v>This Attachment is Not Applicable</v>
      </c>
      <c r="B14" s="862"/>
      <c r="C14" s="862"/>
      <c r="D14" s="862"/>
      <c r="E14" s="862"/>
      <c r="F14" s="12"/>
      <c r="G14" s="12"/>
      <c r="H14" s="12"/>
      <c r="I14" s="12"/>
      <c r="J14" s="12"/>
      <c r="K14" s="12"/>
      <c r="L14" s="12"/>
      <c r="M14" s="12"/>
      <c r="N14" s="12"/>
      <c r="O14" s="12"/>
      <c r="P14" s="12"/>
      <c r="Q14" s="12"/>
      <c r="R14" s="12"/>
      <c r="S14" s="12"/>
      <c r="T14" s="12"/>
      <c r="U14" s="12"/>
      <c r="V14" s="12"/>
      <c r="W14" s="12"/>
      <c r="X14" s="12"/>
      <c r="Y14" s="12"/>
    </row>
    <row r="15" spans="1:46" ht="20.100000000000001" customHeight="1">
      <c r="A15" s="33" t="s">
        <v>62</v>
      </c>
      <c r="B15" s="102"/>
      <c r="C15" s="102"/>
      <c r="D15" s="102"/>
      <c r="E15" s="12"/>
      <c r="F15" s="12"/>
      <c r="G15" s="12"/>
      <c r="H15" s="12"/>
      <c r="I15" s="12"/>
      <c r="J15" s="12"/>
      <c r="K15" s="12"/>
      <c r="L15" s="12"/>
      <c r="M15" s="12"/>
      <c r="N15" s="12"/>
      <c r="O15" s="12"/>
      <c r="P15" s="12"/>
      <c r="Q15" s="12"/>
      <c r="R15" s="12"/>
      <c r="S15" s="12"/>
      <c r="T15" s="12"/>
      <c r="U15" s="12"/>
      <c r="V15" s="12"/>
      <c r="W15" s="12"/>
      <c r="X15" s="12"/>
      <c r="Y15" s="12"/>
    </row>
    <row r="16" spans="1:46" ht="20.100000000000001" customHeight="1">
      <c r="A16" s="33"/>
      <c r="B16" s="863" t="str">
        <f>IF(Z2=1,"Other Partner",IF(Z2="2 or More","Other Partner-1",""))</f>
        <v/>
      </c>
      <c r="C16" s="863"/>
      <c r="D16" s="863"/>
      <c r="E16" s="105" t="str">
        <f>IF(Z2="2 or More", "Other Partner-2", "")</f>
        <v/>
      </c>
      <c r="F16" s="12"/>
      <c r="G16" s="12"/>
      <c r="H16" s="12"/>
      <c r="I16" s="12"/>
      <c r="J16" s="12"/>
      <c r="K16" s="12"/>
      <c r="L16" s="12"/>
      <c r="M16" s="12"/>
      <c r="N16" s="12"/>
      <c r="O16" s="12"/>
      <c r="P16" s="12"/>
      <c r="Q16" s="12"/>
      <c r="R16" s="12"/>
      <c r="S16" s="12"/>
      <c r="T16" s="12"/>
      <c r="U16" s="12"/>
      <c r="V16" s="12"/>
      <c r="W16" s="12"/>
      <c r="X16" s="12"/>
      <c r="Y16" s="12"/>
    </row>
    <row r="17" spans="1:28" ht="20.100000000000001" customHeight="1">
      <c r="A17" s="13" t="s">
        <v>57</v>
      </c>
      <c r="B17" s="861" t="str">
        <f>IF('Names of Bidder'!D23=0, "", 'Names of Bidder'!D23)</f>
        <v>Ram Lal</v>
      </c>
      <c r="C17" s="861"/>
      <c r="D17" s="861"/>
      <c r="E17" s="199" t="str">
        <f>IF($Z$2="2 or More", IF(#REF!=0, "",#REF!), "")</f>
        <v/>
      </c>
      <c r="F17" s="12"/>
      <c r="G17" s="12"/>
      <c r="H17" s="12"/>
      <c r="I17" s="12"/>
      <c r="J17" s="12"/>
      <c r="K17" s="12"/>
      <c r="L17" s="12"/>
      <c r="M17" s="12"/>
      <c r="N17" s="12"/>
      <c r="O17" s="12"/>
      <c r="P17" s="12"/>
      <c r="Q17" s="12"/>
      <c r="R17" s="12"/>
      <c r="S17" s="12"/>
      <c r="T17" s="12"/>
      <c r="U17" s="12"/>
      <c r="V17" s="12"/>
      <c r="W17" s="12"/>
      <c r="X17" s="12"/>
      <c r="Y17" s="12"/>
    </row>
    <row r="18" spans="1:28" ht="20.100000000000001" customHeight="1">
      <c r="A18" s="13" t="s">
        <v>59</v>
      </c>
      <c r="B18" s="861" t="str">
        <f>IF('Names of Bidder'!D24=0, "", 'Names of Bidder'!D24)</f>
        <v>G5</v>
      </c>
      <c r="C18" s="861"/>
      <c r="D18" s="861"/>
      <c r="E18" s="199" t="str">
        <f>IF($Z$2="2 or More", IF(#REF!=0, "",#REF!), "")</f>
        <v/>
      </c>
      <c r="F18" s="12"/>
      <c r="G18" s="12"/>
      <c r="H18" s="12"/>
      <c r="I18" s="12"/>
      <c r="J18" s="12"/>
      <c r="K18" s="12"/>
      <c r="L18" s="12"/>
      <c r="M18" s="12"/>
      <c r="N18" s="12"/>
      <c r="O18" s="12"/>
      <c r="P18" s="12"/>
      <c r="Q18" s="12"/>
      <c r="R18" s="12"/>
      <c r="S18" s="12"/>
      <c r="T18" s="12"/>
      <c r="U18" s="12"/>
      <c r="V18" s="12"/>
      <c r="W18" s="12"/>
      <c r="X18" s="12"/>
      <c r="Y18" s="12"/>
    </row>
    <row r="19" spans="1:28" ht="20.100000000000001" customHeight="1">
      <c r="A19" s="32"/>
      <c r="B19" s="861" t="str">
        <f>IF('Names of Bidder'!D25=0, "", 'Names of Bidder'!D25)</f>
        <v>Gurgaon</v>
      </c>
      <c r="C19" s="861"/>
      <c r="D19" s="861"/>
      <c r="E19" s="199" t="str">
        <f>IF($Z$2="2 or More", IF(#REF!=0, "",#REF!), "")</f>
        <v/>
      </c>
      <c r="AA19" s="12"/>
    </row>
    <row r="20" spans="1:28" ht="20.100000000000001" customHeight="1">
      <c r="A20" s="32"/>
      <c r="B20" s="861" t="str">
        <f>IF('Names of Bidder'!D26=0, "", 'Names of Bidder'!D26)</f>
        <v/>
      </c>
      <c r="C20" s="861"/>
      <c r="D20" s="861"/>
      <c r="E20" s="199" t="str">
        <f>IF($Z$2="2 or More", IF(#REF!=0, "",#REF!), "")</f>
        <v/>
      </c>
      <c r="AA20" s="12"/>
    </row>
    <row r="21" spans="1:28" ht="20.100000000000001" customHeight="1">
      <c r="A21" s="29" t="s">
        <v>63</v>
      </c>
    </row>
    <row r="22" spans="1:28" ht="84" customHeight="1">
      <c r="A22" s="859" t="s">
        <v>64</v>
      </c>
      <c r="B22" s="859"/>
      <c r="C22" s="859"/>
      <c r="D22" s="859"/>
      <c r="E22" s="859"/>
      <c r="F22" s="32"/>
      <c r="G22" s="32"/>
      <c r="H22" s="32" t="str">
        <f>'Names of Bidder'!D6</f>
        <v>Sole Bidder</v>
      </c>
      <c r="I22" s="32"/>
      <c r="J22" s="32"/>
      <c r="K22" s="32"/>
      <c r="L22" s="32"/>
      <c r="M22" s="32"/>
      <c r="N22" s="32"/>
      <c r="O22" s="32"/>
      <c r="P22" s="32"/>
      <c r="Q22" s="32"/>
      <c r="R22" s="32"/>
      <c r="S22" s="32"/>
      <c r="T22" s="32"/>
      <c r="U22" s="32"/>
      <c r="V22" s="32"/>
      <c r="W22" s="32"/>
      <c r="X22" s="32"/>
      <c r="Y22" s="32"/>
      <c r="Z22" s="119"/>
      <c r="AA22" s="34"/>
      <c r="AB22" s="34"/>
    </row>
    <row r="23" spans="1:28" ht="33" customHeight="1">
      <c r="D23" s="37"/>
    </row>
    <row r="24" spans="1:28" ht="33" customHeight="1">
      <c r="A24" s="36" t="s">
        <v>65</v>
      </c>
      <c r="B24" s="62" t="str">
        <f>'Names of Bidder'!D36&amp;"-"&amp; 'Names of Bidder'!E36&amp;"-" &amp;'Names of Bidder'!F36</f>
        <v>--</v>
      </c>
      <c r="C24" s="33"/>
      <c r="D24" s="37" t="s">
        <v>66</v>
      </c>
      <c r="E24" s="198" t="str">
        <f>IF('Names of Bidder'!D33=0, "", 'Names of Bidder'!D33)</f>
        <v/>
      </c>
      <c r="F24" s="33"/>
      <c r="G24" s="33"/>
      <c r="H24" s="33"/>
      <c r="I24" s="33"/>
      <c r="J24" s="33"/>
      <c r="K24" s="33"/>
      <c r="L24" s="33"/>
      <c r="M24" s="33"/>
      <c r="N24" s="33"/>
      <c r="O24" s="33"/>
      <c r="P24" s="33"/>
      <c r="Q24" s="33"/>
      <c r="R24" s="33"/>
      <c r="S24" s="33"/>
      <c r="T24" s="33"/>
      <c r="U24" s="33"/>
      <c r="V24" s="33"/>
      <c r="W24" s="33"/>
      <c r="X24" s="33"/>
      <c r="Y24" s="33"/>
      <c r="AA24" s="24">
        <f>Basic!B4</f>
        <v>0</v>
      </c>
    </row>
    <row r="25" spans="1:28" ht="33" customHeight="1">
      <c r="A25" s="36" t="s">
        <v>67</v>
      </c>
      <c r="B25" s="198" t="str">
        <f>IF('Names of Bidder'!D37=0, "", 'Names of Bidder'!D37)</f>
        <v/>
      </c>
      <c r="C25" s="33"/>
      <c r="D25" s="37" t="s">
        <v>68</v>
      </c>
      <c r="E25" s="198" t="str">
        <f>IF('Names of Bidder'!D34=0, "", 'Names of Bidder'!D34)</f>
        <v/>
      </c>
      <c r="F25" s="39"/>
      <c r="G25" s="39"/>
      <c r="H25" s="39"/>
      <c r="I25" s="39"/>
      <c r="J25" s="39"/>
      <c r="K25" s="39"/>
      <c r="L25" s="39"/>
      <c r="M25" s="39"/>
      <c r="N25" s="39"/>
      <c r="O25" s="39"/>
      <c r="P25" s="39"/>
      <c r="Q25" s="39"/>
      <c r="R25" s="39"/>
      <c r="S25" s="39"/>
      <c r="T25" s="39"/>
      <c r="U25" s="39"/>
      <c r="V25" s="39"/>
      <c r="W25" s="39"/>
      <c r="X25" s="39"/>
      <c r="Y25" s="39"/>
      <c r="AA25" s="24">
        <f>Basic!B5</f>
        <v>24</v>
      </c>
    </row>
    <row r="26" spans="1:28" ht="33" customHeight="1">
      <c r="C26" s="33"/>
      <c r="D26" s="37"/>
      <c r="F26" s="39"/>
      <c r="G26" s="39"/>
      <c r="H26" s="39"/>
      <c r="I26" s="39"/>
      <c r="J26" s="39"/>
      <c r="K26" s="39"/>
      <c r="L26" s="39"/>
      <c r="M26" s="39"/>
      <c r="N26" s="39"/>
      <c r="O26" s="39"/>
      <c r="P26" s="39"/>
      <c r="Q26" s="39"/>
      <c r="R26" s="39"/>
      <c r="S26" s="39"/>
      <c r="T26" s="39"/>
      <c r="U26" s="39"/>
      <c r="V26" s="39"/>
      <c r="W26" s="39"/>
      <c r="X26" s="39"/>
      <c r="Y26" s="39"/>
    </row>
    <row r="27" spans="1:28" ht="33" customHeight="1">
      <c r="A27" s="33"/>
      <c r="C27" s="33"/>
      <c r="E27" s="33"/>
      <c r="F27" s="33"/>
      <c r="G27" s="33"/>
      <c r="H27" s="33"/>
      <c r="I27" s="33"/>
      <c r="J27" s="33"/>
      <c r="K27" s="33"/>
      <c r="L27" s="33"/>
      <c r="M27" s="33"/>
      <c r="N27" s="33"/>
      <c r="O27" s="33"/>
      <c r="P27" s="33"/>
      <c r="Q27" s="33"/>
      <c r="R27" s="33"/>
      <c r="S27" s="33"/>
      <c r="T27" s="33"/>
      <c r="U27" s="33"/>
      <c r="V27" s="33"/>
      <c r="W27" s="33"/>
      <c r="X27" s="33"/>
      <c r="Y27" s="33"/>
    </row>
    <row r="28" spans="1:28" ht="20.100000000000001" customHeight="1"/>
    <row r="29" spans="1:28" ht="20.100000000000001" customHeight="1">
      <c r="A29" s="38"/>
    </row>
    <row r="30" spans="1:28" ht="20.100000000000001" customHeight="1"/>
    <row r="31" spans="1:28" ht="20.100000000000001" customHeight="1"/>
    <row r="32" spans="1:28" ht="20.100000000000001" customHeight="1">
      <c r="A32" s="38"/>
    </row>
    <row r="33" spans="1:1" ht="20.100000000000001" customHeight="1"/>
    <row r="34" spans="1:1" ht="20.100000000000001" customHeight="1">
      <c r="A34" s="38"/>
    </row>
    <row r="35" spans="1:1" ht="20.100000000000001" customHeight="1"/>
    <row r="36" spans="1:1" ht="20.100000000000001" customHeight="1">
      <c r="A36" s="38"/>
    </row>
    <row r="37" spans="1:1" ht="20.100000000000001" customHeight="1"/>
    <row r="38" spans="1:1" ht="20.100000000000001" customHeight="1"/>
    <row r="39" spans="1:1" ht="20.100000000000001" customHeight="1"/>
    <row r="40" spans="1:1" ht="20.100000000000001" customHeight="1"/>
  </sheetData>
  <sheetProtection algorithmName="SHA-512" hashValue="zian+v2vHGAd8XR2tobiK7kRRO5gA2Lno6iagFvk7Ir7/O5NVknM8kzR4g4fK15ydUv191tdO2X8Wtr5rok1CQ==" saltValue="qcbJ+TjtVZxPWzUzB+Td9g==" spinCount="100000" sheet="1" formatCells="0" formatColumns="0" formatRows="0" selectLockedCells="1"/>
  <customSheetViews>
    <customSheetView guid="{51A6EE7B-1159-4743-BF27-95D329619B3B}" scale="110" showPageBreaks="1" showGridLines="0" fitToPage="1" printArea="1" hiddenColumns="1" view="pageBreakPreview">
      <selection activeCell="J18" sqref="J18"/>
      <pageMargins left="0" right="0" top="0" bottom="0" header="0" footer="0"/>
      <pageSetup scale="85" orientation="portrait" r:id="rId1"/>
      <headerFooter alignWithMargins="0">
        <oddFooter>&amp;R&amp;"Book Antiqua,Bold"&amp;8 Page &amp;P of &amp;N</oddFooter>
      </headerFooter>
    </customSheetView>
    <customSheetView guid="{B9DDBA10-9BB0-4D91-9619-C113F75B2489}" scale="110" showPageBreaks="1" showGridLines="0" fitToPage="1" printArea="1" hiddenColumns="1" view="pageBreakPreview">
      <selection activeCell="J18" sqref="J18"/>
      <pageMargins left="0" right="0" top="0" bottom="0" header="0" footer="0"/>
      <pageSetup scale="85" orientation="portrait" r:id="rId2"/>
      <headerFooter alignWithMargins="0">
        <oddFooter>&amp;R&amp;"Book Antiqua,Bold"&amp;8 Page &amp;P of &amp;N</oddFooter>
      </headerFooter>
    </customSheetView>
    <customSheetView guid="{4B898AE2-7356-489E-882D-EC3B09CB95AA}" scale="110" showPageBreaks="1" showGridLines="0" fitToPage="1" printArea="1" hiddenColumns="1" view="pageBreakPreview" topLeftCell="A13">
      <selection activeCell="A22" sqref="A22:E22"/>
      <pageMargins left="0" right="0" top="0" bottom="0" header="0" footer="0"/>
      <pageSetup scale="85" orientation="portrait" r:id="rId3"/>
      <headerFooter alignWithMargins="0">
        <oddFooter>&amp;R&amp;"Book Antiqua,Bold"&amp;8 Page &amp;P of &amp;N</oddFooter>
      </headerFooter>
    </customSheetView>
    <customSheetView guid="{3836A67F-51F8-4B52-B51D-937DC398CD1F}" scale="110" showPageBreaks="1" showGridLines="0" fitToPage="1" printArea="1" hiddenColumns="1" view="pageBreakPreview" topLeftCell="A13">
      <selection activeCell="A22" sqref="A22:E22"/>
      <pageMargins left="0" right="0" top="0" bottom="0" header="0" footer="0"/>
      <pageSetup scale="85" orientation="portrait" r:id="rId4"/>
      <headerFooter alignWithMargins="0">
        <oddFooter>&amp;R&amp;"Book Antiqua,Bold"&amp;8 Page &amp;P of &amp;N</oddFooter>
      </headerFooter>
    </customSheetView>
    <customSheetView guid="{9F341631-288D-49D9-8F81-65CCC818C9BA}" scale="110" showPageBreaks="1" showGridLines="0" fitToPage="1" printArea="1" hiddenColumns="1" view="pageBreakPreview" topLeftCell="A13">
      <selection activeCell="A22" sqref="A22:E22"/>
      <pageMargins left="0" right="0" top="0" bottom="0" header="0" footer="0"/>
      <pageSetup scale="85" orientation="portrait" r:id="rId5"/>
      <headerFooter alignWithMargins="0">
        <oddFooter>&amp;R&amp;"Book Antiqua,Bold"&amp;8 Page &amp;P of &amp;N</oddFooter>
      </headerFooter>
    </customSheetView>
    <customSheetView guid="{DBB6855E-D634-47BF-8EAD-2479D63E426E}" scale="110" showPageBreaks="1" showGridLines="0" fitToPage="1" printArea="1" hiddenColumns="1" view="pageBreakPreview">
      <selection activeCell="A22" sqref="A22:E22"/>
      <pageMargins left="0" right="0" top="0" bottom="0" header="0" footer="0"/>
      <pageSetup scale="85" orientation="portrait" r:id="rId6"/>
      <headerFooter alignWithMargins="0">
        <oddFooter>&amp;R&amp;"Book Antiqua,Bold"&amp;8 Page &amp;P of &amp;N</oddFooter>
      </headerFooter>
    </customSheetView>
    <customSheetView guid="{9CD72AD0-8BDA-437F-A784-A667464C809C}" scale="110" showPageBreaks="1" showGridLines="0" fitToPage="1" printArea="1" hiddenColumns="1" view="pageBreakPreview">
      <selection activeCell="A22" sqref="A22:E22"/>
      <pageMargins left="0" right="0" top="0" bottom="0" header="0" footer="0"/>
      <pageSetup scale="84" orientation="portrait" r:id="rId7"/>
      <headerFooter alignWithMargins="0">
        <oddFooter>&amp;R&amp;"Book Antiqua,Bold"&amp;8 Page &amp;P of &amp;N</oddFooter>
      </headerFooter>
    </customSheetView>
    <customSheetView guid="{757C3C2F-C668-4CD7-806B-CA71CC57DCC1}" scale="110" showPageBreaks="1" showGridLines="0" fitToPage="1" printArea="1" hiddenColumns="1" view="pageBreakPreview" topLeftCell="A13">
      <selection activeCell="A22" sqref="A22:E22"/>
      <pageMargins left="0" right="0" top="0" bottom="0" header="0" footer="0"/>
      <pageSetup scale="90" orientation="portrait" r:id="rId8"/>
      <headerFooter alignWithMargins="0">
        <oddFooter>&amp;R&amp;"Book Antiqua,Bold"&amp;8 Page &amp;P of &amp;N</oddFooter>
      </headerFooter>
    </customSheetView>
    <customSheetView guid="{696D4A13-5E44-4B16-B107-EB70ABB06CBE}" scale="110" showPageBreaks="1" showGridLines="0" fitToPage="1" printArea="1" hiddenColumns="1" view="pageBreakPreview">
      <selection activeCell="A22" sqref="A22:E22"/>
      <pageMargins left="0" right="0" top="0" bottom="0" header="0" footer="0"/>
      <pageSetup scale="90" orientation="portrait" r:id="rId9"/>
      <headerFooter alignWithMargins="0">
        <oddFooter>&amp;R&amp;"Book Antiqua,Bold"&amp;8 Page &amp;P of &amp;N</oddFooter>
      </headerFooter>
    </customSheetView>
    <customSheetView guid="{5476C51C-4037-4B28-A818-10D7CDF0C66A}" scale="110" showPageBreaks="1" showGridLines="0" fitToPage="1" printArea="1" hiddenColumns="1" view="pageBreakPreview">
      <selection activeCell="B9" sqref="B9:D9"/>
      <pageMargins left="0" right="0" top="0" bottom="0" header="0" footer="0"/>
      <pageSetup scale="90" orientation="portrait" r:id="rId10"/>
      <headerFooter alignWithMargins="0">
        <oddFooter>&amp;R&amp;"Book Antiqua,Bold"&amp;8 Page &amp;P of &amp;N</oddFooter>
      </headerFooter>
    </customSheetView>
    <customSheetView guid="{273BBCBD-8F12-4445-A7CA-FDA7C67AE3D5}" scale="110" showPageBreaks="1" showGridLines="0" fitToPage="1" printArea="1" hiddenColumns="1" view="pageBreakPreview">
      <selection activeCell="B9" sqref="B9:D9"/>
      <pageMargins left="0" right="0" top="0" bottom="0" header="0" footer="0"/>
      <pageSetup scale="90" orientation="portrait" r:id="rId11"/>
      <headerFooter alignWithMargins="0">
        <oddFooter>&amp;R&amp;"Book Antiqua,Bold"&amp;8 Page &amp;P of &amp;N</oddFooter>
      </headerFooter>
    </customSheetView>
    <customSheetView guid="{27CB7082-4FAB-46F1-8968-11E3E4A629B2}" scale="110" showPageBreaks="1" showGridLines="0" fitToPage="1" printArea="1" hiddenColumns="1" view="pageBreakPreview" topLeftCell="A4">
      <selection activeCell="B9" sqref="B9:D9"/>
      <pageMargins left="0" right="0" top="0" bottom="0" header="0" footer="0"/>
      <pageSetup scale="90" orientation="portrait" r:id="rId12"/>
      <headerFooter alignWithMargins="0">
        <oddFooter>&amp;R&amp;"Book Antiqua,Bold"&amp;8 Page &amp;P of &amp;N</oddFooter>
      </headerFooter>
    </customSheetView>
    <customSheetView guid="{CDF7C778-C53B-45C7-952D-968F867FB204}" scale="110" showPageBreaks="1" showGridLines="0" fitToPage="1" printArea="1" hiddenColumns="1" view="pageBreakPreview" topLeftCell="A16">
      <selection activeCell="B9" sqref="B9:D9"/>
      <pageMargins left="0" right="0" top="0" bottom="0" header="0" footer="0"/>
      <pageSetup scale="90" orientation="portrait" r:id="rId13"/>
      <headerFooter alignWithMargins="0">
        <oddFooter>&amp;R&amp;"Book Antiqua,Bold"&amp;8 Page &amp;P of &amp;N</oddFooter>
      </headerFooter>
    </customSheetView>
    <customSheetView guid="{2CF6F19D-227C-4840-A9E1-6C944B0145DB}" scale="110" showPageBreaks="1" showGridLines="0" fitToPage="1" printArea="1" hiddenColumns="1" view="pageBreakPreview" topLeftCell="A4">
      <selection activeCell="A22" sqref="A22:E22"/>
      <pageMargins left="0" right="0" top="0" bottom="0" header="0" footer="0"/>
      <pageSetup scale="90" orientation="portrait" r:id="rId14"/>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 right="0" top="0" bottom="0" header="0" footer="0"/>
      <pageSetup scale="95" orientation="portrait" r:id="rId15"/>
      <headerFooter alignWithMargins="0">
        <oddFooter>&amp;R&amp;"Book Antiqua,Bold"&amp;8 Page &amp;P of &amp;N</oddFooter>
      </headerFooter>
    </customSheetView>
    <customSheetView guid="{CB7992C9-ABA5-4C7D-8C49-1E1D8E8875C7}" showPageBreaks="1" showGridLines="0" printArea="1" view="pageBreakPreview" topLeftCell="A10">
      <selection activeCell="G8" sqref="G8"/>
      <pageMargins left="0" right="0" top="0" bottom="0" header="0" footer="0"/>
      <pageSetup scale="97" orientation="portrait" r:id="rId16"/>
      <headerFooter alignWithMargins="0">
        <oddFooter>&amp;R&amp;"Book Antiqua,Bold"&amp;8 Page &amp;P of &amp;N</oddFooter>
      </headerFooter>
    </customSheetView>
    <customSheetView guid="{97C0FC0E-800C-45C9-895E-E91A3F1ADBA4}" showPageBreaks="1" showGridLines="0" printArea="1" view="pageBreakPreview">
      <selection activeCell="A3" sqref="A3:E3"/>
      <pageMargins left="0" right="0" top="0" bottom="0" header="0" footer="0"/>
      <pageSetup scale="97" orientation="portrait" r:id="rId17"/>
      <headerFooter alignWithMargins="0">
        <oddFooter>&amp;R&amp;"Book Antiqua,Bold"&amp;8 Page &amp;P of &amp;N</oddFooter>
      </headerFooter>
    </customSheetView>
    <customSheetView guid="{15A19D23-A9FD-4FC1-B7B0-F2D16BDFC729}" showPageBreaks="1" showGridLines="0" printArea="1" view="pageBreakPreview">
      <selection activeCell="B17" sqref="B17:D17"/>
      <pageMargins left="0" right="0" top="0" bottom="0" header="0" footer="0"/>
      <pageSetup scale="97" orientation="portrait" r:id="rId18"/>
      <headerFooter alignWithMargins="0">
        <oddFooter>&amp;R&amp;"Book Antiqua,Bold"&amp;8 Page &amp;P of &amp;N</oddFooter>
      </headerFooter>
    </customSheetView>
    <customSheetView guid="{C5EDD9E3-0801-4479-8600-A80B0FCFDF0B}" showPageBreaks="1" showGridLines="0" printArea="1" view="pageBreakPreview">
      <selection activeCell="B17" sqref="B17:D17"/>
      <pageMargins left="0" right="0" top="0" bottom="0" header="0" footer="0"/>
      <pageSetup scale="97" orientation="portrait" r:id="rId19"/>
      <headerFooter alignWithMargins="0">
        <oddFooter>&amp;R&amp;"Book Antiqua,Bold"&amp;8 Page &amp;P of &amp;N</oddFooter>
      </headerFooter>
    </customSheetView>
    <customSheetView guid="{FE4EC9C4-31B9-4D40-8323-5B16C3BC840F}" scale="60" showPageBreaks="1" showGridLines="0" printArea="1" view="pageBreakPreview" topLeftCell="A9">
      <selection activeCell="G9" sqref="G9"/>
      <pageMargins left="0" right="0" top="0" bottom="0" header="0" footer="0"/>
      <pageSetup scale="97" orientation="portrait" r:id="rId20"/>
      <headerFooter alignWithMargins="0">
        <oddFooter>&amp;R&amp;"Book Antiqua,Bold"&amp;8 Page &amp;P of &amp;N</oddFooter>
      </headerFooter>
    </customSheetView>
    <customSheetView guid="{F9FE2C60-2849-4C32-B532-2B1A89FFA9CD}" showGridLines="0">
      <selection activeCell="G9" sqref="G9"/>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selection activeCell="A3" sqref="A3:E3"/>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topLeftCell="A7">
      <selection activeCell="B16" sqref="B16:D16"/>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showRuler="0">
      <pageMargins left="0" right="0" top="0" bottom="0" header="0" footer="0"/>
      <pageSetup orientation="portrait" r:id="rId25"/>
      <headerFooter alignWithMargins="0">
        <oddFooter>&amp;L&amp;8Tower Package-P238-TW04, TL associated with Phase-I Generation Project in Orissa (Part-C)&amp;R&amp;"Book Antiqua,Bold"&amp;8Attachment-3(JV) TW04  / Page &amp;P of &amp;N</oddFooter>
      </headerFooter>
    </customSheetView>
    <customSheetView guid="{ECEBABD0-566A-41C4-AA9A-38EA30EFEDA8}" showPageBreaks="1" showGridLines="0" zeroValues="0" printArea="1" showRuler="0" topLeftCell="A7">
      <pageMargins left="0" right="0" top="0" bottom="0" header="0" footer="0"/>
      <pageSetup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T2" sqref="AT2"/>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selection activeCell="E27" sqref="E27"/>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selection activeCell="E36" sqref="E36"/>
      <pageMargins left="0" right="0" top="0" bottom="0" header="0" footer="0"/>
      <pageSetup orientation="portrait" r:id="rId29"/>
      <headerFooter alignWithMargins="0">
        <oddFooter>&amp;R&amp;"Book Antiqua,Bold"&amp;8 Page &amp;P of &amp;N</oddFooter>
      </headerFooter>
    </customSheetView>
    <customSheetView guid="{240327DD-375F-45D4-BA52-89AFD79FE6A1}" scale="60" showPageBreaks="1" showGridLines="0" printArea="1" view="pageBreakPreview">
      <selection activeCell="G9" sqref="G9"/>
      <pageMargins left="0" right="0" top="0" bottom="0" header="0" footer="0"/>
      <pageSetup scale="97" orientation="portrait" r:id="rId30"/>
      <headerFooter alignWithMargins="0">
        <oddFooter>&amp;R&amp;"Book Antiqua,Bold"&amp;8 Page &amp;P of &amp;N</oddFooter>
      </headerFooter>
    </customSheetView>
    <customSheetView guid="{477F7E43-D393-45BA-B99B-D838E4629B5D}" showPageBreaks="1" showGridLines="0" printArea="1" view="pageBreakPreview">
      <selection activeCell="B17" sqref="B17:D17"/>
      <pageMargins left="0" right="0" top="0" bottom="0" header="0" footer="0"/>
      <pageSetup scale="97" orientation="portrait" r:id="rId31"/>
      <headerFooter alignWithMargins="0">
        <oddFooter>&amp;R&amp;"Book Antiqua,Bold"&amp;8 Page &amp;P of &amp;N</oddFooter>
      </headerFooter>
    </customSheetView>
    <customSheetView guid="{8E3ED18F-7B8F-4A1C-969D-A70DC3B696C3}" showPageBreaks="1" showGridLines="0" printArea="1" view="pageBreakPreview">
      <selection activeCell="B17" sqref="B17:D17"/>
      <pageMargins left="0" right="0" top="0" bottom="0" header="0" footer="0"/>
      <pageSetup scale="97" orientation="portrait" r:id="rId32"/>
      <headerFooter alignWithMargins="0">
        <oddFooter>&amp;R&amp;"Book Antiqua,Bold"&amp;8 Page &amp;P of &amp;N</oddFooter>
      </headerFooter>
    </customSheetView>
    <customSheetView guid="{38BECF6E-1A53-4F98-87B9-44F2C5F77E08}" showPageBreaks="1" showGridLines="0" printArea="1" view="pageBreakPreview">
      <selection activeCell="A3" sqref="A3:E3"/>
      <pageMargins left="0" right="0" top="0" bottom="0" header="0" footer="0"/>
      <pageSetup scale="97" orientation="portrait" r:id="rId33"/>
      <headerFooter alignWithMargins="0">
        <oddFooter>&amp;R&amp;"Book Antiqua,Bold"&amp;8 Page &amp;P of &amp;N</oddFooter>
      </headerFooter>
    </customSheetView>
    <customSheetView guid="{340562B9-6CEE-4962-8D7D-CA1C6778F52C}" showPageBreaks="1" showGridLines="0" printArea="1" view="pageBreakPreview">
      <selection activeCell="A3" sqref="A3:E3"/>
      <pageMargins left="0" right="0" top="0" bottom="0" header="0" footer="0"/>
      <pageSetup scale="97" orientation="portrait" r:id="rId34"/>
      <headerFooter alignWithMargins="0">
        <oddFooter>&amp;R&amp;"Book Antiqua,Bold"&amp;8 Page &amp;P of &amp;N</oddFooter>
      </headerFooter>
    </customSheetView>
    <customSheetView guid="{82E8A0F5-0020-4355-95CF-28601763A783}" showPageBreaks="1" showGridLines="0" fitToPage="1" printArea="1" view="pageBreakPreview">
      <selection activeCell="G5" sqref="G5"/>
      <pageMargins left="0" right="0" top="0" bottom="0" header="0" footer="0"/>
      <pageSetup scale="95" orientation="portrait" r:id="rId35"/>
      <headerFooter alignWithMargins="0">
        <oddFooter>&amp;R&amp;"Book Antiqua,Bold"&amp;8 Page &amp;P of &amp;N</oddFooter>
      </headerFooter>
    </customSheetView>
    <customSheetView guid="{05855B4F-D61E-4C97-B759-B2F96767F6F8}" showPageBreaks="1" showGridLines="0" fitToPage="1" printArea="1" hiddenColumns="1" view="pageBreakPreview">
      <selection activeCell="I5" sqref="I5"/>
      <pageMargins left="0" right="0" top="0" bottom="0" header="0" footer="0"/>
      <pageSetup scale="86" orientation="portrait" r:id="rId36"/>
      <headerFooter alignWithMargins="0">
        <oddFooter>&amp;R&amp;"Book Antiqua,Bold"&amp;8 Page &amp;P of &amp;N</oddFooter>
      </headerFooter>
    </customSheetView>
    <customSheetView guid="{A8583C01-5E6A-4469-ADCA-440E12AA8084}" scale="110" showPageBreaks="1" showGridLines="0" fitToPage="1" printArea="1" hiddenColumns="1" view="pageBreakPreview" topLeftCell="A10">
      <selection activeCell="L21" sqref="L21"/>
      <pageMargins left="0" right="0" top="0" bottom="0" header="0" footer="0"/>
      <pageSetup scale="90" orientation="portrait" r:id="rId37"/>
      <headerFooter alignWithMargins="0">
        <oddFooter>&amp;R&amp;"Book Antiqua,Bold"&amp;8 Page &amp;P of &amp;N</oddFooter>
      </headerFooter>
    </customSheetView>
    <customSheetView guid="{F8DC905B-04E9-41D7-B695-0DB8D092215B}" scale="110" showPageBreaks="1" showGridLines="0" fitToPage="1" printArea="1" hiddenColumns="1" view="pageBreakPreview">
      <selection activeCell="D23" sqref="D23"/>
      <pageMargins left="0" right="0" top="0" bottom="0" header="0" footer="0"/>
      <pageSetup scale="89" orientation="portrait" r:id="rId38"/>
      <headerFooter alignWithMargins="0">
        <oddFooter>&amp;R&amp;"Book Antiqua,Bold"&amp;8 Page &amp;P of &amp;N</oddFooter>
      </headerFooter>
    </customSheetView>
    <customSheetView guid="{067EF7EF-2552-42C0-8B2F-9338A16B73EB}" scale="110" showPageBreaks="1" showGridLines="0" fitToPage="1" printArea="1" hiddenColumns="1" view="pageBreakPreview">
      <selection activeCell="D23" sqref="D23"/>
      <pageMargins left="0" right="0" top="0" bottom="0" header="0" footer="0"/>
      <pageSetup scale="90" orientation="portrait" r:id="rId39"/>
      <headerFooter alignWithMargins="0">
        <oddFooter>&amp;R&amp;"Book Antiqua,Bold"&amp;8 Page &amp;P of &amp;N</oddFooter>
      </headerFooter>
    </customSheetView>
    <customSheetView guid="{869B0F9C-77A4-468D-A350-EA35CAE357D9}" scale="110" showPageBreaks="1" showGridLines="0" fitToPage="1" printArea="1" hiddenColumns="1" view="pageBreakPreview" topLeftCell="A16">
      <selection activeCell="B9" sqref="B9:D9"/>
      <pageMargins left="0" right="0" top="0" bottom="0" header="0" footer="0"/>
      <pageSetup scale="90" orientation="portrait" r:id="rId40"/>
      <headerFooter alignWithMargins="0">
        <oddFooter>&amp;R&amp;"Book Antiqua,Bold"&amp;8 Page &amp;P of &amp;N</oddFooter>
      </headerFooter>
    </customSheetView>
    <customSheetView guid="{5D67CA2D-8BB3-4F00-894F-4872C1BBE88F}" scale="110" showPageBreaks="1" showGridLines="0" fitToPage="1" printArea="1" hiddenColumns="1" view="pageBreakPreview" topLeftCell="A4">
      <selection activeCell="B9" sqref="B9:D9"/>
      <pageMargins left="0" right="0" top="0" bottom="0" header="0" footer="0"/>
      <pageSetup scale="89" orientation="portrait" r:id="rId41"/>
      <headerFooter alignWithMargins="0">
        <oddFooter>&amp;R&amp;"Book Antiqua,Bold"&amp;8 Page &amp;P of &amp;N</oddFooter>
      </headerFooter>
    </customSheetView>
    <customSheetView guid="{F0C5A243-1ADF-42BF-85A0-B6506A13618B}" scale="110" showPageBreaks="1" showGridLines="0" fitToPage="1" printArea="1" hiddenColumns="1" view="pageBreakPreview" topLeftCell="A7">
      <selection activeCell="A22" sqref="A22:E22"/>
      <pageMargins left="0" right="0" top="0" bottom="0" header="0" footer="0"/>
      <pageSetup scale="85" orientation="portrait" r:id="rId42"/>
      <headerFooter alignWithMargins="0">
        <oddFooter>&amp;R&amp;"Book Antiqua,Bold"&amp;8 Page &amp;P of &amp;N</oddFooter>
      </headerFooter>
    </customSheetView>
    <customSheetView guid="{176DC383-BC5B-4A2C-B484-0B54305CAC0E}" scale="110" showPageBreaks="1" showGridLines="0" fitToPage="1" printArea="1" hiddenColumns="1" view="pageBreakPreview">
      <selection activeCell="A22" sqref="A22:E22"/>
      <pageMargins left="0" right="0" top="0" bottom="0" header="0" footer="0"/>
      <pageSetup scale="85" orientation="portrait" r:id="rId43"/>
      <headerFooter alignWithMargins="0">
        <oddFooter>&amp;R&amp;"Book Antiqua,Bold"&amp;8 Page &amp;P of &amp;N</oddFooter>
      </headerFooter>
    </customSheetView>
    <customSheetView guid="{3B6A9969-E4B8-452F-AFFE-7A4A13F5C420}" scale="110" showPageBreaks="1" showGridLines="0" fitToPage="1" printArea="1" hiddenColumns="1" view="pageBreakPreview">
      <selection activeCell="J18" sqref="J18"/>
      <pageMargins left="0" right="0" top="0" bottom="0" header="0" footer="0"/>
      <pageSetup scale="85" orientation="portrait" r:id="rId44"/>
      <headerFooter alignWithMargins="0">
        <oddFooter>&amp;R&amp;"Book Antiqua,Bold"&amp;8 Page &amp;P of &amp;N</oddFooter>
      </headerFooter>
    </customSheetView>
    <customSheetView guid="{B8284B7F-813C-4C59-8CB2-9F34C8EAC9F3}" scale="110" showPageBreaks="1" showGridLines="0" fitToPage="1" printArea="1" hiddenColumns="1" view="pageBreakPreview">
      <selection activeCell="J18" sqref="J18"/>
      <pageMargins left="0" right="0" top="0" bottom="0" header="0" footer="0"/>
      <pageSetup scale="85" orientation="portrait" r:id="rId45"/>
      <headerFooter alignWithMargins="0">
        <oddFooter>&amp;R&amp;"Book Antiqua,Bold"&amp;8 Page &amp;P of &amp;N</oddFooter>
      </headerFooter>
    </customSheetView>
  </customSheetViews>
  <mergeCells count="15">
    <mergeCell ref="A1:D1"/>
    <mergeCell ref="A3:E3"/>
    <mergeCell ref="A5:E5"/>
    <mergeCell ref="A22:E22"/>
    <mergeCell ref="B9:D9"/>
    <mergeCell ref="B10:D10"/>
    <mergeCell ref="B11:D11"/>
    <mergeCell ref="B12:D12"/>
    <mergeCell ref="B20:D20"/>
    <mergeCell ref="A14:E14"/>
    <mergeCell ref="B17:D17"/>
    <mergeCell ref="B18:D18"/>
    <mergeCell ref="B19:D19"/>
    <mergeCell ref="B16:D16"/>
    <mergeCell ref="A8:D8"/>
  </mergeCells>
  <phoneticPr fontId="7" type="noConversion"/>
  <conditionalFormatting sqref="A15:A19 B15:E20">
    <cfRule type="expression" dxfId="85" priority="1" stopIfTrue="1">
      <formula>$Z$2=0</formula>
    </cfRule>
  </conditionalFormatting>
  <conditionalFormatting sqref="A22">
    <cfRule type="expression" dxfId="84" priority="2" stopIfTrue="1">
      <formula>$H$22="Sole Bidder"</formula>
    </cfRule>
  </conditionalFormatting>
  <pageMargins left="0.75" right="0.63" top="0.57999999999999996" bottom="0.6" header="0.34" footer="0.35"/>
  <pageSetup scale="85" orientation="portrait" r:id="rId46"/>
  <headerFooter alignWithMargins="0">
    <oddFooter>&amp;R&amp;"Book Antiqua,Bold"&amp;8 Page &amp;P of &amp;N</oddFooter>
  </headerFooter>
  <drawing r:id="rId4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GG406"/>
  <sheetViews>
    <sheetView showGridLines="0" showZeros="0" view="pageBreakPreview" topLeftCell="A4" zoomScale="130" zoomScaleNormal="100" zoomScaleSheetLayoutView="130" workbookViewId="0">
      <selection activeCell="D15" sqref="D15"/>
    </sheetView>
  </sheetViews>
  <sheetFormatPr defaultColWidth="9.140625" defaultRowHeight="15.75"/>
  <cols>
    <col min="1" max="1" width="14.28515625" style="278" customWidth="1"/>
    <col min="2" max="2" width="13.85546875" style="278" customWidth="1"/>
    <col min="3" max="3" width="11.42578125" style="278" customWidth="1"/>
    <col min="4" max="4" width="27.85546875" style="278" customWidth="1"/>
    <col min="5" max="5" width="14.42578125" style="278" customWidth="1"/>
    <col min="6" max="6" width="29" style="278" customWidth="1"/>
    <col min="7" max="7" width="16.42578125" style="278" customWidth="1"/>
    <col min="8" max="8" width="13.28515625" style="278" customWidth="1"/>
    <col min="9" max="9" width="25.7109375" style="278" customWidth="1"/>
    <col min="10" max="10" width="10.5703125" style="278" hidden="1" customWidth="1"/>
    <col min="11" max="11" width="10.28515625" style="278" hidden="1" customWidth="1"/>
    <col min="12" max="12" width="11.85546875" style="278" hidden="1" customWidth="1"/>
    <col min="13" max="13" width="34.5703125" style="278" hidden="1" customWidth="1"/>
    <col min="14" max="14" width="10.42578125" style="278" hidden="1" customWidth="1"/>
    <col min="15" max="15" width="11.42578125" style="278" hidden="1" customWidth="1"/>
    <col min="16" max="16" width="10.7109375" style="278" hidden="1" customWidth="1"/>
    <col min="17" max="17" width="13.7109375" style="278" hidden="1" customWidth="1"/>
    <col min="18" max="20" width="0" style="278" hidden="1" customWidth="1"/>
    <col min="21" max="21" width="13.5703125" style="278" hidden="1" customWidth="1"/>
    <col min="22" max="28" width="0" style="278" hidden="1" customWidth="1"/>
    <col min="29" max="16384" width="9.140625" style="278"/>
  </cols>
  <sheetData>
    <row r="1" spans="1:9" ht="24" customHeight="1">
      <c r="A1" s="311" t="str">
        <f>Basic!A3&amp;Basic!B3</f>
        <v xml:space="preserve">Specification No.:CC/NT/W-RT/DOM/A04/24/04405 </v>
      </c>
      <c r="B1" s="327"/>
      <c r="C1" s="327"/>
      <c r="D1" s="327"/>
      <c r="E1" s="327"/>
      <c r="F1" s="327"/>
      <c r="G1" s="327"/>
      <c r="H1" s="276"/>
      <c r="I1" s="276" t="s">
        <v>69</v>
      </c>
    </row>
    <row r="2" spans="1:9" ht="15.75" customHeight="1"/>
    <row r="3" spans="1:9" ht="85.5" customHeight="1">
      <c r="A3" s="1071" t="str">
        <f>Basic!B1</f>
        <v>765 kV Reactor Package–LOT-7RT-04-BULK for 7X 110 MVAR, 765kV, (1-Ph) Reactors under "Bulk Procurement of 765kV &amp; 400kV Class Transformers &amp; Reactors of various capacities (Lot-7)"</v>
      </c>
      <c r="B3" s="1071"/>
      <c r="C3" s="1071"/>
      <c r="D3" s="1071"/>
      <c r="E3" s="1071"/>
      <c r="F3" s="1071"/>
      <c r="G3" s="1071"/>
      <c r="H3" s="1071"/>
      <c r="I3" s="1071"/>
    </row>
    <row r="5" spans="1:9" ht="21.75" customHeight="1">
      <c r="A5" s="1072" t="s">
        <v>70</v>
      </c>
      <c r="B5" s="1072"/>
      <c r="C5" s="1072"/>
      <c r="D5" s="1072"/>
      <c r="E5" s="1072"/>
      <c r="F5" s="1072"/>
      <c r="G5" s="1072"/>
      <c r="H5" s="1072"/>
      <c r="I5" s="1072"/>
    </row>
    <row r="7" spans="1:9" ht="16.5">
      <c r="A7" s="283" t="str">
        <f>'[11]Attach 3(JV)'!A7:D7</f>
        <v>Bidder’s Name and Address (Lead Partner of) :</v>
      </c>
      <c r="F7" s="285"/>
      <c r="H7" s="307" t="str">
        <f>'[11]Attach 3(JV)'!E7</f>
        <v>To:</v>
      </c>
    </row>
    <row r="8" spans="1:9" ht="32.25" customHeight="1">
      <c r="A8" s="1073" t="str">
        <f>IF('Names of Bidder'!D6= "JV (Joint Venture)", "JV of " &amp; Z8, "")</f>
        <v/>
      </c>
      <c r="B8" s="1073"/>
      <c r="C8" s="1073"/>
      <c r="D8" s="1073"/>
      <c r="F8" s="391"/>
      <c r="H8" s="309" t="str">
        <f>'[11]Attach 3(JV)'!E8</f>
        <v>Contract Services</v>
      </c>
    </row>
    <row r="9" spans="1:9" ht="18" customHeight="1">
      <c r="A9" s="283" t="s">
        <v>71</v>
      </c>
      <c r="B9" s="1074">
        <f>'Attach 3(JV)'!B9:D9</f>
        <v>0</v>
      </c>
      <c r="C9" s="1074"/>
      <c r="F9" s="391"/>
      <c r="H9" s="309" t="str">
        <f>'[11]Attach 3(JV)'!E9</f>
        <v>Power Grid Corporation of India Ltd.,</v>
      </c>
    </row>
    <row r="10" spans="1:9" ht="18" customHeight="1">
      <c r="A10" s="283" t="s">
        <v>72</v>
      </c>
      <c r="B10" s="1070">
        <f>'Attach 3(JV)'!B10:D10</f>
        <v>0</v>
      </c>
      <c r="C10" s="1070"/>
      <c r="F10" s="391"/>
      <c r="H10" s="309" t="str">
        <f>'[11]Attach 3(JV)'!E10</f>
        <v>"Saudamini", Plot No. 2, Sector 29</v>
      </c>
    </row>
    <row r="11" spans="1:9" ht="17.25" customHeight="1">
      <c r="B11" s="1070">
        <f>'Attach 3(JV)'!B11:D11</f>
        <v>0</v>
      </c>
      <c r="C11" s="1070"/>
      <c r="F11" s="391"/>
      <c r="H11" s="309" t="str">
        <f>'[11]Attach 3(JV)'!E11</f>
        <v>Gurgaon (Haryana) - 122001</v>
      </c>
    </row>
    <row r="12" spans="1:9" ht="18" customHeight="1">
      <c r="B12" s="1070">
        <f>'Attach 3(JV)'!B12:D12</f>
        <v>0</v>
      </c>
      <c r="C12" s="1070"/>
    </row>
    <row r="13" spans="1:9">
      <c r="B13" s="1070" t="str">
        <f>IF('Names of Bidder'!D22=0, "", 'Names of Bidder'!D22)</f>
        <v/>
      </c>
      <c r="C13" s="1070"/>
    </row>
    <row r="14" spans="1:9">
      <c r="A14" s="278" t="s">
        <v>63</v>
      </c>
    </row>
    <row r="16" spans="1:9" ht="66" customHeight="1">
      <c r="A16" s="998" t="s">
        <v>73</v>
      </c>
      <c r="B16" s="998"/>
      <c r="C16" s="998"/>
      <c r="D16" s="998"/>
      <c r="E16" s="998"/>
      <c r="F16" s="998"/>
      <c r="G16" s="998"/>
      <c r="H16" s="998"/>
      <c r="I16" s="998"/>
    </row>
    <row r="17" spans="1:13" ht="9.75" customHeight="1"/>
    <row r="18" spans="1:13" ht="14.25" customHeight="1">
      <c r="A18" s="392" t="s">
        <v>74</v>
      </c>
      <c r="B18" s="998" t="s">
        <v>75</v>
      </c>
      <c r="C18" s="998"/>
      <c r="D18" s="998"/>
      <c r="E18" s="998"/>
      <c r="F18" s="998"/>
      <c r="M18" s="393"/>
    </row>
    <row r="19" spans="1:13" ht="17.25" hidden="1" customHeight="1">
      <c r="A19" s="392" t="s">
        <v>74</v>
      </c>
      <c r="B19" s="998" t="s">
        <v>76</v>
      </c>
      <c r="C19" s="998"/>
      <c r="D19" s="998"/>
      <c r="E19" s="998"/>
      <c r="F19" s="998"/>
      <c r="G19" s="998"/>
      <c r="H19" s="998"/>
      <c r="M19" s="393"/>
    </row>
    <row r="20" spans="1:13" ht="16.5" hidden="1">
      <c r="A20" s="394" t="s">
        <v>77</v>
      </c>
      <c r="B20" s="1069" t="e">
        <f>'[11]Name of Bidder'!C13</f>
        <v>#REF!</v>
      </c>
      <c r="C20" s="1069"/>
      <c r="D20" s="1069"/>
      <c r="E20" s="1069"/>
      <c r="F20" s="1069"/>
      <c r="G20" s="1069"/>
      <c r="H20" s="1069"/>
      <c r="M20" s="323">
        <f>'[11]Name of Bidder'!F6</f>
        <v>2</v>
      </c>
    </row>
    <row r="21" spans="1:13" ht="16.5" hidden="1">
      <c r="A21" s="394" t="s">
        <v>78</v>
      </c>
      <c r="B21" s="1069" t="e">
        <f>'[11]Name of Bidder'!C18</f>
        <v>#REF!</v>
      </c>
      <c r="C21" s="1069"/>
      <c r="D21" s="1069"/>
      <c r="E21" s="1069"/>
      <c r="F21" s="1069"/>
      <c r="G21" s="1069"/>
      <c r="H21" s="1069"/>
      <c r="M21" s="323" t="str">
        <f>'[11]Name of Bidder'!F8</f>
        <v>2 or more</v>
      </c>
    </row>
    <row r="22" spans="1:13" ht="17.25" hidden="1" customHeight="1">
      <c r="A22" s="394" t="s">
        <v>79</v>
      </c>
      <c r="B22" s="1069" t="e">
        <f>'[11]Name of Bidder'!C23</f>
        <v>#REF!</v>
      </c>
      <c r="C22" s="1069"/>
      <c r="D22" s="1069"/>
      <c r="E22" s="1069"/>
      <c r="F22" s="1069"/>
      <c r="G22" s="1069"/>
      <c r="H22" s="1069"/>
      <c r="I22" s="326"/>
    </row>
    <row r="23" spans="1:13" ht="15.75" hidden="1" customHeight="1">
      <c r="B23" s="395" t="s">
        <v>80</v>
      </c>
    </row>
    <row r="24" spans="1:13" ht="10.5" customHeight="1">
      <c r="A24" s="396"/>
    </row>
    <row r="25" spans="1:13" ht="25.5" hidden="1" customHeight="1">
      <c r="A25" s="998" t="s">
        <v>81</v>
      </c>
      <c r="B25" s="998"/>
      <c r="C25" s="998"/>
      <c r="D25" s="998"/>
      <c r="E25" s="998"/>
      <c r="F25" s="998"/>
      <c r="G25" s="998"/>
      <c r="H25" s="998"/>
    </row>
    <row r="26" spans="1:13" ht="31.5" customHeight="1">
      <c r="A26" s="988" t="s">
        <v>82</v>
      </c>
      <c r="B26" s="988"/>
      <c r="C26" s="988"/>
      <c r="D26" s="988"/>
      <c r="E26" s="988"/>
      <c r="F26" s="988"/>
      <c r="G26" s="988"/>
      <c r="H26" s="988"/>
      <c r="I26" s="326"/>
    </row>
    <row r="27" spans="1:13" ht="26.25" customHeight="1">
      <c r="A27" s="397" t="s">
        <v>83</v>
      </c>
      <c r="B27" s="988" t="s">
        <v>84</v>
      </c>
      <c r="C27" s="988"/>
      <c r="D27" s="988"/>
      <c r="E27" s="988"/>
      <c r="F27" s="988"/>
      <c r="G27" s="988"/>
      <c r="H27" s="988"/>
      <c r="I27" s="326"/>
    </row>
    <row r="28" spans="1:13" ht="26.25" customHeight="1">
      <c r="A28" s="398" t="s">
        <v>85</v>
      </c>
      <c r="B28" s="1062" t="s">
        <v>86</v>
      </c>
      <c r="C28" s="1062"/>
      <c r="D28" s="1062"/>
      <c r="E28" s="1062"/>
      <c r="F28" s="1062"/>
      <c r="G28" s="1062"/>
      <c r="H28" s="1062"/>
    </row>
    <row r="29" spans="1:13" ht="26.25" customHeight="1">
      <c r="A29" s="398" t="s">
        <v>87</v>
      </c>
      <c r="B29" s="1062" t="s">
        <v>88</v>
      </c>
      <c r="C29" s="1062"/>
      <c r="D29" s="1062"/>
      <c r="E29" s="1062"/>
      <c r="F29" s="1062"/>
      <c r="G29" s="1062"/>
      <c r="H29" s="1062"/>
    </row>
    <row r="30" spans="1:13" ht="41.25" customHeight="1">
      <c r="A30" s="398" t="s">
        <v>89</v>
      </c>
      <c r="B30" s="1062" t="s">
        <v>90</v>
      </c>
      <c r="C30" s="1062"/>
      <c r="D30" s="1062"/>
      <c r="E30" s="1062"/>
      <c r="F30" s="1062"/>
      <c r="G30" s="1062"/>
      <c r="H30" s="1062"/>
    </row>
    <row r="31" spans="1:13" ht="9.75" customHeight="1">
      <c r="A31" s="398"/>
      <c r="B31" s="326"/>
      <c r="C31" s="326"/>
      <c r="D31" s="326"/>
      <c r="E31" s="326"/>
      <c r="F31" s="326"/>
      <c r="G31" s="326"/>
      <c r="H31" s="326"/>
      <c r="I31" s="326"/>
    </row>
    <row r="32" spans="1:13" ht="25.5" customHeight="1">
      <c r="A32" s="397" t="s">
        <v>91</v>
      </c>
      <c r="B32" s="1063" t="s">
        <v>92</v>
      </c>
      <c r="C32" s="1063"/>
      <c r="D32" s="1063"/>
      <c r="E32" s="1063"/>
      <c r="F32" s="1063"/>
      <c r="G32" s="1063"/>
      <c r="H32" s="1063"/>
      <c r="I32" s="326"/>
    </row>
    <row r="33" spans="1:9" ht="22.5" customHeight="1">
      <c r="A33" s="398" t="s">
        <v>85</v>
      </c>
      <c r="B33" s="988" t="s">
        <v>93</v>
      </c>
      <c r="C33" s="988"/>
      <c r="D33" s="988"/>
      <c r="E33" s="988"/>
      <c r="F33" s="988"/>
      <c r="G33" s="988"/>
      <c r="H33" s="988"/>
      <c r="I33" s="326"/>
    </row>
    <row r="34" spans="1:9" ht="24.75" hidden="1" customHeight="1">
      <c r="A34" s="398" t="s">
        <v>87</v>
      </c>
      <c r="B34" s="988" t="s">
        <v>94</v>
      </c>
      <c r="C34" s="988"/>
      <c r="D34" s="988"/>
      <c r="E34" s="988"/>
      <c r="F34" s="988"/>
      <c r="G34" s="988"/>
      <c r="H34" s="988"/>
      <c r="I34" s="326"/>
    </row>
    <row r="35" spans="1:9" ht="12" customHeight="1">
      <c r="A35" s="326"/>
      <c r="B35" s="326"/>
      <c r="C35" s="326"/>
      <c r="D35" s="326"/>
      <c r="E35" s="326"/>
      <c r="F35" s="326"/>
      <c r="G35" s="326"/>
      <c r="H35" s="326"/>
      <c r="I35" s="326"/>
    </row>
    <row r="36" spans="1:9" s="401" customFormat="1" ht="24.75" customHeight="1">
      <c r="A36" s="399" t="s">
        <v>95</v>
      </c>
      <c r="B36" s="1064" t="s">
        <v>96</v>
      </c>
      <c r="C36" s="1064"/>
      <c r="D36" s="1064"/>
      <c r="E36" s="1064"/>
      <c r="F36" s="1064"/>
      <c r="G36" s="1064"/>
      <c r="H36" s="1064"/>
      <c r="I36" s="400"/>
    </row>
    <row r="37" spans="1:9" ht="24" customHeight="1">
      <c r="A37" s="326"/>
      <c r="B37" s="1063" t="s">
        <v>97</v>
      </c>
      <c r="C37" s="1063"/>
      <c r="D37" s="1063"/>
      <c r="E37" s="1063"/>
      <c r="F37" s="1063"/>
      <c r="G37" s="1063"/>
      <c r="H37" s="1063"/>
      <c r="I37" s="326"/>
    </row>
    <row r="38" spans="1:9" ht="54" customHeight="1">
      <c r="A38" s="326"/>
      <c r="B38" s="988" t="s">
        <v>98</v>
      </c>
      <c r="C38" s="988"/>
      <c r="D38" s="988"/>
      <c r="E38" s="988"/>
      <c r="F38" s="988"/>
      <c r="G38" s="988"/>
      <c r="H38" s="988"/>
      <c r="I38" s="326"/>
    </row>
    <row r="39" spans="1:9" ht="15.75" customHeight="1">
      <c r="A39" s="892" t="s">
        <v>99</v>
      </c>
      <c r="B39" s="894" t="s">
        <v>100</v>
      </c>
      <c r="C39" s="896"/>
      <c r="D39" s="1068" t="s">
        <v>101</v>
      </c>
      <c r="E39" s="1068"/>
      <c r="F39" s="1068"/>
      <c r="G39" s="326"/>
      <c r="H39" s="326"/>
    </row>
    <row r="40" spans="1:9" ht="19.5" customHeight="1">
      <c r="A40" s="1065"/>
      <c r="B40" s="1066"/>
      <c r="C40" s="1067"/>
      <c r="D40" s="1068"/>
      <c r="E40" s="1068"/>
      <c r="F40" s="1068"/>
      <c r="G40" s="326"/>
      <c r="H40" s="326"/>
      <c r="I40" s="326"/>
    </row>
    <row r="41" spans="1:9" ht="20.25" customHeight="1">
      <c r="A41" s="893"/>
      <c r="B41" s="870"/>
      <c r="C41" s="872"/>
      <c r="D41" s="1068"/>
      <c r="E41" s="1068"/>
      <c r="F41" s="1068"/>
      <c r="G41" s="326"/>
      <c r="H41" s="326"/>
      <c r="I41" s="326"/>
    </row>
    <row r="42" spans="1:9" ht="30.75" customHeight="1">
      <c r="A42" s="404">
        <v>1</v>
      </c>
      <c r="B42" s="1041" t="s">
        <v>102</v>
      </c>
      <c r="C42" s="1041"/>
      <c r="D42" s="898" t="str">
        <f>IF('Names of Bidder'!D18=0, "", 'Names of Bidder'!D18)</f>
        <v/>
      </c>
      <c r="E42" s="899"/>
      <c r="F42" s="900"/>
      <c r="G42" s="326"/>
      <c r="H42" s="326"/>
      <c r="I42" s="326"/>
    </row>
    <row r="43" spans="1:9" ht="22.5" customHeight="1">
      <c r="A43" s="1055">
        <v>2</v>
      </c>
      <c r="B43" s="1058" t="s">
        <v>103</v>
      </c>
      <c r="C43" s="902"/>
      <c r="D43" s="867"/>
      <c r="E43" s="868"/>
      <c r="F43" s="869"/>
      <c r="G43" s="326"/>
      <c r="H43" s="326"/>
      <c r="I43" s="326"/>
    </row>
    <row r="44" spans="1:9" ht="22.5" customHeight="1">
      <c r="A44" s="1056"/>
      <c r="B44" s="1059"/>
      <c r="C44" s="885"/>
      <c r="D44" s="867"/>
      <c r="E44" s="868"/>
      <c r="F44" s="869"/>
      <c r="G44" s="326"/>
      <c r="H44" s="326"/>
      <c r="I44" s="326"/>
    </row>
    <row r="45" spans="1:9" ht="21.75" customHeight="1">
      <c r="A45" s="1057"/>
      <c r="B45" s="1060"/>
      <c r="C45" s="1061"/>
      <c r="D45" s="867"/>
      <c r="E45" s="868"/>
      <c r="F45" s="869"/>
      <c r="G45" s="326"/>
      <c r="H45" s="326"/>
      <c r="I45" s="326"/>
    </row>
    <row r="46" spans="1:9" ht="18.75" customHeight="1">
      <c r="A46" s="404">
        <v>3</v>
      </c>
      <c r="B46" s="1041" t="s">
        <v>104</v>
      </c>
      <c r="C46" s="1041"/>
      <c r="D46" s="867"/>
      <c r="E46" s="868"/>
      <c r="F46" s="869"/>
      <c r="G46" s="326"/>
      <c r="H46" s="326"/>
      <c r="I46" s="326"/>
    </row>
    <row r="47" spans="1:9" ht="20.25" customHeight="1">
      <c r="A47" s="404">
        <v>4</v>
      </c>
      <c r="B47" s="1041" t="s">
        <v>105</v>
      </c>
      <c r="C47" s="1041"/>
      <c r="D47" s="867"/>
      <c r="E47" s="868"/>
      <c r="F47" s="869"/>
      <c r="G47" s="326"/>
      <c r="H47" s="326"/>
      <c r="I47" s="326"/>
    </row>
    <row r="48" spans="1:9" ht="19.5" customHeight="1">
      <c r="A48" s="405">
        <v>5</v>
      </c>
      <c r="B48" s="1041" t="s">
        <v>106</v>
      </c>
      <c r="C48" s="1041"/>
      <c r="D48" s="867"/>
      <c r="E48" s="868"/>
      <c r="F48" s="869"/>
      <c r="G48" s="326"/>
      <c r="H48" s="326"/>
    </row>
    <row r="49" spans="1:10" ht="51.75" customHeight="1">
      <c r="A49" s="404">
        <v>6</v>
      </c>
      <c r="B49" s="1041" t="s">
        <v>107</v>
      </c>
      <c r="C49" s="1041"/>
      <c r="D49" s="867"/>
      <c r="E49" s="868"/>
      <c r="F49" s="869"/>
      <c r="G49" s="326"/>
      <c r="H49" s="326"/>
      <c r="I49" s="326"/>
    </row>
    <row r="50" spans="1:10" ht="49.5" customHeight="1">
      <c r="A50" s="404">
        <v>7</v>
      </c>
      <c r="B50" s="1041" t="s">
        <v>108</v>
      </c>
      <c r="C50" s="1041"/>
      <c r="D50" s="867"/>
      <c r="E50" s="868"/>
      <c r="F50" s="869"/>
      <c r="G50" s="326"/>
      <c r="H50" s="326"/>
      <c r="I50" s="326"/>
    </row>
    <row r="51" spans="1:10" ht="24" customHeight="1">
      <c r="A51" s="404">
        <v>8</v>
      </c>
      <c r="B51" s="1041" t="s">
        <v>109</v>
      </c>
      <c r="C51" s="1041"/>
      <c r="D51" s="867"/>
      <c r="E51" s="868"/>
      <c r="F51" s="869"/>
      <c r="G51" s="326"/>
      <c r="H51" s="326"/>
      <c r="I51" s="326"/>
    </row>
    <row r="52" spans="1:10" ht="22.5" customHeight="1">
      <c r="A52" s="406"/>
      <c r="B52" s="407" t="s">
        <v>110</v>
      </c>
      <c r="C52" s="408"/>
      <c r="D52" s="867"/>
      <c r="E52" s="868"/>
      <c r="F52" s="869"/>
      <c r="G52" s="326"/>
      <c r="H52" s="326"/>
      <c r="I52" s="326"/>
    </row>
    <row r="53" spans="1:10" ht="24.75" customHeight="1">
      <c r="A53" s="406"/>
      <c r="B53" s="407" t="s">
        <v>111</v>
      </c>
      <c r="C53" s="408"/>
      <c r="D53" s="867"/>
      <c r="E53" s="868"/>
      <c r="F53" s="869"/>
      <c r="G53" s="326"/>
      <c r="H53" s="326"/>
      <c r="I53" s="326"/>
    </row>
    <row r="54" spans="1:10" ht="22.5" customHeight="1">
      <c r="A54" s="409"/>
      <c r="B54" s="407" t="s">
        <v>112</v>
      </c>
      <c r="C54" s="410"/>
      <c r="D54" s="867"/>
      <c r="E54" s="868"/>
      <c r="F54" s="869"/>
      <c r="G54" s="326"/>
      <c r="H54" s="326"/>
    </row>
    <row r="55" spans="1:10" ht="13.5" customHeight="1">
      <c r="A55" s="326"/>
      <c r="B55" s="326"/>
      <c r="C55" s="326"/>
      <c r="D55" s="326"/>
      <c r="E55" s="326"/>
      <c r="F55" s="326"/>
      <c r="G55" s="326"/>
      <c r="H55" s="326"/>
      <c r="I55" s="326"/>
    </row>
    <row r="56" spans="1:10" s="374" customFormat="1" ht="47.25" customHeight="1">
      <c r="A56" s="404">
        <v>9</v>
      </c>
      <c r="B56" s="1050" t="s">
        <v>113</v>
      </c>
      <c r="C56" s="1051"/>
      <c r="D56" s="1051"/>
      <c r="E56" s="1051"/>
      <c r="F56" s="1052"/>
      <c r="G56" s="411" t="s">
        <v>34</v>
      </c>
      <c r="H56" s="412"/>
      <c r="I56" s="59"/>
      <c r="J56" s="59"/>
    </row>
    <row r="57" spans="1:10" s="374" customFormat="1" ht="42" customHeight="1">
      <c r="A57" s="404">
        <v>10</v>
      </c>
      <c r="B57" s="1050" t="s">
        <v>114</v>
      </c>
      <c r="C57" s="1051"/>
      <c r="D57" s="1051"/>
      <c r="E57" s="1051"/>
      <c r="F57" s="1052"/>
      <c r="G57" s="411"/>
      <c r="H57" s="412"/>
      <c r="I57" s="59"/>
      <c r="J57" s="59"/>
    </row>
    <row r="58" spans="1:10" s="374" customFormat="1" ht="12" customHeight="1">
      <c r="A58" s="59"/>
      <c r="B58" s="59"/>
      <c r="C58" s="59"/>
      <c r="D58" s="59"/>
      <c r="E58" s="59"/>
      <c r="F58" s="59"/>
      <c r="G58" s="59"/>
      <c r="H58" s="59"/>
      <c r="I58" s="59"/>
      <c r="J58" s="59"/>
    </row>
    <row r="59" spans="1:10" s="374" customFormat="1" ht="12" customHeight="1">
      <c r="A59" s="59"/>
      <c r="B59" s="59"/>
      <c r="C59" s="59"/>
      <c r="D59" s="59"/>
      <c r="E59" s="59"/>
      <c r="F59" s="59"/>
      <c r="G59" s="59"/>
      <c r="H59" s="59"/>
      <c r="I59" s="59"/>
      <c r="J59" s="59"/>
    </row>
    <row r="60" spans="1:10" s="374" customFormat="1" ht="24" customHeight="1">
      <c r="A60" s="413">
        <v>2</v>
      </c>
      <c r="B60" s="1053" t="s">
        <v>115</v>
      </c>
      <c r="C60" s="1053"/>
      <c r="D60" s="1053"/>
      <c r="E60" s="1053"/>
      <c r="F60" s="1053"/>
      <c r="G60" s="1053"/>
      <c r="H60" s="1053"/>
      <c r="I60" s="1053"/>
      <c r="J60" s="59"/>
    </row>
    <row r="61" spans="1:10" s="374" customFormat="1" ht="16.5">
      <c r="A61" s="59"/>
      <c r="B61" s="59"/>
      <c r="C61" s="59"/>
      <c r="D61" s="59"/>
      <c r="E61" s="59"/>
      <c r="F61" s="59"/>
      <c r="G61" s="59"/>
      <c r="H61" s="59"/>
      <c r="I61" s="59"/>
      <c r="J61" s="59"/>
    </row>
    <row r="62" spans="1:10" s="374" customFormat="1" ht="24.75" customHeight="1">
      <c r="A62" s="414" t="s">
        <v>116</v>
      </c>
      <c r="B62" s="1054" t="s">
        <v>117</v>
      </c>
      <c r="C62" s="1054"/>
      <c r="D62" s="1054"/>
      <c r="E62" s="1054"/>
      <c r="F62" s="1054"/>
      <c r="G62" s="1054"/>
      <c r="H62" s="1054"/>
      <c r="I62" s="1054"/>
      <c r="J62" s="59"/>
    </row>
    <row r="63" spans="1:10" s="374" customFormat="1" ht="10.5" customHeight="1">
      <c r="A63" s="59"/>
      <c r="B63" s="59"/>
      <c r="C63" s="59"/>
      <c r="D63" s="59"/>
      <c r="E63" s="59"/>
      <c r="F63" s="59"/>
      <c r="G63" s="59"/>
      <c r="H63" s="59"/>
      <c r="I63" s="59"/>
      <c r="J63" s="59"/>
    </row>
    <row r="64" spans="1:10" s="374" customFormat="1" ht="75" customHeight="1">
      <c r="A64" s="415" t="s">
        <v>118</v>
      </c>
      <c r="B64" s="1048" t="s">
        <v>119</v>
      </c>
      <c r="C64" s="1048"/>
      <c r="D64" s="1048"/>
      <c r="E64" s="1048"/>
      <c r="F64" s="1048"/>
      <c r="G64" s="1048"/>
      <c r="H64" s="1048"/>
      <c r="I64" s="1048"/>
    </row>
    <row r="65" spans="1:189" s="374" customFormat="1" ht="192.75" customHeight="1">
      <c r="A65" s="415" t="s">
        <v>120</v>
      </c>
      <c r="B65" s="1049" t="s">
        <v>121</v>
      </c>
      <c r="C65" s="1049"/>
      <c r="D65" s="1049"/>
      <c r="E65" s="1049"/>
      <c r="F65" s="1049"/>
      <c r="G65" s="1049"/>
      <c r="H65" s="1049"/>
      <c r="I65" s="1049"/>
      <c r="J65" s="59"/>
    </row>
    <row r="66" spans="1:189" s="374" customFormat="1" ht="213" customHeight="1">
      <c r="A66" s="415" t="s">
        <v>122</v>
      </c>
      <c r="B66" s="1049" t="s">
        <v>123</v>
      </c>
      <c r="C66" s="1049"/>
      <c r="D66" s="1049"/>
      <c r="E66" s="1049"/>
      <c r="F66" s="1049"/>
      <c r="G66" s="1049"/>
      <c r="H66" s="1049"/>
      <c r="I66" s="1049"/>
      <c r="J66" s="59"/>
    </row>
    <row r="67" spans="1:189" s="374" customFormat="1" ht="60" customHeight="1">
      <c r="A67" s="415"/>
      <c r="B67" s="1049" t="s">
        <v>124</v>
      </c>
      <c r="C67" s="1049"/>
      <c r="D67" s="1049"/>
      <c r="E67" s="1049"/>
      <c r="F67" s="1049"/>
      <c r="G67" s="1049"/>
      <c r="H67" s="1049"/>
      <c r="I67" s="1049"/>
      <c r="J67" s="59"/>
    </row>
    <row r="68" spans="1:189" s="374" customFormat="1" ht="24.75" customHeight="1">
      <c r="A68" s="415"/>
      <c r="B68" s="1049" t="s">
        <v>125</v>
      </c>
      <c r="C68" s="1049"/>
      <c r="D68" s="1049"/>
      <c r="E68" s="1049"/>
      <c r="F68" s="1049"/>
      <c r="G68" s="1049"/>
      <c r="H68" s="1049"/>
      <c r="I68" s="1049"/>
      <c r="J68" s="59"/>
    </row>
    <row r="69" spans="1:189" s="374" customFormat="1" ht="16.5">
      <c r="A69" s="59"/>
      <c r="B69" s="59"/>
      <c r="C69" s="59"/>
      <c r="D69" s="59"/>
      <c r="E69" s="59"/>
      <c r="F69" s="59"/>
      <c r="G69" s="59"/>
      <c r="H69" s="59"/>
      <c r="I69" s="59"/>
      <c r="J69" s="59"/>
    </row>
    <row r="70" spans="1:189" s="374" customFormat="1" ht="57" customHeight="1">
      <c r="A70" s="415" t="s">
        <v>126</v>
      </c>
      <c r="B70" s="1044" t="s">
        <v>127</v>
      </c>
      <c r="C70" s="1044"/>
      <c r="D70" s="1044"/>
      <c r="E70" s="1044"/>
      <c r="F70" s="1044"/>
      <c r="G70" s="1044"/>
      <c r="H70" s="1044"/>
      <c r="I70" s="1044"/>
      <c r="J70" s="59"/>
    </row>
    <row r="71" spans="1:189" s="374" customFormat="1" ht="41.25" customHeight="1">
      <c r="B71" s="1044" t="s">
        <v>128</v>
      </c>
      <c r="C71" s="1044"/>
      <c r="D71" s="1044"/>
      <c r="E71" s="1044"/>
      <c r="F71" s="1044"/>
      <c r="G71" s="1044"/>
      <c r="H71" s="1044"/>
      <c r="I71" s="1044"/>
    </row>
    <row r="72" spans="1:189" s="374" customFormat="1" ht="16.5" customHeight="1">
      <c r="B72" s="543"/>
      <c r="C72" s="543"/>
      <c r="D72" s="543"/>
      <c r="E72" s="543"/>
      <c r="F72" s="543"/>
      <c r="G72" s="543"/>
      <c r="H72" s="543"/>
      <c r="I72" s="543"/>
    </row>
    <row r="73" spans="1:189" s="374" customFormat="1" ht="41.25" customHeight="1">
      <c r="A73" s="546">
        <v>2.2000000000000002</v>
      </c>
      <c r="B73" s="1046" t="s">
        <v>129</v>
      </c>
      <c r="C73" s="1046"/>
      <c r="D73" s="1046"/>
      <c r="E73" s="1046"/>
      <c r="F73" s="1046"/>
      <c r="G73" s="1046"/>
      <c r="H73" s="1046"/>
      <c r="I73" s="1046"/>
    </row>
    <row r="74" spans="1:189" s="374" customFormat="1" ht="41.25" customHeight="1">
      <c r="A74" s="546" t="s">
        <v>130</v>
      </c>
      <c r="B74" s="1047" t="s">
        <v>131</v>
      </c>
      <c r="C74" s="1047"/>
      <c r="D74" s="1047"/>
      <c r="E74" s="1047"/>
      <c r="F74" s="1047"/>
      <c r="G74" s="930"/>
      <c r="H74" s="953"/>
      <c r="I74" s="953"/>
    </row>
    <row r="75" spans="1:189" s="374" customFormat="1" ht="16.5" customHeight="1">
      <c r="B75" s="543"/>
      <c r="C75" s="543"/>
      <c r="D75" s="543"/>
      <c r="E75" s="543"/>
      <c r="F75" s="543"/>
      <c r="G75" s="543"/>
      <c r="H75" s="543"/>
      <c r="I75" s="543"/>
    </row>
    <row r="76" spans="1:189" s="550" customFormat="1" ht="24" customHeight="1">
      <c r="A76" s="964">
        <v>2.2999999999999998</v>
      </c>
      <c r="B76" s="950" t="s">
        <v>132</v>
      </c>
      <c r="C76" s="950"/>
      <c r="D76" s="950"/>
      <c r="E76" s="950"/>
      <c r="F76" s="950"/>
      <c r="G76" s="950"/>
      <c r="H76" s="950"/>
      <c r="I76" s="950"/>
      <c r="AB76" s="581"/>
      <c r="AC76" s="374"/>
      <c r="AD76" s="374"/>
      <c r="AE76" s="374"/>
      <c r="AF76" s="374"/>
      <c r="AG76" s="374"/>
      <c r="AH76" s="374"/>
      <c r="AI76" s="374"/>
      <c r="AJ76" s="374"/>
      <c r="AK76" s="374"/>
      <c r="AL76" s="374"/>
      <c r="AM76" s="374"/>
      <c r="AN76" s="374"/>
      <c r="AO76" s="374"/>
      <c r="AP76" s="374"/>
      <c r="AQ76" s="374"/>
      <c r="AR76" s="374"/>
      <c r="AS76" s="374"/>
      <c r="AT76" s="374"/>
      <c r="AU76" s="374"/>
      <c r="AV76" s="374"/>
      <c r="AW76" s="374"/>
      <c r="AX76" s="374"/>
      <c r="AY76" s="374"/>
      <c r="AZ76" s="374"/>
      <c r="BA76" s="374"/>
      <c r="BB76" s="374"/>
      <c r="BC76" s="374"/>
      <c r="BD76" s="374"/>
      <c r="BE76" s="374"/>
      <c r="BF76" s="374"/>
      <c r="BG76" s="374"/>
      <c r="BH76" s="374"/>
      <c r="BI76" s="374"/>
      <c r="BJ76" s="374"/>
      <c r="BK76" s="374"/>
      <c r="BL76" s="374"/>
      <c r="BM76" s="374"/>
      <c r="BN76" s="374"/>
      <c r="BO76" s="374"/>
      <c r="BP76" s="374"/>
      <c r="BQ76" s="374"/>
      <c r="BR76" s="374"/>
      <c r="BS76" s="374"/>
      <c r="BT76" s="374"/>
      <c r="BU76" s="374"/>
      <c r="BV76" s="374"/>
      <c r="BW76" s="374"/>
      <c r="BX76" s="374"/>
      <c r="BY76" s="374"/>
      <c r="BZ76" s="374"/>
      <c r="CA76" s="374"/>
      <c r="CB76" s="374"/>
      <c r="CC76" s="374"/>
      <c r="CD76" s="374"/>
      <c r="CE76" s="374"/>
      <c r="CF76" s="374"/>
      <c r="CG76" s="374"/>
      <c r="CH76" s="374"/>
      <c r="CI76" s="374"/>
      <c r="CJ76" s="374"/>
      <c r="CK76" s="374"/>
      <c r="CL76" s="374"/>
      <c r="CM76" s="374"/>
      <c r="CN76" s="374"/>
      <c r="CO76" s="374"/>
      <c r="CP76" s="374"/>
      <c r="CQ76" s="374"/>
      <c r="CR76" s="374"/>
      <c r="CS76" s="374"/>
      <c r="CT76" s="374"/>
      <c r="CU76" s="374"/>
      <c r="CV76" s="374"/>
      <c r="CW76" s="374"/>
      <c r="CX76" s="374"/>
      <c r="CY76" s="374"/>
      <c r="CZ76" s="374"/>
      <c r="DA76" s="374"/>
      <c r="DB76" s="374"/>
      <c r="DC76" s="374"/>
      <c r="DD76" s="374"/>
      <c r="DE76" s="374"/>
      <c r="DF76" s="374"/>
      <c r="DG76" s="374"/>
      <c r="DH76" s="374"/>
      <c r="DI76" s="374"/>
      <c r="DJ76" s="374"/>
      <c r="DK76" s="374"/>
      <c r="DL76" s="374"/>
      <c r="DM76" s="374"/>
      <c r="DN76" s="374"/>
      <c r="DO76" s="374"/>
      <c r="DP76" s="374"/>
      <c r="DQ76" s="374"/>
      <c r="DR76" s="374"/>
      <c r="DS76" s="374"/>
      <c r="DT76" s="374"/>
      <c r="DU76" s="374"/>
      <c r="DV76" s="374"/>
      <c r="DW76" s="374"/>
      <c r="DX76" s="374"/>
      <c r="DY76" s="374"/>
      <c r="DZ76" s="374"/>
      <c r="EA76" s="374"/>
      <c r="EB76" s="374"/>
      <c r="EC76" s="374"/>
      <c r="ED76" s="374"/>
      <c r="EE76" s="374"/>
      <c r="EF76" s="374"/>
      <c r="EG76" s="374"/>
      <c r="EH76" s="374"/>
      <c r="EI76" s="374"/>
      <c r="EJ76" s="374"/>
      <c r="EK76" s="374"/>
      <c r="EL76" s="374"/>
      <c r="EM76" s="374"/>
      <c r="EN76" s="374"/>
      <c r="EO76" s="374"/>
      <c r="EP76" s="374"/>
      <c r="EQ76" s="374"/>
      <c r="ER76" s="374"/>
      <c r="ES76" s="374"/>
      <c r="ET76" s="374"/>
      <c r="EU76" s="374"/>
      <c r="EV76" s="374"/>
      <c r="EW76" s="374"/>
      <c r="EX76" s="374"/>
      <c r="EY76" s="374"/>
      <c r="EZ76" s="374"/>
      <c r="FA76" s="374"/>
      <c r="FB76" s="374"/>
      <c r="FC76" s="374"/>
      <c r="FD76" s="374"/>
      <c r="FE76" s="374"/>
      <c r="FF76" s="374"/>
      <c r="FG76" s="374"/>
      <c r="FH76" s="374"/>
      <c r="FI76" s="374"/>
      <c r="FJ76" s="374"/>
      <c r="FK76" s="374"/>
      <c r="FL76" s="374"/>
      <c r="FM76" s="374"/>
      <c r="FN76" s="374"/>
      <c r="FO76" s="374"/>
      <c r="FP76" s="374"/>
      <c r="FQ76" s="374"/>
      <c r="FR76" s="374"/>
      <c r="FS76" s="374"/>
      <c r="FT76" s="374"/>
      <c r="FU76" s="374"/>
      <c r="FV76" s="374"/>
      <c r="FW76" s="374"/>
      <c r="FX76" s="374"/>
      <c r="FY76" s="374"/>
      <c r="FZ76" s="374"/>
      <c r="GA76" s="374"/>
      <c r="GB76" s="374"/>
      <c r="GC76" s="374"/>
      <c r="GD76" s="374"/>
      <c r="GE76" s="374"/>
      <c r="GF76" s="374"/>
      <c r="GG76" s="374"/>
    </row>
    <row r="77" spans="1:189" s="374" customFormat="1" ht="48.75" customHeight="1">
      <c r="A77" s="964"/>
      <c r="B77" s="965" t="s">
        <v>133</v>
      </c>
      <c r="C77" s="965"/>
      <c r="D77" s="965"/>
      <c r="E77" s="965"/>
      <c r="F77" s="965"/>
      <c r="G77" s="965"/>
      <c r="H77" s="965"/>
      <c r="I77" s="965"/>
      <c r="J77" s="59"/>
    </row>
    <row r="78" spans="1:189" s="374" customFormat="1" ht="38.25" customHeight="1">
      <c r="A78" s="567">
        <v>1</v>
      </c>
      <c r="B78" s="982" t="s">
        <v>134</v>
      </c>
      <c r="C78" s="983"/>
      <c r="D78" s="983"/>
      <c r="E78" s="983"/>
      <c r="F78" s="1045">
        <v>0</v>
      </c>
      <c r="G78" s="1045"/>
      <c r="H78" s="1045"/>
      <c r="I78" s="1045"/>
      <c r="J78" s="416"/>
      <c r="K78" s="416"/>
      <c r="L78" s="416"/>
      <c r="M78" s="416"/>
      <c r="N78" s="417">
        <f>'[12]Name of Bidder'!D12</f>
        <v>0</v>
      </c>
      <c r="O78" s="416"/>
      <c r="P78" s="416"/>
      <c r="Q78" s="416"/>
      <c r="R78" s="416"/>
      <c r="S78" s="416"/>
      <c r="T78" s="416"/>
      <c r="U78" s="416"/>
      <c r="V78" s="416"/>
      <c r="W78" s="416"/>
      <c r="X78" s="416"/>
      <c r="Y78" s="416"/>
    </row>
    <row r="79" spans="1:189" s="374" customFormat="1" ht="44.25" customHeight="1">
      <c r="A79" s="567">
        <v>2</v>
      </c>
      <c r="B79" s="981" t="s">
        <v>135</v>
      </c>
      <c r="C79" s="928"/>
      <c r="D79" s="928"/>
      <c r="E79" s="945"/>
      <c r="F79" s="1045"/>
      <c r="G79" s="1045"/>
      <c r="H79" s="1045"/>
      <c r="I79" s="1045"/>
      <c r="J79" s="38"/>
      <c r="K79" s="38"/>
      <c r="L79" s="38"/>
      <c r="M79" s="38"/>
      <c r="N79" s="418">
        <f>'[12]Name of Bidder'!D22</f>
        <v>0</v>
      </c>
      <c r="O79" s="38"/>
      <c r="P79" s="38"/>
      <c r="Q79" s="38"/>
      <c r="R79" s="38"/>
      <c r="S79" s="38"/>
      <c r="T79" s="38"/>
      <c r="U79" s="38"/>
      <c r="V79" s="38"/>
      <c r="W79" s="38"/>
      <c r="X79" s="38"/>
      <c r="Y79" s="38"/>
    </row>
    <row r="80" spans="1:189" s="374" customFormat="1" ht="44.25" customHeight="1">
      <c r="A80" s="567">
        <v>3</v>
      </c>
      <c r="B80" s="981" t="s">
        <v>136</v>
      </c>
      <c r="C80" s="928"/>
      <c r="D80" s="928"/>
      <c r="E80" s="928"/>
      <c r="F80" s="501"/>
      <c r="G80" s="972"/>
      <c r="H80" s="969"/>
      <c r="I80" s="501"/>
      <c r="J80" s="38"/>
      <c r="K80" s="38"/>
      <c r="L80" s="38"/>
      <c r="M80" s="38"/>
      <c r="N80" s="270"/>
      <c r="O80" s="38"/>
      <c r="P80" s="38"/>
      <c r="Q80" s="38"/>
      <c r="R80" s="38"/>
      <c r="S80" s="38"/>
      <c r="T80" s="38"/>
      <c r="U80" s="38"/>
      <c r="V80" s="38"/>
      <c r="W80" s="38"/>
      <c r="X80" s="38"/>
      <c r="Y80" s="38"/>
    </row>
    <row r="81" spans="1:25" s="374" customFormat="1" ht="36.75" customHeight="1">
      <c r="A81" s="567">
        <v>4</v>
      </c>
      <c r="B81" s="981" t="s">
        <v>137</v>
      </c>
      <c r="C81" s="928"/>
      <c r="D81" s="928"/>
      <c r="E81" s="945"/>
      <c r="F81" s="501"/>
      <c r="G81" s="986"/>
      <c r="H81" s="986"/>
      <c r="I81" s="500"/>
      <c r="J81" s="38"/>
      <c r="K81" s="38"/>
      <c r="L81" s="38"/>
      <c r="M81" s="38"/>
      <c r="N81" s="38"/>
      <c r="O81" s="38"/>
      <c r="P81" s="38"/>
      <c r="Q81" s="38"/>
      <c r="R81" s="38"/>
      <c r="S81" s="38"/>
      <c r="T81" s="38"/>
      <c r="U81" s="38"/>
      <c r="V81" s="38"/>
      <c r="W81" s="38"/>
      <c r="X81" s="38"/>
      <c r="Y81" s="38"/>
    </row>
    <row r="82" spans="1:25" s="374" customFormat="1" ht="23.25" customHeight="1">
      <c r="A82" s="926">
        <v>5</v>
      </c>
      <c r="B82" s="973" t="s">
        <v>138</v>
      </c>
      <c r="C82" s="946"/>
      <c r="D82" s="946"/>
      <c r="E82" s="947"/>
      <c r="F82" s="501"/>
      <c r="G82" s="986"/>
      <c r="H82" s="986"/>
      <c r="I82" s="500"/>
      <c r="J82" s="38"/>
      <c r="K82" s="38"/>
      <c r="L82" s="38"/>
      <c r="M82" s="38"/>
      <c r="N82" s="38"/>
      <c r="O82" s="38"/>
      <c r="P82" s="38"/>
      <c r="Q82" s="38"/>
      <c r="R82" s="38"/>
      <c r="S82" s="38"/>
      <c r="T82" s="38"/>
      <c r="U82" s="38"/>
      <c r="V82" s="38"/>
      <c r="W82" s="38"/>
      <c r="X82" s="38"/>
      <c r="Y82" s="38"/>
    </row>
    <row r="83" spans="1:25" s="374" customFormat="1" ht="21" customHeight="1">
      <c r="A83" s="967"/>
      <c r="B83" s="974"/>
      <c r="C83" s="948"/>
      <c r="D83" s="948"/>
      <c r="E83" s="949"/>
      <c r="F83" s="501"/>
      <c r="G83" s="986"/>
      <c r="H83" s="986"/>
      <c r="I83" s="500"/>
      <c r="J83" s="38"/>
      <c r="K83" s="38"/>
      <c r="L83" s="38"/>
      <c r="M83" s="38"/>
      <c r="N83" s="38"/>
      <c r="O83" s="38"/>
      <c r="P83" s="38"/>
      <c r="Q83" s="38"/>
      <c r="R83" s="38"/>
      <c r="S83" s="38"/>
      <c r="T83" s="38"/>
      <c r="U83" s="38"/>
      <c r="V83" s="38"/>
      <c r="W83" s="38"/>
      <c r="X83" s="38"/>
      <c r="Y83" s="38"/>
    </row>
    <row r="84" spans="1:25" s="374" customFormat="1" ht="20.25" customHeight="1">
      <c r="A84" s="967"/>
      <c r="B84" s="974"/>
      <c r="C84" s="948"/>
      <c r="D84" s="948"/>
      <c r="E84" s="949"/>
      <c r="F84" s="501"/>
      <c r="G84" s="986"/>
      <c r="H84" s="986"/>
      <c r="I84" s="500"/>
      <c r="J84" s="38"/>
      <c r="K84" s="38"/>
      <c r="L84" s="38"/>
      <c r="M84" s="38"/>
      <c r="N84" s="38"/>
      <c r="O84" s="38"/>
      <c r="P84" s="38"/>
      <c r="Q84" s="38"/>
      <c r="R84" s="38"/>
      <c r="S84" s="38"/>
      <c r="T84" s="38"/>
      <c r="U84" s="38"/>
      <c r="V84" s="38"/>
      <c r="W84" s="38"/>
      <c r="X84" s="38"/>
      <c r="Y84" s="38"/>
    </row>
    <row r="85" spans="1:25" s="374" customFormat="1" ht="21" customHeight="1">
      <c r="A85" s="967"/>
      <c r="B85" s="974"/>
      <c r="C85" s="948"/>
      <c r="D85" s="948"/>
      <c r="E85" s="949"/>
      <c r="F85" s="501"/>
      <c r="G85" s="986"/>
      <c r="H85" s="986"/>
      <c r="I85" s="500"/>
      <c r="J85" s="38"/>
      <c r="K85" s="38"/>
      <c r="L85" s="38"/>
      <c r="M85" s="38"/>
      <c r="N85" s="38"/>
      <c r="O85" s="38"/>
      <c r="P85" s="38"/>
      <c r="Q85" s="38"/>
      <c r="R85" s="38"/>
      <c r="S85" s="38"/>
      <c r="T85" s="38"/>
      <c r="U85" s="38"/>
      <c r="V85" s="38"/>
      <c r="W85" s="38"/>
      <c r="X85" s="38"/>
      <c r="Y85" s="38"/>
    </row>
    <row r="86" spans="1:25" s="374" customFormat="1" ht="24.95" customHeight="1">
      <c r="A86" s="967"/>
      <c r="B86" s="420"/>
      <c r="E86" s="44" t="s">
        <v>139</v>
      </c>
      <c r="F86" s="501"/>
      <c r="G86" s="986"/>
      <c r="H86" s="986"/>
      <c r="I86" s="500"/>
      <c r="J86" s="38"/>
      <c r="K86" s="38"/>
      <c r="L86" s="38"/>
      <c r="M86" s="38"/>
      <c r="N86" s="38"/>
      <c r="O86" s="38"/>
      <c r="P86" s="38"/>
      <c r="Q86" s="38"/>
      <c r="R86" s="38"/>
      <c r="S86" s="38"/>
      <c r="T86" s="38"/>
      <c r="U86" s="38"/>
      <c r="V86" s="38"/>
      <c r="W86" s="38"/>
      <c r="X86" s="38"/>
      <c r="Y86" s="38"/>
    </row>
    <row r="87" spans="1:25" s="374" customFormat="1" ht="24.95" customHeight="1">
      <c r="A87" s="967"/>
      <c r="B87" s="420"/>
      <c r="E87" s="44" t="s">
        <v>140</v>
      </c>
      <c r="F87" s="501"/>
      <c r="G87" s="986"/>
      <c r="H87" s="986"/>
      <c r="I87" s="500"/>
      <c r="J87" s="38"/>
      <c r="K87" s="38"/>
      <c r="L87" s="38"/>
      <c r="M87" s="38"/>
      <c r="N87" s="38"/>
      <c r="O87" s="38"/>
      <c r="P87" s="38"/>
      <c r="Q87" s="38"/>
      <c r="R87" s="38"/>
      <c r="S87" s="38"/>
      <c r="T87" s="38"/>
      <c r="U87" s="38"/>
      <c r="V87" s="38"/>
      <c r="W87" s="38"/>
      <c r="X87" s="38"/>
      <c r="Y87" s="38"/>
    </row>
    <row r="88" spans="1:25" s="374" customFormat="1" ht="24.95" customHeight="1">
      <c r="A88" s="927"/>
      <c r="B88" s="421"/>
      <c r="C88" s="422"/>
      <c r="D88" s="422"/>
      <c r="E88" s="423" t="s">
        <v>141</v>
      </c>
      <c r="F88" s="501"/>
      <c r="G88" s="986"/>
      <c r="H88" s="986"/>
      <c r="I88" s="500"/>
      <c r="J88" s="38"/>
      <c r="K88" s="38"/>
      <c r="L88" s="38"/>
      <c r="M88" s="38"/>
      <c r="N88" s="38"/>
      <c r="O88" s="38"/>
      <c r="P88" s="38"/>
      <c r="Q88" s="38"/>
      <c r="R88" s="38"/>
      <c r="S88" s="38"/>
      <c r="T88" s="38"/>
      <c r="U88" s="38"/>
      <c r="V88" s="38"/>
      <c r="W88" s="38"/>
      <c r="X88" s="38"/>
      <c r="Y88" s="38"/>
    </row>
    <row r="89" spans="1:25" s="374" customFormat="1" ht="42.75" customHeight="1">
      <c r="A89" s="567">
        <v>6</v>
      </c>
      <c r="B89" s="923" t="s">
        <v>142</v>
      </c>
      <c r="C89" s="923"/>
      <c r="D89" s="923"/>
      <c r="E89" s="923"/>
      <c r="F89" s="547"/>
      <c r="G89" s="425"/>
      <c r="H89" s="426"/>
      <c r="I89" s="426"/>
      <c r="J89" s="38"/>
      <c r="K89" s="38"/>
      <c r="L89" s="38"/>
      <c r="M89" s="38"/>
      <c r="N89" s="38"/>
      <c r="O89" s="38"/>
      <c r="P89" s="38"/>
      <c r="Q89" s="38"/>
      <c r="R89" s="38"/>
      <c r="S89" s="38"/>
      <c r="T89" s="38"/>
      <c r="U89" s="38"/>
      <c r="V89" s="38"/>
      <c r="W89" s="38"/>
      <c r="X89" s="38"/>
      <c r="Y89" s="38"/>
    </row>
    <row r="90" spans="1:25" s="374" customFormat="1" ht="54.75" customHeight="1">
      <c r="A90" s="567">
        <v>7</v>
      </c>
      <c r="B90" s="987" t="s">
        <v>143</v>
      </c>
      <c r="C90" s="923"/>
      <c r="D90" s="923"/>
      <c r="E90" s="923"/>
      <c r="F90" s="548"/>
      <c r="G90" s="930"/>
      <c r="H90" s="931"/>
      <c r="I90" s="548"/>
      <c r="J90" s="38"/>
      <c r="K90" s="38"/>
      <c r="L90" s="38"/>
      <c r="M90" s="38"/>
      <c r="N90" s="38"/>
      <c r="O90" s="38"/>
      <c r="P90" s="38"/>
      <c r="Q90" s="38"/>
      <c r="R90" s="38"/>
      <c r="S90" s="38"/>
      <c r="T90" s="38"/>
      <c r="U90" s="38"/>
      <c r="V90" s="38"/>
      <c r="W90" s="38"/>
      <c r="X90" s="38"/>
      <c r="Y90" s="38"/>
    </row>
    <row r="91" spans="1:25" s="374" customFormat="1" ht="34.5" hidden="1" customHeight="1">
      <c r="A91" s="567"/>
      <c r="B91" s="923"/>
      <c r="C91" s="923"/>
      <c r="D91" s="923"/>
      <c r="E91" s="923"/>
      <c r="F91" s="972"/>
      <c r="G91" s="969"/>
      <c r="H91" s="972"/>
      <c r="I91" s="969"/>
      <c r="J91" s="38"/>
      <c r="K91" s="38"/>
      <c r="L91" s="38"/>
      <c r="M91" s="38"/>
      <c r="N91" s="38"/>
      <c r="O91" s="38"/>
      <c r="P91" s="38"/>
      <c r="Q91" s="38"/>
      <c r="R91" s="38"/>
      <c r="S91" s="38"/>
      <c r="T91" s="38"/>
      <c r="U91" s="38"/>
      <c r="V91" s="38"/>
      <c r="W91" s="38"/>
      <c r="X91" s="38"/>
      <c r="Y91" s="38"/>
    </row>
    <row r="92" spans="1:25" s="374" customFormat="1" ht="37.5" customHeight="1">
      <c r="A92" s="567">
        <v>8</v>
      </c>
      <c r="B92" s="923" t="s">
        <v>144</v>
      </c>
      <c r="C92" s="923"/>
      <c r="D92" s="923"/>
      <c r="E92" s="923"/>
      <c r="F92" s="548"/>
      <c r="G92" s="425"/>
      <c r="H92" s="426"/>
      <c r="I92" s="426"/>
      <c r="J92" s="38"/>
      <c r="K92" s="38"/>
      <c r="L92" s="38"/>
      <c r="M92" s="38"/>
      <c r="N92" s="38"/>
      <c r="O92" s="38"/>
      <c r="P92" s="38"/>
      <c r="Q92" s="38"/>
      <c r="R92" s="38"/>
      <c r="S92" s="38"/>
      <c r="T92" s="38"/>
      <c r="U92" s="38"/>
      <c r="V92" s="38"/>
      <c r="W92" s="38"/>
      <c r="X92" s="38"/>
      <c r="Y92" s="38"/>
    </row>
    <row r="93" spans="1:25" s="374" customFormat="1" ht="40.5" customHeight="1">
      <c r="A93" s="567">
        <v>9</v>
      </c>
      <c r="B93" s="923" t="s">
        <v>145</v>
      </c>
      <c r="C93" s="923"/>
      <c r="D93" s="923"/>
      <c r="E93" s="923"/>
      <c r="F93" s="548"/>
      <c r="G93" s="425"/>
      <c r="H93" s="426"/>
      <c r="I93" s="426"/>
      <c r="J93" s="38"/>
      <c r="K93" s="38"/>
      <c r="L93" s="38"/>
      <c r="M93" s="38"/>
      <c r="N93" s="38"/>
      <c r="O93" s="38"/>
      <c r="P93" s="38"/>
      <c r="Q93" s="38"/>
      <c r="R93" s="38"/>
      <c r="S93" s="38"/>
      <c r="T93" s="38"/>
      <c r="U93" s="38"/>
      <c r="V93" s="38"/>
      <c r="W93" s="38"/>
      <c r="X93" s="38"/>
      <c r="Y93" s="38"/>
    </row>
    <row r="94" spans="1:25" s="374" customFormat="1" ht="40.5" customHeight="1">
      <c r="A94" s="567">
        <v>10</v>
      </c>
      <c r="B94" s="923" t="s">
        <v>146</v>
      </c>
      <c r="C94" s="923"/>
      <c r="D94" s="923"/>
      <c r="E94" s="923"/>
      <c r="F94" s="548"/>
      <c r="G94" s="425"/>
      <c r="H94" s="426"/>
      <c r="I94" s="426"/>
      <c r="J94" s="38"/>
      <c r="K94" s="38"/>
      <c r="L94" s="38"/>
      <c r="M94" s="38"/>
      <c r="N94" s="38"/>
      <c r="O94" s="38"/>
      <c r="P94" s="38"/>
      <c r="Q94" s="38"/>
      <c r="R94" s="38"/>
      <c r="S94" s="38"/>
      <c r="T94" s="38"/>
      <c r="U94" s="38"/>
      <c r="V94" s="38"/>
      <c r="W94" s="38"/>
      <c r="X94" s="38"/>
      <c r="Y94" s="38"/>
    </row>
    <row r="95" spans="1:25" s="374" customFormat="1" ht="25.5" customHeight="1">
      <c r="A95" s="926">
        <v>11</v>
      </c>
      <c r="B95" s="932" t="s">
        <v>147</v>
      </c>
      <c r="C95" s="933"/>
      <c r="D95" s="933"/>
      <c r="E95" s="933"/>
      <c r="F95" s="428"/>
      <c r="G95" s="497"/>
      <c r="H95" s="427"/>
      <c r="I95" s="428"/>
      <c r="J95" s="38"/>
      <c r="K95" s="38"/>
      <c r="L95" s="38"/>
      <c r="M95" s="38"/>
      <c r="N95" s="38"/>
      <c r="O95" s="38"/>
      <c r="P95" s="38"/>
      <c r="Q95" s="38"/>
      <c r="R95" s="38"/>
      <c r="S95" s="38"/>
      <c r="T95" s="38"/>
      <c r="U95" s="38"/>
      <c r="V95" s="38"/>
      <c r="W95" s="38"/>
      <c r="X95" s="38"/>
      <c r="Y95" s="38"/>
    </row>
    <row r="96" spans="1:25" s="374" customFormat="1" ht="35.25" customHeight="1">
      <c r="A96" s="967"/>
      <c r="B96" s="916" t="s">
        <v>148</v>
      </c>
      <c r="C96" s="917"/>
      <c r="D96" s="917"/>
      <c r="E96" s="918"/>
      <c r="F96" s="571" t="s">
        <v>149</v>
      </c>
      <c r="G96" s="571" t="s">
        <v>150</v>
      </c>
      <c r="H96" s="572"/>
      <c r="I96" s="573" t="s">
        <v>149</v>
      </c>
      <c r="J96" s="38"/>
      <c r="K96" s="38"/>
      <c r="L96" s="38"/>
      <c r="M96" s="38"/>
      <c r="N96" s="38"/>
      <c r="O96" s="38"/>
      <c r="P96" s="38"/>
      <c r="Q96" s="38"/>
      <c r="R96" s="38"/>
      <c r="S96" s="38"/>
      <c r="T96" s="38"/>
      <c r="U96" s="38"/>
      <c r="V96" s="38"/>
      <c r="W96" s="38"/>
      <c r="X96" s="38"/>
      <c r="Y96" s="38"/>
    </row>
    <row r="97" spans="1:25" s="374" customFormat="1" ht="36.75" customHeight="1">
      <c r="A97" s="567">
        <v>12</v>
      </c>
      <c r="B97" s="981" t="s">
        <v>151</v>
      </c>
      <c r="C97" s="928"/>
      <c r="D97" s="928"/>
      <c r="E97" s="929"/>
      <c r="F97" s="424"/>
      <c r="G97" s="425"/>
      <c r="H97" s="426"/>
      <c r="I97" s="426"/>
      <c r="J97" s="38"/>
      <c r="K97" s="38"/>
      <c r="L97" s="38"/>
      <c r="M97" s="38"/>
      <c r="N97" s="38"/>
      <c r="O97" s="38"/>
      <c r="P97" s="38"/>
      <c r="Q97" s="38"/>
      <c r="R97" s="38"/>
      <c r="S97" s="38"/>
      <c r="T97" s="38"/>
      <c r="U97" s="38"/>
      <c r="V97" s="38"/>
      <c r="W97" s="38"/>
      <c r="X97" s="38"/>
      <c r="Y97" s="38"/>
    </row>
    <row r="98" spans="1:25" s="374" customFormat="1" ht="18.75" customHeight="1">
      <c r="A98" s="419"/>
      <c r="B98" s="549" t="s">
        <v>152</v>
      </c>
      <c r="C98" s="494"/>
      <c r="D98" s="494"/>
      <c r="E98" s="494"/>
      <c r="F98" s="494"/>
      <c r="G98" s="494"/>
      <c r="H98" s="494"/>
      <c r="I98" s="494"/>
      <c r="J98" s="38"/>
      <c r="K98" s="38"/>
      <c r="L98" s="38"/>
      <c r="M98" s="38"/>
      <c r="N98" s="38"/>
      <c r="O98" s="38"/>
      <c r="P98" s="38"/>
      <c r="Q98" s="38"/>
      <c r="R98" s="38"/>
      <c r="S98" s="38"/>
      <c r="T98" s="38"/>
      <c r="U98" s="38"/>
      <c r="V98" s="38"/>
      <c r="W98" s="38"/>
      <c r="X98" s="38"/>
      <c r="Y98" s="38"/>
    </row>
    <row r="99" spans="1:25" s="374" customFormat="1" ht="24" customHeight="1">
      <c r="A99" s="964">
        <v>2.4</v>
      </c>
      <c r="B99" s="984" t="s">
        <v>153</v>
      </c>
      <c r="C99" s="985"/>
      <c r="D99" s="985"/>
      <c r="E99" s="985"/>
      <c r="F99" s="985"/>
      <c r="G99" s="985"/>
      <c r="H99" s="985"/>
      <c r="I99" s="985"/>
    </row>
    <row r="100" spans="1:25" s="374" customFormat="1" ht="48.75" customHeight="1">
      <c r="A100" s="964"/>
      <c r="B100" s="965" t="s">
        <v>154</v>
      </c>
      <c r="C100" s="965"/>
      <c r="D100" s="965"/>
      <c r="E100" s="965"/>
      <c r="F100" s="965"/>
      <c r="G100" s="965"/>
      <c r="H100" s="965"/>
      <c r="I100" s="965"/>
      <c r="J100" s="59"/>
    </row>
    <row r="101" spans="1:25" s="374" customFormat="1" ht="48.75" customHeight="1">
      <c r="A101" s="570" t="s">
        <v>155</v>
      </c>
      <c r="B101" s="982" t="s">
        <v>156</v>
      </c>
      <c r="C101" s="983"/>
      <c r="D101" s="983"/>
      <c r="E101" s="983"/>
      <c r="F101" s="978"/>
      <c r="G101" s="979"/>
      <c r="H101" s="979"/>
      <c r="I101" s="980"/>
      <c r="J101" s="416"/>
      <c r="K101" s="416"/>
      <c r="L101" s="416"/>
      <c r="M101" s="416"/>
      <c r="N101" s="388"/>
      <c r="O101" s="416"/>
      <c r="P101" s="416"/>
      <c r="Q101" s="416"/>
      <c r="R101" s="416"/>
      <c r="S101" s="416"/>
      <c r="T101" s="416"/>
      <c r="U101" s="416"/>
      <c r="V101" s="416"/>
      <c r="W101" s="416"/>
      <c r="X101" s="416"/>
      <c r="Y101" s="416"/>
    </row>
    <row r="102" spans="1:25" s="374" customFormat="1" ht="56.25" customHeight="1">
      <c r="A102" s="570" t="s">
        <v>157</v>
      </c>
      <c r="B102" s="982" t="s">
        <v>158</v>
      </c>
      <c r="C102" s="983"/>
      <c r="D102" s="983"/>
      <c r="E102" s="983"/>
      <c r="F102" s="970"/>
      <c r="G102" s="968"/>
      <c r="H102" s="968"/>
      <c r="I102" s="969"/>
      <c r="J102" s="416"/>
      <c r="K102" s="416"/>
      <c r="L102" s="416"/>
      <c r="M102" s="416"/>
      <c r="N102" s="388"/>
      <c r="O102" s="416"/>
      <c r="P102" s="416"/>
      <c r="Q102" s="416"/>
      <c r="R102" s="416"/>
      <c r="S102" s="416"/>
      <c r="T102" s="416"/>
      <c r="U102" s="416"/>
      <c r="V102" s="416"/>
      <c r="W102" s="416"/>
      <c r="X102" s="416"/>
      <c r="Y102" s="416"/>
    </row>
    <row r="103" spans="1:25" s="374" customFormat="1" ht="54.75" customHeight="1">
      <c r="A103" s="570" t="s">
        <v>159</v>
      </c>
      <c r="B103" s="975" t="s">
        <v>160</v>
      </c>
      <c r="C103" s="976"/>
      <c r="D103" s="976"/>
      <c r="E103" s="977"/>
      <c r="F103" s="978"/>
      <c r="G103" s="979"/>
      <c r="H103" s="979"/>
      <c r="I103" s="980"/>
      <c r="J103" s="416"/>
      <c r="K103" s="416"/>
      <c r="L103" s="416"/>
      <c r="M103" s="416"/>
      <c r="N103" s="270"/>
      <c r="O103" s="416"/>
      <c r="P103" s="416"/>
      <c r="Q103" s="416"/>
      <c r="R103" s="416"/>
      <c r="S103" s="416"/>
      <c r="T103" s="416"/>
      <c r="U103" s="416"/>
      <c r="V103" s="416"/>
      <c r="W103" s="416"/>
      <c r="X103" s="416"/>
      <c r="Y103" s="416"/>
    </row>
    <row r="104" spans="1:25" s="374" customFormat="1" ht="27" customHeight="1">
      <c r="A104" s="567"/>
      <c r="B104" s="965" t="s">
        <v>161</v>
      </c>
      <c r="C104" s="965"/>
      <c r="D104" s="965"/>
      <c r="E104" s="965"/>
      <c r="F104" s="965"/>
      <c r="G104" s="965"/>
      <c r="H104" s="965"/>
      <c r="I104" s="965"/>
      <c r="J104" s="38"/>
      <c r="K104" s="38"/>
      <c r="L104" s="38"/>
      <c r="M104" s="38"/>
      <c r="N104" s="38"/>
      <c r="O104" s="38"/>
      <c r="P104" s="38"/>
      <c r="Q104" s="38"/>
      <c r="R104" s="38"/>
      <c r="S104" s="38"/>
      <c r="T104" s="38"/>
      <c r="U104" s="38"/>
      <c r="V104" s="38"/>
      <c r="W104" s="38"/>
      <c r="X104" s="38"/>
      <c r="Y104" s="38"/>
    </row>
    <row r="105" spans="1:25" s="374" customFormat="1" ht="38.25" customHeight="1">
      <c r="A105" s="567">
        <v>1</v>
      </c>
      <c r="B105" s="981" t="s">
        <v>162</v>
      </c>
      <c r="C105" s="928"/>
      <c r="D105" s="928"/>
      <c r="E105" s="945"/>
      <c r="F105" s="424"/>
      <c r="G105" s="425"/>
      <c r="H105" s="426"/>
      <c r="I105" s="426"/>
      <c r="J105" s="38"/>
      <c r="K105" s="38"/>
      <c r="L105" s="38"/>
      <c r="M105" s="38"/>
      <c r="N105" s="270"/>
      <c r="O105" s="38"/>
      <c r="P105" s="38"/>
      <c r="Q105" s="38"/>
      <c r="R105" s="38"/>
      <c r="S105" s="38"/>
      <c r="T105" s="38"/>
      <c r="U105" s="38"/>
      <c r="V105" s="38"/>
      <c r="W105" s="38"/>
      <c r="X105" s="38"/>
      <c r="Y105" s="38"/>
    </row>
    <row r="106" spans="1:25" s="374" customFormat="1" ht="35.25" customHeight="1">
      <c r="A106" s="567">
        <v>2</v>
      </c>
      <c r="B106" s="981" t="s">
        <v>137</v>
      </c>
      <c r="C106" s="928"/>
      <c r="D106" s="928"/>
      <c r="E106" s="928"/>
      <c r="F106" s="424"/>
      <c r="G106" s="425"/>
      <c r="H106" s="426"/>
      <c r="I106" s="426"/>
      <c r="J106" s="38"/>
      <c r="K106" s="38"/>
      <c r="L106" s="38"/>
      <c r="M106" s="38"/>
      <c r="N106" s="38"/>
      <c r="O106" s="38"/>
      <c r="P106" s="38"/>
      <c r="Q106" s="38"/>
      <c r="R106" s="38"/>
      <c r="S106" s="38"/>
      <c r="T106" s="38"/>
      <c r="U106" s="38"/>
      <c r="V106" s="38"/>
      <c r="W106" s="38"/>
      <c r="X106" s="38"/>
      <c r="Y106" s="38"/>
    </row>
    <row r="107" spans="1:25" s="374" customFormat="1" ht="34.5" customHeight="1">
      <c r="A107" s="926">
        <v>3</v>
      </c>
      <c r="B107" s="973" t="s">
        <v>163</v>
      </c>
      <c r="C107" s="946"/>
      <c r="D107" s="946"/>
      <c r="E107" s="946"/>
      <c r="F107" s="424"/>
      <c r="G107" s="425"/>
      <c r="H107" s="426"/>
      <c r="I107" s="426"/>
      <c r="J107" s="38"/>
      <c r="K107" s="38"/>
      <c r="L107" s="38"/>
      <c r="M107" s="38"/>
      <c r="N107" s="38"/>
      <c r="O107" s="38"/>
      <c r="P107" s="38"/>
      <c r="Q107" s="38"/>
      <c r="R107" s="38"/>
      <c r="S107" s="38"/>
      <c r="T107" s="38"/>
      <c r="U107" s="38"/>
      <c r="V107" s="38"/>
      <c r="W107" s="38"/>
      <c r="X107" s="38"/>
      <c r="Y107" s="38"/>
    </row>
    <row r="108" spans="1:25" s="374" customFormat="1" ht="27.75" customHeight="1">
      <c r="A108" s="967"/>
      <c r="B108" s="974"/>
      <c r="C108" s="948"/>
      <c r="D108" s="948"/>
      <c r="E108" s="948"/>
      <c r="F108" s="424"/>
      <c r="G108" s="425"/>
      <c r="H108" s="426"/>
      <c r="I108" s="426"/>
      <c r="J108" s="38"/>
      <c r="K108" s="38"/>
      <c r="L108" s="38"/>
      <c r="M108" s="38"/>
      <c r="N108" s="38"/>
      <c r="O108" s="38"/>
      <c r="P108" s="38"/>
      <c r="Q108" s="38"/>
      <c r="R108" s="38"/>
      <c r="S108" s="38"/>
      <c r="T108" s="38"/>
      <c r="U108" s="38"/>
      <c r="V108" s="38"/>
      <c r="W108" s="38"/>
      <c r="X108" s="38"/>
      <c r="Y108" s="38"/>
    </row>
    <row r="109" spans="1:25" s="374" customFormat="1" ht="31.5" customHeight="1">
      <c r="A109" s="967"/>
      <c r="B109" s="420"/>
      <c r="E109" s="44" t="s">
        <v>139</v>
      </c>
      <c r="F109" s="424"/>
      <c r="G109" s="425"/>
      <c r="H109" s="426"/>
      <c r="I109" s="426"/>
      <c r="J109" s="38"/>
      <c r="K109" s="38"/>
      <c r="L109" s="38"/>
      <c r="M109" s="38"/>
      <c r="N109" s="38"/>
      <c r="O109" s="38"/>
      <c r="P109" s="38"/>
      <c r="Q109" s="38"/>
      <c r="R109" s="38"/>
      <c r="S109" s="38"/>
      <c r="T109" s="38"/>
      <c r="U109" s="38"/>
      <c r="V109" s="38"/>
      <c r="W109" s="38"/>
      <c r="X109" s="38"/>
      <c r="Y109" s="38"/>
    </row>
    <row r="110" spans="1:25" s="374" customFormat="1" ht="31.5" customHeight="1">
      <c r="A110" s="967"/>
      <c r="B110" s="420"/>
      <c r="E110" s="44" t="s">
        <v>140</v>
      </c>
      <c r="F110" s="424"/>
      <c r="G110" s="425"/>
      <c r="H110" s="426"/>
      <c r="I110" s="426"/>
      <c r="J110" s="38"/>
      <c r="K110" s="38"/>
      <c r="L110" s="38"/>
      <c r="M110" s="38"/>
      <c r="N110" s="38"/>
      <c r="O110" s="38"/>
      <c r="P110" s="38"/>
      <c r="Q110" s="38"/>
      <c r="R110" s="38"/>
      <c r="S110" s="38"/>
      <c r="T110" s="38"/>
      <c r="U110" s="38"/>
      <c r="V110" s="38"/>
      <c r="W110" s="38"/>
      <c r="X110" s="38"/>
      <c r="Y110" s="38"/>
    </row>
    <row r="111" spans="1:25" s="374" customFormat="1" ht="30" customHeight="1">
      <c r="A111" s="927"/>
      <c r="B111" s="421"/>
      <c r="C111" s="422"/>
      <c r="D111" s="422"/>
      <c r="E111" s="423" t="s">
        <v>141</v>
      </c>
      <c r="F111" s="424"/>
      <c r="G111" s="425"/>
      <c r="H111" s="426"/>
      <c r="I111" s="426"/>
      <c r="J111" s="38"/>
      <c r="K111" s="38"/>
      <c r="L111" s="38"/>
      <c r="M111" s="38"/>
      <c r="N111" s="38"/>
      <c r="O111" s="38"/>
      <c r="P111" s="38"/>
      <c r="Q111" s="38"/>
      <c r="R111" s="38"/>
      <c r="S111" s="38"/>
      <c r="T111" s="38"/>
      <c r="U111" s="38"/>
      <c r="V111" s="38"/>
      <c r="W111" s="38"/>
      <c r="X111" s="38"/>
      <c r="Y111" s="38"/>
    </row>
    <row r="112" spans="1:25" s="374" customFormat="1" ht="15.75" customHeight="1">
      <c r="A112" s="59"/>
      <c r="B112" s="29"/>
      <c r="C112" s="83"/>
      <c r="D112" s="83"/>
      <c r="E112" s="83"/>
      <c r="F112" s="83"/>
      <c r="G112" s="83"/>
      <c r="H112" s="83"/>
      <c r="I112" s="83"/>
      <c r="J112" s="59"/>
    </row>
    <row r="113" spans="1:25" s="374" customFormat="1" ht="22.5" customHeight="1">
      <c r="A113" s="566" t="s">
        <v>164</v>
      </c>
      <c r="B113" s="971" t="s">
        <v>165</v>
      </c>
      <c r="C113" s="971"/>
      <c r="D113" s="971"/>
      <c r="E113" s="971"/>
      <c r="F113" s="565"/>
      <c r="G113" s="565"/>
      <c r="H113" s="565"/>
      <c r="I113" s="565"/>
      <c r="J113" s="59"/>
    </row>
    <row r="114" spans="1:25" s="374" customFormat="1" ht="59.25" customHeight="1">
      <c r="A114" s="551" t="s">
        <v>77</v>
      </c>
      <c r="B114" s="923" t="s">
        <v>166</v>
      </c>
      <c r="C114" s="923"/>
      <c r="D114" s="923"/>
      <c r="E114" s="923"/>
      <c r="F114" s="426"/>
      <c r="G114" s="425"/>
      <c r="H114" s="426"/>
      <c r="I114" s="426"/>
      <c r="J114" s="38"/>
      <c r="K114" s="38"/>
      <c r="L114" s="38"/>
      <c r="M114" s="38"/>
      <c r="N114" s="38"/>
      <c r="O114" s="38"/>
      <c r="P114" s="38"/>
      <c r="Q114" s="38"/>
      <c r="R114" s="38"/>
      <c r="S114" s="38"/>
      <c r="T114" s="38"/>
      <c r="U114" s="38"/>
      <c r="V114" s="38"/>
      <c r="W114" s="38"/>
      <c r="X114" s="38"/>
      <c r="Y114" s="38"/>
    </row>
    <row r="115" spans="1:25" s="374" customFormat="1" ht="33.75" customHeight="1">
      <c r="A115" s="551" t="s">
        <v>78</v>
      </c>
      <c r="B115" s="1043" t="s">
        <v>167</v>
      </c>
      <c r="C115" s="1043"/>
      <c r="D115" s="1043"/>
      <c r="E115" s="1043"/>
      <c r="F115" s="426"/>
      <c r="G115" s="425"/>
      <c r="H115" s="426"/>
      <c r="I115" s="426"/>
      <c r="J115" s="38"/>
      <c r="K115" s="38"/>
      <c r="L115" s="38"/>
      <c r="M115" s="38"/>
      <c r="N115" s="38"/>
      <c r="O115" s="38"/>
      <c r="P115" s="38"/>
      <c r="Q115" s="38"/>
      <c r="R115" s="38"/>
      <c r="S115" s="38"/>
      <c r="T115" s="38"/>
      <c r="U115" s="38"/>
      <c r="V115" s="38"/>
      <c r="W115" s="38"/>
      <c r="X115" s="38"/>
      <c r="Y115" s="38"/>
    </row>
    <row r="116" spans="1:25" s="374" customFormat="1" ht="36" customHeight="1">
      <c r="A116" s="551" t="s">
        <v>79</v>
      </c>
      <c r="B116" s="923" t="s">
        <v>168</v>
      </c>
      <c r="C116" s="923"/>
      <c r="D116" s="923"/>
      <c r="E116" s="923"/>
      <c r="F116" s="426"/>
      <c r="G116" s="425"/>
      <c r="H116" s="426"/>
      <c r="I116" s="426"/>
      <c r="J116" s="38"/>
      <c r="K116" s="38"/>
      <c r="L116" s="38"/>
      <c r="M116" s="38"/>
      <c r="N116" s="38"/>
      <c r="O116" s="38"/>
      <c r="P116" s="38"/>
      <c r="Q116" s="38"/>
      <c r="R116" s="38"/>
      <c r="S116" s="38"/>
      <c r="T116" s="38"/>
      <c r="U116" s="38"/>
      <c r="V116" s="38"/>
      <c r="W116" s="38"/>
      <c r="X116" s="38"/>
      <c r="Y116" s="38"/>
    </row>
    <row r="117" spans="1:25" s="374" customFormat="1" ht="34.5" hidden="1" customHeight="1">
      <c r="A117" s="567"/>
      <c r="B117" s="923"/>
      <c r="C117" s="923"/>
      <c r="D117" s="923"/>
      <c r="E117" s="923"/>
      <c r="F117" s="968"/>
      <c r="G117" s="969"/>
      <c r="H117" s="972"/>
      <c r="I117" s="969"/>
      <c r="J117" s="38"/>
      <c r="K117" s="38"/>
      <c r="L117" s="38"/>
      <c r="M117" s="38"/>
      <c r="N117" s="38"/>
      <c r="O117" s="38"/>
      <c r="P117" s="38"/>
      <c r="Q117" s="38"/>
      <c r="R117" s="38"/>
      <c r="S117" s="38"/>
      <c r="T117" s="38"/>
      <c r="U117" s="38"/>
      <c r="V117" s="38"/>
      <c r="W117" s="38"/>
      <c r="X117" s="38"/>
      <c r="Y117" s="38"/>
    </row>
    <row r="118" spans="1:25" s="374" customFormat="1" ht="38.25" customHeight="1">
      <c r="A118" s="551" t="s">
        <v>169</v>
      </c>
      <c r="B118" s="923" t="s">
        <v>145</v>
      </c>
      <c r="C118" s="923"/>
      <c r="D118" s="923"/>
      <c r="E118" s="923"/>
      <c r="F118" s="426"/>
      <c r="G118" s="425"/>
      <c r="H118" s="426"/>
      <c r="I118" s="426"/>
      <c r="J118" s="38"/>
      <c r="K118" s="38"/>
      <c r="L118" s="38"/>
      <c r="M118" s="38"/>
      <c r="N118" s="38"/>
      <c r="O118" s="38"/>
      <c r="P118" s="38"/>
      <c r="Q118" s="38"/>
      <c r="R118" s="38"/>
      <c r="S118" s="38"/>
      <c r="T118" s="38"/>
      <c r="U118" s="38"/>
      <c r="V118" s="38"/>
      <c r="W118" s="38"/>
      <c r="X118" s="38"/>
      <c r="Y118" s="38"/>
    </row>
    <row r="119" spans="1:25" s="374" customFormat="1" ht="32.25" customHeight="1">
      <c r="A119" s="551" t="s">
        <v>170</v>
      </c>
      <c r="B119" s="923" t="s">
        <v>171</v>
      </c>
      <c r="C119" s="923"/>
      <c r="D119" s="923"/>
      <c r="E119" s="923"/>
      <c r="F119" s="426"/>
      <c r="G119" s="425"/>
      <c r="H119" s="426"/>
      <c r="I119" s="426"/>
      <c r="J119" s="38"/>
      <c r="K119" s="38"/>
      <c r="L119" s="38"/>
      <c r="M119" s="38"/>
      <c r="N119" s="38"/>
      <c r="O119" s="38"/>
      <c r="P119" s="38"/>
      <c r="Q119" s="38"/>
      <c r="R119" s="38"/>
      <c r="S119" s="38"/>
      <c r="T119" s="38"/>
      <c r="U119" s="38"/>
      <c r="V119" s="38"/>
      <c r="W119" s="38"/>
      <c r="X119" s="38"/>
      <c r="Y119" s="38"/>
    </row>
    <row r="120" spans="1:25" s="374" customFormat="1" ht="42.75" customHeight="1">
      <c r="A120" s="551" t="s">
        <v>172</v>
      </c>
      <c r="B120" s="966" t="s">
        <v>173</v>
      </c>
      <c r="C120" s="966"/>
      <c r="D120" s="966"/>
      <c r="E120" s="966"/>
      <c r="F120" s="426"/>
      <c r="G120" s="425"/>
      <c r="H120" s="426"/>
      <c r="I120" s="426"/>
      <c r="J120" s="38"/>
      <c r="K120" s="38"/>
      <c r="L120" s="38"/>
      <c r="M120" s="38"/>
      <c r="N120" s="38"/>
      <c r="O120" s="38"/>
      <c r="P120" s="38"/>
      <c r="Q120" s="38"/>
      <c r="R120" s="38"/>
      <c r="S120" s="38"/>
      <c r="T120" s="38"/>
      <c r="U120" s="38"/>
      <c r="V120" s="38"/>
      <c r="W120" s="38"/>
      <c r="X120" s="38"/>
      <c r="Y120" s="38"/>
    </row>
    <row r="121" spans="1:25" s="374" customFormat="1" ht="29.25" customHeight="1">
      <c r="A121" s="961" t="s">
        <v>174</v>
      </c>
      <c r="B121" s="932" t="s">
        <v>147</v>
      </c>
      <c r="C121" s="933"/>
      <c r="D121" s="933"/>
      <c r="E121" s="933"/>
      <c r="F121" s="427"/>
      <c r="G121" s="497"/>
      <c r="H121" s="427"/>
      <c r="I121" s="428"/>
      <c r="J121" s="38"/>
      <c r="K121" s="38"/>
      <c r="L121" s="38"/>
      <c r="M121" s="38"/>
      <c r="N121" s="38"/>
      <c r="O121" s="38"/>
      <c r="P121" s="38"/>
      <c r="Q121" s="38"/>
      <c r="R121" s="38"/>
      <c r="S121" s="38"/>
      <c r="T121" s="38"/>
      <c r="U121" s="38"/>
      <c r="V121" s="38"/>
      <c r="W121" s="38"/>
      <c r="X121" s="38"/>
      <c r="Y121" s="38"/>
    </row>
    <row r="122" spans="1:25" s="374" customFormat="1" ht="24" customHeight="1">
      <c r="A122" s="962"/>
      <c r="B122" s="960" t="s">
        <v>148</v>
      </c>
      <c r="C122" s="960"/>
      <c r="D122" s="960"/>
      <c r="E122" s="960"/>
      <c r="F122" s="429"/>
      <c r="G122" s="498"/>
      <c r="H122" s="429"/>
      <c r="I122" s="430"/>
      <c r="J122" s="38"/>
      <c r="K122" s="38"/>
      <c r="L122" s="38"/>
      <c r="M122" s="38"/>
      <c r="N122" s="38"/>
      <c r="O122" s="38"/>
      <c r="P122" s="38"/>
      <c r="Q122" s="38"/>
      <c r="R122" s="38"/>
      <c r="S122" s="38"/>
      <c r="T122" s="38"/>
      <c r="U122" s="38"/>
      <c r="V122" s="38"/>
      <c r="W122" s="38"/>
      <c r="X122" s="38"/>
      <c r="Y122" s="38"/>
    </row>
    <row r="123" spans="1:25" s="374" customFormat="1" ht="18.75" customHeight="1">
      <c r="A123" s="963"/>
      <c r="B123" s="923"/>
      <c r="C123" s="923"/>
      <c r="D123" s="923"/>
      <c r="E123" s="923"/>
      <c r="F123" s="556" t="s">
        <v>175</v>
      </c>
      <c r="G123" s="525" t="s">
        <v>175</v>
      </c>
      <c r="H123" s="502"/>
      <c r="I123" s="526" t="s">
        <v>175</v>
      </c>
      <c r="J123" s="38"/>
      <c r="K123" s="38"/>
      <c r="L123" s="38"/>
      <c r="M123" s="38"/>
      <c r="N123" s="38"/>
      <c r="O123" s="38"/>
      <c r="P123" s="38"/>
      <c r="Q123" s="38"/>
      <c r="R123" s="38"/>
      <c r="S123" s="38"/>
      <c r="T123" s="38"/>
      <c r="U123" s="38"/>
      <c r="V123" s="38"/>
      <c r="W123" s="38"/>
      <c r="X123" s="38"/>
      <c r="Y123" s="38"/>
    </row>
    <row r="124" spans="1:25" s="560" customFormat="1" ht="21.75" customHeight="1">
      <c r="A124" s="422"/>
      <c r="B124" s="21" t="s">
        <v>152</v>
      </c>
      <c r="C124" s="559"/>
      <c r="D124" s="559"/>
      <c r="E124" s="559"/>
      <c r="F124" s="559"/>
      <c r="G124" s="559"/>
      <c r="H124" s="559"/>
      <c r="I124" s="559"/>
      <c r="J124" s="422"/>
    </row>
    <row r="125" spans="1:25" s="374" customFormat="1" ht="18.75" customHeight="1">
      <c r="A125" s="562" t="s">
        <v>176</v>
      </c>
      <c r="B125" s="924" t="s">
        <v>177</v>
      </c>
      <c r="C125" s="925"/>
      <c r="D125" s="925"/>
      <c r="E125" s="925"/>
      <c r="F125" s="552"/>
      <c r="G125" s="558"/>
      <c r="H125" s="558"/>
      <c r="I125" s="561"/>
      <c r="J125" s="38"/>
      <c r="K125" s="38"/>
      <c r="L125" s="38"/>
      <c r="M125" s="38"/>
      <c r="N125" s="38"/>
      <c r="O125" s="38"/>
      <c r="P125" s="38"/>
      <c r="Q125" s="38"/>
      <c r="R125" s="38"/>
      <c r="S125" s="38"/>
      <c r="T125" s="38"/>
      <c r="U125" s="38"/>
      <c r="V125" s="38"/>
      <c r="W125" s="38"/>
      <c r="X125" s="38"/>
      <c r="Y125" s="38"/>
    </row>
    <row r="126" spans="1:25" s="374" customFormat="1" ht="57.75" customHeight="1">
      <c r="A126" s="551" t="s">
        <v>178</v>
      </c>
      <c r="B126" s="928" t="s">
        <v>179</v>
      </c>
      <c r="C126" s="928"/>
      <c r="D126" s="928"/>
      <c r="E126" s="929"/>
      <c r="F126" s="548"/>
      <c r="G126" s="930"/>
      <c r="H126" s="931"/>
      <c r="I126" s="555"/>
      <c r="J126" s="38"/>
      <c r="K126" s="38"/>
      <c r="L126" s="38"/>
      <c r="M126" s="38"/>
      <c r="N126" s="38"/>
      <c r="O126" s="38"/>
      <c r="P126" s="38"/>
      <c r="Q126" s="38"/>
      <c r="R126" s="38"/>
      <c r="S126" s="38"/>
      <c r="T126" s="38"/>
      <c r="U126" s="38"/>
      <c r="V126" s="38"/>
      <c r="W126" s="38"/>
      <c r="X126" s="38"/>
      <c r="Y126" s="38"/>
    </row>
    <row r="127" spans="1:25" s="374" customFormat="1" ht="28.5" customHeight="1">
      <c r="A127" s="551" t="s">
        <v>180</v>
      </c>
      <c r="B127" s="928" t="s">
        <v>181</v>
      </c>
      <c r="C127" s="928"/>
      <c r="D127" s="928"/>
      <c r="E127" s="929"/>
      <c r="F127" s="427"/>
      <c r="G127" s="411"/>
      <c r="H127" s="540"/>
      <c r="I127" s="555"/>
      <c r="J127" s="38"/>
      <c r="K127" s="38"/>
      <c r="L127" s="38"/>
      <c r="M127" s="38"/>
      <c r="N127" s="38"/>
      <c r="O127" s="38"/>
      <c r="P127" s="38"/>
      <c r="Q127" s="38"/>
      <c r="R127" s="38"/>
      <c r="S127" s="38"/>
      <c r="T127" s="38"/>
      <c r="U127" s="38"/>
      <c r="V127" s="38"/>
      <c r="W127" s="38"/>
      <c r="X127" s="38"/>
      <c r="Y127" s="38"/>
    </row>
    <row r="128" spans="1:25" s="374" customFormat="1" ht="40.5" customHeight="1">
      <c r="A128" s="551" t="s">
        <v>182</v>
      </c>
      <c r="B128" s="939" t="s">
        <v>183</v>
      </c>
      <c r="C128" s="939"/>
      <c r="D128" s="939"/>
      <c r="E128" s="940"/>
      <c r="F128" s="426"/>
      <c r="G128" s="930"/>
      <c r="H128" s="931"/>
      <c r="I128" s="426"/>
      <c r="J128" s="38"/>
      <c r="K128" s="38"/>
      <c r="L128" s="38"/>
      <c r="M128" s="38"/>
      <c r="N128" s="38"/>
      <c r="O128" s="38"/>
      <c r="P128" s="38"/>
      <c r="Q128" s="38"/>
      <c r="R128" s="38"/>
      <c r="S128" s="38"/>
      <c r="T128" s="38"/>
      <c r="U128" s="38"/>
      <c r="V128" s="38"/>
      <c r="W128" s="38"/>
      <c r="X128" s="38"/>
      <c r="Y128" s="38"/>
    </row>
    <row r="129" spans="1:25" s="374" customFormat="1" ht="24" customHeight="1">
      <c r="A129" s="551" t="s">
        <v>184</v>
      </c>
      <c r="B129" s="928" t="s">
        <v>145</v>
      </c>
      <c r="C129" s="928"/>
      <c r="D129" s="928"/>
      <c r="E129" s="929"/>
      <c r="F129" s="426"/>
      <c r="G129" s="930"/>
      <c r="H129" s="931"/>
      <c r="I129" s="426"/>
      <c r="J129" s="38"/>
      <c r="K129" s="38"/>
      <c r="L129" s="38"/>
      <c r="M129" s="38"/>
      <c r="N129" s="38"/>
      <c r="O129" s="38"/>
      <c r="P129" s="38"/>
      <c r="Q129" s="38"/>
      <c r="R129" s="38"/>
      <c r="S129" s="38"/>
      <c r="T129" s="38"/>
      <c r="U129" s="38"/>
      <c r="V129" s="38"/>
      <c r="W129" s="38"/>
      <c r="X129" s="38"/>
      <c r="Y129" s="38"/>
    </row>
    <row r="130" spans="1:25" s="374" customFormat="1" ht="27" customHeight="1">
      <c r="A130" s="551" t="s">
        <v>185</v>
      </c>
      <c r="B130" s="928" t="s">
        <v>186</v>
      </c>
      <c r="C130" s="928"/>
      <c r="D130" s="928"/>
      <c r="E130" s="929"/>
      <c r="F130" s="426"/>
      <c r="G130" s="930"/>
      <c r="H130" s="931"/>
      <c r="I130" s="426"/>
      <c r="J130" s="38"/>
      <c r="K130" s="38"/>
      <c r="L130" s="38"/>
      <c r="M130" s="38"/>
      <c r="N130" s="38"/>
      <c r="O130" s="38"/>
      <c r="P130" s="38"/>
      <c r="Q130" s="38"/>
      <c r="R130" s="38"/>
      <c r="S130" s="38"/>
      <c r="T130" s="38"/>
      <c r="U130" s="38"/>
      <c r="V130" s="38"/>
      <c r="W130" s="38"/>
      <c r="X130" s="38"/>
      <c r="Y130" s="38"/>
    </row>
    <row r="131" spans="1:25" s="374" customFormat="1" ht="40.5" customHeight="1">
      <c r="A131" s="551" t="s">
        <v>187</v>
      </c>
      <c r="B131" s="928" t="s">
        <v>188</v>
      </c>
      <c r="C131" s="928"/>
      <c r="D131" s="928"/>
      <c r="E131" s="929"/>
      <c r="F131" s="426"/>
      <c r="G131" s="930"/>
      <c r="H131" s="931"/>
      <c r="I131" s="426"/>
      <c r="J131" s="38"/>
      <c r="K131" s="38"/>
      <c r="L131" s="38"/>
      <c r="M131" s="38"/>
      <c r="N131" s="38"/>
      <c r="O131" s="38"/>
      <c r="P131" s="38"/>
      <c r="Q131" s="38"/>
      <c r="R131" s="38"/>
      <c r="S131" s="38"/>
      <c r="T131" s="38"/>
      <c r="U131" s="38"/>
      <c r="V131" s="38"/>
      <c r="W131" s="38"/>
      <c r="X131" s="38"/>
      <c r="Y131" s="38"/>
    </row>
    <row r="132" spans="1:25" s="374" customFormat="1" ht="39" customHeight="1">
      <c r="A132" s="551" t="s">
        <v>189</v>
      </c>
      <c r="B132" s="928" t="s">
        <v>190</v>
      </c>
      <c r="C132" s="928"/>
      <c r="D132" s="928"/>
      <c r="E132" s="929"/>
      <c r="F132" s="426"/>
      <c r="G132" s="930"/>
      <c r="H132" s="931"/>
      <c r="I132" s="426"/>
      <c r="J132" s="38"/>
      <c r="K132" s="38"/>
      <c r="L132" s="38"/>
      <c r="M132" s="38"/>
      <c r="N132" s="38"/>
      <c r="O132" s="38"/>
      <c r="P132" s="38"/>
      <c r="Q132" s="38"/>
      <c r="R132" s="38"/>
      <c r="S132" s="38"/>
      <c r="T132" s="38"/>
      <c r="U132" s="38"/>
      <c r="V132" s="38"/>
      <c r="W132" s="38"/>
      <c r="X132" s="38"/>
      <c r="Y132" s="38"/>
    </row>
    <row r="133" spans="1:25" s="374" customFormat="1" ht="30" customHeight="1">
      <c r="A133" s="926" t="s">
        <v>189</v>
      </c>
      <c r="B133" s="932" t="s">
        <v>147</v>
      </c>
      <c r="C133" s="933"/>
      <c r="D133" s="933"/>
      <c r="E133" s="933"/>
      <c r="F133" s="428"/>
      <c r="G133" s="497"/>
      <c r="H133" s="427"/>
      <c r="I133" s="428"/>
      <c r="J133" s="38"/>
      <c r="K133" s="38"/>
      <c r="L133" s="38"/>
      <c r="M133" s="38"/>
      <c r="N133" s="38"/>
      <c r="O133" s="38"/>
      <c r="P133" s="38"/>
      <c r="Q133" s="38"/>
      <c r="R133" s="38"/>
      <c r="S133" s="38"/>
      <c r="T133" s="38"/>
      <c r="U133" s="38"/>
      <c r="V133" s="38"/>
      <c r="W133" s="38"/>
      <c r="X133" s="38"/>
      <c r="Y133" s="38"/>
    </row>
    <row r="134" spans="1:25" s="374" customFormat="1" ht="34.5" customHeight="1">
      <c r="A134" s="927"/>
      <c r="B134" s="916" t="s">
        <v>148</v>
      </c>
      <c r="C134" s="917"/>
      <c r="D134" s="917"/>
      <c r="E134" s="918"/>
      <c r="F134" s="564" t="s">
        <v>191</v>
      </c>
      <c r="G134" s="564" t="s">
        <v>191</v>
      </c>
      <c r="H134" s="499"/>
      <c r="I134" s="563" t="s">
        <v>191</v>
      </c>
      <c r="J134" s="38"/>
      <c r="K134" s="38"/>
      <c r="L134" s="38"/>
      <c r="M134" s="38"/>
      <c r="N134" s="38"/>
      <c r="O134" s="38"/>
      <c r="P134" s="38"/>
      <c r="Q134" s="38"/>
      <c r="R134" s="38"/>
      <c r="S134" s="38"/>
      <c r="T134" s="38"/>
      <c r="U134" s="38"/>
      <c r="V134" s="38"/>
      <c r="W134" s="38"/>
      <c r="X134" s="38"/>
      <c r="Y134" s="38"/>
    </row>
    <row r="135" spans="1:25" s="374" customFormat="1" ht="14.25" customHeight="1">
      <c r="A135" s="419"/>
      <c r="B135" s="503"/>
      <c r="C135" s="504"/>
      <c r="D135" s="504"/>
      <c r="E135" s="569"/>
      <c r="F135" s="83"/>
      <c r="G135" s="83"/>
      <c r="H135" s="83"/>
      <c r="I135" s="83"/>
      <c r="J135" s="38"/>
      <c r="K135" s="38"/>
      <c r="L135" s="38"/>
      <c r="M135" s="38"/>
      <c r="N135" s="38"/>
      <c r="O135" s="38"/>
      <c r="P135" s="38"/>
      <c r="Q135" s="38"/>
      <c r="R135" s="38"/>
      <c r="S135" s="38"/>
      <c r="T135" s="38"/>
      <c r="U135" s="38"/>
      <c r="V135" s="38"/>
      <c r="W135" s="38"/>
      <c r="X135" s="38"/>
      <c r="Y135" s="38"/>
    </row>
    <row r="136" spans="1:25" s="374" customFormat="1" ht="45" customHeight="1">
      <c r="A136" s="567">
        <v>5</v>
      </c>
      <c r="B136" s="923" t="s">
        <v>192</v>
      </c>
      <c r="C136" s="923"/>
      <c r="D136" s="923"/>
      <c r="E136" s="923"/>
      <c r="F136" s="923"/>
      <c r="G136" s="923"/>
      <c r="H136" s="923"/>
      <c r="I136" s="541"/>
      <c r="J136" s="38"/>
      <c r="K136" s="38"/>
      <c r="L136" s="38"/>
      <c r="M136" s="38"/>
      <c r="N136" s="38"/>
      <c r="O136" s="38"/>
      <c r="P136" s="38"/>
      <c r="Q136" s="38"/>
      <c r="R136" s="38"/>
      <c r="S136" s="38" t="s">
        <v>30</v>
      </c>
      <c r="T136" s="38"/>
      <c r="U136" s="38"/>
      <c r="V136" s="38"/>
      <c r="W136" s="38"/>
      <c r="X136" s="38"/>
      <c r="Y136" s="38"/>
    </row>
    <row r="137" spans="1:25" s="374" customFormat="1" ht="12.75" customHeight="1">
      <c r="A137" s="562"/>
      <c r="B137" s="924"/>
      <c r="C137" s="925"/>
      <c r="D137" s="925"/>
      <c r="E137" s="925"/>
      <c r="F137" s="552"/>
      <c r="G137" s="558"/>
      <c r="H137" s="558"/>
      <c r="I137" s="561"/>
      <c r="J137" s="38"/>
      <c r="K137" s="38"/>
      <c r="L137" s="38"/>
      <c r="M137" s="38"/>
      <c r="N137" s="38"/>
      <c r="O137" s="38"/>
      <c r="P137" s="38"/>
      <c r="Q137" s="38"/>
      <c r="R137" s="38"/>
      <c r="S137" s="38" t="s">
        <v>34</v>
      </c>
      <c r="T137" s="38"/>
      <c r="U137" s="38"/>
      <c r="V137" s="38"/>
      <c r="W137" s="38"/>
      <c r="X137" s="38"/>
      <c r="Y137" s="38"/>
    </row>
    <row r="138" spans="1:25" s="374" customFormat="1" ht="52.5" customHeight="1">
      <c r="A138" s="567">
        <v>6</v>
      </c>
      <c r="B138" s="923" t="s">
        <v>193</v>
      </c>
      <c r="C138" s="923"/>
      <c r="D138" s="923"/>
      <c r="E138" s="923"/>
      <c r="F138" s="923"/>
      <c r="G138" s="923"/>
      <c r="H138" s="923"/>
      <c r="I138" s="541"/>
      <c r="J138" s="38"/>
      <c r="K138" s="38"/>
      <c r="L138" s="38"/>
      <c r="M138" s="38"/>
      <c r="N138" s="38"/>
      <c r="O138" s="38"/>
      <c r="P138" s="38"/>
      <c r="Q138" s="38"/>
      <c r="R138" s="38"/>
      <c r="S138" s="38"/>
      <c r="T138" s="38"/>
      <c r="U138" s="38"/>
      <c r="V138" s="38"/>
      <c r="W138" s="38"/>
      <c r="X138" s="38"/>
      <c r="Y138" s="38"/>
    </row>
    <row r="139" spans="1:25" s="374" customFormat="1" ht="12" customHeight="1">
      <c r="A139" s="562"/>
      <c r="B139" s="924"/>
      <c r="C139" s="925"/>
      <c r="D139" s="925"/>
      <c r="E139" s="925"/>
      <c r="F139" s="552"/>
      <c r="G139" s="558"/>
      <c r="H139" s="558"/>
      <c r="I139" s="561"/>
      <c r="J139" s="38"/>
      <c r="K139" s="38"/>
      <c r="L139" s="38"/>
      <c r="M139" s="38"/>
      <c r="N139" s="38"/>
      <c r="O139" s="38"/>
      <c r="P139" s="38"/>
      <c r="Q139" s="38"/>
      <c r="R139" s="38"/>
      <c r="S139" s="38"/>
      <c r="T139" s="38"/>
      <c r="U139" s="38"/>
      <c r="V139" s="38"/>
      <c r="W139" s="38"/>
      <c r="X139" s="38"/>
      <c r="Y139" s="38"/>
    </row>
    <row r="140" spans="1:25" s="374" customFormat="1" ht="72" customHeight="1">
      <c r="A140" s="567">
        <v>7</v>
      </c>
      <c r="B140" s="923" t="s">
        <v>194</v>
      </c>
      <c r="C140" s="923"/>
      <c r="D140" s="923"/>
      <c r="E140" s="923"/>
      <c r="F140" s="923"/>
      <c r="G140" s="923"/>
      <c r="H140" s="923"/>
      <c r="I140" s="541"/>
      <c r="J140" s="38"/>
      <c r="K140" s="38"/>
      <c r="L140" s="38"/>
      <c r="M140" s="38"/>
      <c r="N140" s="38"/>
      <c r="O140" s="38"/>
      <c r="P140" s="38"/>
      <c r="Q140" s="38"/>
      <c r="R140" s="38"/>
      <c r="S140" s="38"/>
      <c r="T140" s="38"/>
      <c r="U140" s="38"/>
      <c r="V140" s="38"/>
      <c r="W140" s="38"/>
      <c r="X140" s="38"/>
      <c r="Y140" s="38"/>
    </row>
    <row r="141" spans="1:25" s="374" customFormat="1" ht="10.5" customHeight="1">
      <c r="A141" s="562"/>
      <c r="B141" s="924"/>
      <c r="C141" s="925"/>
      <c r="D141" s="925"/>
      <c r="E141" s="925"/>
      <c r="F141" s="552"/>
      <c r="G141" s="558"/>
      <c r="H141" s="558"/>
      <c r="I141" s="561"/>
      <c r="J141" s="38"/>
      <c r="K141" s="38"/>
      <c r="L141" s="38"/>
      <c r="M141" s="38"/>
      <c r="N141" s="38"/>
      <c r="O141" s="38"/>
      <c r="P141" s="38"/>
      <c r="Q141" s="38"/>
      <c r="R141" s="38"/>
      <c r="S141" s="38"/>
      <c r="T141" s="38"/>
      <c r="U141" s="38"/>
      <c r="V141" s="38"/>
      <c r="W141" s="38"/>
      <c r="X141" s="38"/>
      <c r="Y141" s="38"/>
    </row>
    <row r="142" spans="1:25" s="374" customFormat="1" ht="42" customHeight="1">
      <c r="A142" s="567">
        <v>8</v>
      </c>
      <c r="B142" s="917" t="s">
        <v>151</v>
      </c>
      <c r="C142" s="917"/>
      <c r="D142" s="917"/>
      <c r="E142" s="917"/>
      <c r="F142" s="424"/>
      <c r="G142" s="425"/>
      <c r="H142" s="426"/>
      <c r="I142" s="426"/>
      <c r="J142" s="38"/>
      <c r="K142" s="38"/>
      <c r="L142" s="38"/>
      <c r="M142" s="38"/>
      <c r="N142" s="38"/>
      <c r="O142" s="38"/>
      <c r="P142" s="38"/>
      <c r="Q142" s="38"/>
      <c r="R142" s="38"/>
      <c r="S142" s="38"/>
      <c r="T142" s="38"/>
      <c r="U142" s="38"/>
      <c r="V142" s="38"/>
      <c r="W142" s="38"/>
      <c r="X142" s="38"/>
      <c r="Y142" s="38"/>
    </row>
    <row r="143" spans="1:25" s="374" customFormat="1" ht="21.75" customHeight="1">
      <c r="A143" s="59"/>
      <c r="B143" s="59"/>
      <c r="C143" s="59"/>
      <c r="D143" s="59"/>
      <c r="E143" s="59"/>
      <c r="F143" s="59"/>
      <c r="G143" s="59"/>
      <c r="H143" s="59"/>
      <c r="I143" s="59"/>
      <c r="J143" s="59"/>
    </row>
    <row r="144" spans="1:25" ht="27" customHeight="1">
      <c r="A144" s="566">
        <v>2.5</v>
      </c>
      <c r="B144" s="950" t="s">
        <v>195</v>
      </c>
      <c r="C144" s="950"/>
      <c r="D144" s="950"/>
      <c r="E144" s="950"/>
      <c r="F144" s="950"/>
      <c r="G144" s="950"/>
      <c r="H144" s="950"/>
      <c r="I144" s="950"/>
      <c r="J144" s="390"/>
      <c r="K144" s="390"/>
      <c r="L144" s="390"/>
      <c r="M144" s="432"/>
      <c r="N144" s="390"/>
      <c r="O144" s="390"/>
      <c r="P144" s="390"/>
      <c r="Q144" s="390"/>
      <c r="R144" s="390"/>
      <c r="S144" s="390"/>
      <c r="T144" s="390"/>
      <c r="U144" s="390"/>
      <c r="V144" s="390"/>
      <c r="W144" s="390"/>
      <c r="X144" s="390"/>
    </row>
    <row r="145" spans="1:24" ht="52.5" customHeight="1">
      <c r="A145" s="551"/>
      <c r="B145" s="951" t="s">
        <v>196</v>
      </c>
      <c r="C145" s="951"/>
      <c r="D145" s="951"/>
      <c r="E145" s="951"/>
      <c r="F145" s="951"/>
      <c r="G145" s="951"/>
      <c r="H145" s="951"/>
      <c r="I145" s="951"/>
      <c r="J145" s="390"/>
      <c r="K145" s="390"/>
      <c r="L145" s="390"/>
      <c r="M145" s="432"/>
      <c r="N145" s="390"/>
      <c r="O145" s="390"/>
      <c r="P145" s="390"/>
      <c r="Q145" s="390"/>
      <c r="R145" s="390"/>
      <c r="S145" s="390"/>
      <c r="T145" s="390"/>
      <c r="U145" s="390"/>
      <c r="V145" s="390"/>
      <c r="W145" s="390"/>
      <c r="X145" s="390"/>
    </row>
    <row r="146" spans="1:24" ht="34.5" customHeight="1">
      <c r="A146" s="551" t="s">
        <v>155</v>
      </c>
      <c r="B146" s="952" t="s">
        <v>197</v>
      </c>
      <c r="C146" s="952"/>
      <c r="D146" s="952"/>
      <c r="E146" s="952"/>
      <c r="F146" s="953"/>
      <c r="G146" s="953"/>
      <c r="H146" s="953"/>
      <c r="I146" s="931"/>
      <c r="J146" s="390"/>
      <c r="K146" s="390"/>
      <c r="L146" s="390"/>
      <c r="M146" s="432"/>
      <c r="N146" s="390"/>
      <c r="O146" s="390"/>
      <c r="P146" s="390"/>
      <c r="Q146" s="390"/>
      <c r="R146" s="390"/>
      <c r="S146" s="390"/>
      <c r="T146" s="390"/>
      <c r="U146" s="390"/>
      <c r="V146" s="390"/>
      <c r="W146" s="390"/>
      <c r="X146" s="390"/>
    </row>
    <row r="147" spans="1:24" ht="87.75" customHeight="1">
      <c r="A147" s="551" t="s">
        <v>157</v>
      </c>
      <c r="B147" s="954" t="s">
        <v>198</v>
      </c>
      <c r="C147" s="955"/>
      <c r="D147" s="955"/>
      <c r="E147" s="956"/>
      <c r="F147" s="930"/>
      <c r="G147" s="953"/>
      <c r="H147" s="953"/>
      <c r="I147" s="931"/>
      <c r="J147" s="390"/>
      <c r="K147" s="390"/>
      <c r="L147" s="390"/>
      <c r="M147" s="432"/>
      <c r="N147" s="390"/>
      <c r="O147" s="390"/>
      <c r="P147" s="390"/>
      <c r="Q147" s="390"/>
      <c r="R147" s="390"/>
      <c r="S147" s="390"/>
      <c r="T147" s="390"/>
      <c r="U147" s="390"/>
      <c r="V147" s="390"/>
      <c r="W147" s="390"/>
      <c r="X147" s="390"/>
    </row>
    <row r="148" spans="1:24" ht="51.75" customHeight="1">
      <c r="A148" s="551" t="s">
        <v>159</v>
      </c>
      <c r="B148" s="957" t="s">
        <v>199</v>
      </c>
      <c r="C148" s="957"/>
      <c r="D148" s="957"/>
      <c r="E148" s="958"/>
      <c r="F148" s="953"/>
      <c r="G148" s="953"/>
      <c r="H148" s="953"/>
      <c r="I148" s="931"/>
      <c r="J148" s="390"/>
      <c r="K148" s="390"/>
      <c r="L148" s="390"/>
      <c r="M148" s="432"/>
      <c r="N148" s="390"/>
      <c r="O148" s="390"/>
      <c r="P148" s="390"/>
      <c r="Q148" s="390"/>
      <c r="R148" s="390"/>
      <c r="S148" s="390"/>
      <c r="T148" s="390"/>
      <c r="U148" s="390"/>
      <c r="V148" s="390"/>
      <c r="W148" s="390"/>
      <c r="X148" s="390"/>
    </row>
    <row r="149" spans="1:24" ht="24.75" customHeight="1">
      <c r="A149" s="551"/>
      <c r="B149" s="937" t="s">
        <v>200</v>
      </c>
      <c r="C149" s="938"/>
      <c r="D149" s="938"/>
      <c r="E149" s="938"/>
      <c r="F149" s="938"/>
      <c r="G149" s="938"/>
      <c r="H149" s="938"/>
      <c r="I149" s="959"/>
      <c r="J149" s="309"/>
      <c r="K149" s="309"/>
      <c r="L149" s="309"/>
      <c r="M149" s="309"/>
      <c r="N149" s="309"/>
      <c r="O149" s="309"/>
      <c r="P149" s="309"/>
      <c r="Q149" s="309"/>
      <c r="R149" s="309"/>
      <c r="S149" s="309"/>
      <c r="T149" s="309"/>
      <c r="U149" s="309"/>
      <c r="V149" s="309"/>
      <c r="W149" s="309"/>
      <c r="X149" s="309"/>
    </row>
    <row r="150" spans="1:24" ht="36" customHeight="1">
      <c r="A150" s="551">
        <v>1</v>
      </c>
      <c r="B150" s="928" t="s">
        <v>162</v>
      </c>
      <c r="C150" s="928"/>
      <c r="D150" s="928"/>
      <c r="E150" s="945"/>
      <c r="F150" s="424"/>
      <c r="G150" s="930"/>
      <c r="H150" s="931"/>
      <c r="I150" s="426"/>
      <c r="J150" s="309"/>
      <c r="K150" s="309"/>
      <c r="L150" s="309"/>
      <c r="M150" s="309"/>
      <c r="N150" s="309"/>
      <c r="O150" s="309"/>
      <c r="P150" s="309"/>
      <c r="Q150" s="309"/>
      <c r="R150" s="309"/>
      <c r="S150" s="309"/>
      <c r="T150" s="309"/>
      <c r="U150" s="309"/>
      <c r="V150" s="309"/>
      <c r="W150" s="309"/>
      <c r="X150" s="309"/>
    </row>
    <row r="151" spans="1:24" ht="42" customHeight="1">
      <c r="A151" s="551">
        <v>2</v>
      </c>
      <c r="B151" s="928" t="s">
        <v>137</v>
      </c>
      <c r="C151" s="928"/>
      <c r="D151" s="928"/>
      <c r="E151" s="945"/>
      <c r="F151" s="424"/>
      <c r="G151" s="930"/>
      <c r="H151" s="931"/>
      <c r="I151" s="426"/>
      <c r="J151" s="309"/>
      <c r="K151" s="309"/>
      <c r="L151" s="309"/>
      <c r="M151" s="309"/>
      <c r="N151" s="309"/>
      <c r="O151" s="309"/>
      <c r="P151" s="309"/>
      <c r="Q151" s="309"/>
      <c r="R151" s="309"/>
      <c r="S151" s="309"/>
      <c r="T151" s="309"/>
      <c r="U151" s="309"/>
      <c r="V151" s="309"/>
      <c r="W151" s="309"/>
      <c r="X151" s="309"/>
    </row>
    <row r="152" spans="1:24" ht="33" customHeight="1">
      <c r="A152" s="568">
        <v>3</v>
      </c>
      <c r="B152" s="946" t="str">
        <f>IF([13]Cover!C84 = "Sole Bidder", "Name and Address of the Employer/Utility for whom the Contract was executed by the firm ", " Name and Address of the Employer/Utility for whom the Contract was executed by the firm")</f>
        <v xml:space="preserve"> Name and Address of the Employer/Utility for whom the Contract was executed by the firm</v>
      </c>
      <c r="C152" s="946"/>
      <c r="D152" s="946"/>
      <c r="E152" s="947"/>
      <c r="F152" s="424"/>
      <c r="G152" s="930"/>
      <c r="H152" s="931"/>
      <c r="I152" s="426"/>
      <c r="J152" s="309"/>
      <c r="K152" s="309"/>
      <c r="L152" s="309"/>
      <c r="M152" s="309"/>
      <c r="N152" s="309"/>
      <c r="O152" s="309"/>
      <c r="P152" s="309"/>
      <c r="Q152" s="309"/>
      <c r="R152" s="309"/>
      <c r="S152" s="309"/>
      <c r="T152" s="309"/>
      <c r="U152" s="309"/>
      <c r="V152" s="309"/>
      <c r="W152" s="309"/>
      <c r="X152" s="309"/>
    </row>
    <row r="153" spans="1:24" ht="31.5" customHeight="1">
      <c r="A153" s="574"/>
      <c r="B153" s="948"/>
      <c r="C153" s="948"/>
      <c r="D153" s="948"/>
      <c r="E153" s="949"/>
      <c r="F153" s="424"/>
      <c r="G153" s="930"/>
      <c r="H153" s="931"/>
      <c r="I153" s="426"/>
      <c r="J153" s="309"/>
      <c r="K153" s="309"/>
      <c r="L153" s="309"/>
      <c r="M153" s="309"/>
      <c r="N153" s="309"/>
      <c r="O153" s="309"/>
      <c r="P153" s="309"/>
      <c r="Q153" s="309"/>
      <c r="R153" s="309"/>
      <c r="S153" s="309"/>
      <c r="T153" s="309"/>
      <c r="U153" s="309"/>
      <c r="V153" s="309"/>
      <c r="W153" s="309"/>
      <c r="X153" s="309"/>
    </row>
    <row r="154" spans="1:24" ht="28.5" customHeight="1">
      <c r="A154" s="574"/>
      <c r="B154" s="948"/>
      <c r="C154" s="948"/>
      <c r="D154" s="948"/>
      <c r="E154" s="949"/>
      <c r="F154" s="424"/>
      <c r="G154" s="930"/>
      <c r="H154" s="931"/>
      <c r="I154" s="426"/>
      <c r="J154" s="309"/>
      <c r="K154" s="309"/>
      <c r="L154" s="309"/>
      <c r="M154" s="309"/>
      <c r="N154" s="309"/>
      <c r="O154" s="309"/>
      <c r="P154" s="309"/>
      <c r="Q154" s="309"/>
      <c r="R154" s="309"/>
      <c r="S154" s="309"/>
      <c r="T154" s="309"/>
      <c r="U154" s="309"/>
      <c r="V154" s="309"/>
      <c r="W154" s="309"/>
      <c r="X154" s="309"/>
    </row>
    <row r="155" spans="1:24" ht="32.25" customHeight="1">
      <c r="A155" s="574"/>
      <c r="B155" s="948"/>
      <c r="C155" s="948"/>
      <c r="D155" s="948"/>
      <c r="E155" s="949"/>
      <c r="F155" s="424"/>
      <c r="G155" s="930"/>
      <c r="H155" s="931"/>
      <c r="I155" s="426"/>
      <c r="J155" s="309"/>
      <c r="K155" s="309"/>
      <c r="L155" s="309"/>
      <c r="M155" s="309"/>
      <c r="N155" s="309"/>
      <c r="O155" s="309"/>
      <c r="P155" s="309"/>
      <c r="Q155" s="309"/>
      <c r="R155" s="309"/>
      <c r="S155" s="309"/>
      <c r="T155" s="309"/>
      <c r="U155" s="309"/>
      <c r="V155" s="309"/>
      <c r="W155" s="309"/>
      <c r="X155" s="309"/>
    </row>
    <row r="156" spans="1:24" ht="35.25" customHeight="1">
      <c r="A156" s="574"/>
      <c r="B156" s="941" t="s">
        <v>139</v>
      </c>
      <c r="C156" s="941"/>
      <c r="D156" s="941"/>
      <c r="E156" s="942"/>
      <c r="F156" s="424"/>
      <c r="G156" s="930"/>
      <c r="H156" s="931"/>
      <c r="I156" s="426"/>
      <c r="J156" s="309"/>
      <c r="K156" s="309"/>
      <c r="L156" s="309"/>
      <c r="M156" s="309"/>
      <c r="N156" s="309"/>
      <c r="O156" s="309"/>
      <c r="P156" s="309"/>
      <c r="Q156" s="309"/>
      <c r="R156" s="309"/>
      <c r="S156" s="309"/>
      <c r="T156" s="309"/>
      <c r="U156" s="309"/>
      <c r="V156" s="309"/>
      <c r="W156" s="309"/>
      <c r="X156" s="309"/>
    </row>
    <row r="157" spans="1:24" ht="35.25" customHeight="1">
      <c r="A157" s="574"/>
      <c r="B157" s="941" t="s">
        <v>140</v>
      </c>
      <c r="C157" s="941"/>
      <c r="D157" s="941"/>
      <c r="E157" s="942"/>
      <c r="F157" s="424"/>
      <c r="G157" s="930"/>
      <c r="H157" s="931"/>
      <c r="I157" s="426"/>
      <c r="J157" s="309"/>
      <c r="K157" s="309"/>
      <c r="L157" s="309"/>
      <c r="M157" s="309"/>
      <c r="N157" s="309"/>
      <c r="O157" s="309"/>
      <c r="P157" s="309"/>
      <c r="Q157" s="309"/>
      <c r="R157" s="309"/>
      <c r="S157" s="309"/>
      <c r="T157" s="309"/>
      <c r="U157" s="309"/>
      <c r="V157" s="309"/>
      <c r="W157" s="309"/>
      <c r="X157" s="309"/>
    </row>
    <row r="158" spans="1:24" ht="41.25" customHeight="1">
      <c r="A158" s="582"/>
      <c r="B158" s="943" t="s">
        <v>141</v>
      </c>
      <c r="C158" s="943"/>
      <c r="D158" s="943"/>
      <c r="E158" s="944"/>
      <c r="F158" s="424"/>
      <c r="G158" s="930"/>
      <c r="H158" s="931"/>
      <c r="I158" s="426"/>
      <c r="J158" s="309"/>
      <c r="K158" s="309"/>
      <c r="L158" s="309"/>
      <c r="M158" s="309"/>
      <c r="N158" s="309"/>
      <c r="O158" s="309"/>
      <c r="P158" s="309"/>
      <c r="Q158" s="309"/>
      <c r="R158" s="309"/>
      <c r="S158" s="309"/>
      <c r="T158" s="309"/>
      <c r="U158" s="309"/>
      <c r="V158" s="309"/>
      <c r="W158" s="309"/>
      <c r="X158" s="309"/>
    </row>
    <row r="159" spans="1:24" ht="21.75" customHeight="1">
      <c r="A159" s="562" t="s">
        <v>164</v>
      </c>
      <c r="B159" s="937" t="s">
        <v>201</v>
      </c>
      <c r="C159" s="938"/>
      <c r="D159" s="938"/>
      <c r="E159" s="938"/>
      <c r="F159" s="552"/>
      <c r="G159" s="552"/>
      <c r="H159" s="552"/>
      <c r="I159" s="552"/>
      <c r="J159" s="309"/>
      <c r="K159" s="309"/>
      <c r="L159" s="309"/>
      <c r="M159" s="309"/>
      <c r="N159" s="309"/>
      <c r="O159" s="309"/>
      <c r="P159" s="309"/>
      <c r="Q159" s="309"/>
      <c r="R159" s="309"/>
      <c r="S159" s="309"/>
      <c r="T159" s="309"/>
      <c r="U159" s="309"/>
      <c r="V159" s="309"/>
      <c r="W159" s="309"/>
      <c r="X159" s="309"/>
    </row>
    <row r="160" spans="1:24" ht="44.25" customHeight="1">
      <c r="A160" s="551" t="s">
        <v>178</v>
      </c>
      <c r="B160" s="928" t="s">
        <v>202</v>
      </c>
      <c r="C160" s="928"/>
      <c r="D160" s="928"/>
      <c r="E160" s="929"/>
      <c r="F160" s="426"/>
      <c r="G160" s="930"/>
      <c r="H160" s="931"/>
      <c r="I160" s="426"/>
      <c r="J160" s="309"/>
      <c r="K160" s="309"/>
      <c r="L160" s="309"/>
      <c r="M160" s="309"/>
      <c r="N160" s="309"/>
      <c r="O160" s="309"/>
      <c r="P160" s="309"/>
      <c r="Q160" s="309"/>
      <c r="R160" s="309"/>
      <c r="S160" s="309"/>
      <c r="T160" s="309"/>
      <c r="U160" s="309"/>
      <c r="V160" s="309"/>
      <c r="W160" s="309"/>
      <c r="X160" s="309"/>
    </row>
    <row r="161" spans="1:24" ht="41.25" customHeight="1">
      <c r="A161" s="551" t="s">
        <v>180</v>
      </c>
      <c r="B161" s="939" t="s">
        <v>203</v>
      </c>
      <c r="C161" s="939"/>
      <c r="D161" s="939"/>
      <c r="E161" s="940"/>
      <c r="F161" s="426"/>
      <c r="G161" s="930"/>
      <c r="H161" s="931"/>
      <c r="I161" s="426"/>
      <c r="J161" s="309"/>
      <c r="K161" s="309"/>
      <c r="L161" s="309"/>
      <c r="M161" s="309"/>
      <c r="N161" s="309"/>
      <c r="O161" s="309"/>
      <c r="P161" s="309"/>
      <c r="Q161" s="309"/>
      <c r="R161" s="309"/>
      <c r="S161" s="309"/>
      <c r="T161" s="309"/>
      <c r="U161" s="309"/>
      <c r="V161" s="309"/>
      <c r="W161" s="309"/>
      <c r="X161" s="309"/>
    </row>
    <row r="162" spans="1:24" ht="37.5" customHeight="1">
      <c r="A162" s="551" t="s">
        <v>182</v>
      </c>
      <c r="B162" s="928" t="s">
        <v>167</v>
      </c>
      <c r="C162" s="928"/>
      <c r="D162" s="928"/>
      <c r="E162" s="929"/>
      <c r="F162" s="426"/>
      <c r="G162" s="930"/>
      <c r="H162" s="931"/>
      <c r="I162" s="426"/>
      <c r="J162" s="309"/>
      <c r="K162" s="309"/>
      <c r="L162" s="309"/>
      <c r="M162" s="309"/>
      <c r="N162" s="309"/>
      <c r="O162" s="309"/>
      <c r="P162" s="309"/>
      <c r="Q162" s="309"/>
      <c r="R162" s="309"/>
      <c r="S162" s="309"/>
      <c r="T162" s="309"/>
      <c r="U162" s="309"/>
      <c r="V162" s="309"/>
      <c r="W162" s="309"/>
      <c r="X162" s="309"/>
    </row>
    <row r="163" spans="1:24" ht="32.25" customHeight="1">
      <c r="A163" s="551" t="s">
        <v>184</v>
      </c>
      <c r="B163" s="928" t="s">
        <v>145</v>
      </c>
      <c r="C163" s="928"/>
      <c r="D163" s="928"/>
      <c r="E163" s="929"/>
      <c r="F163" s="426"/>
      <c r="G163" s="930"/>
      <c r="H163" s="931"/>
      <c r="I163" s="426"/>
      <c r="J163" s="309"/>
      <c r="K163" s="309"/>
      <c r="L163" s="309"/>
      <c r="M163" s="309"/>
      <c r="N163" s="309"/>
      <c r="O163" s="309"/>
      <c r="P163" s="309"/>
      <c r="Q163" s="309"/>
      <c r="R163" s="309"/>
      <c r="S163" s="309"/>
      <c r="T163" s="309"/>
      <c r="U163" s="309"/>
      <c r="V163" s="309"/>
      <c r="W163" s="309"/>
      <c r="X163" s="309"/>
    </row>
    <row r="164" spans="1:24" ht="37.5" customHeight="1">
      <c r="A164" s="551" t="s">
        <v>185</v>
      </c>
      <c r="B164" s="928" t="s">
        <v>171</v>
      </c>
      <c r="C164" s="928"/>
      <c r="D164" s="928"/>
      <c r="E164" s="929"/>
      <c r="F164" s="426"/>
      <c r="G164" s="930"/>
      <c r="H164" s="931"/>
      <c r="I164" s="426"/>
      <c r="J164" s="309"/>
      <c r="K164" s="309"/>
      <c r="L164" s="309"/>
      <c r="M164" s="309"/>
      <c r="N164" s="309"/>
      <c r="O164" s="309"/>
      <c r="P164" s="309"/>
      <c r="Q164" s="309"/>
      <c r="R164" s="309"/>
      <c r="S164" s="309"/>
      <c r="T164" s="309"/>
      <c r="U164" s="309"/>
      <c r="V164" s="309"/>
      <c r="W164" s="309"/>
      <c r="X164" s="309"/>
    </row>
    <row r="165" spans="1:24" ht="44.25" customHeight="1">
      <c r="A165" s="551" t="s">
        <v>187</v>
      </c>
      <c r="B165" s="928" t="s">
        <v>173</v>
      </c>
      <c r="C165" s="928"/>
      <c r="D165" s="928"/>
      <c r="E165" s="929"/>
      <c r="F165" s="426"/>
      <c r="G165" s="930"/>
      <c r="H165" s="931"/>
      <c r="I165" s="426"/>
      <c r="J165" s="309"/>
      <c r="K165" s="309"/>
      <c r="L165" s="309"/>
      <c r="M165" s="309"/>
      <c r="N165" s="309"/>
      <c r="O165" s="309"/>
      <c r="P165" s="309"/>
      <c r="Q165" s="309"/>
      <c r="R165" s="309"/>
      <c r="S165" s="309"/>
      <c r="T165" s="309"/>
      <c r="U165" s="309"/>
      <c r="V165" s="309"/>
      <c r="W165" s="309"/>
      <c r="X165" s="309"/>
    </row>
    <row r="166" spans="1:24" ht="39.75" customHeight="1">
      <c r="A166" s="551" t="s">
        <v>189</v>
      </c>
      <c r="B166" s="928" t="s">
        <v>204</v>
      </c>
      <c r="C166" s="928"/>
      <c r="D166" s="928"/>
      <c r="E166" s="929"/>
      <c r="F166" s="426"/>
      <c r="G166" s="930"/>
      <c r="H166" s="931"/>
      <c r="I166" s="548"/>
      <c r="J166" s="309"/>
      <c r="K166" s="309"/>
      <c r="L166" s="309"/>
      <c r="M166" s="309"/>
      <c r="N166" s="309"/>
      <c r="O166" s="309"/>
      <c r="P166" s="309"/>
      <c r="Q166" s="309"/>
      <c r="R166" s="309"/>
      <c r="S166" s="309"/>
      <c r="T166" s="309"/>
      <c r="U166" s="309"/>
      <c r="V166" s="309"/>
      <c r="W166" s="309"/>
      <c r="X166" s="309"/>
    </row>
    <row r="167" spans="1:24" ht="49.5" customHeight="1">
      <c r="A167" s="926" t="s">
        <v>205</v>
      </c>
      <c r="B167" s="932" t="s">
        <v>147</v>
      </c>
      <c r="C167" s="933"/>
      <c r="D167" s="933"/>
      <c r="E167" s="934"/>
      <c r="F167" s="575"/>
      <c r="G167" s="497"/>
      <c r="H167" s="427"/>
      <c r="I167" s="428"/>
      <c r="J167" s="309"/>
      <c r="K167" s="309"/>
      <c r="L167" s="309"/>
      <c r="M167" s="309"/>
      <c r="N167" s="309"/>
      <c r="O167" s="309"/>
      <c r="P167" s="309"/>
      <c r="Q167" s="309"/>
      <c r="R167" s="309"/>
      <c r="S167" s="309"/>
      <c r="T167" s="309"/>
      <c r="U167" s="309"/>
      <c r="V167" s="309"/>
      <c r="W167" s="309"/>
      <c r="X167" s="309"/>
    </row>
    <row r="168" spans="1:24" ht="20.25" customHeight="1">
      <c r="A168" s="927"/>
      <c r="B168" s="916" t="s">
        <v>148</v>
      </c>
      <c r="C168" s="917"/>
      <c r="D168" s="917"/>
      <c r="E168" s="918"/>
      <c r="F168" s="556" t="s">
        <v>175</v>
      </c>
      <c r="G168" s="527" t="s">
        <v>175</v>
      </c>
      <c r="H168" s="429"/>
      <c r="I168" s="556" t="s">
        <v>175</v>
      </c>
      <c r="J168" s="309"/>
      <c r="K168" s="309"/>
      <c r="L168" s="309"/>
      <c r="M168" s="309"/>
      <c r="N168" s="309"/>
      <c r="O168" s="309"/>
      <c r="P168" s="309"/>
      <c r="Q168" s="309"/>
      <c r="R168" s="309"/>
      <c r="S168" s="309"/>
      <c r="T168" s="309"/>
      <c r="U168" s="309"/>
      <c r="V168" s="309"/>
      <c r="W168" s="309"/>
      <c r="X168" s="309"/>
    </row>
    <row r="169" spans="1:24" ht="19.5" customHeight="1">
      <c r="A169" s="551"/>
      <c r="B169" s="935" t="s">
        <v>152</v>
      </c>
      <c r="C169" s="935"/>
      <c r="D169" s="935"/>
      <c r="E169" s="935"/>
      <c r="F169" s="935"/>
      <c r="G169" s="935"/>
      <c r="H169" s="935"/>
      <c r="I169" s="936"/>
      <c r="J169" s="309"/>
      <c r="K169" s="309"/>
      <c r="L169" s="309"/>
      <c r="M169" s="309"/>
      <c r="N169" s="309"/>
      <c r="O169" s="309"/>
      <c r="P169" s="309"/>
      <c r="Q169" s="309"/>
      <c r="R169" s="309"/>
      <c r="S169" s="309"/>
      <c r="T169" s="309"/>
      <c r="U169" s="309"/>
      <c r="V169" s="309"/>
      <c r="W169" s="309"/>
      <c r="X169" s="309"/>
    </row>
    <row r="170" spans="1:24" ht="24.75" customHeight="1">
      <c r="A170" s="566" t="s">
        <v>176</v>
      </c>
      <c r="B170" s="937" t="s">
        <v>177</v>
      </c>
      <c r="C170" s="938"/>
      <c r="D170" s="938"/>
      <c r="E170" s="938"/>
      <c r="F170" s="552"/>
      <c r="G170" s="553"/>
      <c r="H170" s="553"/>
      <c r="I170" s="554"/>
      <c r="J170" s="309"/>
      <c r="K170" s="309"/>
      <c r="L170" s="309"/>
      <c r="M170" s="309"/>
      <c r="N170" s="309"/>
      <c r="O170" s="309"/>
      <c r="P170" s="309"/>
      <c r="Q170" s="309"/>
      <c r="R170" s="309"/>
      <c r="S170" s="309"/>
      <c r="T170" s="309"/>
      <c r="U170" s="309"/>
      <c r="V170" s="309"/>
      <c r="W170" s="309"/>
      <c r="X170" s="309"/>
    </row>
    <row r="171" spans="1:24" ht="40.5" customHeight="1">
      <c r="A171" s="551" t="s">
        <v>178</v>
      </c>
      <c r="B171" s="928" t="s">
        <v>206</v>
      </c>
      <c r="C171" s="928"/>
      <c r="D171" s="928"/>
      <c r="E171" s="929"/>
      <c r="F171" s="548"/>
      <c r="G171" s="930"/>
      <c r="H171" s="931"/>
      <c r="I171" s="548"/>
      <c r="J171" s="309"/>
      <c r="K171" s="309"/>
      <c r="L171" s="309"/>
      <c r="M171" s="309"/>
      <c r="N171" s="309"/>
      <c r="O171" s="309"/>
      <c r="P171" s="309"/>
      <c r="Q171" s="309"/>
      <c r="R171" s="309"/>
      <c r="S171" s="309"/>
      <c r="T171" s="309"/>
      <c r="U171" s="309"/>
      <c r="V171" s="309"/>
      <c r="W171" s="309"/>
      <c r="X171" s="309"/>
    </row>
    <row r="172" spans="1:24" ht="30" customHeight="1">
      <c r="A172" s="551" t="s">
        <v>180</v>
      </c>
      <c r="B172" s="928" t="s">
        <v>181</v>
      </c>
      <c r="C172" s="928"/>
      <c r="D172" s="928"/>
      <c r="E172" s="929"/>
      <c r="F172" s="427"/>
      <c r="G172" s="411"/>
      <c r="H172" s="540"/>
      <c r="I172" s="555"/>
      <c r="J172" s="309"/>
      <c r="K172" s="309"/>
      <c r="L172" s="309"/>
      <c r="M172" s="309"/>
      <c r="N172" s="309"/>
      <c r="O172" s="309"/>
      <c r="P172" s="309"/>
      <c r="Q172" s="309"/>
      <c r="R172" s="309"/>
      <c r="S172" s="309"/>
      <c r="T172" s="309"/>
      <c r="U172" s="309"/>
      <c r="V172" s="309"/>
      <c r="W172" s="309"/>
      <c r="X172" s="309"/>
    </row>
    <row r="173" spans="1:24" ht="35.25" customHeight="1">
      <c r="A173" s="551" t="s">
        <v>182</v>
      </c>
      <c r="B173" s="939" t="s">
        <v>207</v>
      </c>
      <c r="C173" s="939"/>
      <c r="D173" s="939"/>
      <c r="E173" s="940"/>
      <c r="F173" s="426"/>
      <c r="G173" s="930"/>
      <c r="H173" s="931"/>
      <c r="I173" s="426"/>
      <c r="J173" s="309"/>
      <c r="K173" s="309"/>
      <c r="L173" s="309"/>
      <c r="M173" s="309"/>
      <c r="N173" s="309"/>
      <c r="O173" s="309"/>
      <c r="P173" s="309"/>
      <c r="Q173" s="309"/>
      <c r="R173" s="309"/>
      <c r="S173" s="309"/>
      <c r="T173" s="309"/>
      <c r="U173" s="309"/>
      <c r="V173" s="309"/>
      <c r="W173" s="309"/>
      <c r="X173" s="309"/>
    </row>
    <row r="174" spans="1:24" ht="31.5" customHeight="1">
      <c r="A174" s="551" t="s">
        <v>184</v>
      </c>
      <c r="B174" s="928" t="s">
        <v>145</v>
      </c>
      <c r="C174" s="928"/>
      <c r="D174" s="928"/>
      <c r="E174" s="929"/>
      <c r="F174" s="426"/>
      <c r="G174" s="930"/>
      <c r="H174" s="931"/>
      <c r="I174" s="426"/>
      <c r="J174" s="309"/>
      <c r="K174" s="309"/>
      <c r="L174" s="309"/>
      <c r="M174" s="309"/>
      <c r="N174" s="309"/>
      <c r="O174" s="309"/>
      <c r="P174" s="309"/>
      <c r="Q174" s="309"/>
      <c r="R174" s="309"/>
      <c r="S174" s="309"/>
      <c r="T174" s="309"/>
      <c r="U174" s="309"/>
      <c r="V174" s="309"/>
      <c r="W174" s="309"/>
      <c r="X174" s="309"/>
    </row>
    <row r="175" spans="1:24" ht="33" customHeight="1">
      <c r="A175" s="551" t="s">
        <v>185</v>
      </c>
      <c r="B175" s="928" t="s">
        <v>186</v>
      </c>
      <c r="C175" s="928"/>
      <c r="D175" s="928"/>
      <c r="E175" s="929"/>
      <c r="F175" s="426"/>
      <c r="G175" s="930"/>
      <c r="H175" s="931"/>
      <c r="I175" s="426"/>
      <c r="J175" s="309"/>
      <c r="K175" s="309"/>
      <c r="L175" s="309"/>
      <c r="M175" s="309"/>
      <c r="N175" s="309"/>
      <c r="O175" s="309"/>
      <c r="P175" s="309"/>
      <c r="Q175" s="309"/>
      <c r="R175" s="309"/>
      <c r="S175" s="309"/>
      <c r="T175" s="309"/>
      <c r="U175" s="309"/>
      <c r="V175" s="309"/>
      <c r="W175" s="309"/>
      <c r="X175" s="309"/>
    </row>
    <row r="176" spans="1:24" ht="44.25" customHeight="1">
      <c r="A176" s="551" t="s">
        <v>187</v>
      </c>
      <c r="B176" s="928" t="s">
        <v>188</v>
      </c>
      <c r="C176" s="928"/>
      <c r="D176" s="928"/>
      <c r="E176" s="929"/>
      <c r="F176" s="426"/>
      <c r="G176" s="930"/>
      <c r="H176" s="931"/>
      <c r="I176" s="426"/>
      <c r="J176" s="309"/>
      <c r="K176" s="309"/>
      <c r="L176" s="309"/>
      <c r="M176" s="309"/>
      <c r="N176" s="309"/>
      <c r="O176" s="309"/>
      <c r="P176" s="309"/>
      <c r="Q176" s="309"/>
      <c r="R176" s="309"/>
      <c r="S176" s="309"/>
      <c r="T176" s="309"/>
      <c r="U176" s="309"/>
      <c r="V176" s="309"/>
      <c r="W176" s="309"/>
      <c r="X176" s="309"/>
    </row>
    <row r="177" spans="1:24" ht="37.5" customHeight="1">
      <c r="A177" s="551" t="s">
        <v>189</v>
      </c>
      <c r="B177" s="928" t="s">
        <v>208</v>
      </c>
      <c r="C177" s="928"/>
      <c r="D177" s="928"/>
      <c r="E177" s="929"/>
      <c r="F177" s="426"/>
      <c r="G177" s="930"/>
      <c r="H177" s="931"/>
      <c r="I177" s="426"/>
      <c r="J177" s="309"/>
      <c r="K177" s="309"/>
      <c r="L177" s="309"/>
      <c r="M177" s="309"/>
      <c r="N177" s="309"/>
      <c r="O177" s="309"/>
      <c r="P177" s="309"/>
      <c r="Q177" s="309"/>
      <c r="R177" s="309"/>
      <c r="S177" s="309"/>
      <c r="T177" s="309"/>
      <c r="U177" s="309"/>
      <c r="V177" s="309"/>
      <c r="W177" s="309"/>
      <c r="X177" s="309"/>
    </row>
    <row r="178" spans="1:24" ht="33" customHeight="1">
      <c r="A178" s="926" t="s">
        <v>205</v>
      </c>
      <c r="B178" s="932" t="s">
        <v>147</v>
      </c>
      <c r="C178" s="933"/>
      <c r="D178" s="933"/>
      <c r="E178" s="934"/>
      <c r="F178" s="428"/>
      <c r="G178" s="497"/>
      <c r="H178" s="427"/>
      <c r="I178" s="428"/>
    </row>
    <row r="179" spans="1:24" ht="39" customHeight="1">
      <c r="A179" s="927"/>
      <c r="B179" s="916" t="s">
        <v>148</v>
      </c>
      <c r="C179" s="917"/>
      <c r="D179" s="917"/>
      <c r="E179" s="918"/>
      <c r="F179" s="564" t="s">
        <v>191</v>
      </c>
      <c r="G179" s="564" t="s">
        <v>191</v>
      </c>
      <c r="H179" s="499"/>
      <c r="I179" s="564" t="s">
        <v>191</v>
      </c>
    </row>
    <row r="180" spans="1:24" ht="16.5" customHeight="1">
      <c r="A180" s="82"/>
      <c r="B180" s="494"/>
      <c r="C180" s="494"/>
      <c r="D180" s="494"/>
      <c r="E180" s="494"/>
      <c r="F180" s="494"/>
      <c r="G180" s="494"/>
      <c r="H180" s="494"/>
      <c r="I180" s="494"/>
    </row>
    <row r="181" spans="1:24" ht="53.25" customHeight="1">
      <c r="A181" s="551">
        <v>5</v>
      </c>
      <c r="B181" s="923" t="s">
        <v>209</v>
      </c>
      <c r="C181" s="923"/>
      <c r="D181" s="923"/>
      <c r="E181" s="923"/>
      <c r="F181" s="923"/>
      <c r="G181" s="923"/>
      <c r="H181" s="923"/>
      <c r="I181" s="542"/>
    </row>
    <row r="182" spans="1:24" ht="9" customHeight="1">
      <c r="A182" s="416"/>
      <c r="B182" s="919"/>
      <c r="C182" s="919"/>
      <c r="D182" s="919"/>
      <c r="E182" s="919"/>
      <c r="F182" s="919"/>
      <c r="G182" s="919"/>
      <c r="H182" s="919"/>
      <c r="I182" s="919"/>
    </row>
    <row r="183" spans="1:24" ht="61.5" customHeight="1">
      <c r="A183" s="551">
        <v>6</v>
      </c>
      <c r="B183" s="923" t="s">
        <v>210</v>
      </c>
      <c r="C183" s="923"/>
      <c r="D183" s="923"/>
      <c r="E183" s="923"/>
      <c r="F183" s="923"/>
      <c r="G183" s="923"/>
      <c r="H183" s="923"/>
      <c r="I183" s="542"/>
    </row>
    <row r="184" spans="1:24" ht="15.75" customHeight="1">
      <c r="A184" s="920"/>
      <c r="B184" s="921"/>
      <c r="C184" s="921"/>
      <c r="D184" s="921"/>
      <c r="E184" s="921"/>
      <c r="F184" s="921"/>
      <c r="G184" s="921"/>
      <c r="H184" s="921"/>
      <c r="I184" s="922"/>
    </row>
    <row r="185" spans="1:24" ht="72" customHeight="1">
      <c r="A185" s="551">
        <v>7</v>
      </c>
      <c r="B185" s="923" t="s">
        <v>211</v>
      </c>
      <c r="C185" s="923"/>
      <c r="D185" s="923"/>
      <c r="E185" s="923"/>
      <c r="F185" s="923"/>
      <c r="G185" s="923"/>
      <c r="H185" s="923"/>
      <c r="I185" s="542"/>
    </row>
    <row r="186" spans="1:24" ht="45.75" customHeight="1">
      <c r="A186" s="557">
        <v>8</v>
      </c>
      <c r="B186" s="917" t="s">
        <v>151</v>
      </c>
      <c r="C186" s="917"/>
      <c r="D186" s="917"/>
      <c r="E186" s="918"/>
      <c r="F186" s="501"/>
      <c r="G186" s="586"/>
      <c r="H186" s="587"/>
      <c r="I186" s="501"/>
    </row>
    <row r="187" spans="1:24" ht="12.75" customHeight="1">
      <c r="A187" s="434"/>
      <c r="B187" s="324"/>
      <c r="C187" s="324"/>
      <c r="D187" s="324"/>
      <c r="E187" s="324"/>
      <c r="F187" s="324"/>
      <c r="G187" s="324"/>
      <c r="H187" s="324"/>
      <c r="I187" s="326"/>
      <c r="M187" s="578"/>
    </row>
    <row r="188" spans="1:24" ht="24" customHeight="1">
      <c r="A188" s="583">
        <v>3</v>
      </c>
      <c r="B188" s="903" t="s">
        <v>212</v>
      </c>
      <c r="C188" s="903"/>
      <c r="D188" s="903"/>
      <c r="E188" s="903"/>
      <c r="F188" s="903"/>
      <c r="G188" s="903"/>
      <c r="H188" s="903"/>
      <c r="I188" s="903"/>
      <c r="M188" s="589"/>
    </row>
    <row r="189" spans="1:24" ht="24" customHeight="1">
      <c r="A189" s="416" t="s">
        <v>85</v>
      </c>
      <c r="B189" s="904" t="s">
        <v>213</v>
      </c>
      <c r="C189" s="904"/>
      <c r="D189" s="904"/>
      <c r="E189" s="904"/>
      <c r="F189" s="904"/>
      <c r="G189" s="904"/>
      <c r="H189" s="904"/>
      <c r="I189" s="904"/>
      <c r="M189" s="588"/>
    </row>
    <row r="190" spans="1:24" ht="73.5" customHeight="1">
      <c r="A190" s="416" t="s">
        <v>214</v>
      </c>
      <c r="B190" s="905" t="s">
        <v>215</v>
      </c>
      <c r="C190" s="905"/>
      <c r="D190" s="905"/>
      <c r="E190" s="905"/>
      <c r="F190" s="905"/>
      <c r="G190" s="905"/>
      <c r="H190" s="905"/>
      <c r="I190" s="905"/>
      <c r="M190" s="323"/>
    </row>
    <row r="191" spans="1:24" ht="30.75" customHeight="1">
      <c r="A191" s="416" t="s">
        <v>216</v>
      </c>
      <c r="B191" s="906" t="s">
        <v>217</v>
      </c>
      <c r="C191" s="906"/>
      <c r="D191" s="906"/>
      <c r="E191" s="906"/>
      <c r="F191" s="906"/>
      <c r="G191" s="906"/>
      <c r="H191" s="906"/>
      <c r="I191" s="906"/>
      <c r="M191" s="323"/>
    </row>
    <row r="192" spans="1:24" ht="230.25" customHeight="1">
      <c r="A192" s="416"/>
      <c r="B192" s="907" t="s">
        <v>218</v>
      </c>
      <c r="C192" s="907"/>
      <c r="D192" s="907"/>
      <c r="E192" s="907"/>
      <c r="F192" s="907"/>
      <c r="G192" s="907"/>
      <c r="H192" s="907"/>
      <c r="I192" s="907"/>
      <c r="M192" s="323"/>
    </row>
    <row r="193" spans="1:13" ht="10.5" customHeight="1">
      <c r="A193" s="416"/>
      <c r="B193" s="584"/>
      <c r="C193" s="584"/>
      <c r="D193" s="584"/>
      <c r="E193" s="584"/>
      <c r="F193" s="584"/>
      <c r="G193" s="584"/>
      <c r="H193" s="584"/>
      <c r="I193" s="584"/>
      <c r="M193" s="323"/>
    </row>
    <row r="194" spans="1:13" ht="66.75" customHeight="1">
      <c r="A194" s="416"/>
      <c r="B194" s="908" t="s">
        <v>219</v>
      </c>
      <c r="C194" s="909"/>
      <c r="D194" s="909"/>
      <c r="E194" s="909"/>
      <c r="F194" s="909"/>
      <c r="G194" s="909"/>
      <c r="H194" s="909"/>
      <c r="I194" s="909"/>
      <c r="M194" s="323"/>
    </row>
    <row r="195" spans="1:13" ht="12" customHeight="1">
      <c r="A195" s="416"/>
      <c r="B195" s="910"/>
      <c r="C195" s="910"/>
      <c r="D195" s="910"/>
      <c r="E195" s="910"/>
      <c r="F195" s="910"/>
      <c r="G195" s="910"/>
      <c r="H195" s="910"/>
      <c r="I195" s="910"/>
      <c r="M195" s="323"/>
    </row>
    <row r="196" spans="1:13" ht="44.25" customHeight="1">
      <c r="A196" s="551"/>
      <c r="B196" s="911" t="s">
        <v>220</v>
      </c>
      <c r="C196" s="912"/>
      <c r="D196" s="912"/>
      <c r="E196" s="912"/>
      <c r="F196" s="912"/>
      <c r="G196" s="912"/>
      <c r="H196" s="912"/>
      <c r="I196" s="913"/>
      <c r="M196" s="323"/>
    </row>
    <row r="197" spans="1:13" ht="23.25" customHeight="1">
      <c r="A197" s="551"/>
      <c r="B197" s="544"/>
      <c r="C197" s="545"/>
      <c r="D197" s="545"/>
      <c r="E197" s="545"/>
      <c r="F197" s="545"/>
      <c r="G197" s="545"/>
      <c r="H197" s="545"/>
      <c r="I197" s="545"/>
      <c r="M197" s="323"/>
    </row>
    <row r="198" spans="1:13" ht="20.25" customHeight="1">
      <c r="A198" s="577">
        <v>4</v>
      </c>
      <c r="B198" s="914" t="s">
        <v>221</v>
      </c>
      <c r="C198" s="915"/>
      <c r="D198" s="915"/>
      <c r="E198" s="915"/>
      <c r="F198" s="915"/>
      <c r="G198" s="915"/>
      <c r="H198" s="915"/>
      <c r="I198" s="579"/>
      <c r="M198" s="323" t="str">
        <f>M21</f>
        <v>2 or more</v>
      </c>
    </row>
    <row r="199" spans="1:13" ht="29.25" customHeight="1">
      <c r="A199" s="576">
        <v>4.0999999999999996</v>
      </c>
      <c r="B199" s="1036" t="s">
        <v>101</v>
      </c>
      <c r="C199" s="1037"/>
      <c r="D199" s="1037"/>
      <c r="E199" s="1038"/>
      <c r="F199" s="1039"/>
      <c r="G199" s="1039"/>
      <c r="H199" s="1040"/>
      <c r="I199" s="326"/>
    </row>
    <row r="200" spans="1:13" ht="25.5" customHeight="1">
      <c r="A200" s="576" t="s">
        <v>222</v>
      </c>
      <c r="B200" s="891" t="s">
        <v>223</v>
      </c>
      <c r="C200" s="881"/>
      <c r="D200" s="881"/>
      <c r="E200" s="881"/>
      <c r="F200" s="881"/>
      <c r="G200" s="881"/>
      <c r="H200" s="881"/>
      <c r="I200" s="326"/>
    </row>
    <row r="201" spans="1:13" ht="39.75" customHeight="1">
      <c r="A201" s="437"/>
      <c r="B201" s="438"/>
      <c r="C201" s="438"/>
      <c r="D201" s="402" t="s">
        <v>224</v>
      </c>
      <c r="E201" s="539"/>
      <c r="F201" s="870" t="s">
        <v>225</v>
      </c>
      <c r="G201" s="871"/>
      <c r="H201" s="872"/>
      <c r="I201" s="326"/>
    </row>
    <row r="202" spans="1:13" ht="17.25" customHeight="1">
      <c r="A202" s="439" t="s">
        <v>226</v>
      </c>
      <c r="B202" s="1041" t="s">
        <v>227</v>
      </c>
      <c r="C202" s="1041"/>
      <c r="D202" s="440"/>
      <c r="E202" s="492"/>
      <c r="F202" s="898"/>
      <c r="G202" s="899"/>
      <c r="H202" s="900"/>
      <c r="I202" s="326"/>
    </row>
    <row r="203" spans="1:13" ht="37.5" customHeight="1">
      <c r="A203" s="439"/>
      <c r="B203" s="887" t="s">
        <v>228</v>
      </c>
      <c r="C203" s="901"/>
      <c r="D203" s="902"/>
      <c r="E203" s="441"/>
      <c r="F203" s="867"/>
      <c r="G203" s="868"/>
      <c r="H203" s="869"/>
      <c r="I203" s="326"/>
    </row>
    <row r="204" spans="1:13" ht="15.75" hidden="1" customHeight="1">
      <c r="A204" s="439">
        <v>1</v>
      </c>
      <c r="B204" s="1034" t="s">
        <v>229</v>
      </c>
      <c r="C204" s="1042"/>
      <c r="D204" s="445"/>
      <c r="E204" s="491"/>
      <c r="F204" s="867"/>
      <c r="G204" s="868"/>
      <c r="H204" s="869"/>
      <c r="I204" s="326"/>
    </row>
    <row r="205" spans="1:13" ht="25.5" customHeight="1">
      <c r="A205" s="439">
        <v>1</v>
      </c>
      <c r="B205" s="867"/>
      <c r="C205" s="869"/>
      <c r="D205" s="445"/>
      <c r="E205" s="436"/>
      <c r="F205" s="867"/>
      <c r="G205" s="868"/>
      <c r="H205" s="869"/>
    </row>
    <row r="206" spans="1:13" ht="29.25" customHeight="1">
      <c r="A206" s="439">
        <v>2</v>
      </c>
      <c r="B206" s="867"/>
      <c r="C206" s="869"/>
      <c r="D206" s="445"/>
      <c r="E206" s="436"/>
      <c r="F206" s="867"/>
      <c r="G206" s="868"/>
      <c r="H206" s="869"/>
      <c r="I206" s="326"/>
    </row>
    <row r="207" spans="1:13" ht="28.5" customHeight="1">
      <c r="A207" s="439">
        <v>3</v>
      </c>
      <c r="B207" s="867"/>
      <c r="C207" s="869"/>
      <c r="D207" s="445"/>
      <c r="E207" s="436"/>
      <c r="F207" s="867"/>
      <c r="G207" s="868"/>
      <c r="H207" s="869"/>
      <c r="I207" s="326"/>
    </row>
    <row r="208" spans="1:13" ht="32.25" customHeight="1">
      <c r="A208" s="439">
        <v>4</v>
      </c>
      <c r="B208" s="867"/>
      <c r="C208" s="869"/>
      <c r="D208" s="445"/>
      <c r="E208" s="436"/>
      <c r="F208" s="867"/>
      <c r="G208" s="868"/>
      <c r="H208" s="869"/>
      <c r="I208" s="326"/>
    </row>
    <row r="209" spans="1:9" ht="35.25" customHeight="1">
      <c r="A209" s="439">
        <v>5</v>
      </c>
      <c r="B209" s="867"/>
      <c r="C209" s="869"/>
      <c r="D209" s="445"/>
      <c r="E209" s="436"/>
      <c r="F209" s="867"/>
      <c r="G209" s="868"/>
      <c r="H209" s="869"/>
      <c r="I209" s="326"/>
    </row>
    <row r="210" spans="1:9" ht="29.25" customHeight="1">
      <c r="A210" s="404"/>
      <c r="B210" s="435"/>
      <c r="C210" s="436"/>
      <c r="D210" s="436"/>
      <c r="E210" s="436"/>
      <c r="F210" s="436"/>
      <c r="G210" s="436"/>
      <c r="H210" s="436"/>
      <c r="I210" s="326"/>
    </row>
    <row r="211" spans="1:9" ht="20.25" customHeight="1">
      <c r="A211" s="437" t="s">
        <v>91</v>
      </c>
      <c r="B211" s="891" t="s">
        <v>230</v>
      </c>
      <c r="C211" s="881"/>
      <c r="D211" s="881"/>
      <c r="E211" s="881"/>
      <c r="F211" s="881"/>
      <c r="G211" s="881"/>
      <c r="H211" s="881"/>
      <c r="I211" s="326"/>
    </row>
    <row r="212" spans="1:9" ht="47.25" customHeight="1">
      <c r="A212" s="437"/>
      <c r="B212" s="453"/>
      <c r="C212" s="438"/>
      <c r="D212" s="402" t="s">
        <v>231</v>
      </c>
      <c r="E212" s="539"/>
      <c r="F212" s="870" t="s">
        <v>225</v>
      </c>
      <c r="G212" s="871"/>
      <c r="H212" s="872"/>
      <c r="I212" s="326"/>
    </row>
    <row r="213" spans="1:9" ht="17.25" customHeight="1">
      <c r="A213" s="439" t="s">
        <v>226</v>
      </c>
      <c r="B213" s="897" t="s">
        <v>227</v>
      </c>
      <c r="C213" s="886"/>
      <c r="D213" s="454"/>
      <c r="E213" s="492"/>
      <c r="F213" s="898"/>
      <c r="G213" s="899"/>
      <c r="H213" s="900"/>
      <c r="I213" s="326"/>
    </row>
    <row r="214" spans="1:9" ht="34.5" customHeight="1">
      <c r="A214" s="439"/>
      <c r="B214" s="887" t="s">
        <v>228</v>
      </c>
      <c r="C214" s="901"/>
      <c r="D214" s="902"/>
      <c r="E214" s="441"/>
      <c r="F214" s="898"/>
      <c r="G214" s="899"/>
      <c r="H214" s="900"/>
      <c r="I214" s="326"/>
    </row>
    <row r="215" spans="1:9" ht="30" customHeight="1">
      <c r="A215" s="439">
        <v>1</v>
      </c>
      <c r="B215" s="867"/>
      <c r="C215" s="869"/>
      <c r="D215" s="445"/>
      <c r="E215" s="436"/>
      <c r="F215" s="867"/>
      <c r="G215" s="868"/>
      <c r="H215" s="869"/>
      <c r="I215" s="326"/>
    </row>
    <row r="216" spans="1:9" ht="28.5" customHeight="1">
      <c r="A216" s="439">
        <v>2</v>
      </c>
      <c r="B216" s="867"/>
      <c r="C216" s="869"/>
      <c r="D216" s="445"/>
      <c r="E216" s="436"/>
      <c r="F216" s="867"/>
      <c r="G216" s="868"/>
      <c r="H216" s="869"/>
    </row>
    <row r="217" spans="1:9" ht="27.75" customHeight="1">
      <c r="A217" s="439">
        <v>3</v>
      </c>
      <c r="B217" s="867"/>
      <c r="C217" s="869"/>
      <c r="D217" s="445"/>
      <c r="E217" s="436"/>
      <c r="F217" s="867"/>
      <c r="G217" s="868"/>
      <c r="H217" s="869"/>
      <c r="I217" s="326"/>
    </row>
    <row r="218" spans="1:9" ht="30" customHeight="1">
      <c r="A218" s="439">
        <v>4</v>
      </c>
      <c r="B218" s="867"/>
      <c r="C218" s="869"/>
      <c r="D218" s="445"/>
      <c r="E218" s="436"/>
      <c r="F218" s="867"/>
      <c r="G218" s="868"/>
      <c r="H218" s="869"/>
      <c r="I218" s="326"/>
    </row>
    <row r="219" spans="1:9" ht="30.75" customHeight="1">
      <c r="A219" s="439">
        <v>5</v>
      </c>
      <c r="B219" s="867"/>
      <c r="C219" s="869"/>
      <c r="D219" s="445"/>
      <c r="E219" s="436"/>
      <c r="F219" s="867"/>
      <c r="G219" s="868"/>
      <c r="H219" s="869"/>
      <c r="I219" s="326"/>
    </row>
    <row r="220" spans="1:9" ht="51" customHeight="1">
      <c r="A220" s="439"/>
      <c r="B220" s="873" t="s">
        <v>232</v>
      </c>
      <c r="C220" s="874"/>
      <c r="D220" s="445"/>
      <c r="E220" s="505"/>
      <c r="F220" s="436"/>
      <c r="G220" s="436"/>
      <c r="H220" s="493"/>
      <c r="I220" s="326"/>
    </row>
    <row r="221" spans="1:9" ht="16.5" customHeight="1">
      <c r="A221" s="434"/>
      <c r="B221" s="324"/>
      <c r="C221" s="324"/>
      <c r="D221" s="431"/>
      <c r="E221" s="431"/>
      <c r="F221" s="431"/>
      <c r="G221" s="431"/>
      <c r="H221" s="431"/>
      <c r="I221" s="326"/>
    </row>
    <row r="222" spans="1:9" ht="16.5" customHeight="1">
      <c r="A222" s="437" t="s">
        <v>233</v>
      </c>
      <c r="B222" s="875" t="s">
        <v>234</v>
      </c>
      <c r="C222" s="876"/>
      <c r="D222" s="455"/>
      <c r="E222" s="877"/>
      <c r="F222" s="878"/>
      <c r="G222" s="879"/>
      <c r="H222" s="880"/>
      <c r="I222" s="326"/>
    </row>
    <row r="223" spans="1:9" ht="34.5" customHeight="1">
      <c r="A223" s="437"/>
      <c r="B223" s="881"/>
      <c r="C223" s="875"/>
      <c r="D223" s="456" t="s">
        <v>235</v>
      </c>
      <c r="E223" s="882" t="s">
        <v>225</v>
      </c>
      <c r="F223" s="883"/>
      <c r="G223" s="883"/>
      <c r="H223" s="884"/>
      <c r="I223" s="326"/>
    </row>
    <row r="224" spans="1:9" ht="56.25" customHeight="1">
      <c r="A224" s="439"/>
      <c r="B224" s="865" t="s">
        <v>236</v>
      </c>
      <c r="C224" s="866"/>
      <c r="D224" s="445"/>
      <c r="E224" s="867"/>
      <c r="F224" s="868"/>
      <c r="G224" s="868"/>
      <c r="H224" s="869"/>
    </row>
    <row r="225" spans="1:9" ht="15.75" customHeight="1">
      <c r="A225" s="439"/>
      <c r="B225" s="885" t="s">
        <v>237</v>
      </c>
      <c r="C225" s="886"/>
      <c r="D225" s="454"/>
      <c r="E225" s="887"/>
      <c r="F225" s="888"/>
      <c r="G225" s="889"/>
      <c r="H225" s="890"/>
      <c r="I225" s="326"/>
    </row>
    <row r="226" spans="1:9" ht="79.5" customHeight="1">
      <c r="A226" s="506"/>
      <c r="B226" s="865" t="s">
        <v>238</v>
      </c>
      <c r="C226" s="866"/>
      <c r="D226" s="445"/>
      <c r="E226" s="867"/>
      <c r="F226" s="868"/>
      <c r="G226" s="868"/>
      <c r="H226" s="869"/>
      <c r="I226" s="326"/>
    </row>
    <row r="227" spans="1:9" ht="14.25" customHeight="1">
      <c r="A227" s="508"/>
      <c r="B227" s="390"/>
      <c r="C227" s="390"/>
      <c r="D227" s="390"/>
      <c r="G227" s="390"/>
    </row>
    <row r="228" spans="1:9" ht="23.25" customHeight="1">
      <c r="A228" s="577">
        <v>5</v>
      </c>
      <c r="B228" s="914" t="s">
        <v>239</v>
      </c>
      <c r="C228" s="915"/>
      <c r="D228" s="915"/>
      <c r="E228" s="915"/>
      <c r="F228" s="915"/>
      <c r="G228" s="915"/>
      <c r="H228" s="915"/>
      <c r="I228" s="580"/>
    </row>
    <row r="229" spans="1:9" ht="32.25" customHeight="1">
      <c r="A229" s="576">
        <v>5.0999999999999996</v>
      </c>
      <c r="B229" s="1036" t="s">
        <v>101</v>
      </c>
      <c r="C229" s="1037"/>
      <c r="D229" s="1037"/>
      <c r="E229" s="1038"/>
      <c r="F229" s="1039"/>
      <c r="G229" s="1039"/>
      <c r="H229" s="1040"/>
    </row>
    <row r="230" spans="1:9" ht="23.25" customHeight="1">
      <c r="A230" s="576" t="s">
        <v>222</v>
      </c>
      <c r="B230" s="891" t="s">
        <v>223</v>
      </c>
      <c r="C230" s="881"/>
      <c r="D230" s="881"/>
      <c r="E230" s="881"/>
      <c r="F230" s="881"/>
      <c r="G230" s="881"/>
      <c r="H230" s="881"/>
    </row>
    <row r="231" spans="1:9" ht="14.25" customHeight="1">
      <c r="A231" s="437"/>
      <c r="B231" s="438"/>
      <c r="C231" s="438"/>
      <c r="D231" s="402"/>
      <c r="E231" s="892"/>
      <c r="F231" s="894" t="s">
        <v>225</v>
      </c>
      <c r="G231" s="895"/>
      <c r="H231" s="896"/>
    </row>
    <row r="232" spans="1:9" ht="47.25" customHeight="1">
      <c r="A232" s="437"/>
      <c r="B232" s="438"/>
      <c r="C232" s="438"/>
      <c r="D232" s="402" t="s">
        <v>224</v>
      </c>
      <c r="E232" s="893"/>
      <c r="F232" s="870"/>
      <c r="G232" s="871"/>
      <c r="H232" s="872"/>
    </row>
    <row r="233" spans="1:9" ht="23.25" customHeight="1">
      <c r="A233" s="439" t="s">
        <v>226</v>
      </c>
      <c r="B233" s="1041" t="s">
        <v>227</v>
      </c>
      <c r="C233" s="1041"/>
      <c r="D233" s="440"/>
      <c r="E233" s="492"/>
      <c r="F233" s="898"/>
      <c r="G233" s="899"/>
      <c r="H233" s="900"/>
    </row>
    <row r="234" spans="1:9" ht="42.75" customHeight="1">
      <c r="A234" s="439"/>
      <c r="B234" s="887" t="s">
        <v>228</v>
      </c>
      <c r="C234" s="901"/>
      <c r="D234" s="902"/>
      <c r="E234" s="441"/>
      <c r="F234" s="867"/>
      <c r="G234" s="868"/>
      <c r="H234" s="869"/>
    </row>
    <row r="235" spans="1:9" ht="27" hidden="1" customHeight="1">
      <c r="A235" s="439">
        <v>1</v>
      </c>
      <c r="B235" s="1034" t="s">
        <v>229</v>
      </c>
      <c r="C235" s="1042"/>
      <c r="D235" s="445"/>
      <c r="E235" s="491"/>
      <c r="F235" s="867"/>
      <c r="G235" s="868"/>
      <c r="H235" s="869"/>
    </row>
    <row r="236" spans="1:9" ht="24" customHeight="1">
      <c r="A236" s="439">
        <v>1</v>
      </c>
      <c r="B236" s="867"/>
      <c r="C236" s="869"/>
      <c r="D236" s="445"/>
      <c r="E236" s="436"/>
      <c r="F236" s="867"/>
      <c r="G236" s="868"/>
      <c r="H236" s="869"/>
    </row>
    <row r="237" spans="1:9" ht="26.25" customHeight="1">
      <c r="A237" s="439">
        <v>2</v>
      </c>
      <c r="B237" s="867"/>
      <c r="C237" s="869"/>
      <c r="D237" s="445"/>
      <c r="E237" s="436"/>
      <c r="F237" s="867"/>
      <c r="G237" s="868"/>
      <c r="H237" s="869"/>
    </row>
    <row r="238" spans="1:9" ht="23.25" customHeight="1">
      <c r="A238" s="439">
        <v>3</v>
      </c>
      <c r="B238" s="867"/>
      <c r="C238" s="869"/>
      <c r="D238" s="445"/>
      <c r="E238" s="436"/>
      <c r="F238" s="867"/>
      <c r="G238" s="868"/>
      <c r="H238" s="869"/>
    </row>
    <row r="239" spans="1:9" ht="22.5" customHeight="1">
      <c r="A239" s="439">
        <v>4</v>
      </c>
      <c r="B239" s="867"/>
      <c r="C239" s="869"/>
      <c r="D239" s="445"/>
      <c r="E239" s="436"/>
      <c r="F239" s="867"/>
      <c r="G239" s="868"/>
      <c r="H239" s="869"/>
    </row>
    <row r="240" spans="1:9" ht="26.25" customHeight="1">
      <c r="A240" s="439">
        <v>5</v>
      </c>
      <c r="B240" s="867"/>
      <c r="C240" s="869"/>
      <c r="D240" s="445"/>
      <c r="E240" s="436"/>
      <c r="F240" s="867"/>
      <c r="G240" s="868"/>
      <c r="H240" s="869"/>
    </row>
    <row r="241" spans="1:8" ht="14.25" customHeight="1">
      <c r="A241" s="404"/>
      <c r="B241" s="435"/>
      <c r="C241" s="436"/>
      <c r="D241" s="436"/>
      <c r="E241" s="436"/>
      <c r="F241" s="436"/>
      <c r="G241" s="436"/>
      <c r="H241" s="436"/>
    </row>
    <row r="242" spans="1:8" ht="21.75" customHeight="1">
      <c r="A242" s="437" t="s">
        <v>91</v>
      </c>
      <c r="B242" s="891" t="s">
        <v>230</v>
      </c>
      <c r="C242" s="881"/>
      <c r="D242" s="881"/>
      <c r="E242" s="881"/>
      <c r="F242" s="881"/>
      <c r="G242" s="881"/>
      <c r="H242" s="881"/>
    </row>
    <row r="243" spans="1:8" ht="21.75" customHeight="1">
      <c r="A243" s="437"/>
      <c r="B243" s="453"/>
      <c r="C243" s="438"/>
      <c r="D243" s="402"/>
      <c r="E243" s="892"/>
      <c r="F243" s="894" t="s">
        <v>225</v>
      </c>
      <c r="G243" s="895"/>
      <c r="H243" s="896"/>
    </row>
    <row r="244" spans="1:8" ht="43.5" customHeight="1">
      <c r="A244" s="437"/>
      <c r="B244" s="453"/>
      <c r="C244" s="438"/>
      <c r="D244" s="402" t="s">
        <v>231</v>
      </c>
      <c r="E244" s="893"/>
      <c r="F244" s="870"/>
      <c r="G244" s="871"/>
      <c r="H244" s="872"/>
    </row>
    <row r="245" spans="1:8" ht="23.25" customHeight="1">
      <c r="A245" s="439" t="s">
        <v>226</v>
      </c>
      <c r="B245" s="897" t="s">
        <v>227</v>
      </c>
      <c r="C245" s="886"/>
      <c r="D245" s="454"/>
      <c r="E245" s="492"/>
      <c r="F245" s="898"/>
      <c r="G245" s="899"/>
      <c r="H245" s="900"/>
    </row>
    <row r="246" spans="1:8" ht="44.25" customHeight="1">
      <c r="A246" s="439"/>
      <c r="B246" s="887" t="s">
        <v>228</v>
      </c>
      <c r="C246" s="901"/>
      <c r="D246" s="902"/>
      <c r="E246" s="441"/>
      <c r="F246" s="898"/>
      <c r="G246" s="899"/>
      <c r="H246" s="900"/>
    </row>
    <row r="247" spans="1:8" ht="23.25" customHeight="1">
      <c r="A247" s="439">
        <v>1</v>
      </c>
      <c r="B247" s="867"/>
      <c r="C247" s="869"/>
      <c r="D247" s="445"/>
      <c r="E247" s="436"/>
      <c r="F247" s="867"/>
      <c r="G247" s="868"/>
      <c r="H247" s="869"/>
    </row>
    <row r="248" spans="1:8" ht="30" customHeight="1">
      <c r="A248" s="439">
        <v>2</v>
      </c>
      <c r="B248" s="867"/>
      <c r="C248" s="869"/>
      <c r="D248" s="445"/>
      <c r="E248" s="436"/>
      <c r="F248" s="867"/>
      <c r="G248" s="868"/>
      <c r="H248" s="869"/>
    </row>
    <row r="249" spans="1:8" ht="27.75" customHeight="1">
      <c r="A249" s="439">
        <v>3</v>
      </c>
      <c r="B249" s="867"/>
      <c r="C249" s="869"/>
      <c r="D249" s="445"/>
      <c r="E249" s="436"/>
      <c r="F249" s="867"/>
      <c r="G249" s="868"/>
      <c r="H249" s="869"/>
    </row>
    <row r="250" spans="1:8" ht="27" customHeight="1">
      <c r="A250" s="439">
        <v>4</v>
      </c>
      <c r="B250" s="867"/>
      <c r="C250" s="869"/>
      <c r="D250" s="445"/>
      <c r="E250" s="436"/>
      <c r="F250" s="867"/>
      <c r="G250" s="868"/>
      <c r="H250" s="869"/>
    </row>
    <row r="251" spans="1:8" ht="27.75" customHeight="1">
      <c r="A251" s="439">
        <v>5</v>
      </c>
      <c r="B251" s="867"/>
      <c r="C251" s="869"/>
      <c r="D251" s="445"/>
      <c r="E251" s="436"/>
      <c r="F251" s="867"/>
      <c r="G251" s="868"/>
      <c r="H251" s="869"/>
    </row>
    <row r="252" spans="1:8" ht="47.25" customHeight="1">
      <c r="A252" s="439"/>
      <c r="B252" s="873" t="s">
        <v>232</v>
      </c>
      <c r="C252" s="874"/>
      <c r="D252" s="445"/>
      <c r="E252" s="505"/>
      <c r="F252" s="436"/>
      <c r="G252" s="436"/>
      <c r="H252" s="493"/>
    </row>
    <row r="253" spans="1:8" ht="14.25" customHeight="1">
      <c r="A253" s="434"/>
      <c r="B253" s="324"/>
      <c r="C253" s="324"/>
      <c r="D253" s="431"/>
      <c r="E253" s="431"/>
      <c r="F253" s="431"/>
      <c r="G253" s="431"/>
      <c r="H253" s="431"/>
    </row>
    <row r="254" spans="1:8" ht="14.25" customHeight="1">
      <c r="A254" s="437" t="s">
        <v>233</v>
      </c>
      <c r="B254" s="875" t="s">
        <v>234</v>
      </c>
      <c r="C254" s="876"/>
      <c r="D254" s="455"/>
      <c r="E254" s="877"/>
      <c r="F254" s="878"/>
      <c r="G254" s="879"/>
      <c r="H254" s="880"/>
    </row>
    <row r="255" spans="1:8" ht="39.75" customHeight="1">
      <c r="A255" s="437"/>
      <c r="B255" s="881"/>
      <c r="C255" s="875"/>
      <c r="D255" s="456" t="s">
        <v>235</v>
      </c>
      <c r="E255" s="882" t="s">
        <v>225</v>
      </c>
      <c r="F255" s="883"/>
      <c r="G255" s="883"/>
      <c r="H255" s="884"/>
    </row>
    <row r="256" spans="1:8" ht="59.25" customHeight="1">
      <c r="A256" s="439"/>
      <c r="B256" s="865" t="s">
        <v>236</v>
      </c>
      <c r="C256" s="866"/>
      <c r="D256" s="445"/>
      <c r="E256" s="867"/>
      <c r="F256" s="868"/>
      <c r="G256" s="868"/>
      <c r="H256" s="869"/>
    </row>
    <row r="257" spans="1:9" ht="21" customHeight="1">
      <c r="A257" s="439"/>
      <c r="B257" s="885" t="s">
        <v>237</v>
      </c>
      <c r="C257" s="886"/>
      <c r="D257" s="454"/>
      <c r="E257" s="887"/>
      <c r="F257" s="888"/>
      <c r="G257" s="889"/>
      <c r="H257" s="890"/>
    </row>
    <row r="258" spans="1:9" ht="57" customHeight="1">
      <c r="A258" s="506"/>
      <c r="B258" s="865" t="s">
        <v>238</v>
      </c>
      <c r="C258" s="866"/>
      <c r="D258" s="445"/>
      <c r="E258" s="867"/>
      <c r="F258" s="868"/>
      <c r="G258" s="868"/>
      <c r="H258" s="869"/>
    </row>
    <row r="259" spans="1:9" ht="14.25" customHeight="1">
      <c r="A259" s="508"/>
      <c r="B259" s="390"/>
      <c r="C259" s="390"/>
      <c r="D259" s="390"/>
      <c r="G259" s="390"/>
    </row>
    <row r="260" spans="1:9" ht="19.5" hidden="1" customHeight="1">
      <c r="A260" s="507"/>
      <c r="B260" s="881" t="e">
        <f>IF(AND(#REF!=2,M198=1),"Name of Other Partner of JV",IF(AND(#REF!=2,M198="2 or more"),"Name of Other Partner-1 of JV",""))</f>
        <v>#REF!</v>
      </c>
      <c r="C260" s="881"/>
      <c r="D260" s="881"/>
      <c r="E260" s="891" t="e">
        <f>'[11]Name of Bidder'!C18</f>
        <v>#REF!</v>
      </c>
      <c r="F260" s="881"/>
      <c r="G260" s="881"/>
      <c r="H260" s="875"/>
      <c r="I260" s="326"/>
    </row>
    <row r="261" spans="1:9" ht="29.25" hidden="1" customHeight="1">
      <c r="A261" s="404" t="s">
        <v>222</v>
      </c>
      <c r="B261" s="891" t="s">
        <v>223</v>
      </c>
      <c r="C261" s="881"/>
      <c r="D261" s="881"/>
      <c r="E261" s="881"/>
      <c r="F261" s="881"/>
      <c r="G261" s="881"/>
      <c r="H261" s="881"/>
      <c r="I261" s="326"/>
    </row>
    <row r="262" spans="1:9" ht="19.5" hidden="1" customHeight="1">
      <c r="A262" s="437"/>
      <c r="B262" s="453"/>
      <c r="C262" s="457"/>
      <c r="D262" s="458"/>
      <c r="E262" s="894" t="s">
        <v>240</v>
      </c>
      <c r="F262" s="896" t="s">
        <v>241</v>
      </c>
      <c r="G262" s="894" t="s">
        <v>225</v>
      </c>
      <c r="H262" s="896"/>
      <c r="I262" s="326"/>
    </row>
    <row r="263" spans="1:9" ht="47.25" hidden="1" customHeight="1">
      <c r="A263" s="437"/>
      <c r="B263" s="453"/>
      <c r="C263" s="457"/>
      <c r="D263" s="403" t="s">
        <v>242</v>
      </c>
      <c r="E263" s="1029"/>
      <c r="F263" s="1030"/>
      <c r="G263" s="1029"/>
      <c r="H263" s="1030"/>
      <c r="I263" s="326"/>
    </row>
    <row r="264" spans="1:9" ht="17.25" hidden="1" customHeight="1">
      <c r="A264" s="439" t="s">
        <v>226</v>
      </c>
      <c r="B264" s="887" t="s">
        <v>227</v>
      </c>
      <c r="C264" s="888"/>
      <c r="D264" s="459"/>
      <c r="E264" s="1015"/>
      <c r="F264" s="1016"/>
      <c r="G264" s="1015"/>
      <c r="H264" s="1016"/>
      <c r="I264" s="326"/>
    </row>
    <row r="265" spans="1:9" ht="17.25" hidden="1" customHeight="1">
      <c r="A265" s="439"/>
      <c r="B265" s="887" t="s">
        <v>243</v>
      </c>
      <c r="C265" s="901"/>
      <c r="D265" s="888"/>
      <c r="E265" s="441" t="s">
        <v>30</v>
      </c>
      <c r="F265" s="442"/>
      <c r="G265" s="442"/>
      <c r="H265" s="443"/>
      <c r="I265" s="326"/>
    </row>
    <row r="266" spans="1:9" ht="15.75" hidden="1" customHeight="1">
      <c r="A266" s="439">
        <v>1</v>
      </c>
      <c r="B266" s="1034" t="s">
        <v>244</v>
      </c>
      <c r="C266" s="1035"/>
      <c r="D266" s="447"/>
      <c r="E266" s="448"/>
      <c r="F266" s="449"/>
      <c r="G266" s="1023"/>
      <c r="H266" s="1024"/>
      <c r="I266" s="326"/>
    </row>
    <row r="267" spans="1:9" ht="15.75" hidden="1" customHeight="1">
      <c r="A267" s="439">
        <v>2</v>
      </c>
      <c r="B267" s="1034" t="s">
        <v>245</v>
      </c>
      <c r="C267" s="1035"/>
      <c r="D267" s="447"/>
      <c r="E267" s="448"/>
      <c r="F267" s="449"/>
      <c r="G267" s="1023"/>
      <c r="H267" s="1024"/>
    </row>
    <row r="268" spans="1:9" ht="15.75" hidden="1" customHeight="1">
      <c r="A268" s="439">
        <v>3</v>
      </c>
      <c r="B268" s="444" t="s">
        <v>246</v>
      </c>
      <c r="C268" s="446"/>
      <c r="D268" s="447"/>
      <c r="E268" s="448"/>
      <c r="F268" s="449"/>
      <c r="G268" s="1023"/>
      <c r="H268" s="1024"/>
      <c r="I268" s="326"/>
    </row>
    <row r="269" spans="1:9" ht="16.5" hidden="1" customHeight="1">
      <c r="A269" s="439">
        <v>4</v>
      </c>
      <c r="B269" s="444" t="s">
        <v>247</v>
      </c>
      <c r="C269" s="446"/>
      <c r="D269" s="447"/>
      <c r="E269" s="448"/>
      <c r="F269" s="449"/>
      <c r="G269" s="1023"/>
      <c r="H269" s="1024"/>
      <c r="I269" s="326"/>
    </row>
    <row r="270" spans="1:9" hidden="1">
      <c r="A270" s="439">
        <v>5</v>
      </c>
      <c r="B270" s="444" t="s">
        <v>248</v>
      </c>
      <c r="C270" s="446"/>
      <c r="D270" s="447"/>
      <c r="E270" s="448"/>
      <c r="F270" s="449"/>
      <c r="G270" s="1023"/>
      <c r="H270" s="1024"/>
      <c r="I270" s="326"/>
    </row>
    <row r="271" spans="1:9" ht="19.5" hidden="1" customHeight="1">
      <c r="A271" s="439">
        <v>6</v>
      </c>
      <c r="B271" s="444" t="s">
        <v>249</v>
      </c>
      <c r="C271" s="446"/>
      <c r="D271" s="450"/>
      <c r="E271" s="451"/>
      <c r="F271" s="452"/>
      <c r="G271" s="1025"/>
      <c r="H271" s="1026"/>
      <c r="I271" s="326"/>
    </row>
    <row r="272" spans="1:9" ht="32.25" hidden="1" customHeight="1">
      <c r="A272" s="434"/>
      <c r="B272" s="1027" t="s">
        <v>250</v>
      </c>
      <c r="C272" s="1027"/>
      <c r="D272" s="1027"/>
      <c r="E272" s="1027"/>
      <c r="F272" s="1027"/>
      <c r="G272" s="1027"/>
      <c r="H272" s="1028"/>
      <c r="I272" s="326"/>
    </row>
    <row r="273" spans="1:9" ht="32.25" hidden="1" customHeight="1">
      <c r="A273" s="404"/>
      <c r="B273" s="460"/>
      <c r="C273" s="460"/>
      <c r="D273" s="460"/>
      <c r="E273" s="460"/>
      <c r="F273" s="460"/>
      <c r="G273" s="460"/>
      <c r="H273" s="460"/>
      <c r="I273" s="326"/>
    </row>
    <row r="274" spans="1:9" ht="32.25" hidden="1" customHeight="1">
      <c r="A274" s="404"/>
      <c r="B274" s="460"/>
      <c r="C274" s="460"/>
      <c r="D274" s="460"/>
      <c r="E274" s="460"/>
      <c r="F274" s="460"/>
      <c r="G274" s="460"/>
      <c r="H274" s="460"/>
      <c r="I274" s="326"/>
    </row>
    <row r="275" spans="1:9" ht="32.25" hidden="1" customHeight="1">
      <c r="A275" s="404"/>
      <c r="B275" s="460"/>
      <c r="C275" s="460"/>
      <c r="D275" s="460"/>
      <c r="E275" s="460"/>
      <c r="F275" s="460"/>
      <c r="G275" s="460"/>
      <c r="H275" s="460"/>
      <c r="I275" s="326"/>
    </row>
    <row r="276" spans="1:9" ht="32.25" hidden="1" customHeight="1">
      <c r="A276" s="404"/>
      <c r="B276" s="460"/>
      <c r="C276" s="460"/>
      <c r="D276" s="460"/>
      <c r="E276" s="460"/>
      <c r="F276" s="460"/>
      <c r="G276" s="460"/>
      <c r="H276" s="460"/>
      <c r="I276" s="326"/>
    </row>
    <row r="277" spans="1:9" ht="20.25" hidden="1" customHeight="1">
      <c r="A277" s="437" t="s">
        <v>91</v>
      </c>
      <c r="B277" s="891" t="s">
        <v>230</v>
      </c>
      <c r="C277" s="881"/>
      <c r="D277" s="881"/>
      <c r="E277" s="881"/>
      <c r="F277" s="881"/>
      <c r="G277" s="881"/>
      <c r="H277" s="881"/>
      <c r="I277" s="326"/>
    </row>
    <row r="278" spans="1:9" ht="19.5" hidden="1" customHeight="1">
      <c r="A278" s="437"/>
      <c r="B278" s="461"/>
      <c r="C278" s="457"/>
      <c r="D278" s="458"/>
      <c r="E278" s="894" t="s">
        <v>240</v>
      </c>
      <c r="F278" s="896" t="s">
        <v>241</v>
      </c>
      <c r="G278" s="894" t="s">
        <v>225</v>
      </c>
      <c r="H278" s="896"/>
      <c r="I278" s="326"/>
    </row>
    <row r="279" spans="1:9" ht="47.25" hidden="1" customHeight="1">
      <c r="A279" s="437"/>
      <c r="B279" s="461"/>
      <c r="C279" s="457"/>
      <c r="D279" s="403" t="s">
        <v>251</v>
      </c>
      <c r="E279" s="1029"/>
      <c r="F279" s="1030"/>
      <c r="G279" s="1029"/>
      <c r="H279" s="1030"/>
      <c r="I279" s="326"/>
    </row>
    <row r="280" spans="1:9" ht="17.25" hidden="1" customHeight="1">
      <c r="A280" s="439" t="s">
        <v>226</v>
      </c>
      <c r="B280" s="902" t="s">
        <v>227</v>
      </c>
      <c r="C280" s="897"/>
      <c r="D280" s="462"/>
      <c r="E280" s="1015"/>
      <c r="F280" s="1016"/>
      <c r="G280" s="1017"/>
      <c r="H280" s="1018"/>
      <c r="I280" s="326"/>
    </row>
    <row r="281" spans="1:9" ht="17.25" hidden="1" customHeight="1">
      <c r="A281" s="439"/>
      <c r="B281" s="901" t="s">
        <v>243</v>
      </c>
      <c r="C281" s="901"/>
      <c r="D281" s="902"/>
      <c r="E281" s="441" t="s">
        <v>30</v>
      </c>
      <c r="F281" s="442"/>
      <c r="G281" s="442"/>
      <c r="H281" s="443"/>
      <c r="I281" s="326"/>
    </row>
    <row r="282" spans="1:9" ht="15.75" hidden="1" customHeight="1">
      <c r="A282" s="439">
        <v>1</v>
      </c>
      <c r="B282" s="1019" t="s">
        <v>244</v>
      </c>
      <c r="C282" s="1020"/>
      <c r="D282" s="465"/>
      <c r="E282" s="466"/>
      <c r="F282" s="467"/>
      <c r="G282" s="1021"/>
      <c r="H282" s="1022"/>
      <c r="I282" s="326"/>
    </row>
    <row r="283" spans="1:9" ht="15.75" hidden="1" customHeight="1">
      <c r="A283" s="439">
        <v>2</v>
      </c>
      <c r="B283" s="1019" t="s">
        <v>245</v>
      </c>
      <c r="C283" s="1020"/>
      <c r="D283" s="468"/>
      <c r="E283" s="448"/>
      <c r="F283" s="449"/>
      <c r="G283" s="1009"/>
      <c r="H283" s="1010"/>
    </row>
    <row r="284" spans="1:9" ht="15.75" hidden="1" customHeight="1">
      <c r="A284" s="439">
        <v>3</v>
      </c>
      <c r="B284" s="463" t="s">
        <v>246</v>
      </c>
      <c r="C284" s="464"/>
      <c r="D284" s="468"/>
      <c r="E284" s="448"/>
      <c r="F284" s="449"/>
      <c r="G284" s="1009"/>
      <c r="H284" s="1010"/>
      <c r="I284" s="326"/>
    </row>
    <row r="285" spans="1:9" ht="16.5" hidden="1" customHeight="1">
      <c r="A285" s="439">
        <v>4</v>
      </c>
      <c r="B285" s="463" t="s">
        <v>247</v>
      </c>
      <c r="C285" s="464"/>
      <c r="D285" s="468"/>
      <c r="E285" s="448"/>
      <c r="F285" s="449"/>
      <c r="G285" s="1009"/>
      <c r="H285" s="1010"/>
      <c r="I285" s="326"/>
    </row>
    <row r="286" spans="1:9" ht="15.75" hidden="1" customHeight="1">
      <c r="A286" s="439">
        <v>5</v>
      </c>
      <c r="B286" s="463" t="s">
        <v>248</v>
      </c>
      <c r="C286" s="464"/>
      <c r="D286" s="468"/>
      <c r="E286" s="448"/>
      <c r="F286" s="449"/>
      <c r="G286" s="1009"/>
      <c r="H286" s="1010"/>
      <c r="I286" s="326"/>
    </row>
    <row r="287" spans="1:9" hidden="1">
      <c r="A287" s="439">
        <v>6</v>
      </c>
      <c r="B287" s="463" t="s">
        <v>249</v>
      </c>
      <c r="C287" s="464"/>
      <c r="D287" s="469"/>
      <c r="E287" s="451"/>
      <c r="F287" s="452"/>
      <c r="G287" s="1011"/>
      <c r="H287" s="1012"/>
      <c r="I287" s="326"/>
    </row>
    <row r="288" spans="1:9" ht="49.5" hidden="1" customHeight="1">
      <c r="A288" s="439"/>
      <c r="B288" s="1033" t="s">
        <v>250</v>
      </c>
      <c r="C288" s="1027"/>
      <c r="D288" s="1027"/>
      <c r="E288" s="1027"/>
      <c r="F288" s="1027"/>
      <c r="G288" s="1027"/>
      <c r="H288" s="1028"/>
      <c r="I288" s="326"/>
    </row>
    <row r="289" spans="1:9" ht="16.5" hidden="1" customHeight="1">
      <c r="A289" s="470"/>
      <c r="B289" s="324"/>
      <c r="C289" s="324"/>
      <c r="D289" s="431"/>
      <c r="E289" s="431"/>
      <c r="F289" s="431"/>
      <c r="G289" s="431"/>
      <c r="H289" s="431"/>
      <c r="I289" s="326"/>
    </row>
    <row r="290" spans="1:9" ht="16.5" hidden="1" customHeight="1">
      <c r="A290" s="437" t="s">
        <v>233</v>
      </c>
      <c r="B290" s="875" t="s">
        <v>234</v>
      </c>
      <c r="C290" s="876"/>
      <c r="D290" s="455"/>
      <c r="E290" s="877"/>
      <c r="F290" s="878"/>
      <c r="G290" s="879"/>
      <c r="H290" s="880"/>
      <c r="I290" s="326"/>
    </row>
    <row r="291" spans="1:9" ht="28.5" hidden="1" customHeight="1">
      <c r="A291" s="437"/>
      <c r="B291" s="881"/>
      <c r="C291" s="875"/>
      <c r="D291" s="456"/>
      <c r="E291" s="882" t="s">
        <v>252</v>
      </c>
      <c r="F291" s="884"/>
      <c r="G291" s="1007" t="s">
        <v>240</v>
      </c>
      <c r="H291" s="1008"/>
      <c r="I291" s="326"/>
    </row>
    <row r="292" spans="1:9" ht="56.25" hidden="1" customHeight="1">
      <c r="A292" s="439"/>
      <c r="B292" s="865" t="s">
        <v>236</v>
      </c>
      <c r="C292" s="866"/>
      <c r="D292" s="445"/>
      <c r="E292" s="1003"/>
      <c r="F292" s="1004"/>
      <c r="G292" s="1005"/>
      <c r="H292" s="1005"/>
    </row>
    <row r="293" spans="1:9" ht="15.75" hidden="1" customHeight="1">
      <c r="A293" s="439"/>
      <c r="B293" s="885" t="s">
        <v>237</v>
      </c>
      <c r="C293" s="886"/>
      <c r="D293" s="454"/>
      <c r="E293" s="887"/>
      <c r="F293" s="888"/>
      <c r="G293" s="889"/>
      <c r="H293" s="890"/>
      <c r="I293" s="326"/>
    </row>
    <row r="294" spans="1:9" ht="66.75" hidden="1" customHeight="1">
      <c r="A294" s="439"/>
      <c r="B294" s="865" t="s">
        <v>238</v>
      </c>
      <c r="C294" s="866"/>
      <c r="D294" s="445"/>
      <c r="E294" s="1003"/>
      <c r="F294" s="1004"/>
      <c r="G294" s="1005"/>
      <c r="H294" s="1005"/>
      <c r="I294" s="326"/>
    </row>
    <row r="295" spans="1:9" ht="20.25" hidden="1" customHeight="1">
      <c r="A295" s="439"/>
      <c r="B295" s="471"/>
      <c r="C295" s="471"/>
      <c r="D295" s="472"/>
      <c r="E295" s="472"/>
      <c r="F295" s="472"/>
      <c r="G295" s="472"/>
      <c r="H295" s="472"/>
      <c r="I295" s="326"/>
    </row>
    <row r="296" spans="1:9" ht="32.25" hidden="1" customHeight="1">
      <c r="A296" s="404"/>
      <c r="B296" s="881" t="e">
        <f>IF(AND(#REF!=2,M198="2 or more"),"Name of Other Partner-2 of JV", "")</f>
        <v>#REF!</v>
      </c>
      <c r="C296" s="881"/>
      <c r="D296" s="881"/>
      <c r="E296" s="891" t="e">
        <f>'[11]Name of Bidder'!C23</f>
        <v>#REF!</v>
      </c>
      <c r="F296" s="881"/>
      <c r="G296" s="881"/>
      <c r="H296" s="875"/>
      <c r="I296" s="326"/>
    </row>
    <row r="297" spans="1:9" ht="29.25" hidden="1" customHeight="1">
      <c r="A297" s="404" t="s">
        <v>222</v>
      </c>
      <c r="B297" s="891" t="s">
        <v>223</v>
      </c>
      <c r="C297" s="881"/>
      <c r="D297" s="881"/>
      <c r="E297" s="881"/>
      <c r="F297" s="881"/>
      <c r="G297" s="881"/>
      <c r="H297" s="881"/>
      <c r="I297" s="326"/>
    </row>
    <row r="298" spans="1:9" ht="19.5" hidden="1" customHeight="1">
      <c r="A298" s="437"/>
      <c r="B298" s="453"/>
      <c r="C298" s="457"/>
      <c r="D298" s="458"/>
      <c r="E298" s="894" t="s">
        <v>240</v>
      </c>
      <c r="F298" s="896" t="s">
        <v>241</v>
      </c>
      <c r="G298" s="894" t="s">
        <v>225</v>
      </c>
      <c r="H298" s="896"/>
      <c r="I298" s="326"/>
    </row>
    <row r="299" spans="1:9" ht="47.25" hidden="1" customHeight="1">
      <c r="A299" s="437"/>
      <c r="B299" s="453"/>
      <c r="C299" s="457"/>
      <c r="D299" s="403" t="s">
        <v>242</v>
      </c>
      <c r="E299" s="1029"/>
      <c r="F299" s="1030"/>
      <c r="G299" s="1029"/>
      <c r="H299" s="1030"/>
      <c r="I299" s="326"/>
    </row>
    <row r="300" spans="1:9" ht="17.25" hidden="1" customHeight="1">
      <c r="A300" s="439" t="s">
        <v>226</v>
      </c>
      <c r="B300" s="887" t="s">
        <v>227</v>
      </c>
      <c r="C300" s="888"/>
      <c r="D300" s="459"/>
      <c r="E300" s="1015"/>
      <c r="F300" s="1016"/>
      <c r="G300" s="1015"/>
      <c r="H300" s="1016"/>
      <c r="I300" s="326"/>
    </row>
    <row r="301" spans="1:9" ht="17.25" hidden="1" customHeight="1">
      <c r="A301" s="439"/>
      <c r="B301" s="887" t="s">
        <v>243</v>
      </c>
      <c r="C301" s="901"/>
      <c r="D301" s="888"/>
      <c r="E301" s="441" t="s">
        <v>30</v>
      </c>
      <c r="F301" s="442"/>
      <c r="G301" s="442"/>
      <c r="H301" s="443"/>
      <c r="I301" s="326"/>
    </row>
    <row r="302" spans="1:9" ht="15.75" hidden="1" customHeight="1">
      <c r="A302" s="439">
        <v>1</v>
      </c>
      <c r="B302" s="1019" t="s">
        <v>244</v>
      </c>
      <c r="C302" s="1020"/>
      <c r="D302" s="473"/>
      <c r="E302" s="466"/>
      <c r="F302" s="467"/>
      <c r="G302" s="1031"/>
      <c r="H302" s="1032"/>
      <c r="I302" s="326"/>
    </row>
    <row r="303" spans="1:9" ht="15.75" hidden="1" customHeight="1">
      <c r="A303" s="439">
        <v>2</v>
      </c>
      <c r="B303" s="1019" t="s">
        <v>245</v>
      </c>
      <c r="C303" s="1020"/>
      <c r="D303" s="447"/>
      <c r="E303" s="448"/>
      <c r="F303" s="449"/>
      <c r="G303" s="1023"/>
      <c r="H303" s="1024"/>
    </row>
    <row r="304" spans="1:9" ht="15.75" hidden="1" customHeight="1">
      <c r="A304" s="439">
        <v>3</v>
      </c>
      <c r="B304" s="463" t="s">
        <v>246</v>
      </c>
      <c r="C304" s="464"/>
      <c r="D304" s="447"/>
      <c r="E304" s="448"/>
      <c r="F304" s="449"/>
      <c r="G304" s="1023"/>
      <c r="H304" s="1024"/>
      <c r="I304" s="326"/>
    </row>
    <row r="305" spans="1:9" ht="16.5" hidden="1" customHeight="1">
      <c r="A305" s="439">
        <v>4</v>
      </c>
      <c r="B305" s="463" t="s">
        <v>247</v>
      </c>
      <c r="C305" s="464"/>
      <c r="D305" s="447"/>
      <c r="E305" s="448"/>
      <c r="F305" s="449"/>
      <c r="G305" s="1023"/>
      <c r="H305" s="1024"/>
      <c r="I305" s="326"/>
    </row>
    <row r="306" spans="1:9" ht="15.75" hidden="1" customHeight="1">
      <c r="A306" s="439">
        <v>5</v>
      </c>
      <c r="B306" s="463" t="s">
        <v>248</v>
      </c>
      <c r="C306" s="464"/>
      <c r="D306" s="447"/>
      <c r="E306" s="448"/>
      <c r="F306" s="449"/>
      <c r="G306" s="1023"/>
      <c r="H306" s="1024"/>
      <c r="I306" s="326"/>
    </row>
    <row r="307" spans="1:9" hidden="1">
      <c r="A307" s="439">
        <v>6</v>
      </c>
      <c r="B307" s="463" t="s">
        <v>249</v>
      </c>
      <c r="C307" s="464"/>
      <c r="D307" s="450"/>
      <c r="E307" s="451"/>
      <c r="F307" s="452"/>
      <c r="G307" s="1025"/>
      <c r="H307" s="1026"/>
      <c r="I307" s="326"/>
    </row>
    <row r="308" spans="1:9" ht="32.25" hidden="1" customHeight="1">
      <c r="A308" s="434"/>
      <c r="B308" s="1027" t="s">
        <v>250</v>
      </c>
      <c r="C308" s="1027"/>
      <c r="D308" s="1027"/>
      <c r="E308" s="1027"/>
      <c r="F308" s="1027"/>
      <c r="G308" s="1027"/>
      <c r="H308" s="1028"/>
      <c r="I308" s="326"/>
    </row>
    <row r="309" spans="1:9" ht="32.25" hidden="1" customHeight="1">
      <c r="A309" s="404"/>
      <c r="B309" s="460"/>
      <c r="C309" s="460"/>
      <c r="D309" s="460"/>
      <c r="E309" s="460"/>
      <c r="F309" s="460"/>
      <c r="G309" s="460"/>
      <c r="H309" s="460"/>
      <c r="I309" s="326"/>
    </row>
    <row r="310" spans="1:9" ht="20.25" hidden="1" customHeight="1">
      <c r="A310" s="437" t="s">
        <v>91</v>
      </c>
      <c r="B310" s="891" t="s">
        <v>230</v>
      </c>
      <c r="C310" s="881"/>
      <c r="D310" s="881"/>
      <c r="E310" s="881"/>
      <c r="F310" s="881"/>
      <c r="G310" s="881"/>
      <c r="H310" s="881"/>
      <c r="I310" s="326"/>
    </row>
    <row r="311" spans="1:9" ht="19.5" hidden="1" customHeight="1">
      <c r="A311" s="437"/>
      <c r="B311" s="461"/>
      <c r="C311" s="457"/>
      <c r="D311" s="458"/>
      <c r="E311" s="894" t="s">
        <v>240</v>
      </c>
      <c r="F311" s="896" t="s">
        <v>241</v>
      </c>
      <c r="G311" s="894" t="s">
        <v>225</v>
      </c>
      <c r="H311" s="896"/>
      <c r="I311" s="326"/>
    </row>
    <row r="312" spans="1:9" ht="47.25" hidden="1" customHeight="1">
      <c r="A312" s="437"/>
      <c r="B312" s="461"/>
      <c r="C312" s="457"/>
      <c r="D312" s="403" t="s">
        <v>251</v>
      </c>
      <c r="E312" s="1029"/>
      <c r="F312" s="1030"/>
      <c r="G312" s="1029"/>
      <c r="H312" s="1030"/>
      <c r="I312" s="326"/>
    </row>
    <row r="313" spans="1:9" ht="17.25" hidden="1" customHeight="1">
      <c r="A313" s="439" t="s">
        <v>226</v>
      </c>
      <c r="B313" s="902" t="s">
        <v>227</v>
      </c>
      <c r="C313" s="897"/>
      <c r="D313" s="462"/>
      <c r="E313" s="1015"/>
      <c r="F313" s="1016"/>
      <c r="G313" s="1017"/>
      <c r="H313" s="1018"/>
      <c r="I313" s="326"/>
    </row>
    <row r="314" spans="1:9" ht="17.25" hidden="1" customHeight="1">
      <c r="A314" s="439"/>
      <c r="B314" s="901" t="s">
        <v>243</v>
      </c>
      <c r="C314" s="901"/>
      <c r="D314" s="902"/>
      <c r="E314" s="441" t="s">
        <v>30</v>
      </c>
      <c r="F314" s="442"/>
      <c r="G314" s="442"/>
      <c r="H314" s="443"/>
      <c r="I314" s="326"/>
    </row>
    <row r="315" spans="1:9" ht="15.75" hidden="1" customHeight="1">
      <c r="A315" s="439">
        <v>1</v>
      </c>
      <c r="B315" s="1019" t="s">
        <v>244</v>
      </c>
      <c r="C315" s="1020"/>
      <c r="D315" s="465"/>
      <c r="E315" s="466"/>
      <c r="F315" s="467"/>
      <c r="G315" s="1021"/>
      <c r="H315" s="1022"/>
      <c r="I315" s="326"/>
    </row>
    <row r="316" spans="1:9" ht="15.75" hidden="1" customHeight="1">
      <c r="A316" s="439">
        <v>2</v>
      </c>
      <c r="B316" s="1019" t="s">
        <v>245</v>
      </c>
      <c r="C316" s="1020"/>
      <c r="D316" s="468"/>
      <c r="E316" s="448"/>
      <c r="F316" s="449"/>
      <c r="G316" s="1009"/>
      <c r="H316" s="1010"/>
    </row>
    <row r="317" spans="1:9" ht="15.75" hidden="1" customHeight="1">
      <c r="A317" s="439">
        <v>3</v>
      </c>
      <c r="B317" s="463" t="s">
        <v>246</v>
      </c>
      <c r="C317" s="464"/>
      <c r="D317" s="468"/>
      <c r="E317" s="448"/>
      <c r="F317" s="449"/>
      <c r="G317" s="1009"/>
      <c r="H317" s="1010"/>
      <c r="I317" s="326"/>
    </row>
    <row r="318" spans="1:9" ht="16.5" hidden="1" customHeight="1">
      <c r="A318" s="439">
        <v>4</v>
      </c>
      <c r="B318" s="463" t="s">
        <v>247</v>
      </c>
      <c r="C318" s="464"/>
      <c r="D318" s="468"/>
      <c r="E318" s="448"/>
      <c r="F318" s="449"/>
      <c r="G318" s="1009"/>
      <c r="H318" s="1010"/>
      <c r="I318" s="326"/>
    </row>
    <row r="319" spans="1:9" ht="15.75" hidden="1" customHeight="1">
      <c r="A319" s="439">
        <v>5</v>
      </c>
      <c r="B319" s="463" t="s">
        <v>248</v>
      </c>
      <c r="C319" s="464"/>
      <c r="D319" s="468"/>
      <c r="E319" s="448"/>
      <c r="F319" s="449"/>
      <c r="G319" s="1009"/>
      <c r="H319" s="1010"/>
      <c r="I319" s="326"/>
    </row>
    <row r="320" spans="1:9" ht="15.75" hidden="1" customHeight="1">
      <c r="A320" s="439">
        <v>6</v>
      </c>
      <c r="B320" s="463" t="s">
        <v>249</v>
      </c>
      <c r="C320" s="464"/>
      <c r="D320" s="468"/>
      <c r="E320" s="448"/>
      <c r="F320" s="449"/>
      <c r="G320" s="1009"/>
      <c r="H320" s="1010"/>
      <c r="I320" s="326"/>
    </row>
    <row r="321" spans="1:9" ht="32.25" hidden="1" customHeight="1">
      <c r="A321" s="439"/>
      <c r="B321" s="874" t="s">
        <v>232</v>
      </c>
      <c r="C321" s="874"/>
      <c r="D321" s="469"/>
      <c r="E321" s="451"/>
      <c r="F321" s="452"/>
      <c r="G321" s="1011"/>
      <c r="H321" s="1012"/>
      <c r="I321" s="326"/>
    </row>
    <row r="322" spans="1:9" ht="32.25" hidden="1" customHeight="1">
      <c r="A322" s="434"/>
      <c r="B322" s="1013" t="s">
        <v>250</v>
      </c>
      <c r="C322" s="1013"/>
      <c r="D322" s="1013"/>
      <c r="E322" s="1013"/>
      <c r="F322" s="1013"/>
      <c r="G322" s="1013"/>
      <c r="H322" s="1014"/>
      <c r="I322" s="326"/>
    </row>
    <row r="323" spans="1:9" ht="16.5" hidden="1" customHeight="1">
      <c r="A323" s="434"/>
      <c r="B323" s="324"/>
      <c r="C323" s="324"/>
      <c r="D323" s="431"/>
      <c r="E323" s="431"/>
      <c r="F323" s="431"/>
      <c r="G323" s="431"/>
      <c r="H323" s="431"/>
      <c r="I323" s="326"/>
    </row>
    <row r="324" spans="1:9" ht="16.5" hidden="1" customHeight="1">
      <c r="A324" s="437" t="s">
        <v>233</v>
      </c>
      <c r="B324" s="876" t="s">
        <v>234</v>
      </c>
      <c r="C324" s="876"/>
      <c r="D324" s="455"/>
      <c r="E324" s="877"/>
      <c r="F324" s="878"/>
      <c r="G324" s="879"/>
      <c r="H324" s="880"/>
      <c r="I324" s="326"/>
    </row>
    <row r="325" spans="1:9" ht="28.5" hidden="1" customHeight="1">
      <c r="A325" s="437"/>
      <c r="B325" s="891"/>
      <c r="C325" s="875"/>
      <c r="D325" s="456"/>
      <c r="E325" s="882" t="s">
        <v>252</v>
      </c>
      <c r="F325" s="884"/>
      <c r="G325" s="1007" t="s">
        <v>240</v>
      </c>
      <c r="H325" s="1008"/>
      <c r="I325" s="326"/>
    </row>
    <row r="326" spans="1:9" ht="56.25" hidden="1" customHeight="1">
      <c r="A326" s="439"/>
      <c r="B326" s="866" t="s">
        <v>236</v>
      </c>
      <c r="C326" s="866"/>
      <c r="D326" s="445"/>
      <c r="E326" s="1003"/>
      <c r="F326" s="1004"/>
      <c r="G326" s="1005"/>
      <c r="H326" s="1005"/>
    </row>
    <row r="327" spans="1:9" ht="15.75" hidden="1" customHeight="1">
      <c r="A327" s="439"/>
      <c r="B327" s="886" t="s">
        <v>237</v>
      </c>
      <c r="C327" s="886"/>
      <c r="D327" s="454"/>
      <c r="E327" s="887"/>
      <c r="F327" s="888"/>
      <c r="G327" s="889"/>
      <c r="H327" s="890"/>
      <c r="I327" s="326"/>
    </row>
    <row r="328" spans="1:9" ht="49.5" hidden="1" customHeight="1">
      <c r="A328" s="439"/>
      <c r="B328" s="866" t="s">
        <v>238</v>
      </c>
      <c r="C328" s="866"/>
      <c r="D328" s="445"/>
      <c r="E328" s="1003"/>
      <c r="F328" s="1004"/>
      <c r="G328" s="1005"/>
      <c r="H328" s="1005"/>
      <c r="I328" s="326"/>
    </row>
    <row r="329" spans="1:9" ht="22.5" hidden="1" customHeight="1">
      <c r="A329" s="434"/>
      <c r="B329" s="471"/>
      <c r="C329" s="471"/>
      <c r="D329" s="472"/>
      <c r="E329" s="472"/>
      <c r="F329" s="472"/>
      <c r="G329" s="472"/>
      <c r="H329" s="472"/>
      <c r="I329" s="326"/>
    </row>
    <row r="330" spans="1:9" ht="17.25" hidden="1" customHeight="1">
      <c r="A330" s="474" t="s">
        <v>253</v>
      </c>
      <c r="B330" s="1006" t="s">
        <v>254</v>
      </c>
      <c r="C330" s="1006"/>
      <c r="D330" s="1006"/>
      <c r="E330" s="1006"/>
      <c r="F330" s="1006"/>
      <c r="G330" s="1006"/>
      <c r="H330" s="1006"/>
      <c r="I330" s="326"/>
    </row>
    <row r="331" spans="1:9" ht="12" hidden="1" customHeight="1">
      <c r="A331" s="326"/>
      <c r="B331" s="390"/>
      <c r="C331" s="390"/>
      <c r="D331" s="390"/>
      <c r="E331" s="390"/>
      <c r="F331" s="390"/>
      <c r="G331" s="390"/>
      <c r="H331" s="326"/>
      <c r="I331" s="326"/>
    </row>
    <row r="332" spans="1:9" ht="75" hidden="1" customHeight="1">
      <c r="A332" s="475"/>
      <c r="B332" s="1000" t="s">
        <v>255</v>
      </c>
      <c r="C332" s="1000"/>
      <c r="D332" s="1000"/>
      <c r="E332" s="1000"/>
      <c r="F332" s="1000"/>
      <c r="G332" s="1000"/>
      <c r="H332" s="1000"/>
      <c r="I332" s="326"/>
    </row>
    <row r="333" spans="1:9" ht="185.25" hidden="1" customHeight="1">
      <c r="A333" s="434"/>
      <c r="B333" s="1001" t="s">
        <v>256</v>
      </c>
      <c r="C333" s="1001"/>
      <c r="D333" s="1001"/>
      <c r="E333" s="1001"/>
      <c r="F333" s="1001"/>
      <c r="G333" s="1001"/>
      <c r="H333" s="1001"/>
    </row>
    <row r="334" spans="1:9" ht="40.15" hidden="1" customHeight="1">
      <c r="A334" s="434"/>
      <c r="B334" s="1000"/>
      <c r="C334" s="1000"/>
      <c r="D334" s="1000"/>
      <c r="E334" s="1000"/>
      <c r="F334" s="1000"/>
      <c r="G334" s="1000"/>
      <c r="H334" s="1000"/>
      <c r="I334" s="326"/>
    </row>
    <row r="335" spans="1:9" ht="9" hidden="1" customHeight="1">
      <c r="A335" s="326"/>
      <c r="B335" s="326"/>
      <c r="C335" s="326"/>
      <c r="D335" s="326"/>
      <c r="E335" s="326"/>
      <c r="F335" s="326"/>
      <c r="G335" s="326"/>
      <c r="H335" s="326"/>
      <c r="I335" s="326"/>
    </row>
    <row r="336" spans="1:9" ht="33.75" hidden="1" customHeight="1">
      <c r="A336" s="434"/>
      <c r="B336" s="1000"/>
      <c r="C336" s="1000"/>
      <c r="D336" s="1000"/>
      <c r="E336" s="1000"/>
      <c r="F336" s="1000"/>
      <c r="G336" s="1000"/>
      <c r="H336" s="1000"/>
      <c r="I336" s="326"/>
    </row>
    <row r="337" spans="1:9" hidden="1">
      <c r="B337" s="390"/>
      <c r="C337" s="390"/>
      <c r="D337" s="390"/>
      <c r="E337" s="390"/>
      <c r="F337" s="390"/>
      <c r="G337" s="390"/>
    </row>
    <row r="338" spans="1:9" ht="42" hidden="1" customHeight="1">
      <c r="A338" s="433"/>
      <c r="B338" s="1000"/>
      <c r="C338" s="1000"/>
      <c r="D338" s="1000"/>
      <c r="E338" s="1000"/>
      <c r="F338" s="1000"/>
      <c r="G338" s="1000"/>
      <c r="H338" s="1000"/>
      <c r="I338" s="326"/>
    </row>
    <row r="339" spans="1:9" hidden="1">
      <c r="A339" s="326"/>
      <c r="B339" s="326"/>
      <c r="C339" s="326"/>
      <c r="D339" s="326"/>
      <c r="E339" s="326"/>
      <c r="F339" s="326"/>
      <c r="G339" s="326"/>
      <c r="H339" s="326"/>
      <c r="I339" s="326"/>
    </row>
    <row r="340" spans="1:9" ht="19.5" hidden="1" customHeight="1">
      <c r="A340" s="433"/>
      <c r="B340" s="1000" t="s">
        <v>257</v>
      </c>
      <c r="C340" s="1000"/>
      <c r="D340" s="1000"/>
      <c r="E340" s="1000"/>
      <c r="F340" s="1000"/>
      <c r="G340" s="1000"/>
      <c r="H340" s="1000"/>
      <c r="I340" s="326"/>
    </row>
    <row r="341" spans="1:9" hidden="1">
      <c r="A341" s="326"/>
      <c r="B341" s="390"/>
      <c r="C341" s="390"/>
      <c r="D341" s="390"/>
      <c r="E341" s="390"/>
      <c r="F341" s="390"/>
      <c r="G341" s="390"/>
      <c r="H341" s="326"/>
      <c r="I341" s="326"/>
    </row>
    <row r="342" spans="1:9" ht="40.15" hidden="1" customHeight="1">
      <c r="A342" s="433" t="s">
        <v>258</v>
      </c>
      <c r="B342" s="1001" t="s">
        <v>259</v>
      </c>
      <c r="C342" s="1001"/>
      <c r="D342" s="1001"/>
      <c r="E342" s="1001"/>
      <c r="F342" s="1001"/>
      <c r="G342" s="1001"/>
      <c r="H342" s="1001"/>
      <c r="I342" s="326"/>
    </row>
    <row r="343" spans="1:9" hidden="1">
      <c r="A343" s="326"/>
      <c r="B343" s="390"/>
      <c r="C343" s="390"/>
      <c r="D343" s="390"/>
      <c r="E343" s="390"/>
      <c r="F343" s="390"/>
      <c r="G343" s="390"/>
      <c r="H343" s="326"/>
      <c r="I343" s="326"/>
    </row>
    <row r="344" spans="1:9" ht="90" hidden="1" customHeight="1">
      <c r="A344" s="433" t="s">
        <v>260</v>
      </c>
      <c r="B344" s="1001" t="s">
        <v>261</v>
      </c>
      <c r="C344" s="1001"/>
      <c r="D344" s="1001"/>
      <c r="E344" s="1001"/>
      <c r="F344" s="1001"/>
      <c r="G344" s="1001"/>
      <c r="H344" s="1001"/>
    </row>
    <row r="345" spans="1:9" hidden="1">
      <c r="A345" s="326"/>
      <c r="B345" s="326"/>
      <c r="C345" s="326"/>
      <c r="D345" s="326"/>
      <c r="E345" s="326"/>
      <c r="F345" s="326"/>
      <c r="G345" s="326"/>
      <c r="H345" s="326"/>
      <c r="I345" s="326"/>
    </row>
    <row r="346" spans="1:9" ht="48" hidden="1" customHeight="1">
      <c r="A346" s="433" t="s">
        <v>262</v>
      </c>
      <c r="B346" s="1000" t="s">
        <v>263</v>
      </c>
      <c r="C346" s="1000"/>
      <c r="D346" s="1000"/>
      <c r="E346" s="1000"/>
      <c r="F346" s="1000"/>
      <c r="G346" s="1000"/>
      <c r="H346" s="1000"/>
      <c r="I346" s="326"/>
    </row>
    <row r="347" spans="1:9" ht="17.25" hidden="1" customHeight="1">
      <c r="A347" s="326"/>
      <c r="B347" s="326"/>
      <c r="C347" s="326"/>
      <c r="D347" s="325"/>
      <c r="E347" s="326"/>
      <c r="F347" s="326"/>
      <c r="G347" s="326"/>
      <c r="H347" s="326"/>
      <c r="I347" s="326"/>
    </row>
    <row r="348" spans="1:9" ht="21" hidden="1" customHeight="1">
      <c r="A348" s="433" t="s">
        <v>264</v>
      </c>
      <c r="B348" s="1000" t="s">
        <v>265</v>
      </c>
      <c r="C348" s="1000"/>
      <c r="D348" s="1000"/>
      <c r="E348" s="1000"/>
      <c r="F348" s="1000"/>
      <c r="G348" s="1000"/>
      <c r="H348" s="1000"/>
      <c r="I348" s="326"/>
    </row>
    <row r="349" spans="1:9" ht="29.25" hidden="1" customHeight="1">
      <c r="A349" s="433"/>
      <c r="B349" s="1002" t="s">
        <v>266</v>
      </c>
      <c r="C349" s="1002"/>
      <c r="D349" s="1002"/>
      <c r="E349" s="1002"/>
      <c r="F349" s="1002"/>
      <c r="G349" s="1002"/>
      <c r="H349" s="1002"/>
      <c r="I349" s="326"/>
    </row>
    <row r="350" spans="1:9" ht="17.25" hidden="1" customHeight="1">
      <c r="A350" s="433"/>
      <c r="B350" s="476"/>
      <c r="C350" s="476"/>
      <c r="D350" s="476"/>
      <c r="E350" s="476"/>
      <c r="F350" s="476"/>
      <c r="G350" s="476"/>
      <c r="H350" s="476"/>
    </row>
    <row r="351" spans="1:9" ht="72" hidden="1" customHeight="1">
      <c r="A351" s="434">
        <v>4.0999999999999996</v>
      </c>
      <c r="B351" s="988" t="s">
        <v>267</v>
      </c>
      <c r="C351" s="988"/>
      <c r="D351" s="988"/>
      <c r="E351" s="988"/>
      <c r="F351" s="988"/>
      <c r="G351" s="988"/>
      <c r="H351" s="988"/>
    </row>
    <row r="352" spans="1:9" ht="16.5" hidden="1" customHeight="1">
      <c r="A352" s="389" t="s">
        <v>83</v>
      </c>
      <c r="B352" s="999" t="str">
        <f>"For  " &amp;B199</f>
        <v>For  Name of the Bidder</v>
      </c>
      <c r="C352" s="999"/>
      <c r="D352" s="999"/>
      <c r="E352" s="999"/>
      <c r="F352" s="999"/>
      <c r="G352" s="326"/>
      <c r="H352" s="326"/>
      <c r="I352" s="326"/>
    </row>
    <row r="353" spans="1:9" ht="15.75" hidden="1" customHeight="1">
      <c r="A353" s="326"/>
      <c r="B353" s="477" t="s">
        <v>77</v>
      </c>
      <c r="C353" s="995"/>
      <c r="D353" s="996"/>
      <c r="E353" s="996"/>
      <c r="F353" s="996"/>
      <c r="G353" s="996"/>
      <c r="H353" s="997"/>
      <c r="I353" s="326"/>
    </row>
    <row r="354" spans="1:9" ht="15.75" hidden="1" customHeight="1">
      <c r="A354" s="326"/>
      <c r="B354" s="477" t="s">
        <v>78</v>
      </c>
      <c r="C354" s="995"/>
      <c r="D354" s="996"/>
      <c r="E354" s="996"/>
      <c r="F354" s="996"/>
      <c r="G354" s="996"/>
      <c r="H354" s="997"/>
      <c r="I354" s="326"/>
    </row>
    <row r="355" spans="1:9" ht="15.75" hidden="1" customHeight="1">
      <c r="A355" s="326"/>
      <c r="B355" s="477" t="s">
        <v>79</v>
      </c>
      <c r="C355" s="995"/>
      <c r="D355" s="996"/>
      <c r="E355" s="996"/>
      <c r="F355" s="996"/>
      <c r="G355" s="996"/>
      <c r="H355" s="997"/>
      <c r="I355" s="326"/>
    </row>
    <row r="356" spans="1:9" ht="15.75" hidden="1" customHeight="1">
      <c r="A356" s="326"/>
      <c r="B356" s="477" t="s">
        <v>169</v>
      </c>
      <c r="C356" s="995"/>
      <c r="D356" s="996"/>
      <c r="E356" s="996"/>
      <c r="F356" s="996"/>
      <c r="G356" s="996"/>
      <c r="H356" s="997"/>
      <c r="I356" s="326"/>
    </row>
    <row r="357" spans="1:9" ht="15.75" hidden="1" customHeight="1">
      <c r="A357" s="326"/>
      <c r="B357" s="477" t="s">
        <v>170</v>
      </c>
      <c r="C357" s="995"/>
      <c r="D357" s="996"/>
      <c r="E357" s="996"/>
      <c r="F357" s="996"/>
      <c r="G357" s="996"/>
      <c r="H357" s="997"/>
      <c r="I357" s="326"/>
    </row>
    <row r="358" spans="1:9" ht="15.75" hidden="1" customHeight="1">
      <c r="A358" s="326"/>
      <c r="B358" s="477" t="s">
        <v>172</v>
      </c>
      <c r="C358" s="995"/>
      <c r="D358" s="996"/>
      <c r="E358" s="996"/>
      <c r="F358" s="996"/>
      <c r="G358" s="996"/>
      <c r="H358" s="997"/>
      <c r="I358" s="326"/>
    </row>
    <row r="359" spans="1:9" ht="15.75" hidden="1" customHeight="1">
      <c r="A359" s="326"/>
      <c r="B359" s="477" t="s">
        <v>174</v>
      </c>
      <c r="C359" s="995"/>
      <c r="D359" s="996"/>
      <c r="E359" s="996"/>
      <c r="F359" s="996"/>
      <c r="G359" s="996"/>
      <c r="H359" s="997"/>
      <c r="I359" s="326"/>
    </row>
    <row r="360" spans="1:9" ht="15.75" hidden="1" customHeight="1">
      <c r="A360" s="326"/>
      <c r="B360" s="477" t="s">
        <v>268</v>
      </c>
      <c r="C360" s="995"/>
      <c r="D360" s="996"/>
      <c r="E360" s="996"/>
      <c r="F360" s="996"/>
      <c r="G360" s="996"/>
      <c r="H360" s="997"/>
      <c r="I360" s="326"/>
    </row>
    <row r="361" spans="1:9" ht="15.75" hidden="1" customHeight="1">
      <c r="A361" s="326"/>
      <c r="B361" s="477" t="s">
        <v>269</v>
      </c>
      <c r="C361" s="995"/>
      <c r="D361" s="996"/>
      <c r="E361" s="996"/>
      <c r="F361" s="996"/>
      <c r="G361" s="996"/>
      <c r="H361" s="997"/>
      <c r="I361" s="326"/>
    </row>
    <row r="362" spans="1:9" ht="15.75" hidden="1" customHeight="1">
      <c r="A362" s="326"/>
      <c r="B362" s="477" t="s">
        <v>270</v>
      </c>
      <c r="C362" s="995"/>
      <c r="D362" s="996"/>
      <c r="E362" s="996"/>
      <c r="F362" s="996"/>
      <c r="G362" s="996"/>
      <c r="H362" s="997"/>
      <c r="I362" s="326"/>
    </row>
    <row r="363" spans="1:9" hidden="1">
      <c r="A363" s="326"/>
      <c r="B363" s="326"/>
      <c r="C363" s="326"/>
      <c r="D363" s="326"/>
      <c r="E363" s="326"/>
      <c r="F363" s="326"/>
      <c r="G363" s="326"/>
      <c r="H363" s="326"/>
      <c r="I363" s="326"/>
    </row>
    <row r="364" spans="1:9" ht="16.5" hidden="1" customHeight="1">
      <c r="A364" s="389" t="s">
        <v>91</v>
      </c>
      <c r="B364" s="999" t="e">
        <f>"For  " &amp;B260</f>
        <v>#REF!</v>
      </c>
      <c r="C364" s="999"/>
      <c r="D364" s="999"/>
      <c r="E364" s="999"/>
      <c r="F364" s="999"/>
      <c r="G364" s="326"/>
      <c r="H364" s="326"/>
      <c r="I364" s="326"/>
    </row>
    <row r="365" spans="1:9" ht="15.75" hidden="1" customHeight="1">
      <c r="A365" s="326"/>
      <c r="B365" s="477" t="s">
        <v>77</v>
      </c>
      <c r="C365" s="995"/>
      <c r="D365" s="996"/>
      <c r="E365" s="996"/>
      <c r="F365" s="996"/>
      <c r="G365" s="996"/>
      <c r="H365" s="997"/>
      <c r="I365" s="326"/>
    </row>
    <row r="366" spans="1:9" ht="15.75" hidden="1" customHeight="1">
      <c r="A366" s="326"/>
      <c r="B366" s="477" t="s">
        <v>78</v>
      </c>
      <c r="C366" s="995"/>
      <c r="D366" s="996"/>
      <c r="E366" s="996"/>
      <c r="F366" s="996"/>
      <c r="G366" s="996"/>
      <c r="H366" s="997"/>
      <c r="I366" s="326"/>
    </row>
    <row r="367" spans="1:9" ht="15.75" hidden="1" customHeight="1">
      <c r="A367" s="326"/>
      <c r="B367" s="477" t="s">
        <v>79</v>
      </c>
      <c r="C367" s="995"/>
      <c r="D367" s="996"/>
      <c r="E367" s="996"/>
      <c r="F367" s="996"/>
      <c r="G367" s="996"/>
      <c r="H367" s="997"/>
      <c r="I367" s="326"/>
    </row>
    <row r="368" spans="1:9" ht="15.75" hidden="1" customHeight="1">
      <c r="A368" s="326"/>
      <c r="B368" s="477" t="s">
        <v>169</v>
      </c>
      <c r="C368" s="995"/>
      <c r="D368" s="996"/>
      <c r="E368" s="996"/>
      <c r="F368" s="996"/>
      <c r="G368" s="996"/>
      <c r="H368" s="997"/>
      <c r="I368" s="326"/>
    </row>
    <row r="369" spans="1:9" ht="15.75" hidden="1" customHeight="1">
      <c r="A369" s="326"/>
      <c r="B369" s="477" t="s">
        <v>170</v>
      </c>
      <c r="C369" s="995"/>
      <c r="D369" s="996"/>
      <c r="E369" s="996"/>
      <c r="F369" s="996"/>
      <c r="G369" s="996"/>
      <c r="H369" s="997"/>
      <c r="I369" s="326"/>
    </row>
    <row r="370" spans="1:9" ht="15.75" hidden="1" customHeight="1">
      <c r="A370" s="326"/>
      <c r="B370" s="477" t="s">
        <v>172</v>
      </c>
      <c r="C370" s="995"/>
      <c r="D370" s="996"/>
      <c r="E370" s="996"/>
      <c r="F370" s="996"/>
      <c r="G370" s="996"/>
      <c r="H370" s="997"/>
      <c r="I370" s="326"/>
    </row>
    <row r="371" spans="1:9" ht="15.75" hidden="1" customHeight="1">
      <c r="A371" s="326"/>
      <c r="B371" s="477" t="s">
        <v>174</v>
      </c>
      <c r="C371" s="995"/>
      <c r="D371" s="996"/>
      <c r="E371" s="996"/>
      <c r="F371" s="996"/>
      <c r="G371" s="996"/>
      <c r="H371" s="997"/>
      <c r="I371" s="326"/>
    </row>
    <row r="372" spans="1:9" ht="15.75" hidden="1" customHeight="1">
      <c r="A372" s="326"/>
      <c r="B372" s="477" t="s">
        <v>268</v>
      </c>
      <c r="C372" s="995"/>
      <c r="D372" s="996"/>
      <c r="E372" s="996"/>
      <c r="F372" s="996"/>
      <c r="G372" s="996"/>
      <c r="H372" s="997"/>
      <c r="I372" s="326"/>
    </row>
    <row r="373" spans="1:9" ht="15.75" hidden="1" customHeight="1">
      <c r="A373" s="326"/>
      <c r="B373" s="477" t="s">
        <v>269</v>
      </c>
      <c r="C373" s="995"/>
      <c r="D373" s="996"/>
      <c r="E373" s="996"/>
      <c r="F373" s="996"/>
      <c r="G373" s="996"/>
      <c r="H373" s="997"/>
      <c r="I373" s="326"/>
    </row>
    <row r="374" spans="1:9" ht="15.75" hidden="1" customHeight="1">
      <c r="A374" s="326"/>
      <c r="B374" s="477" t="s">
        <v>270</v>
      </c>
      <c r="C374" s="995"/>
      <c r="D374" s="996"/>
      <c r="E374" s="996"/>
      <c r="F374" s="996"/>
      <c r="G374" s="996"/>
      <c r="H374" s="997"/>
      <c r="I374" s="326"/>
    </row>
    <row r="375" spans="1:9" hidden="1">
      <c r="A375" s="326"/>
      <c r="B375" s="478"/>
      <c r="C375" s="479"/>
      <c r="D375" s="479"/>
      <c r="E375" s="479"/>
      <c r="F375" s="479"/>
      <c r="G375" s="479"/>
      <c r="H375" s="479"/>
      <c r="I375" s="326"/>
    </row>
    <row r="376" spans="1:9" ht="16.5" hidden="1" customHeight="1">
      <c r="A376" s="389" t="s">
        <v>233</v>
      </c>
      <c r="B376" s="999" t="e">
        <f>"For  "&amp;B296</f>
        <v>#REF!</v>
      </c>
      <c r="C376" s="999"/>
      <c r="D376" s="999"/>
      <c r="E376" s="999"/>
      <c r="F376" s="999"/>
      <c r="G376" s="326"/>
      <c r="H376" s="326"/>
      <c r="I376" s="326"/>
    </row>
    <row r="377" spans="1:9" ht="15.75" hidden="1" customHeight="1">
      <c r="A377" s="326"/>
      <c r="B377" s="477" t="s">
        <v>77</v>
      </c>
      <c r="C377" s="995"/>
      <c r="D377" s="996"/>
      <c r="E377" s="996"/>
      <c r="F377" s="996"/>
      <c r="G377" s="996"/>
      <c r="H377" s="997"/>
      <c r="I377" s="326"/>
    </row>
    <row r="378" spans="1:9" ht="15.75" hidden="1" customHeight="1">
      <c r="A378" s="326"/>
      <c r="B378" s="477" t="s">
        <v>78</v>
      </c>
      <c r="C378" s="995"/>
      <c r="D378" s="996"/>
      <c r="E378" s="996"/>
      <c r="F378" s="996"/>
      <c r="G378" s="996"/>
      <c r="H378" s="997"/>
      <c r="I378" s="326"/>
    </row>
    <row r="379" spans="1:9" ht="15.75" hidden="1" customHeight="1">
      <c r="A379" s="326"/>
      <c r="B379" s="477" t="s">
        <v>79</v>
      </c>
      <c r="C379" s="995"/>
      <c r="D379" s="996"/>
      <c r="E379" s="996"/>
      <c r="F379" s="996"/>
      <c r="G379" s="996"/>
      <c r="H379" s="997"/>
      <c r="I379" s="326"/>
    </row>
    <row r="380" spans="1:9" ht="15.75" hidden="1" customHeight="1">
      <c r="A380" s="326"/>
      <c r="B380" s="477" t="s">
        <v>169</v>
      </c>
      <c r="C380" s="995"/>
      <c r="D380" s="996"/>
      <c r="E380" s="996"/>
      <c r="F380" s="996"/>
      <c r="G380" s="996"/>
      <c r="H380" s="997"/>
      <c r="I380" s="326"/>
    </row>
    <row r="381" spans="1:9" ht="15.75" hidden="1" customHeight="1">
      <c r="A381" s="326"/>
      <c r="B381" s="477" t="s">
        <v>170</v>
      </c>
      <c r="C381" s="995"/>
      <c r="D381" s="996"/>
      <c r="E381" s="996"/>
      <c r="F381" s="996"/>
      <c r="G381" s="996"/>
      <c r="H381" s="997"/>
      <c r="I381" s="326"/>
    </row>
    <row r="382" spans="1:9" ht="15.75" hidden="1" customHeight="1">
      <c r="A382" s="326"/>
      <c r="B382" s="477" t="s">
        <v>172</v>
      </c>
      <c r="C382" s="995"/>
      <c r="D382" s="996"/>
      <c r="E382" s="996"/>
      <c r="F382" s="996"/>
      <c r="G382" s="996"/>
      <c r="H382" s="997"/>
      <c r="I382" s="326"/>
    </row>
    <row r="383" spans="1:9" ht="15.75" hidden="1" customHeight="1">
      <c r="A383" s="326"/>
      <c r="B383" s="477" t="s">
        <v>174</v>
      </c>
      <c r="C383" s="995"/>
      <c r="D383" s="996"/>
      <c r="E383" s="996"/>
      <c r="F383" s="996"/>
      <c r="G383" s="996"/>
      <c r="H383" s="997"/>
      <c r="I383" s="326"/>
    </row>
    <row r="384" spans="1:9" ht="15.75" hidden="1" customHeight="1">
      <c r="A384" s="326"/>
      <c r="B384" s="477" t="s">
        <v>268</v>
      </c>
      <c r="C384" s="995"/>
      <c r="D384" s="996"/>
      <c r="E384" s="996"/>
      <c r="F384" s="996"/>
      <c r="G384" s="996"/>
      <c r="H384" s="997"/>
      <c r="I384" s="326"/>
    </row>
    <row r="385" spans="1:12" ht="15.75" hidden="1" customHeight="1">
      <c r="A385" s="326"/>
      <c r="B385" s="477" t="s">
        <v>269</v>
      </c>
      <c r="C385" s="995"/>
      <c r="D385" s="996"/>
      <c r="E385" s="996"/>
      <c r="F385" s="996"/>
      <c r="G385" s="996"/>
      <c r="H385" s="997"/>
      <c r="I385" s="326"/>
    </row>
    <row r="386" spans="1:12" ht="15.75" hidden="1" customHeight="1">
      <c r="A386" s="326"/>
      <c r="B386" s="477" t="s">
        <v>270</v>
      </c>
      <c r="C386" s="995"/>
      <c r="D386" s="996"/>
      <c r="E386" s="996"/>
      <c r="F386" s="996"/>
      <c r="G386" s="996"/>
      <c r="H386" s="997"/>
      <c r="I386" s="326"/>
    </row>
    <row r="387" spans="1:12" ht="27.75" customHeight="1">
      <c r="A387" s="585" t="s">
        <v>271</v>
      </c>
      <c r="B387" s="998" t="s">
        <v>272</v>
      </c>
      <c r="C387" s="998"/>
      <c r="D387" s="998"/>
      <c r="E387" s="998"/>
      <c r="F387" s="998"/>
      <c r="G387" s="998"/>
      <c r="H387" s="998"/>
      <c r="I387" s="326"/>
    </row>
    <row r="388" spans="1:12" ht="42" customHeight="1">
      <c r="A388" s="390">
        <v>6.1</v>
      </c>
      <c r="B388" s="988" t="s">
        <v>273</v>
      </c>
      <c r="C388" s="988"/>
      <c r="D388" s="988"/>
      <c r="E388" s="988"/>
      <c r="F388" s="988"/>
      <c r="G388" s="988"/>
      <c r="H388" s="988"/>
    </row>
    <row r="389" spans="1:12" ht="105.75" customHeight="1">
      <c r="A389" s="326"/>
      <c r="B389" s="434" t="s">
        <v>274</v>
      </c>
      <c r="C389" s="988" t="s">
        <v>275</v>
      </c>
      <c r="D389" s="988"/>
      <c r="E389" s="988"/>
      <c r="F389" s="988"/>
      <c r="G389" s="988"/>
      <c r="H389" s="988"/>
      <c r="I389" s="480"/>
    </row>
    <row r="390" spans="1:12" ht="78" customHeight="1">
      <c r="A390" s="326"/>
      <c r="B390" s="434" t="s">
        <v>276</v>
      </c>
      <c r="C390" s="988" t="s">
        <v>277</v>
      </c>
      <c r="D390" s="988"/>
      <c r="E390" s="988"/>
      <c r="F390" s="988"/>
      <c r="G390" s="988"/>
      <c r="H390" s="988"/>
      <c r="I390" s="326"/>
    </row>
    <row r="391" spans="1:12" ht="9" customHeight="1">
      <c r="A391" s="326"/>
      <c r="B391" s="326"/>
      <c r="C391" s="326"/>
      <c r="D391" s="326"/>
      <c r="E391" s="326"/>
      <c r="F391" s="326"/>
      <c r="G391" s="326"/>
      <c r="H391" s="326"/>
      <c r="I391" s="326"/>
    </row>
    <row r="392" spans="1:12" ht="23.25" customHeight="1">
      <c r="A392" s="390">
        <v>6.2</v>
      </c>
      <c r="B392" s="988" t="s">
        <v>278</v>
      </c>
      <c r="C392" s="988"/>
      <c r="D392" s="988"/>
      <c r="E392" s="988"/>
      <c r="F392" s="988"/>
      <c r="G392" s="988"/>
      <c r="H392" s="988"/>
    </row>
    <row r="393" spans="1:12" ht="10.5" customHeight="1">
      <c r="A393" s="326"/>
      <c r="B393" s="326"/>
      <c r="C393" s="326"/>
      <c r="D393" s="326"/>
      <c r="E393" s="326"/>
      <c r="F393" s="326"/>
      <c r="G393" s="326"/>
      <c r="H393" s="326"/>
      <c r="I393" s="326"/>
    </row>
    <row r="394" spans="1:12" ht="24" customHeight="1">
      <c r="A394" s="275"/>
      <c r="B394" s="988" t="s">
        <v>279</v>
      </c>
      <c r="C394" s="988"/>
      <c r="D394" s="988"/>
      <c r="E394" s="988"/>
      <c r="F394" s="988"/>
      <c r="G394" s="988"/>
      <c r="H394" s="988"/>
      <c r="I394" s="326"/>
    </row>
    <row r="395" spans="1:12" ht="32.25" customHeight="1">
      <c r="A395" s="481"/>
      <c r="B395" s="989"/>
      <c r="C395" s="990"/>
      <c r="D395" s="482" t="s">
        <v>280</v>
      </c>
      <c r="E395" s="991"/>
      <c r="F395" s="992"/>
      <c r="G395" s="992"/>
      <c r="H395" s="992"/>
      <c r="I395" s="326"/>
    </row>
    <row r="396" spans="1:12" ht="50.25" customHeight="1">
      <c r="A396" s="483" t="s">
        <v>83</v>
      </c>
      <c r="B396" s="897" t="s">
        <v>281</v>
      </c>
      <c r="C396" s="897"/>
      <c r="D396" s="303" t="s">
        <v>282</v>
      </c>
      <c r="E396" s="326"/>
      <c r="F396" s="326"/>
      <c r="G396" s="326"/>
      <c r="H396" s="326"/>
      <c r="I396" s="326"/>
    </row>
    <row r="397" spans="1:12" ht="21" customHeight="1">
      <c r="A397" s="484"/>
      <c r="B397" s="993" t="s">
        <v>283</v>
      </c>
      <c r="C397" s="994"/>
      <c r="D397" s="485"/>
      <c r="E397" s="326"/>
      <c r="F397" s="326"/>
      <c r="G397" s="326"/>
      <c r="H397" s="326"/>
      <c r="I397" s="309"/>
      <c r="J397" s="486"/>
      <c r="K397" s="487"/>
    </row>
    <row r="398" spans="1:12" ht="23.25" customHeight="1">
      <c r="A398" s="484"/>
      <c r="B398" s="993" t="s">
        <v>284</v>
      </c>
      <c r="C398" s="994"/>
      <c r="D398" s="485"/>
      <c r="E398" s="326"/>
      <c r="F398" s="326"/>
      <c r="G398" s="326"/>
      <c r="H398" s="326"/>
      <c r="J398" s="488"/>
      <c r="K398" s="489"/>
    </row>
    <row r="399" spans="1:12" ht="21.75" customHeight="1">
      <c r="A399" s="484"/>
      <c r="B399" s="993" t="s">
        <v>285</v>
      </c>
      <c r="C399" s="994"/>
      <c r="D399" s="485"/>
      <c r="E399" s="326"/>
      <c r="F399" s="326"/>
      <c r="G399" s="326"/>
      <c r="H399" s="326"/>
      <c r="I399" s="309"/>
      <c r="J399" s="486"/>
      <c r="K399" s="487"/>
      <c r="L399" s="309"/>
    </row>
    <row r="400" spans="1:12" ht="20.25" customHeight="1">
      <c r="A400" s="484"/>
      <c r="B400" s="993" t="s">
        <v>286</v>
      </c>
      <c r="C400" s="994"/>
      <c r="D400" s="485"/>
      <c r="E400" s="326"/>
      <c r="F400" s="326"/>
      <c r="G400" s="326"/>
      <c r="H400" s="326"/>
      <c r="I400" s="309"/>
      <c r="J400" s="486"/>
      <c r="K400" s="487"/>
      <c r="L400" s="309"/>
    </row>
    <row r="401" spans="1:12" ht="21.75" customHeight="1">
      <c r="A401" s="484"/>
      <c r="B401" s="898" t="s">
        <v>287</v>
      </c>
      <c r="C401" s="900"/>
      <c r="D401" s="485"/>
      <c r="E401" s="326"/>
      <c r="F401" s="326"/>
      <c r="G401" s="326"/>
      <c r="H401" s="326"/>
      <c r="I401" s="309"/>
      <c r="J401" s="486"/>
      <c r="K401" s="487"/>
      <c r="L401" s="309"/>
    </row>
    <row r="402" spans="1:12" ht="16.5" customHeight="1">
      <c r="A402" s="326"/>
      <c r="B402" s="326"/>
      <c r="C402" s="326"/>
      <c r="D402" s="326"/>
      <c r="E402" s="326"/>
      <c r="F402" s="326"/>
      <c r="G402" s="326"/>
      <c r="H402" s="326"/>
      <c r="I402" s="326"/>
    </row>
    <row r="403" spans="1:12">
      <c r="A403" s="326"/>
      <c r="B403" s="326"/>
      <c r="C403" s="326"/>
      <c r="D403" s="326"/>
      <c r="E403" s="326"/>
      <c r="F403" s="326"/>
      <c r="G403" s="326"/>
      <c r="H403" s="326"/>
      <c r="I403" s="326"/>
    </row>
    <row r="405" spans="1:12" ht="16.5">
      <c r="B405" s="307" t="s">
        <v>65</v>
      </c>
      <c r="C405" s="490" t="str">
        <f>'Names of Bidder'!D36&amp;"-"&amp; 'Names of Bidder'!E36&amp;"-" &amp;'Names of Bidder'!F36</f>
        <v>--</v>
      </c>
      <c r="F405" s="306" t="s">
        <v>66</v>
      </c>
      <c r="G405" s="307" t="str">
        <f>IF('Names of Bidder'!D33=0, "", 'Names of Bidder'!D33)</f>
        <v/>
      </c>
      <c r="H405" s="307"/>
      <c r="I405" s="307"/>
    </row>
    <row r="406" spans="1:12" ht="16.5">
      <c r="B406" s="307" t="s">
        <v>67</v>
      </c>
      <c r="C406" s="490" t="str">
        <f>IF('Names of Bidder'!D37=0, "", 'Names of Bidder'!D37)</f>
        <v/>
      </c>
      <c r="F406" s="306" t="s">
        <v>68</v>
      </c>
      <c r="G406" s="307" t="str">
        <f>IF('Names of Bidder'!D34=0, "", 'Names of Bidder'!D34)</f>
        <v/>
      </c>
      <c r="H406" s="307"/>
      <c r="I406" s="307"/>
    </row>
  </sheetData>
  <customSheetViews>
    <customSheetView guid="{51A6EE7B-1159-4743-BF27-95D329619B3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
      <headerFooter alignWithMargins="0"/>
    </customSheetView>
    <customSheetView guid="{B9DDBA10-9BB0-4D91-9619-C113F75B2489}"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2"/>
      <headerFooter alignWithMargins="0"/>
    </customSheetView>
    <customSheetView guid="{4B898AE2-7356-489E-882D-EC3B09CB95A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3"/>
      <headerFooter alignWithMargins="0"/>
    </customSheetView>
    <customSheetView guid="{3836A67F-51F8-4B52-B51D-937DC398CD1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4"/>
      <headerFooter alignWithMargins="0"/>
    </customSheetView>
    <customSheetView guid="{9F341631-288D-49D9-8F81-65CCC818C9B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5"/>
      <headerFooter alignWithMargins="0"/>
    </customSheetView>
    <customSheetView guid="{DBB6855E-D634-47BF-8EAD-2479D63E426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6"/>
      <headerFooter alignWithMargins="0"/>
    </customSheetView>
    <customSheetView guid="{9CD72AD0-8BDA-437F-A784-A667464C809C}"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5" fitToHeight="0" orientation="portrait" r:id="rId7"/>
      <headerFooter alignWithMargins="0"/>
    </customSheetView>
    <customSheetView guid="{757C3C2F-C668-4CD7-806B-CA71CC57DCC1}"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8"/>
      <headerFooter alignWithMargins="0"/>
    </customSheetView>
    <customSheetView guid="{696D4A13-5E44-4B16-B107-EB70ABB06CB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9"/>
      <headerFooter alignWithMargins="0"/>
    </customSheetView>
    <customSheetView guid="{5476C51C-4037-4B28-A818-10D7CDF0C66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0"/>
      <headerFooter alignWithMargins="0"/>
    </customSheetView>
    <customSheetView guid="{273BBCBD-8F12-4445-A7CA-FDA7C67AE3D5}"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1"/>
      <headerFooter alignWithMargins="0"/>
    </customSheetView>
    <customSheetView guid="{27CB7082-4FAB-46F1-8968-11E3E4A629B2}"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2"/>
      <headerFooter alignWithMargins="0"/>
    </customSheetView>
    <customSheetView guid="{CDF7C778-C53B-45C7-952D-968F867FB204}"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3"/>
      <headerFooter alignWithMargins="0"/>
    </customSheetView>
    <customSheetView guid="{2CF6F19D-227C-4840-A9E1-6C944B0145D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4"/>
      <headerFooter alignWithMargins="0"/>
    </customSheetView>
    <customSheetView guid="{A8583C01-5E6A-4469-ADCA-440E12AA8084}" scale="110" showPageBreaks="1" showGridLines="0" zeroValues="0" fitToPage="1" printArea="1" hiddenRows="1" hiddenColumns="1" view="pageBreakPreview" topLeftCell="A331">
      <selection activeCell="E184" sqref="E184"/>
      <rowBreaks count="2" manualBreakCount="2">
        <brk id="93" max="8" man="1"/>
        <brk id="138" max="8" man="1"/>
      </rowBreaks>
      <pageMargins left="0" right="0" top="0" bottom="0" header="0" footer="0"/>
      <printOptions horizontalCentered="1"/>
      <pageSetup paperSize="9" scale="65" fitToHeight="0" orientation="portrait" r:id="rId15"/>
      <headerFooter alignWithMargins="0"/>
    </customSheetView>
    <customSheetView guid="{F8DC905B-04E9-41D7-B695-0DB8D092215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5" fitToHeight="0" orientation="portrait" r:id="rId16"/>
      <headerFooter alignWithMargins="0"/>
    </customSheetView>
    <customSheetView guid="{067EF7EF-2552-42C0-8B2F-9338A16B73E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7"/>
      <headerFooter alignWithMargins="0"/>
    </customSheetView>
    <customSheetView guid="{869B0F9C-77A4-468D-A350-EA35CAE357D9}"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8"/>
      <headerFooter alignWithMargins="0"/>
    </customSheetView>
    <customSheetView guid="{5D67CA2D-8BB3-4F00-894F-4872C1BBE88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5" fitToHeight="0" orientation="portrait" r:id="rId19"/>
      <headerFooter alignWithMargins="0"/>
    </customSheetView>
    <customSheetView guid="{F0C5A243-1ADF-42BF-85A0-B6506A13618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20"/>
      <headerFooter alignWithMargins="0"/>
    </customSheetView>
    <customSheetView guid="{176DC383-BC5B-4A2C-B484-0B54305CAC0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21"/>
      <headerFooter alignWithMargins="0"/>
    </customSheetView>
    <customSheetView guid="{3B6A9969-E4B8-452F-AFFE-7A4A13F5C420}"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22"/>
      <headerFooter alignWithMargins="0"/>
    </customSheetView>
    <customSheetView guid="{B8284B7F-813C-4C59-8CB2-9F34C8EAC9F3}"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23"/>
      <headerFooter alignWithMargins="0"/>
    </customSheetView>
  </customSheetViews>
  <mergeCells count="490">
    <mergeCell ref="A3:I3"/>
    <mergeCell ref="A5:I5"/>
    <mergeCell ref="A8:D8"/>
    <mergeCell ref="B9:C9"/>
    <mergeCell ref="B10:C10"/>
    <mergeCell ref="B11:C11"/>
    <mergeCell ref="B12:C12"/>
    <mergeCell ref="A16:I16"/>
    <mergeCell ref="B18:F18"/>
    <mergeCell ref="B19:H19"/>
    <mergeCell ref="B20:H20"/>
    <mergeCell ref="B21:H21"/>
    <mergeCell ref="B13:C13"/>
    <mergeCell ref="B22:H22"/>
    <mergeCell ref="A25:H25"/>
    <mergeCell ref="A26:H26"/>
    <mergeCell ref="B27:H27"/>
    <mergeCell ref="B28:H28"/>
    <mergeCell ref="B29:H29"/>
    <mergeCell ref="B30:H30"/>
    <mergeCell ref="B32:H32"/>
    <mergeCell ref="B33:H33"/>
    <mergeCell ref="B34:H34"/>
    <mergeCell ref="B36:H36"/>
    <mergeCell ref="B37:H37"/>
    <mergeCell ref="B38:H38"/>
    <mergeCell ref="A39:A41"/>
    <mergeCell ref="B39:C41"/>
    <mergeCell ref="D39:F41"/>
    <mergeCell ref="A43:A45"/>
    <mergeCell ref="B43:C45"/>
    <mergeCell ref="B46:C46"/>
    <mergeCell ref="D45:F45"/>
    <mergeCell ref="D44:F44"/>
    <mergeCell ref="D43:F43"/>
    <mergeCell ref="D48:F48"/>
    <mergeCell ref="D47:F47"/>
    <mergeCell ref="D46:F46"/>
    <mergeCell ref="B64:I64"/>
    <mergeCell ref="B65:I65"/>
    <mergeCell ref="B68:I68"/>
    <mergeCell ref="B42:C42"/>
    <mergeCell ref="D42:F42"/>
    <mergeCell ref="B50:C50"/>
    <mergeCell ref="B51:C51"/>
    <mergeCell ref="B47:C47"/>
    <mergeCell ref="B48:C48"/>
    <mergeCell ref="B49:C49"/>
    <mergeCell ref="D50:F50"/>
    <mergeCell ref="D49:F49"/>
    <mergeCell ref="D53:F53"/>
    <mergeCell ref="D52:F52"/>
    <mergeCell ref="D51:F51"/>
    <mergeCell ref="D54:F54"/>
    <mergeCell ref="B56:F56"/>
    <mergeCell ref="B57:F57"/>
    <mergeCell ref="B60:I60"/>
    <mergeCell ref="B62:I62"/>
    <mergeCell ref="B66:I66"/>
    <mergeCell ref="B67:I67"/>
    <mergeCell ref="B70:I70"/>
    <mergeCell ref="B71:I71"/>
    <mergeCell ref="B77:I77"/>
    <mergeCell ref="B78:E78"/>
    <mergeCell ref="F78:I78"/>
    <mergeCell ref="G83:H83"/>
    <mergeCell ref="G84:H84"/>
    <mergeCell ref="G85:H85"/>
    <mergeCell ref="G86:H86"/>
    <mergeCell ref="B73:I73"/>
    <mergeCell ref="B74:F74"/>
    <mergeCell ref="G74:I74"/>
    <mergeCell ref="B80:E80"/>
    <mergeCell ref="F79:I79"/>
    <mergeCell ref="G80:H80"/>
    <mergeCell ref="B101:E101"/>
    <mergeCell ref="F101:I101"/>
    <mergeCell ref="B95:E95"/>
    <mergeCell ref="B96:E96"/>
    <mergeCell ref="B97:E97"/>
    <mergeCell ref="B106:E106"/>
    <mergeCell ref="B115:E115"/>
    <mergeCell ref="B116:E116"/>
    <mergeCell ref="B117:E117"/>
    <mergeCell ref="B136:H136"/>
    <mergeCell ref="B138:H138"/>
    <mergeCell ref="B140:H140"/>
    <mergeCell ref="B297:H297"/>
    <mergeCell ref="B261:H261"/>
    <mergeCell ref="F207:H207"/>
    <mergeCell ref="F208:H208"/>
    <mergeCell ref="F209:H209"/>
    <mergeCell ref="B142:E142"/>
    <mergeCell ref="B141:E141"/>
    <mergeCell ref="B181:H181"/>
    <mergeCell ref="B183:H183"/>
    <mergeCell ref="B198:H198"/>
    <mergeCell ref="B199:D199"/>
    <mergeCell ref="E199:H199"/>
    <mergeCell ref="B200:H200"/>
    <mergeCell ref="B202:C202"/>
    <mergeCell ref="B217:C217"/>
    <mergeCell ref="B218:C218"/>
    <mergeCell ref="B219:C219"/>
    <mergeCell ref="B203:D203"/>
    <mergeCell ref="B204:C204"/>
    <mergeCell ref="F202:H202"/>
    <mergeCell ref="F203:H203"/>
    <mergeCell ref="F217:H217"/>
    <mergeCell ref="B211:H211"/>
    <mergeCell ref="B213:C213"/>
    <mergeCell ref="F213:H213"/>
    <mergeCell ref="B207:C207"/>
    <mergeCell ref="B208:C208"/>
    <mergeCell ref="B209:C209"/>
    <mergeCell ref="B205:C205"/>
    <mergeCell ref="F204:H204"/>
    <mergeCell ref="F205:H205"/>
    <mergeCell ref="F206:H206"/>
    <mergeCell ref="B206:C206"/>
    <mergeCell ref="B260:D260"/>
    <mergeCell ref="E260:H260"/>
    <mergeCell ref="E226:H226"/>
    <mergeCell ref="B224:C224"/>
    <mergeCell ref="B225:C225"/>
    <mergeCell ref="E225:F225"/>
    <mergeCell ref="G225:H225"/>
    <mergeCell ref="E224:H224"/>
    <mergeCell ref="B229:D229"/>
    <mergeCell ref="E229:H229"/>
    <mergeCell ref="B230:H230"/>
    <mergeCell ref="E231:E232"/>
    <mergeCell ref="F231:H232"/>
    <mergeCell ref="B233:C233"/>
    <mergeCell ref="F233:H233"/>
    <mergeCell ref="B234:D234"/>
    <mergeCell ref="F234:H234"/>
    <mergeCell ref="B235:C235"/>
    <mergeCell ref="F235:H235"/>
    <mergeCell ref="B236:C236"/>
    <mergeCell ref="F236:H236"/>
    <mergeCell ref="B237:C237"/>
    <mergeCell ref="F237:H237"/>
    <mergeCell ref="B238:C238"/>
    <mergeCell ref="E262:E263"/>
    <mergeCell ref="F262:F263"/>
    <mergeCell ref="G262:H263"/>
    <mergeCell ref="B264:C264"/>
    <mergeCell ref="E264:F264"/>
    <mergeCell ref="G264:H264"/>
    <mergeCell ref="B265:D265"/>
    <mergeCell ref="B266:C266"/>
    <mergeCell ref="G266:H266"/>
    <mergeCell ref="B267:C267"/>
    <mergeCell ref="G267:H267"/>
    <mergeCell ref="G268:H268"/>
    <mergeCell ref="G269:H269"/>
    <mergeCell ref="G270:H270"/>
    <mergeCell ref="G271:H271"/>
    <mergeCell ref="B272:H272"/>
    <mergeCell ref="B277:H277"/>
    <mergeCell ref="E278:E279"/>
    <mergeCell ref="F278:F279"/>
    <mergeCell ref="G278:H279"/>
    <mergeCell ref="B280:C280"/>
    <mergeCell ref="E280:F280"/>
    <mergeCell ref="G280:H280"/>
    <mergeCell ref="B281:D281"/>
    <mergeCell ref="B282:C282"/>
    <mergeCell ref="G282:H282"/>
    <mergeCell ref="B283:C283"/>
    <mergeCell ref="G283:H283"/>
    <mergeCell ref="G284:H284"/>
    <mergeCell ref="G285:H285"/>
    <mergeCell ref="G286:H286"/>
    <mergeCell ref="G287:H287"/>
    <mergeCell ref="G293:H293"/>
    <mergeCell ref="B288:H288"/>
    <mergeCell ref="B290:C290"/>
    <mergeCell ref="E290:F290"/>
    <mergeCell ref="G290:H290"/>
    <mergeCell ref="B291:C291"/>
    <mergeCell ref="E291:F291"/>
    <mergeCell ref="G291:H291"/>
    <mergeCell ref="B294:C294"/>
    <mergeCell ref="E294:F294"/>
    <mergeCell ref="G294:H294"/>
    <mergeCell ref="B296:D296"/>
    <mergeCell ref="E296:H296"/>
    <mergeCell ref="B292:C292"/>
    <mergeCell ref="E292:F292"/>
    <mergeCell ref="G292:H292"/>
    <mergeCell ref="B293:C293"/>
    <mergeCell ref="E293:F293"/>
    <mergeCell ref="E298:E299"/>
    <mergeCell ref="F298:F299"/>
    <mergeCell ref="G298:H299"/>
    <mergeCell ref="B300:C300"/>
    <mergeCell ref="E300:F300"/>
    <mergeCell ref="G300:H300"/>
    <mergeCell ref="B301:D301"/>
    <mergeCell ref="B302:C302"/>
    <mergeCell ref="G302:H302"/>
    <mergeCell ref="B303:C303"/>
    <mergeCell ref="G303:H303"/>
    <mergeCell ref="G304:H304"/>
    <mergeCell ref="G305:H305"/>
    <mergeCell ref="G306:H306"/>
    <mergeCell ref="G307:H307"/>
    <mergeCell ref="B308:H308"/>
    <mergeCell ref="B310:H310"/>
    <mergeCell ref="E311:E312"/>
    <mergeCell ref="F311:F312"/>
    <mergeCell ref="G311:H312"/>
    <mergeCell ref="B313:C313"/>
    <mergeCell ref="E313:F313"/>
    <mergeCell ref="G313:H313"/>
    <mergeCell ref="B314:D314"/>
    <mergeCell ref="B315:C315"/>
    <mergeCell ref="G315:H315"/>
    <mergeCell ref="B316:C316"/>
    <mergeCell ref="G316:H316"/>
    <mergeCell ref="G317:H317"/>
    <mergeCell ref="G318:H318"/>
    <mergeCell ref="G319:H319"/>
    <mergeCell ref="G320:H320"/>
    <mergeCell ref="B321:C321"/>
    <mergeCell ref="G321:H321"/>
    <mergeCell ref="B322:H322"/>
    <mergeCell ref="B324:C324"/>
    <mergeCell ref="E324:F324"/>
    <mergeCell ref="G324:H324"/>
    <mergeCell ref="B325:C325"/>
    <mergeCell ref="E325:F325"/>
    <mergeCell ref="G325:H325"/>
    <mergeCell ref="B326:C326"/>
    <mergeCell ref="E326:F326"/>
    <mergeCell ref="G326:H326"/>
    <mergeCell ref="B327:C327"/>
    <mergeCell ref="E327:F327"/>
    <mergeCell ref="G327:H327"/>
    <mergeCell ref="B328:C328"/>
    <mergeCell ref="E328:F328"/>
    <mergeCell ref="G328:H328"/>
    <mergeCell ref="B330:H330"/>
    <mergeCell ref="B332:H332"/>
    <mergeCell ref="B333:H333"/>
    <mergeCell ref="B334:H334"/>
    <mergeCell ref="B336:H336"/>
    <mergeCell ref="B338:H338"/>
    <mergeCell ref="B340:H340"/>
    <mergeCell ref="B342:H342"/>
    <mergeCell ref="B344:H344"/>
    <mergeCell ref="B346:H346"/>
    <mergeCell ref="B348:H348"/>
    <mergeCell ref="B349:H349"/>
    <mergeCell ref="B351:H351"/>
    <mergeCell ref="B352:F352"/>
    <mergeCell ref="C353:H353"/>
    <mergeCell ref="C354:H354"/>
    <mergeCell ref="C355:H355"/>
    <mergeCell ref="C356:H356"/>
    <mergeCell ref="C357:H357"/>
    <mergeCell ref="C358:H358"/>
    <mergeCell ref="C359:H359"/>
    <mergeCell ref="C360:H360"/>
    <mergeCell ref="C361:H361"/>
    <mergeCell ref="C362:H362"/>
    <mergeCell ref="B364:F364"/>
    <mergeCell ref="C365:H365"/>
    <mergeCell ref="C366:H366"/>
    <mergeCell ref="C367:H367"/>
    <mergeCell ref="C368:H368"/>
    <mergeCell ref="C369:H369"/>
    <mergeCell ref="C370:H370"/>
    <mergeCell ref="C371:H371"/>
    <mergeCell ref="C372:H372"/>
    <mergeCell ref="C373:H373"/>
    <mergeCell ref="C374:H374"/>
    <mergeCell ref="B376:F376"/>
    <mergeCell ref="C377:H377"/>
    <mergeCell ref="C378:H378"/>
    <mergeCell ref="C379:H379"/>
    <mergeCell ref="C380:H380"/>
    <mergeCell ref="C381:H381"/>
    <mergeCell ref="C382:H382"/>
    <mergeCell ref="C383:H383"/>
    <mergeCell ref="C384:H384"/>
    <mergeCell ref="C385:H385"/>
    <mergeCell ref="C386:H386"/>
    <mergeCell ref="B387:H387"/>
    <mergeCell ref="B388:H388"/>
    <mergeCell ref="C389:H389"/>
    <mergeCell ref="C390:H390"/>
    <mergeCell ref="B392:H392"/>
    <mergeCell ref="B401:C401"/>
    <mergeCell ref="B394:H394"/>
    <mergeCell ref="B395:C395"/>
    <mergeCell ref="E395:F395"/>
    <mergeCell ref="G395:H395"/>
    <mergeCell ref="B396:C396"/>
    <mergeCell ref="B397:C397"/>
    <mergeCell ref="B398:C398"/>
    <mergeCell ref="B399:C399"/>
    <mergeCell ref="B400:C400"/>
    <mergeCell ref="G90:H90"/>
    <mergeCell ref="B99:I99"/>
    <mergeCell ref="B76:I76"/>
    <mergeCell ref="G81:H81"/>
    <mergeCell ref="G82:H82"/>
    <mergeCell ref="B91:E91"/>
    <mergeCell ref="F91:G91"/>
    <mergeCell ref="H91:I91"/>
    <mergeCell ref="B93:E93"/>
    <mergeCell ref="B94:E94"/>
    <mergeCell ref="B79:E79"/>
    <mergeCell ref="B81:E81"/>
    <mergeCell ref="B82:E85"/>
    <mergeCell ref="G87:H87"/>
    <mergeCell ref="G88:H88"/>
    <mergeCell ref="B92:E92"/>
    <mergeCell ref="B89:E89"/>
    <mergeCell ref="B90:E90"/>
    <mergeCell ref="A76:A77"/>
    <mergeCell ref="A99:A100"/>
    <mergeCell ref="B104:I104"/>
    <mergeCell ref="B119:E119"/>
    <mergeCell ref="B120:E120"/>
    <mergeCell ref="B125:E125"/>
    <mergeCell ref="B126:E126"/>
    <mergeCell ref="G126:H126"/>
    <mergeCell ref="A107:A111"/>
    <mergeCell ref="A82:A88"/>
    <mergeCell ref="A95:A96"/>
    <mergeCell ref="B121:E121"/>
    <mergeCell ref="F117:G117"/>
    <mergeCell ref="B118:E118"/>
    <mergeCell ref="F102:I102"/>
    <mergeCell ref="B113:E113"/>
    <mergeCell ref="H117:I117"/>
    <mergeCell ref="B107:E108"/>
    <mergeCell ref="B103:E103"/>
    <mergeCell ref="F103:I103"/>
    <mergeCell ref="B105:E105"/>
    <mergeCell ref="B102:E102"/>
    <mergeCell ref="B114:E114"/>
    <mergeCell ref="B100:I100"/>
    <mergeCell ref="B132:E132"/>
    <mergeCell ref="G132:H132"/>
    <mergeCell ref="A133:A134"/>
    <mergeCell ref="B133:E133"/>
    <mergeCell ref="B134:E134"/>
    <mergeCell ref="B122:E123"/>
    <mergeCell ref="A121:A123"/>
    <mergeCell ref="B127:E127"/>
    <mergeCell ref="B128:E128"/>
    <mergeCell ref="G128:H128"/>
    <mergeCell ref="B129:E129"/>
    <mergeCell ref="G129:H129"/>
    <mergeCell ref="B130:E130"/>
    <mergeCell ref="G130:H130"/>
    <mergeCell ref="B131:E131"/>
    <mergeCell ref="G131:H131"/>
    <mergeCell ref="B144:I144"/>
    <mergeCell ref="B145:I145"/>
    <mergeCell ref="B146:E146"/>
    <mergeCell ref="F146:I146"/>
    <mergeCell ref="B147:E147"/>
    <mergeCell ref="F147:I147"/>
    <mergeCell ref="B148:E148"/>
    <mergeCell ref="F148:I148"/>
    <mergeCell ref="B149:I149"/>
    <mergeCell ref="B150:E150"/>
    <mergeCell ref="G150:H150"/>
    <mergeCell ref="B151:E151"/>
    <mergeCell ref="G151:H151"/>
    <mergeCell ref="B152:E155"/>
    <mergeCell ref="G152:H152"/>
    <mergeCell ref="G153:H153"/>
    <mergeCell ref="G154:H154"/>
    <mergeCell ref="G155:H155"/>
    <mergeCell ref="B156:E156"/>
    <mergeCell ref="G156:H156"/>
    <mergeCell ref="B157:E157"/>
    <mergeCell ref="G157:H157"/>
    <mergeCell ref="B158:E158"/>
    <mergeCell ref="G158:H158"/>
    <mergeCell ref="B159:E159"/>
    <mergeCell ref="B160:E160"/>
    <mergeCell ref="G160:H160"/>
    <mergeCell ref="G174:H174"/>
    <mergeCell ref="B166:E166"/>
    <mergeCell ref="G166:H166"/>
    <mergeCell ref="B167:E167"/>
    <mergeCell ref="B168:E168"/>
    <mergeCell ref="B161:E161"/>
    <mergeCell ref="G161:H161"/>
    <mergeCell ref="B162:E162"/>
    <mergeCell ref="G162:H162"/>
    <mergeCell ref="B163:E163"/>
    <mergeCell ref="G163:H163"/>
    <mergeCell ref="B164:E164"/>
    <mergeCell ref="G164:H164"/>
    <mergeCell ref="B165:E165"/>
    <mergeCell ref="G165:H165"/>
    <mergeCell ref="B179:E179"/>
    <mergeCell ref="B182:I182"/>
    <mergeCell ref="A184:I184"/>
    <mergeCell ref="B185:H185"/>
    <mergeCell ref="B186:E186"/>
    <mergeCell ref="B137:E137"/>
    <mergeCell ref="B139:E139"/>
    <mergeCell ref="A167:A168"/>
    <mergeCell ref="B175:E175"/>
    <mergeCell ref="G175:H175"/>
    <mergeCell ref="B176:E176"/>
    <mergeCell ref="G176:H176"/>
    <mergeCell ref="B177:E177"/>
    <mergeCell ref="G177:H177"/>
    <mergeCell ref="A178:A179"/>
    <mergeCell ref="B178:E178"/>
    <mergeCell ref="B169:I169"/>
    <mergeCell ref="B170:E170"/>
    <mergeCell ref="B171:E171"/>
    <mergeCell ref="G171:H171"/>
    <mergeCell ref="B172:E172"/>
    <mergeCell ref="B173:E173"/>
    <mergeCell ref="G173:H173"/>
    <mergeCell ref="B174:E174"/>
    <mergeCell ref="B188:I188"/>
    <mergeCell ref="B189:I189"/>
    <mergeCell ref="B190:I190"/>
    <mergeCell ref="B191:I191"/>
    <mergeCell ref="B192:I192"/>
    <mergeCell ref="B194:I194"/>
    <mergeCell ref="B195:I195"/>
    <mergeCell ref="B196:I196"/>
    <mergeCell ref="B228:H228"/>
    <mergeCell ref="B222:C222"/>
    <mergeCell ref="E222:F222"/>
    <mergeCell ref="G222:H222"/>
    <mergeCell ref="B223:C223"/>
    <mergeCell ref="E223:H223"/>
    <mergeCell ref="B220:C220"/>
    <mergeCell ref="B226:C226"/>
    <mergeCell ref="F218:H218"/>
    <mergeCell ref="F219:H219"/>
    <mergeCell ref="B214:D214"/>
    <mergeCell ref="B215:C215"/>
    <mergeCell ref="B216:C216"/>
    <mergeCell ref="F214:H214"/>
    <mergeCell ref="F216:H216"/>
    <mergeCell ref="F215:H215"/>
    <mergeCell ref="F238:H238"/>
    <mergeCell ref="B239:C239"/>
    <mergeCell ref="F239:H239"/>
    <mergeCell ref="F251:H251"/>
    <mergeCell ref="B240:C240"/>
    <mergeCell ref="F240:H240"/>
    <mergeCell ref="B242:H242"/>
    <mergeCell ref="E243:E244"/>
    <mergeCell ref="F243:H244"/>
    <mergeCell ref="B245:C245"/>
    <mergeCell ref="F245:H245"/>
    <mergeCell ref="B246:D246"/>
    <mergeCell ref="F246:H246"/>
    <mergeCell ref="B258:C258"/>
    <mergeCell ref="E258:H258"/>
    <mergeCell ref="F212:H212"/>
    <mergeCell ref="F201:H201"/>
    <mergeCell ref="B252:C252"/>
    <mergeCell ref="B254:C254"/>
    <mergeCell ref="E254:F254"/>
    <mergeCell ref="G254:H254"/>
    <mergeCell ref="B255:C255"/>
    <mergeCell ref="E255:H255"/>
    <mergeCell ref="B256:C256"/>
    <mergeCell ref="E256:H256"/>
    <mergeCell ref="B257:C257"/>
    <mergeCell ref="E257:F257"/>
    <mergeCell ref="G257:H257"/>
    <mergeCell ref="B247:C247"/>
    <mergeCell ref="F247:H247"/>
    <mergeCell ref="B248:C248"/>
    <mergeCell ref="F248:H248"/>
    <mergeCell ref="B249:C249"/>
    <mergeCell ref="F249:H249"/>
    <mergeCell ref="B250:C250"/>
    <mergeCell ref="F250:H250"/>
    <mergeCell ref="B251:C251"/>
  </mergeCells>
  <conditionalFormatting sqref="A19">
    <cfRule type="expression" dxfId="83" priority="36" stopIfTrue="1">
      <formula>$M$18=1</formula>
    </cfRule>
    <cfRule type="expression" dxfId="82" priority="35" stopIfTrue="1">
      <formula>$M$18="Sole Bidder"</formula>
    </cfRule>
  </conditionalFormatting>
  <conditionalFormatting sqref="A188">
    <cfRule type="expression" dxfId="81" priority="14" stopIfTrue="1">
      <formula>$N$18="Sole Bidder"</formula>
    </cfRule>
  </conditionalFormatting>
  <conditionalFormatting sqref="A204">
    <cfRule type="expression" dxfId="80" priority="31" stopIfTrue="1">
      <formula>$E$203="No"</formula>
    </cfRule>
  </conditionalFormatting>
  <conditionalFormatting sqref="A235">
    <cfRule type="expression" dxfId="79" priority="11" stopIfTrue="1">
      <formula>$E$203="No"</formula>
    </cfRule>
  </conditionalFormatting>
  <conditionalFormatting sqref="A247">
    <cfRule type="expression" dxfId="78" priority="13" stopIfTrue="1">
      <formula>$E$203="No"</formula>
    </cfRule>
  </conditionalFormatting>
  <conditionalFormatting sqref="A20:H21">
    <cfRule type="expression" dxfId="77" priority="45" stopIfTrue="1">
      <formula>$M$20=2</formula>
    </cfRule>
  </conditionalFormatting>
  <conditionalFormatting sqref="A22:H22">
    <cfRule type="expression" dxfId="76" priority="44" stopIfTrue="1">
      <formula>AND($M$20=2,$M$21="2 or more")</formula>
    </cfRule>
  </conditionalFormatting>
  <conditionalFormatting sqref="A25:H25 A32:H33 D201 E202 D212 F212 E213:F213 E221:H221 E224 E225:H225 E226 E262 G262 D262:D263 E264:H264 E266:H271 E295:H295 E298 G298 D298:D299 E300:H300 E302:H307 E329:H329 D395">
    <cfRule type="expression" dxfId="75" priority="32" stopIfTrue="1">
      <formula>$M$18="Sole Bidder"</formula>
    </cfRule>
  </conditionalFormatting>
  <conditionalFormatting sqref="A34:H34">
    <cfRule type="expression" dxfId="74" priority="46" stopIfTrue="1">
      <formula>$M$20&lt;2</formula>
    </cfRule>
  </conditionalFormatting>
  <conditionalFormatting sqref="A260:H260 A273:C281 D273:H294 A288:C294">
    <cfRule type="expression" dxfId="73" priority="37" stopIfTrue="1">
      <formula>#REF!&lt;2</formula>
    </cfRule>
  </conditionalFormatting>
  <conditionalFormatting sqref="A296:H296 A309:C314 A321:H328">
    <cfRule type="expression" dxfId="72" priority="39" stopIfTrue="1">
      <formula>$M$198=1</formula>
    </cfRule>
    <cfRule type="expression" dxfId="71" priority="38" stopIfTrue="1">
      <formula>#REF!&lt;2</formula>
    </cfRule>
  </conditionalFormatting>
  <conditionalFormatting sqref="A330:H348 A349:B349 A350:H351 A375:H375 A387">
    <cfRule type="expression" dxfId="70" priority="33" stopIfTrue="1">
      <formula>$M$18="Sole Bidder"</formula>
    </cfRule>
  </conditionalFormatting>
  <conditionalFormatting sqref="A364:H374 E395:F395">
    <cfRule type="expression" dxfId="69" priority="40" stopIfTrue="1">
      <formula>#REF!&lt;2</formula>
    </cfRule>
  </conditionalFormatting>
  <conditionalFormatting sqref="A376:H386 G395:H395">
    <cfRule type="expression" dxfId="68" priority="41" stopIfTrue="1">
      <formula>#REF!&lt;2</formula>
    </cfRule>
    <cfRule type="expression" dxfId="67" priority="42" stopIfTrue="1">
      <formula>$M$198=1</formula>
    </cfRule>
  </conditionalFormatting>
  <conditionalFormatting sqref="B18:F18 B19:H19">
    <cfRule type="expression" dxfId="66" priority="43" stopIfTrue="1">
      <formula>$M$20&lt;2</formula>
    </cfRule>
  </conditionalFormatting>
  <conditionalFormatting sqref="D397:D401">
    <cfRule type="expression" dxfId="65" priority="27" stopIfTrue="1">
      <formula>#REF!&lt;2</formula>
    </cfRule>
  </conditionalFormatting>
  <conditionalFormatting sqref="D302:H302 D204:F204 F215 D235:F235 F247 A215 D215 D247">
    <cfRule type="expression" dxfId="64" priority="34" stopIfTrue="1">
      <formula>$E$203="No"</formula>
    </cfRule>
  </conditionalFormatting>
  <conditionalFormatting sqref="D309:H320">
    <cfRule type="expression" dxfId="63" priority="28" stopIfTrue="1">
      <formula>#REF!&lt;2</formula>
    </cfRule>
    <cfRule type="expression" dxfId="62" priority="29" stopIfTrue="1">
      <formula>$M$198=1</formula>
    </cfRule>
  </conditionalFormatting>
  <conditionalFormatting sqref="E204:F204">
    <cfRule type="expression" dxfId="61" priority="30" stopIfTrue="1">
      <formula>$M$18="Sole Bidder"</formula>
    </cfRule>
  </conditionalFormatting>
  <conditionalFormatting sqref="E231:F231 D231:D232 E233 E243:F243 D243:D244 E245:F245 E253:H253 E256 E257:H257 E258">
    <cfRule type="expression" dxfId="60" priority="12" stopIfTrue="1">
      <formula>$M$18="Sole Bidder"</formula>
    </cfRule>
  </conditionalFormatting>
  <conditionalFormatting sqref="E235:F235">
    <cfRule type="expression" dxfId="59" priority="10" stopIfTrue="1">
      <formula>$M$18="Sole Bidder"</formula>
    </cfRule>
  </conditionalFormatting>
  <conditionalFormatting sqref="F201">
    <cfRule type="expression" dxfId="58" priority="1" stopIfTrue="1">
      <formula>$M$18="Sole Bidder"</formula>
    </cfRule>
  </conditionalFormatting>
  <conditionalFormatting sqref="F203">
    <cfRule type="expression" dxfId="57" priority="26" stopIfTrue="1">
      <formula>$E$203="No"</formula>
    </cfRule>
    <cfRule type="expression" dxfId="56" priority="25" stopIfTrue="1">
      <formula>$M$18="Sole Bidder"</formula>
    </cfRule>
  </conditionalFormatting>
  <conditionalFormatting sqref="F215:F219">
    <cfRule type="expression" dxfId="55" priority="19" stopIfTrue="1">
      <formula>$M$18="Sole Bidder"</formula>
    </cfRule>
  </conditionalFormatting>
  <conditionalFormatting sqref="F217:F219">
    <cfRule type="expression" dxfId="54" priority="20" stopIfTrue="1">
      <formula>$E$203="No"</formula>
    </cfRule>
  </conditionalFormatting>
  <conditionalFormatting sqref="F234">
    <cfRule type="expression" dxfId="53" priority="9" stopIfTrue="1">
      <formula>$E$203="No"</formula>
    </cfRule>
    <cfRule type="expression" dxfId="52" priority="8" stopIfTrue="1">
      <formula>$M$18="Sole Bidder"</formula>
    </cfRule>
  </conditionalFormatting>
  <conditionalFormatting sqref="F247:F251">
    <cfRule type="expression" dxfId="51" priority="2" stopIfTrue="1">
      <formula>$M$18="Sole Bidder"</formula>
    </cfRule>
  </conditionalFormatting>
  <conditionalFormatting sqref="F249:F251">
    <cfRule type="expression" dxfId="50" priority="3" stopIfTrue="1">
      <formula>$E$203="No"</formula>
    </cfRule>
  </conditionalFormatting>
  <dataValidations count="4">
    <dataValidation type="list" allowBlank="1" showInputMessage="1" showErrorMessage="1" sqref="G397:G401 E301 E265 E314 E281 E214 E203 G56:G57 D397:E401 F102:I102 F147:I147 E246 E234" xr:uid="{00000000-0002-0000-0400-000000000000}">
      <formula1>"Yes,No"</formula1>
    </dataValidation>
    <dataValidation type="list" allowBlank="1" showInputMessage="1" showErrorMessage="1" sqref="I136 I140 I138" xr:uid="{00000000-0002-0000-0400-000001000000}">
      <formula1>$S$136:$S$137</formula1>
    </dataValidation>
    <dataValidation type="list" allowBlank="1" showInputMessage="1" showErrorMessage="1" sqref="G74:I74" xr:uid="{00000000-0002-0000-0400-000002000000}">
      <formula1>"From  Bidder himself, From Qualified Manufacturer"</formula1>
    </dataValidation>
    <dataValidation type="list" allowBlank="1" showInputMessage="1" showErrorMessage="1" sqref="I183 I181 I185" xr:uid="{00000000-0002-0000-0400-000003000000}">
      <formula1>"YES,NO"</formula1>
    </dataValidation>
  </dataValidations>
  <printOptions horizontalCentered="1"/>
  <pageMargins left="0.42" right="0.28999999999999998" top="0.4" bottom="0.31" header="0.32" footer="0.24"/>
  <pageSetup paperSize="9" scale="64" fitToHeight="0" orientation="portrait" r:id="rId24"/>
  <headerFooter alignWithMargins="0"/>
  <rowBreaks count="2" manualBreakCount="2">
    <brk id="91" max="9" man="1"/>
    <brk id="134" max="9" man="1"/>
  </rowBreaks>
  <drawing r:id="rId25"/>
  <legacyDrawing r:id="rId26"/>
  <mc:AlternateContent xmlns:mc="http://schemas.openxmlformats.org/markup-compatibility/2006">
    <mc:Choice Requires="x14">
      <controls>
        <mc:AlternateContent xmlns:mc="http://schemas.openxmlformats.org/markup-compatibility/2006">
          <mc:Choice Requires="x14">
            <control shapeId="95253" r:id="rId27" name="Check Box 21">
              <controlPr defaultSize="0" autoFill="0" autoLine="0" autoPict="0">
                <anchor moveWithCells="1" sizeWithCells="1">
                  <from>
                    <xdr:col>6</xdr:col>
                    <xdr:colOff>895350</xdr:colOff>
                    <xdr:row>162</xdr:row>
                    <xdr:rowOff>361950</xdr:rowOff>
                  </from>
                  <to>
                    <xdr:col>6</xdr:col>
                    <xdr:colOff>895350</xdr:colOff>
                    <xdr:row>162</xdr:row>
                    <xdr:rowOff>361950</xdr:rowOff>
                  </to>
                </anchor>
              </controlPr>
            </control>
          </mc:Choice>
        </mc:AlternateContent>
        <mc:AlternateContent xmlns:mc="http://schemas.openxmlformats.org/markup-compatibility/2006">
          <mc:Choice Requires="x14">
            <control shapeId="95254" r:id="rId28" name="Check Box 22">
              <controlPr defaultSize="0" autoFill="0" autoLine="0" autoPict="0">
                <anchor moveWithCells="1" sizeWithCells="1">
                  <from>
                    <xdr:col>6</xdr:col>
                    <xdr:colOff>895350</xdr:colOff>
                    <xdr:row>162</xdr:row>
                    <xdr:rowOff>361950</xdr:rowOff>
                  </from>
                  <to>
                    <xdr:col>6</xdr:col>
                    <xdr:colOff>895350</xdr:colOff>
                    <xdr:row>162</xdr:row>
                    <xdr:rowOff>361950</xdr:rowOff>
                  </to>
                </anchor>
              </controlPr>
            </control>
          </mc:Choice>
        </mc:AlternateContent>
        <mc:AlternateContent xmlns:mc="http://schemas.openxmlformats.org/markup-compatibility/2006">
          <mc:Choice Requires="x14">
            <control shapeId="95255" r:id="rId29" name="Check Box 23">
              <controlPr defaultSize="0" autoFill="0" autoLine="0" autoPict="0">
                <anchor moveWithCells="1" sizeWithCells="1">
                  <from>
                    <xdr:col>6</xdr:col>
                    <xdr:colOff>895350</xdr:colOff>
                    <xdr:row>162</xdr:row>
                    <xdr:rowOff>361950</xdr:rowOff>
                  </from>
                  <to>
                    <xdr:col>6</xdr:col>
                    <xdr:colOff>895350</xdr:colOff>
                    <xdr:row>162</xdr:row>
                    <xdr:rowOff>361950</xdr:rowOff>
                  </to>
                </anchor>
              </controlPr>
            </control>
          </mc:Choice>
        </mc:AlternateContent>
        <mc:AlternateContent xmlns:mc="http://schemas.openxmlformats.org/markup-compatibility/2006">
          <mc:Choice Requires="x14">
            <control shapeId="95256" r:id="rId30" name="Check Box 24">
              <controlPr defaultSize="0" autoFill="0" autoLine="0" autoPict="0">
                <anchor moveWithCells="1" sizeWithCells="1">
                  <from>
                    <xdr:col>6</xdr:col>
                    <xdr:colOff>895350</xdr:colOff>
                    <xdr:row>162</xdr:row>
                    <xdr:rowOff>361950</xdr:rowOff>
                  </from>
                  <to>
                    <xdr:col>6</xdr:col>
                    <xdr:colOff>895350</xdr:colOff>
                    <xdr:row>162</xdr:row>
                    <xdr:rowOff>361950</xdr:rowOff>
                  </to>
                </anchor>
              </controlPr>
            </control>
          </mc:Choice>
        </mc:AlternateContent>
        <mc:AlternateContent xmlns:mc="http://schemas.openxmlformats.org/markup-compatibility/2006">
          <mc:Choice Requires="x14">
            <control shapeId="95257" r:id="rId31" name="Check Box 25">
              <controlPr defaultSize="0" autoFill="0" autoLine="0" autoPict="0">
                <anchor moveWithCells="1" sizeWithCells="1">
                  <from>
                    <xdr:col>6</xdr:col>
                    <xdr:colOff>895350</xdr:colOff>
                    <xdr:row>162</xdr:row>
                    <xdr:rowOff>361950</xdr:rowOff>
                  </from>
                  <to>
                    <xdr:col>6</xdr:col>
                    <xdr:colOff>895350</xdr:colOff>
                    <xdr:row>162</xdr:row>
                    <xdr:rowOff>361950</xdr:rowOff>
                  </to>
                </anchor>
              </controlPr>
            </control>
          </mc:Choice>
        </mc:AlternateContent>
        <mc:AlternateContent xmlns:mc="http://schemas.openxmlformats.org/markup-compatibility/2006">
          <mc:Choice Requires="x14">
            <control shapeId="95258" r:id="rId32" name="Check Box 26">
              <controlPr defaultSize="0" autoFill="0" autoLine="0" autoPict="0">
                <anchor moveWithCells="1" sizeWithCells="1">
                  <from>
                    <xdr:col>5</xdr:col>
                    <xdr:colOff>47625</xdr:colOff>
                    <xdr:row>88</xdr:row>
                    <xdr:rowOff>114300</xdr:rowOff>
                  </from>
                  <to>
                    <xdr:col>5</xdr:col>
                    <xdr:colOff>47625</xdr:colOff>
                    <xdr:row>88</xdr:row>
                    <xdr:rowOff>114300</xdr:rowOff>
                  </to>
                </anchor>
              </controlPr>
            </control>
          </mc:Choice>
        </mc:AlternateContent>
        <mc:AlternateContent xmlns:mc="http://schemas.openxmlformats.org/markup-compatibility/2006">
          <mc:Choice Requires="x14">
            <control shapeId="95259" r:id="rId33" name="Check Box 27">
              <controlPr defaultSize="0" autoFill="0" autoLine="0" autoPict="0">
                <anchor moveWithCells="1" sizeWithCells="1">
                  <from>
                    <xdr:col>8</xdr:col>
                    <xdr:colOff>1714500</xdr:colOff>
                    <xdr:row>162</xdr:row>
                    <xdr:rowOff>361950</xdr:rowOff>
                  </from>
                  <to>
                    <xdr:col>8</xdr:col>
                    <xdr:colOff>1714500</xdr:colOff>
                    <xdr:row>162</xdr:row>
                    <xdr:rowOff>361950</xdr:rowOff>
                  </to>
                </anchor>
              </controlPr>
            </control>
          </mc:Choice>
        </mc:AlternateContent>
        <mc:AlternateContent xmlns:mc="http://schemas.openxmlformats.org/markup-compatibility/2006">
          <mc:Choice Requires="x14">
            <control shapeId="95260" r:id="rId34" name="Check Box 28">
              <controlPr defaultSize="0" autoFill="0" autoLine="0" autoPict="0">
                <anchor moveWithCells="1" sizeWithCells="1">
                  <from>
                    <xdr:col>8</xdr:col>
                    <xdr:colOff>1714500</xdr:colOff>
                    <xdr:row>162</xdr:row>
                    <xdr:rowOff>361950</xdr:rowOff>
                  </from>
                  <to>
                    <xdr:col>8</xdr:col>
                    <xdr:colOff>1714500</xdr:colOff>
                    <xdr:row>162</xdr:row>
                    <xdr:rowOff>361950</xdr:rowOff>
                  </to>
                </anchor>
              </controlPr>
            </control>
          </mc:Choice>
        </mc:AlternateContent>
        <mc:AlternateContent xmlns:mc="http://schemas.openxmlformats.org/markup-compatibility/2006">
          <mc:Choice Requires="x14">
            <control shapeId="95261" r:id="rId35" name="Check Box 29">
              <controlPr defaultSize="0" autoFill="0" autoLine="0" autoPict="0">
                <anchor moveWithCells="1" sizeWithCells="1">
                  <from>
                    <xdr:col>8</xdr:col>
                    <xdr:colOff>1714500</xdr:colOff>
                    <xdr:row>162</xdr:row>
                    <xdr:rowOff>361950</xdr:rowOff>
                  </from>
                  <to>
                    <xdr:col>8</xdr:col>
                    <xdr:colOff>1714500</xdr:colOff>
                    <xdr:row>162</xdr:row>
                    <xdr:rowOff>361950</xdr:rowOff>
                  </to>
                </anchor>
              </controlPr>
            </control>
          </mc:Choice>
        </mc:AlternateContent>
        <mc:AlternateContent xmlns:mc="http://schemas.openxmlformats.org/markup-compatibility/2006">
          <mc:Choice Requires="x14">
            <control shapeId="95262" r:id="rId36" name="Check Box 30">
              <controlPr defaultSize="0" autoFill="0" autoLine="0" autoPict="0">
                <anchor moveWithCells="1" sizeWithCells="1">
                  <from>
                    <xdr:col>8</xdr:col>
                    <xdr:colOff>1714500</xdr:colOff>
                    <xdr:row>162</xdr:row>
                    <xdr:rowOff>361950</xdr:rowOff>
                  </from>
                  <to>
                    <xdr:col>8</xdr:col>
                    <xdr:colOff>1714500</xdr:colOff>
                    <xdr:row>162</xdr:row>
                    <xdr:rowOff>361950</xdr:rowOff>
                  </to>
                </anchor>
              </controlPr>
            </control>
          </mc:Choice>
        </mc:AlternateContent>
        <mc:AlternateContent xmlns:mc="http://schemas.openxmlformats.org/markup-compatibility/2006">
          <mc:Choice Requires="x14">
            <control shapeId="95263" r:id="rId37" name="Check Box 31">
              <controlPr defaultSize="0" autoFill="0" autoLine="0" autoPict="0">
                <anchor moveWithCells="1" sizeWithCells="1">
                  <from>
                    <xdr:col>8</xdr:col>
                    <xdr:colOff>1714500</xdr:colOff>
                    <xdr:row>162</xdr:row>
                    <xdr:rowOff>361950</xdr:rowOff>
                  </from>
                  <to>
                    <xdr:col>9</xdr:col>
                    <xdr:colOff>0</xdr:colOff>
                    <xdr:row>162</xdr:row>
                    <xdr:rowOff>361950</xdr:rowOff>
                  </to>
                </anchor>
              </controlPr>
            </control>
          </mc:Choice>
        </mc:AlternateContent>
        <mc:AlternateContent xmlns:mc="http://schemas.openxmlformats.org/markup-compatibility/2006">
          <mc:Choice Requires="x14">
            <control shapeId="95264" r:id="rId38" name="Check Box 32">
              <controlPr defaultSize="0" autoFill="0" autoLine="0" autoPict="0">
                <anchor moveWithCells="1" sizeWithCells="1">
                  <from>
                    <xdr:col>7</xdr:col>
                    <xdr:colOff>57150</xdr:colOff>
                    <xdr:row>88</xdr:row>
                    <xdr:rowOff>114300</xdr:rowOff>
                  </from>
                  <to>
                    <xdr:col>7</xdr:col>
                    <xdr:colOff>57150</xdr:colOff>
                    <xdr:row>88</xdr:row>
                    <xdr:rowOff>114300</xdr:rowOff>
                  </to>
                </anchor>
              </controlPr>
            </control>
          </mc:Choice>
        </mc:AlternateContent>
        <mc:AlternateContent xmlns:mc="http://schemas.openxmlformats.org/markup-compatibility/2006">
          <mc:Choice Requires="x14">
            <control shapeId="95407" r:id="rId39" name="Check Box 175">
              <controlPr defaultSize="0" autoFill="0" autoLine="0" autoPict="0">
                <anchor moveWithCells="1" sizeWithCells="1">
                  <from>
                    <xdr:col>5</xdr:col>
                    <xdr:colOff>66675</xdr:colOff>
                    <xdr:row>94</xdr:row>
                    <xdr:rowOff>142875</xdr:rowOff>
                  </from>
                  <to>
                    <xdr:col>5</xdr:col>
                    <xdr:colOff>523875</xdr:colOff>
                    <xdr:row>95</xdr:row>
                    <xdr:rowOff>152400</xdr:rowOff>
                  </to>
                </anchor>
              </controlPr>
            </control>
          </mc:Choice>
        </mc:AlternateContent>
        <mc:AlternateContent xmlns:mc="http://schemas.openxmlformats.org/markup-compatibility/2006">
          <mc:Choice Requires="x14">
            <control shapeId="95408" r:id="rId40" name="Check Box 176">
              <controlPr defaultSize="0" autoFill="0" autoLine="0" autoPict="0">
                <anchor moveWithCells="1" sizeWithCells="1">
                  <from>
                    <xdr:col>5</xdr:col>
                    <xdr:colOff>685800</xdr:colOff>
                    <xdr:row>94</xdr:row>
                    <xdr:rowOff>142875</xdr:rowOff>
                  </from>
                  <to>
                    <xdr:col>5</xdr:col>
                    <xdr:colOff>1323975</xdr:colOff>
                    <xdr:row>95</xdr:row>
                    <xdr:rowOff>152400</xdr:rowOff>
                  </to>
                </anchor>
              </controlPr>
            </control>
          </mc:Choice>
        </mc:AlternateContent>
        <mc:AlternateContent xmlns:mc="http://schemas.openxmlformats.org/markup-compatibility/2006">
          <mc:Choice Requires="x14">
            <control shapeId="95409" r:id="rId41" name="Check Box 177">
              <controlPr defaultSize="0" autoFill="0" autoLine="0" autoPict="0">
                <anchor moveWithCells="1" sizeWithCells="1">
                  <from>
                    <xdr:col>5</xdr:col>
                    <xdr:colOff>66675</xdr:colOff>
                    <xdr:row>95</xdr:row>
                    <xdr:rowOff>171450</xdr:rowOff>
                  </from>
                  <to>
                    <xdr:col>5</xdr:col>
                    <xdr:colOff>628650</xdr:colOff>
                    <xdr:row>96</xdr:row>
                    <xdr:rowOff>57150</xdr:rowOff>
                  </to>
                </anchor>
              </controlPr>
            </control>
          </mc:Choice>
        </mc:AlternateContent>
        <mc:AlternateContent xmlns:mc="http://schemas.openxmlformats.org/markup-compatibility/2006">
          <mc:Choice Requires="x14">
            <control shapeId="95411" r:id="rId42" name="Check Box 179">
              <controlPr defaultSize="0" autoFill="0" autoLine="0" autoPict="0">
                <anchor moveWithCells="1" sizeWithCells="1">
                  <from>
                    <xdr:col>5</xdr:col>
                    <xdr:colOff>695325</xdr:colOff>
                    <xdr:row>95</xdr:row>
                    <xdr:rowOff>171450</xdr:rowOff>
                  </from>
                  <to>
                    <xdr:col>5</xdr:col>
                    <xdr:colOff>1685925</xdr:colOff>
                    <xdr:row>96</xdr:row>
                    <xdr:rowOff>66675</xdr:rowOff>
                  </to>
                </anchor>
              </controlPr>
            </control>
          </mc:Choice>
        </mc:AlternateContent>
        <mc:AlternateContent xmlns:mc="http://schemas.openxmlformats.org/markup-compatibility/2006">
          <mc:Choice Requires="x14">
            <control shapeId="95412" r:id="rId43" name="Check Box 180">
              <controlPr defaultSize="0" autoFill="0" autoLine="0" autoPict="0">
                <anchor moveWithCells="1" sizeWithCells="1">
                  <from>
                    <xdr:col>6</xdr:col>
                    <xdr:colOff>133350</xdr:colOff>
                    <xdr:row>94</xdr:row>
                    <xdr:rowOff>123825</xdr:rowOff>
                  </from>
                  <to>
                    <xdr:col>6</xdr:col>
                    <xdr:colOff>561975</xdr:colOff>
                    <xdr:row>95</xdr:row>
                    <xdr:rowOff>142875</xdr:rowOff>
                  </to>
                </anchor>
              </controlPr>
            </control>
          </mc:Choice>
        </mc:AlternateContent>
        <mc:AlternateContent xmlns:mc="http://schemas.openxmlformats.org/markup-compatibility/2006">
          <mc:Choice Requires="x14">
            <control shapeId="95413" r:id="rId44" name="Check Box 181">
              <controlPr defaultSize="0" autoFill="0" autoLine="0" autoPict="0">
                <anchor moveWithCells="1" sizeWithCells="1">
                  <from>
                    <xdr:col>6</xdr:col>
                    <xdr:colOff>714375</xdr:colOff>
                    <xdr:row>94</xdr:row>
                    <xdr:rowOff>123825</xdr:rowOff>
                  </from>
                  <to>
                    <xdr:col>7</xdr:col>
                    <xdr:colOff>219075</xdr:colOff>
                    <xdr:row>95</xdr:row>
                    <xdr:rowOff>142875</xdr:rowOff>
                  </to>
                </anchor>
              </controlPr>
            </control>
          </mc:Choice>
        </mc:AlternateContent>
        <mc:AlternateContent xmlns:mc="http://schemas.openxmlformats.org/markup-compatibility/2006">
          <mc:Choice Requires="x14">
            <control shapeId="95414" r:id="rId45" name="Check Box 182">
              <controlPr defaultSize="0" autoFill="0" autoLine="0" autoPict="0">
                <anchor moveWithCells="1" sizeWithCells="1">
                  <from>
                    <xdr:col>6</xdr:col>
                    <xdr:colOff>123825</xdr:colOff>
                    <xdr:row>95</xdr:row>
                    <xdr:rowOff>161925</xdr:rowOff>
                  </from>
                  <to>
                    <xdr:col>6</xdr:col>
                    <xdr:colOff>666750</xdr:colOff>
                    <xdr:row>96</xdr:row>
                    <xdr:rowOff>57150</xdr:rowOff>
                  </to>
                </anchor>
              </controlPr>
            </control>
          </mc:Choice>
        </mc:AlternateContent>
        <mc:AlternateContent xmlns:mc="http://schemas.openxmlformats.org/markup-compatibility/2006">
          <mc:Choice Requires="x14">
            <control shapeId="95416" r:id="rId46" name="Check Box 184">
              <controlPr defaultSize="0" autoFill="0" autoLine="0" autoPict="0">
                <anchor moveWithCells="1" sizeWithCells="1">
                  <from>
                    <xdr:col>6</xdr:col>
                    <xdr:colOff>723900</xdr:colOff>
                    <xdr:row>95</xdr:row>
                    <xdr:rowOff>161925</xdr:rowOff>
                  </from>
                  <to>
                    <xdr:col>7</xdr:col>
                    <xdr:colOff>552450</xdr:colOff>
                    <xdr:row>96</xdr:row>
                    <xdr:rowOff>66675</xdr:rowOff>
                  </to>
                </anchor>
              </controlPr>
            </control>
          </mc:Choice>
        </mc:AlternateContent>
        <mc:AlternateContent xmlns:mc="http://schemas.openxmlformats.org/markup-compatibility/2006">
          <mc:Choice Requires="x14">
            <control shapeId="95417" r:id="rId47" name="Check Box 185">
              <controlPr defaultSize="0" autoFill="0" autoLine="0" autoPict="0">
                <anchor moveWithCells="1" sizeWithCells="1">
                  <from>
                    <xdr:col>8</xdr:col>
                    <xdr:colOff>76200</xdr:colOff>
                    <xdr:row>94</xdr:row>
                    <xdr:rowOff>114300</xdr:rowOff>
                  </from>
                  <to>
                    <xdr:col>8</xdr:col>
                    <xdr:colOff>504825</xdr:colOff>
                    <xdr:row>95</xdr:row>
                    <xdr:rowOff>133350</xdr:rowOff>
                  </to>
                </anchor>
              </controlPr>
            </control>
          </mc:Choice>
        </mc:AlternateContent>
        <mc:AlternateContent xmlns:mc="http://schemas.openxmlformats.org/markup-compatibility/2006">
          <mc:Choice Requires="x14">
            <control shapeId="95418" r:id="rId48" name="Check Box 186">
              <controlPr defaultSize="0" autoFill="0" autoLine="0" autoPict="0">
                <anchor moveWithCells="1" sizeWithCells="1">
                  <from>
                    <xdr:col>8</xdr:col>
                    <xdr:colOff>666750</xdr:colOff>
                    <xdr:row>94</xdr:row>
                    <xdr:rowOff>114300</xdr:rowOff>
                  </from>
                  <to>
                    <xdr:col>8</xdr:col>
                    <xdr:colOff>1257300</xdr:colOff>
                    <xdr:row>95</xdr:row>
                    <xdr:rowOff>133350</xdr:rowOff>
                  </to>
                </anchor>
              </controlPr>
            </control>
          </mc:Choice>
        </mc:AlternateContent>
        <mc:AlternateContent xmlns:mc="http://schemas.openxmlformats.org/markup-compatibility/2006">
          <mc:Choice Requires="x14">
            <control shapeId="95419" r:id="rId49" name="Check Box 187">
              <controlPr defaultSize="0" autoFill="0" autoLine="0" autoPict="0">
                <anchor moveWithCells="1" sizeWithCells="1">
                  <from>
                    <xdr:col>8</xdr:col>
                    <xdr:colOff>76200</xdr:colOff>
                    <xdr:row>95</xdr:row>
                    <xdr:rowOff>152400</xdr:rowOff>
                  </from>
                  <to>
                    <xdr:col>8</xdr:col>
                    <xdr:colOff>609600</xdr:colOff>
                    <xdr:row>96</xdr:row>
                    <xdr:rowOff>47625</xdr:rowOff>
                  </to>
                </anchor>
              </controlPr>
            </control>
          </mc:Choice>
        </mc:AlternateContent>
        <mc:AlternateContent xmlns:mc="http://schemas.openxmlformats.org/markup-compatibility/2006">
          <mc:Choice Requires="x14">
            <control shapeId="95421" r:id="rId50" name="Check Box 189">
              <controlPr defaultSize="0" autoFill="0" autoLine="0" autoPict="0">
                <anchor moveWithCells="1" sizeWithCells="1">
                  <from>
                    <xdr:col>8</xdr:col>
                    <xdr:colOff>666750</xdr:colOff>
                    <xdr:row>95</xdr:row>
                    <xdr:rowOff>152400</xdr:rowOff>
                  </from>
                  <to>
                    <xdr:col>8</xdr:col>
                    <xdr:colOff>1600200</xdr:colOff>
                    <xdr:row>96</xdr:row>
                    <xdr:rowOff>57150</xdr:rowOff>
                  </to>
                </anchor>
              </controlPr>
            </control>
          </mc:Choice>
        </mc:AlternateContent>
        <mc:AlternateContent xmlns:mc="http://schemas.openxmlformats.org/markup-compatibility/2006">
          <mc:Choice Requires="x14">
            <control shapeId="95424" r:id="rId51" name="Check Box 192">
              <controlPr defaultSize="0" autoFill="0" autoLine="0" autoPict="0">
                <anchor moveWithCells="1" sizeWithCells="1">
                  <from>
                    <xdr:col>5</xdr:col>
                    <xdr:colOff>142875</xdr:colOff>
                    <xdr:row>120</xdr:row>
                    <xdr:rowOff>266700</xdr:rowOff>
                  </from>
                  <to>
                    <xdr:col>5</xdr:col>
                    <xdr:colOff>590550</xdr:colOff>
                    <xdr:row>121</xdr:row>
                    <xdr:rowOff>171450</xdr:rowOff>
                  </to>
                </anchor>
              </controlPr>
            </control>
          </mc:Choice>
        </mc:AlternateContent>
        <mc:AlternateContent xmlns:mc="http://schemas.openxmlformats.org/markup-compatibility/2006">
          <mc:Choice Requires="x14">
            <control shapeId="95425" r:id="rId52" name="Check Box 193">
              <controlPr defaultSize="0" autoFill="0" autoLine="0" autoPict="0">
                <anchor moveWithCells="1" sizeWithCells="1">
                  <from>
                    <xdr:col>5</xdr:col>
                    <xdr:colOff>762000</xdr:colOff>
                    <xdr:row>120</xdr:row>
                    <xdr:rowOff>266700</xdr:rowOff>
                  </from>
                  <to>
                    <xdr:col>5</xdr:col>
                    <xdr:colOff>1390650</xdr:colOff>
                    <xdr:row>121</xdr:row>
                    <xdr:rowOff>171450</xdr:rowOff>
                  </to>
                </anchor>
              </controlPr>
            </control>
          </mc:Choice>
        </mc:AlternateContent>
        <mc:AlternateContent xmlns:mc="http://schemas.openxmlformats.org/markup-compatibility/2006">
          <mc:Choice Requires="x14">
            <control shapeId="95426" r:id="rId53" name="Check Box 194">
              <controlPr defaultSize="0" autoFill="0" autoLine="0" autoPict="0">
                <anchor moveWithCells="1" sizeWithCells="1">
                  <from>
                    <xdr:col>5</xdr:col>
                    <xdr:colOff>133350</xdr:colOff>
                    <xdr:row>121</xdr:row>
                    <xdr:rowOff>180975</xdr:rowOff>
                  </from>
                  <to>
                    <xdr:col>5</xdr:col>
                    <xdr:colOff>704850</xdr:colOff>
                    <xdr:row>122</xdr:row>
                    <xdr:rowOff>152400</xdr:rowOff>
                  </to>
                </anchor>
              </controlPr>
            </control>
          </mc:Choice>
        </mc:AlternateContent>
        <mc:AlternateContent xmlns:mc="http://schemas.openxmlformats.org/markup-compatibility/2006">
          <mc:Choice Requires="x14">
            <control shapeId="95427" r:id="rId54" name="Check Box 195">
              <controlPr defaultSize="0" autoFill="0" autoLine="0" autoPict="0">
                <anchor moveWithCells="1" sizeWithCells="1">
                  <from>
                    <xdr:col>5</xdr:col>
                    <xdr:colOff>771525</xdr:colOff>
                    <xdr:row>121</xdr:row>
                    <xdr:rowOff>180975</xdr:rowOff>
                  </from>
                  <to>
                    <xdr:col>5</xdr:col>
                    <xdr:colOff>1752600</xdr:colOff>
                    <xdr:row>122</xdr:row>
                    <xdr:rowOff>152400</xdr:rowOff>
                  </to>
                </anchor>
              </controlPr>
            </control>
          </mc:Choice>
        </mc:AlternateContent>
        <mc:AlternateContent xmlns:mc="http://schemas.openxmlformats.org/markup-compatibility/2006">
          <mc:Choice Requires="x14">
            <control shapeId="95428" r:id="rId55" name="Check Box 196">
              <controlPr defaultSize="0" autoFill="0" autoLine="0" autoPict="0">
                <anchor moveWithCells="1" sizeWithCells="1">
                  <from>
                    <xdr:col>6</xdr:col>
                    <xdr:colOff>200025</xdr:colOff>
                    <xdr:row>120</xdr:row>
                    <xdr:rowOff>314325</xdr:rowOff>
                  </from>
                  <to>
                    <xdr:col>6</xdr:col>
                    <xdr:colOff>657225</xdr:colOff>
                    <xdr:row>121</xdr:row>
                    <xdr:rowOff>200025</xdr:rowOff>
                  </to>
                </anchor>
              </controlPr>
            </control>
          </mc:Choice>
        </mc:AlternateContent>
        <mc:AlternateContent xmlns:mc="http://schemas.openxmlformats.org/markup-compatibility/2006">
          <mc:Choice Requires="x14">
            <control shapeId="95429" r:id="rId56" name="Check Box 197">
              <controlPr defaultSize="0" autoFill="0" autoLine="0" autoPict="0">
                <anchor moveWithCells="1" sizeWithCells="1">
                  <from>
                    <xdr:col>6</xdr:col>
                    <xdr:colOff>828675</xdr:colOff>
                    <xdr:row>120</xdr:row>
                    <xdr:rowOff>314325</xdr:rowOff>
                  </from>
                  <to>
                    <xdr:col>7</xdr:col>
                    <xdr:colOff>361950</xdr:colOff>
                    <xdr:row>121</xdr:row>
                    <xdr:rowOff>200025</xdr:rowOff>
                  </to>
                </anchor>
              </controlPr>
            </control>
          </mc:Choice>
        </mc:AlternateContent>
        <mc:AlternateContent xmlns:mc="http://schemas.openxmlformats.org/markup-compatibility/2006">
          <mc:Choice Requires="x14">
            <control shapeId="95430" r:id="rId57" name="Check Box 198">
              <controlPr defaultSize="0" autoFill="0" autoLine="0" autoPict="0">
                <anchor moveWithCells="1" sizeWithCells="1">
                  <from>
                    <xdr:col>6</xdr:col>
                    <xdr:colOff>190500</xdr:colOff>
                    <xdr:row>121</xdr:row>
                    <xdr:rowOff>209550</xdr:rowOff>
                  </from>
                  <to>
                    <xdr:col>6</xdr:col>
                    <xdr:colOff>762000</xdr:colOff>
                    <xdr:row>122</xdr:row>
                    <xdr:rowOff>152400</xdr:rowOff>
                  </to>
                </anchor>
              </controlPr>
            </control>
          </mc:Choice>
        </mc:AlternateContent>
        <mc:AlternateContent xmlns:mc="http://schemas.openxmlformats.org/markup-compatibility/2006">
          <mc:Choice Requires="x14">
            <control shapeId="95431" r:id="rId58" name="Check Box 199">
              <controlPr defaultSize="0" autoFill="0" autoLine="0" autoPict="0">
                <anchor moveWithCells="1" sizeWithCells="1">
                  <from>
                    <xdr:col>6</xdr:col>
                    <xdr:colOff>828675</xdr:colOff>
                    <xdr:row>121</xdr:row>
                    <xdr:rowOff>209550</xdr:rowOff>
                  </from>
                  <to>
                    <xdr:col>7</xdr:col>
                    <xdr:colOff>723900</xdr:colOff>
                    <xdr:row>122</xdr:row>
                    <xdr:rowOff>161925</xdr:rowOff>
                  </to>
                </anchor>
              </controlPr>
            </control>
          </mc:Choice>
        </mc:AlternateContent>
        <mc:AlternateContent xmlns:mc="http://schemas.openxmlformats.org/markup-compatibility/2006">
          <mc:Choice Requires="x14">
            <control shapeId="95432" r:id="rId59" name="Check Box 200">
              <controlPr defaultSize="0" autoFill="0" autoLine="0" autoPict="0">
                <anchor moveWithCells="1" sizeWithCells="1">
                  <from>
                    <xdr:col>8</xdr:col>
                    <xdr:colOff>104775</xdr:colOff>
                    <xdr:row>120</xdr:row>
                    <xdr:rowOff>333375</xdr:rowOff>
                  </from>
                  <to>
                    <xdr:col>8</xdr:col>
                    <xdr:colOff>561975</xdr:colOff>
                    <xdr:row>121</xdr:row>
                    <xdr:rowOff>200025</xdr:rowOff>
                  </to>
                </anchor>
              </controlPr>
            </control>
          </mc:Choice>
        </mc:AlternateContent>
        <mc:AlternateContent xmlns:mc="http://schemas.openxmlformats.org/markup-compatibility/2006">
          <mc:Choice Requires="x14">
            <control shapeId="95433" r:id="rId60" name="Check Box 201">
              <controlPr defaultSize="0" autoFill="0" autoLine="0" autoPict="0">
                <anchor moveWithCells="1" sizeWithCells="1">
                  <from>
                    <xdr:col>8</xdr:col>
                    <xdr:colOff>723900</xdr:colOff>
                    <xdr:row>120</xdr:row>
                    <xdr:rowOff>333375</xdr:rowOff>
                  </from>
                  <to>
                    <xdr:col>8</xdr:col>
                    <xdr:colOff>1352550</xdr:colOff>
                    <xdr:row>121</xdr:row>
                    <xdr:rowOff>200025</xdr:rowOff>
                  </to>
                </anchor>
              </controlPr>
            </control>
          </mc:Choice>
        </mc:AlternateContent>
        <mc:AlternateContent xmlns:mc="http://schemas.openxmlformats.org/markup-compatibility/2006">
          <mc:Choice Requires="x14">
            <control shapeId="95434" r:id="rId61" name="Check Box 202">
              <controlPr defaultSize="0" autoFill="0" autoLine="0" autoPict="0">
                <anchor moveWithCells="1" sizeWithCells="1">
                  <from>
                    <xdr:col>8</xdr:col>
                    <xdr:colOff>95250</xdr:colOff>
                    <xdr:row>121</xdr:row>
                    <xdr:rowOff>209550</xdr:rowOff>
                  </from>
                  <to>
                    <xdr:col>8</xdr:col>
                    <xdr:colOff>666750</xdr:colOff>
                    <xdr:row>122</xdr:row>
                    <xdr:rowOff>152400</xdr:rowOff>
                  </to>
                </anchor>
              </controlPr>
            </control>
          </mc:Choice>
        </mc:AlternateContent>
        <mc:AlternateContent xmlns:mc="http://schemas.openxmlformats.org/markup-compatibility/2006">
          <mc:Choice Requires="x14">
            <control shapeId="95435" r:id="rId62" name="Check Box 203">
              <controlPr defaultSize="0" autoFill="0" autoLine="0" autoPict="0">
                <anchor moveWithCells="1" sizeWithCells="1">
                  <from>
                    <xdr:col>8</xdr:col>
                    <xdr:colOff>733425</xdr:colOff>
                    <xdr:row>121</xdr:row>
                    <xdr:rowOff>219075</xdr:rowOff>
                  </from>
                  <to>
                    <xdr:col>9</xdr:col>
                    <xdr:colOff>0</xdr:colOff>
                    <xdr:row>122</xdr:row>
                    <xdr:rowOff>152400</xdr:rowOff>
                  </to>
                </anchor>
              </controlPr>
            </control>
          </mc:Choice>
        </mc:AlternateContent>
        <mc:AlternateContent xmlns:mc="http://schemas.openxmlformats.org/markup-compatibility/2006">
          <mc:Choice Requires="x14">
            <control shapeId="95445" r:id="rId63" name="Check Box 213">
              <controlPr defaultSize="0" autoFill="0" autoLine="0" autoPict="0">
                <anchor moveWithCells="1" sizeWithCells="1">
                  <from>
                    <xdr:col>5</xdr:col>
                    <xdr:colOff>219075</xdr:colOff>
                    <xdr:row>132</xdr:row>
                    <xdr:rowOff>247650</xdr:rowOff>
                  </from>
                  <to>
                    <xdr:col>5</xdr:col>
                    <xdr:colOff>666750</xdr:colOff>
                    <xdr:row>133</xdr:row>
                    <xdr:rowOff>171450</xdr:rowOff>
                  </to>
                </anchor>
              </controlPr>
            </control>
          </mc:Choice>
        </mc:AlternateContent>
        <mc:AlternateContent xmlns:mc="http://schemas.openxmlformats.org/markup-compatibility/2006">
          <mc:Choice Requires="x14">
            <control shapeId="95446" r:id="rId64" name="Check Box 214">
              <controlPr defaultSize="0" autoFill="0" autoLine="0" autoPict="0">
                <anchor moveWithCells="1" sizeWithCells="1">
                  <from>
                    <xdr:col>5</xdr:col>
                    <xdr:colOff>838200</xdr:colOff>
                    <xdr:row>132</xdr:row>
                    <xdr:rowOff>247650</xdr:rowOff>
                  </from>
                  <to>
                    <xdr:col>5</xdr:col>
                    <xdr:colOff>1466850</xdr:colOff>
                    <xdr:row>133</xdr:row>
                    <xdr:rowOff>171450</xdr:rowOff>
                  </to>
                </anchor>
              </controlPr>
            </control>
          </mc:Choice>
        </mc:AlternateContent>
        <mc:AlternateContent xmlns:mc="http://schemas.openxmlformats.org/markup-compatibility/2006">
          <mc:Choice Requires="x14">
            <control shapeId="95447" r:id="rId65" name="Check Box 215">
              <controlPr defaultSize="0" autoFill="0" autoLine="0" autoPict="0">
                <anchor moveWithCells="1" sizeWithCells="1">
                  <from>
                    <xdr:col>5</xdr:col>
                    <xdr:colOff>209550</xdr:colOff>
                    <xdr:row>133</xdr:row>
                    <xdr:rowOff>180975</xdr:rowOff>
                  </from>
                  <to>
                    <xdr:col>5</xdr:col>
                    <xdr:colOff>771525</xdr:colOff>
                    <xdr:row>134</xdr:row>
                    <xdr:rowOff>47625</xdr:rowOff>
                  </to>
                </anchor>
              </controlPr>
            </control>
          </mc:Choice>
        </mc:AlternateContent>
        <mc:AlternateContent xmlns:mc="http://schemas.openxmlformats.org/markup-compatibility/2006">
          <mc:Choice Requires="x14">
            <control shapeId="95448" r:id="rId66" name="Check Box 216">
              <controlPr defaultSize="0" autoFill="0" autoLine="0" autoPict="0">
                <anchor moveWithCells="1" sizeWithCells="1">
                  <from>
                    <xdr:col>5</xdr:col>
                    <xdr:colOff>838200</xdr:colOff>
                    <xdr:row>133</xdr:row>
                    <xdr:rowOff>190500</xdr:rowOff>
                  </from>
                  <to>
                    <xdr:col>5</xdr:col>
                    <xdr:colOff>1828800</xdr:colOff>
                    <xdr:row>134</xdr:row>
                    <xdr:rowOff>57150</xdr:rowOff>
                  </to>
                </anchor>
              </controlPr>
            </control>
          </mc:Choice>
        </mc:AlternateContent>
        <mc:AlternateContent xmlns:mc="http://schemas.openxmlformats.org/markup-compatibility/2006">
          <mc:Choice Requires="x14">
            <control shapeId="95449" r:id="rId67" name="Check Box 217">
              <controlPr defaultSize="0" autoFill="0" autoLine="0" autoPict="0">
                <anchor moveWithCells="1" sizeWithCells="1">
                  <from>
                    <xdr:col>6</xdr:col>
                    <xdr:colOff>219075</xdr:colOff>
                    <xdr:row>132</xdr:row>
                    <xdr:rowOff>247650</xdr:rowOff>
                  </from>
                  <to>
                    <xdr:col>6</xdr:col>
                    <xdr:colOff>695325</xdr:colOff>
                    <xdr:row>133</xdr:row>
                    <xdr:rowOff>171450</xdr:rowOff>
                  </to>
                </anchor>
              </controlPr>
            </control>
          </mc:Choice>
        </mc:AlternateContent>
        <mc:AlternateContent xmlns:mc="http://schemas.openxmlformats.org/markup-compatibility/2006">
          <mc:Choice Requires="x14">
            <control shapeId="95450" r:id="rId68" name="Check Box 218">
              <controlPr defaultSize="0" autoFill="0" autoLine="0" autoPict="0">
                <anchor moveWithCells="1" sizeWithCells="1">
                  <from>
                    <xdr:col>6</xdr:col>
                    <xdr:colOff>866775</xdr:colOff>
                    <xdr:row>132</xdr:row>
                    <xdr:rowOff>247650</xdr:rowOff>
                  </from>
                  <to>
                    <xdr:col>7</xdr:col>
                    <xdr:colOff>438150</xdr:colOff>
                    <xdr:row>133</xdr:row>
                    <xdr:rowOff>171450</xdr:rowOff>
                  </to>
                </anchor>
              </controlPr>
            </control>
          </mc:Choice>
        </mc:AlternateContent>
        <mc:AlternateContent xmlns:mc="http://schemas.openxmlformats.org/markup-compatibility/2006">
          <mc:Choice Requires="x14">
            <control shapeId="95451" r:id="rId69" name="Check Box 219">
              <controlPr defaultSize="0" autoFill="0" autoLine="0" autoPict="0">
                <anchor moveWithCells="1" sizeWithCells="1">
                  <from>
                    <xdr:col>6</xdr:col>
                    <xdr:colOff>209550</xdr:colOff>
                    <xdr:row>133</xdr:row>
                    <xdr:rowOff>180975</xdr:rowOff>
                  </from>
                  <to>
                    <xdr:col>6</xdr:col>
                    <xdr:colOff>809625</xdr:colOff>
                    <xdr:row>134</xdr:row>
                    <xdr:rowOff>47625</xdr:rowOff>
                  </to>
                </anchor>
              </controlPr>
            </control>
          </mc:Choice>
        </mc:AlternateContent>
        <mc:AlternateContent xmlns:mc="http://schemas.openxmlformats.org/markup-compatibility/2006">
          <mc:Choice Requires="x14">
            <control shapeId="95452" r:id="rId70" name="Check Box 220">
              <controlPr defaultSize="0" autoFill="0" autoLine="0" autoPict="0">
                <anchor moveWithCells="1" sizeWithCells="1">
                  <from>
                    <xdr:col>6</xdr:col>
                    <xdr:colOff>876300</xdr:colOff>
                    <xdr:row>133</xdr:row>
                    <xdr:rowOff>190500</xdr:rowOff>
                  </from>
                  <to>
                    <xdr:col>7</xdr:col>
                    <xdr:colOff>819150</xdr:colOff>
                    <xdr:row>134</xdr:row>
                    <xdr:rowOff>57150</xdr:rowOff>
                  </to>
                </anchor>
              </controlPr>
            </control>
          </mc:Choice>
        </mc:AlternateContent>
        <mc:AlternateContent xmlns:mc="http://schemas.openxmlformats.org/markup-compatibility/2006">
          <mc:Choice Requires="x14">
            <control shapeId="95453" r:id="rId71" name="Check Box 221">
              <controlPr defaultSize="0" autoFill="0" autoLine="0" autoPict="0">
                <anchor moveWithCells="1" sizeWithCells="1">
                  <from>
                    <xdr:col>8</xdr:col>
                    <xdr:colOff>228600</xdr:colOff>
                    <xdr:row>132</xdr:row>
                    <xdr:rowOff>247650</xdr:rowOff>
                  </from>
                  <to>
                    <xdr:col>8</xdr:col>
                    <xdr:colOff>647700</xdr:colOff>
                    <xdr:row>133</xdr:row>
                    <xdr:rowOff>171450</xdr:rowOff>
                  </to>
                </anchor>
              </controlPr>
            </control>
          </mc:Choice>
        </mc:AlternateContent>
        <mc:AlternateContent xmlns:mc="http://schemas.openxmlformats.org/markup-compatibility/2006">
          <mc:Choice Requires="x14">
            <control shapeId="95454" r:id="rId72" name="Check Box 222">
              <controlPr defaultSize="0" autoFill="0" autoLine="0" autoPict="0">
                <anchor moveWithCells="1" sizeWithCells="1">
                  <from>
                    <xdr:col>8</xdr:col>
                    <xdr:colOff>800100</xdr:colOff>
                    <xdr:row>132</xdr:row>
                    <xdr:rowOff>247650</xdr:rowOff>
                  </from>
                  <to>
                    <xdr:col>8</xdr:col>
                    <xdr:colOff>1381125</xdr:colOff>
                    <xdr:row>133</xdr:row>
                    <xdr:rowOff>171450</xdr:rowOff>
                  </to>
                </anchor>
              </controlPr>
            </control>
          </mc:Choice>
        </mc:AlternateContent>
        <mc:AlternateContent xmlns:mc="http://schemas.openxmlformats.org/markup-compatibility/2006">
          <mc:Choice Requires="x14">
            <control shapeId="95455" r:id="rId73" name="Check Box 223">
              <controlPr defaultSize="0" autoFill="0" autoLine="0" autoPict="0">
                <anchor moveWithCells="1" sizeWithCells="1">
                  <from>
                    <xdr:col>8</xdr:col>
                    <xdr:colOff>219075</xdr:colOff>
                    <xdr:row>133</xdr:row>
                    <xdr:rowOff>180975</xdr:rowOff>
                  </from>
                  <to>
                    <xdr:col>8</xdr:col>
                    <xdr:colOff>742950</xdr:colOff>
                    <xdr:row>134</xdr:row>
                    <xdr:rowOff>47625</xdr:rowOff>
                  </to>
                </anchor>
              </controlPr>
            </control>
          </mc:Choice>
        </mc:AlternateContent>
        <mc:AlternateContent xmlns:mc="http://schemas.openxmlformats.org/markup-compatibility/2006">
          <mc:Choice Requires="x14">
            <control shapeId="95456" r:id="rId74" name="Check Box 224">
              <controlPr defaultSize="0" autoFill="0" autoLine="0" autoPict="0">
                <anchor moveWithCells="1" sizeWithCells="1">
                  <from>
                    <xdr:col>8</xdr:col>
                    <xdr:colOff>800100</xdr:colOff>
                    <xdr:row>133</xdr:row>
                    <xdr:rowOff>190500</xdr:rowOff>
                  </from>
                  <to>
                    <xdr:col>9</xdr:col>
                    <xdr:colOff>0</xdr:colOff>
                    <xdr:row>134</xdr:row>
                    <xdr:rowOff>57150</xdr:rowOff>
                  </to>
                </anchor>
              </controlPr>
            </control>
          </mc:Choice>
        </mc:AlternateContent>
        <mc:AlternateContent xmlns:mc="http://schemas.openxmlformats.org/markup-compatibility/2006">
          <mc:Choice Requires="x14">
            <control shapeId="95492" r:id="rId75" name="Check Box 260">
              <controlPr defaultSize="0" autoFill="0" autoLine="0" autoPict="0">
                <anchor moveWithCells="1" sizeWithCells="1">
                  <from>
                    <xdr:col>5</xdr:col>
                    <xdr:colOff>219075</xdr:colOff>
                    <xdr:row>177</xdr:row>
                    <xdr:rowOff>304800</xdr:rowOff>
                  </from>
                  <to>
                    <xdr:col>5</xdr:col>
                    <xdr:colOff>666750</xdr:colOff>
                    <xdr:row>178</xdr:row>
                    <xdr:rowOff>209550</xdr:rowOff>
                  </to>
                </anchor>
              </controlPr>
            </control>
          </mc:Choice>
        </mc:AlternateContent>
        <mc:AlternateContent xmlns:mc="http://schemas.openxmlformats.org/markup-compatibility/2006">
          <mc:Choice Requires="x14">
            <control shapeId="95493" r:id="rId76" name="Check Box 261">
              <controlPr defaultSize="0" autoFill="0" autoLine="0" autoPict="0">
                <anchor moveWithCells="1" sizeWithCells="1">
                  <from>
                    <xdr:col>5</xdr:col>
                    <xdr:colOff>838200</xdr:colOff>
                    <xdr:row>177</xdr:row>
                    <xdr:rowOff>304800</xdr:rowOff>
                  </from>
                  <to>
                    <xdr:col>5</xdr:col>
                    <xdr:colOff>1466850</xdr:colOff>
                    <xdr:row>178</xdr:row>
                    <xdr:rowOff>209550</xdr:rowOff>
                  </to>
                </anchor>
              </controlPr>
            </control>
          </mc:Choice>
        </mc:AlternateContent>
        <mc:AlternateContent xmlns:mc="http://schemas.openxmlformats.org/markup-compatibility/2006">
          <mc:Choice Requires="x14">
            <control shapeId="6" r:id="rId77" name="Check Box 262">
              <controlPr defaultSize="0" autoFill="0" autoLine="0" autoPict="0">
                <anchor moveWithCells="1" sizeWithCells="1">
                  <from>
                    <xdr:col>5</xdr:col>
                    <xdr:colOff>209550</xdr:colOff>
                    <xdr:row>178</xdr:row>
                    <xdr:rowOff>228600</xdr:rowOff>
                  </from>
                  <to>
                    <xdr:col>5</xdr:col>
                    <xdr:colOff>771525</xdr:colOff>
                    <xdr:row>179</xdr:row>
                    <xdr:rowOff>47625</xdr:rowOff>
                  </to>
                </anchor>
              </controlPr>
            </control>
          </mc:Choice>
        </mc:AlternateContent>
        <mc:AlternateContent xmlns:mc="http://schemas.openxmlformats.org/markup-compatibility/2006">
          <mc:Choice Requires="x14">
            <control shapeId="95495" r:id="rId78" name="Check Box 263">
              <controlPr defaultSize="0" autoFill="0" autoLine="0" autoPict="0">
                <anchor moveWithCells="1" sizeWithCells="1">
                  <from>
                    <xdr:col>5</xdr:col>
                    <xdr:colOff>838200</xdr:colOff>
                    <xdr:row>178</xdr:row>
                    <xdr:rowOff>228600</xdr:rowOff>
                  </from>
                  <to>
                    <xdr:col>5</xdr:col>
                    <xdr:colOff>1828800</xdr:colOff>
                    <xdr:row>179</xdr:row>
                    <xdr:rowOff>57150</xdr:rowOff>
                  </to>
                </anchor>
              </controlPr>
            </control>
          </mc:Choice>
        </mc:AlternateContent>
        <mc:AlternateContent xmlns:mc="http://schemas.openxmlformats.org/markup-compatibility/2006">
          <mc:Choice Requires="x14">
            <control shapeId="95496" r:id="rId79" name="Check Box 264">
              <controlPr defaultSize="0" autoFill="0" autoLine="0" autoPict="0">
                <anchor moveWithCells="1" sizeWithCells="1">
                  <from>
                    <xdr:col>6</xdr:col>
                    <xdr:colOff>219075</xdr:colOff>
                    <xdr:row>177</xdr:row>
                    <xdr:rowOff>304800</xdr:rowOff>
                  </from>
                  <to>
                    <xdr:col>6</xdr:col>
                    <xdr:colOff>685800</xdr:colOff>
                    <xdr:row>178</xdr:row>
                    <xdr:rowOff>209550</xdr:rowOff>
                  </to>
                </anchor>
              </controlPr>
            </control>
          </mc:Choice>
        </mc:AlternateContent>
        <mc:AlternateContent xmlns:mc="http://schemas.openxmlformats.org/markup-compatibility/2006">
          <mc:Choice Requires="x14">
            <control shapeId="95497" r:id="rId80" name="Check Box 265">
              <controlPr defaultSize="0" autoFill="0" autoLine="0" autoPict="0">
                <anchor moveWithCells="1" sizeWithCells="1">
                  <from>
                    <xdr:col>6</xdr:col>
                    <xdr:colOff>857250</xdr:colOff>
                    <xdr:row>177</xdr:row>
                    <xdr:rowOff>304800</xdr:rowOff>
                  </from>
                  <to>
                    <xdr:col>7</xdr:col>
                    <xdr:colOff>419100</xdr:colOff>
                    <xdr:row>178</xdr:row>
                    <xdr:rowOff>209550</xdr:rowOff>
                  </to>
                </anchor>
              </controlPr>
            </control>
          </mc:Choice>
        </mc:AlternateContent>
        <mc:AlternateContent xmlns:mc="http://schemas.openxmlformats.org/markup-compatibility/2006">
          <mc:Choice Requires="x14">
            <control shapeId="95498" r:id="rId81" name="Check Box 266">
              <controlPr defaultSize="0" autoFill="0" autoLine="0" autoPict="0">
                <anchor moveWithCells="1" sizeWithCells="1">
                  <from>
                    <xdr:col>6</xdr:col>
                    <xdr:colOff>209550</xdr:colOff>
                    <xdr:row>178</xdr:row>
                    <xdr:rowOff>228600</xdr:rowOff>
                  </from>
                  <to>
                    <xdr:col>6</xdr:col>
                    <xdr:colOff>800100</xdr:colOff>
                    <xdr:row>179</xdr:row>
                    <xdr:rowOff>47625</xdr:rowOff>
                  </to>
                </anchor>
              </controlPr>
            </control>
          </mc:Choice>
        </mc:AlternateContent>
        <mc:AlternateContent xmlns:mc="http://schemas.openxmlformats.org/markup-compatibility/2006">
          <mc:Choice Requires="x14">
            <control shapeId="95499" r:id="rId82" name="Check Box 267">
              <controlPr defaultSize="0" autoFill="0" autoLine="0" autoPict="0">
                <anchor moveWithCells="1" sizeWithCells="1">
                  <from>
                    <xdr:col>6</xdr:col>
                    <xdr:colOff>866775</xdr:colOff>
                    <xdr:row>178</xdr:row>
                    <xdr:rowOff>228600</xdr:rowOff>
                  </from>
                  <to>
                    <xdr:col>7</xdr:col>
                    <xdr:colOff>790575</xdr:colOff>
                    <xdr:row>179</xdr:row>
                    <xdr:rowOff>57150</xdr:rowOff>
                  </to>
                </anchor>
              </controlPr>
            </control>
          </mc:Choice>
        </mc:AlternateContent>
        <mc:AlternateContent xmlns:mc="http://schemas.openxmlformats.org/markup-compatibility/2006">
          <mc:Choice Requires="x14">
            <control shapeId="95500" r:id="rId83" name="Check Box 268">
              <controlPr defaultSize="0" autoFill="0" autoLine="0" autoPict="0">
                <anchor moveWithCells="1" sizeWithCells="1">
                  <from>
                    <xdr:col>8</xdr:col>
                    <xdr:colOff>228600</xdr:colOff>
                    <xdr:row>177</xdr:row>
                    <xdr:rowOff>304800</xdr:rowOff>
                  </from>
                  <to>
                    <xdr:col>8</xdr:col>
                    <xdr:colOff>647700</xdr:colOff>
                    <xdr:row>178</xdr:row>
                    <xdr:rowOff>209550</xdr:rowOff>
                  </to>
                </anchor>
              </controlPr>
            </control>
          </mc:Choice>
        </mc:AlternateContent>
        <mc:AlternateContent xmlns:mc="http://schemas.openxmlformats.org/markup-compatibility/2006">
          <mc:Choice Requires="x14">
            <control shapeId="95501" r:id="rId84" name="Check Box 269">
              <controlPr defaultSize="0" autoFill="0" autoLine="0" autoPict="0">
                <anchor moveWithCells="1" sizeWithCells="1">
                  <from>
                    <xdr:col>8</xdr:col>
                    <xdr:colOff>800100</xdr:colOff>
                    <xdr:row>177</xdr:row>
                    <xdr:rowOff>304800</xdr:rowOff>
                  </from>
                  <to>
                    <xdr:col>8</xdr:col>
                    <xdr:colOff>1381125</xdr:colOff>
                    <xdr:row>178</xdr:row>
                    <xdr:rowOff>209550</xdr:rowOff>
                  </to>
                </anchor>
              </controlPr>
            </control>
          </mc:Choice>
        </mc:AlternateContent>
        <mc:AlternateContent xmlns:mc="http://schemas.openxmlformats.org/markup-compatibility/2006">
          <mc:Choice Requires="x14">
            <control shapeId="95502" r:id="rId85" name="Check Box 270">
              <controlPr defaultSize="0" autoFill="0" autoLine="0" autoPict="0">
                <anchor moveWithCells="1" sizeWithCells="1">
                  <from>
                    <xdr:col>8</xdr:col>
                    <xdr:colOff>219075</xdr:colOff>
                    <xdr:row>178</xdr:row>
                    <xdr:rowOff>228600</xdr:rowOff>
                  </from>
                  <to>
                    <xdr:col>8</xdr:col>
                    <xdr:colOff>742950</xdr:colOff>
                    <xdr:row>179</xdr:row>
                    <xdr:rowOff>47625</xdr:rowOff>
                  </to>
                </anchor>
              </controlPr>
            </control>
          </mc:Choice>
        </mc:AlternateContent>
        <mc:AlternateContent xmlns:mc="http://schemas.openxmlformats.org/markup-compatibility/2006">
          <mc:Choice Requires="x14">
            <control shapeId="95503" r:id="rId86" name="Check Box 271">
              <controlPr defaultSize="0" autoFill="0" autoLine="0" autoPict="0">
                <anchor moveWithCells="1" sizeWithCells="1">
                  <from>
                    <xdr:col>8</xdr:col>
                    <xdr:colOff>800100</xdr:colOff>
                    <xdr:row>178</xdr:row>
                    <xdr:rowOff>228600</xdr:rowOff>
                  </from>
                  <to>
                    <xdr:col>9</xdr:col>
                    <xdr:colOff>0</xdr:colOff>
                    <xdr:row>179</xdr:row>
                    <xdr:rowOff>57150</xdr:rowOff>
                  </to>
                </anchor>
              </controlPr>
            </control>
          </mc:Choice>
        </mc:AlternateContent>
        <mc:AlternateContent xmlns:mc="http://schemas.openxmlformats.org/markup-compatibility/2006">
          <mc:Choice Requires="x14">
            <control shapeId="95504" r:id="rId87" name="Check Box 272">
              <controlPr defaultSize="0" autoFill="0" autoLine="0" autoPict="0">
                <anchor moveWithCells="1" sizeWithCells="1">
                  <from>
                    <xdr:col>5</xdr:col>
                    <xdr:colOff>152400</xdr:colOff>
                    <xdr:row>166</xdr:row>
                    <xdr:rowOff>314325</xdr:rowOff>
                  </from>
                  <to>
                    <xdr:col>5</xdr:col>
                    <xdr:colOff>600075</xdr:colOff>
                    <xdr:row>166</xdr:row>
                    <xdr:rowOff>590550</xdr:rowOff>
                  </to>
                </anchor>
              </controlPr>
            </control>
          </mc:Choice>
        </mc:AlternateContent>
        <mc:AlternateContent xmlns:mc="http://schemas.openxmlformats.org/markup-compatibility/2006">
          <mc:Choice Requires="x14">
            <control shapeId="95505" r:id="rId88" name="Check Box 273">
              <controlPr defaultSize="0" autoFill="0" autoLine="0" autoPict="0">
                <anchor moveWithCells="1" sizeWithCells="1">
                  <from>
                    <xdr:col>5</xdr:col>
                    <xdr:colOff>771525</xdr:colOff>
                    <xdr:row>166</xdr:row>
                    <xdr:rowOff>314325</xdr:rowOff>
                  </from>
                  <to>
                    <xdr:col>5</xdr:col>
                    <xdr:colOff>1400175</xdr:colOff>
                    <xdr:row>166</xdr:row>
                    <xdr:rowOff>590550</xdr:rowOff>
                  </to>
                </anchor>
              </controlPr>
            </control>
          </mc:Choice>
        </mc:AlternateContent>
        <mc:AlternateContent xmlns:mc="http://schemas.openxmlformats.org/markup-compatibility/2006">
          <mc:Choice Requires="x14">
            <control shapeId="95506" r:id="rId89" name="Check Box 274">
              <controlPr defaultSize="0" autoFill="0" autoLine="0" autoPict="0">
                <anchor moveWithCells="1" sizeWithCells="1">
                  <from>
                    <xdr:col>5</xdr:col>
                    <xdr:colOff>142875</xdr:colOff>
                    <xdr:row>166</xdr:row>
                    <xdr:rowOff>609600</xdr:rowOff>
                  </from>
                  <to>
                    <xdr:col>5</xdr:col>
                    <xdr:colOff>714375</xdr:colOff>
                    <xdr:row>167</xdr:row>
                    <xdr:rowOff>257175</xdr:rowOff>
                  </to>
                </anchor>
              </controlPr>
            </control>
          </mc:Choice>
        </mc:AlternateContent>
        <mc:AlternateContent xmlns:mc="http://schemas.openxmlformats.org/markup-compatibility/2006">
          <mc:Choice Requires="x14">
            <control shapeId="95507" r:id="rId90" name="Check Box 275">
              <controlPr defaultSize="0" autoFill="0" autoLine="0" autoPict="0">
                <anchor moveWithCells="1" sizeWithCells="1">
                  <from>
                    <xdr:col>5</xdr:col>
                    <xdr:colOff>771525</xdr:colOff>
                    <xdr:row>166</xdr:row>
                    <xdr:rowOff>609600</xdr:rowOff>
                  </from>
                  <to>
                    <xdr:col>5</xdr:col>
                    <xdr:colOff>1762125</xdr:colOff>
                    <xdr:row>168</xdr:row>
                    <xdr:rowOff>9525</xdr:rowOff>
                  </to>
                </anchor>
              </controlPr>
            </control>
          </mc:Choice>
        </mc:AlternateContent>
        <mc:AlternateContent xmlns:mc="http://schemas.openxmlformats.org/markup-compatibility/2006">
          <mc:Choice Requires="x14">
            <control shapeId="95508" r:id="rId91" name="Check Box 276">
              <controlPr defaultSize="0" autoFill="0" autoLine="0" autoPict="0">
                <anchor moveWithCells="1" sizeWithCells="1">
                  <from>
                    <xdr:col>6</xdr:col>
                    <xdr:colOff>209550</xdr:colOff>
                    <xdr:row>166</xdr:row>
                    <xdr:rowOff>352425</xdr:rowOff>
                  </from>
                  <to>
                    <xdr:col>6</xdr:col>
                    <xdr:colOff>666750</xdr:colOff>
                    <xdr:row>167</xdr:row>
                    <xdr:rowOff>0</xdr:rowOff>
                  </to>
                </anchor>
              </controlPr>
            </control>
          </mc:Choice>
        </mc:AlternateContent>
        <mc:AlternateContent xmlns:mc="http://schemas.openxmlformats.org/markup-compatibility/2006">
          <mc:Choice Requires="x14">
            <control shapeId="95509" r:id="rId92" name="Check Box 277">
              <controlPr defaultSize="0" autoFill="0" autoLine="0" autoPict="0">
                <anchor moveWithCells="1" sizeWithCells="1">
                  <from>
                    <xdr:col>6</xdr:col>
                    <xdr:colOff>828675</xdr:colOff>
                    <xdr:row>166</xdr:row>
                    <xdr:rowOff>352425</xdr:rowOff>
                  </from>
                  <to>
                    <xdr:col>7</xdr:col>
                    <xdr:colOff>361950</xdr:colOff>
                    <xdr:row>167</xdr:row>
                    <xdr:rowOff>0</xdr:rowOff>
                  </to>
                </anchor>
              </controlPr>
            </control>
          </mc:Choice>
        </mc:AlternateContent>
        <mc:AlternateContent xmlns:mc="http://schemas.openxmlformats.org/markup-compatibility/2006">
          <mc:Choice Requires="x14">
            <control shapeId="95510" r:id="rId93" name="Check Box 278">
              <controlPr defaultSize="0" autoFill="0" autoLine="0" autoPict="0">
                <anchor moveWithCells="1" sizeWithCells="1">
                  <from>
                    <xdr:col>6</xdr:col>
                    <xdr:colOff>200025</xdr:colOff>
                    <xdr:row>167</xdr:row>
                    <xdr:rowOff>9525</xdr:rowOff>
                  </from>
                  <to>
                    <xdr:col>6</xdr:col>
                    <xdr:colOff>771525</xdr:colOff>
                    <xdr:row>168</xdr:row>
                    <xdr:rowOff>38100</xdr:rowOff>
                  </to>
                </anchor>
              </controlPr>
            </control>
          </mc:Choice>
        </mc:AlternateContent>
        <mc:AlternateContent xmlns:mc="http://schemas.openxmlformats.org/markup-compatibility/2006">
          <mc:Choice Requires="x14">
            <control shapeId="95511" r:id="rId94" name="Check Box 279">
              <controlPr defaultSize="0" autoFill="0" autoLine="0" autoPict="0">
                <anchor moveWithCells="1" sizeWithCells="1">
                  <from>
                    <xdr:col>6</xdr:col>
                    <xdr:colOff>838200</xdr:colOff>
                    <xdr:row>167</xdr:row>
                    <xdr:rowOff>19050</xdr:rowOff>
                  </from>
                  <to>
                    <xdr:col>7</xdr:col>
                    <xdr:colOff>723900</xdr:colOff>
                    <xdr:row>168</xdr:row>
                    <xdr:rowOff>38100</xdr:rowOff>
                  </to>
                </anchor>
              </controlPr>
            </control>
          </mc:Choice>
        </mc:AlternateContent>
        <mc:AlternateContent xmlns:mc="http://schemas.openxmlformats.org/markup-compatibility/2006">
          <mc:Choice Requires="x14">
            <control shapeId="95512" r:id="rId95" name="Check Box 280">
              <controlPr defaultSize="0" autoFill="0" autoLine="0" autoPict="0">
                <anchor moveWithCells="1" sizeWithCells="1">
                  <from>
                    <xdr:col>8</xdr:col>
                    <xdr:colOff>66675</xdr:colOff>
                    <xdr:row>166</xdr:row>
                    <xdr:rowOff>361950</xdr:rowOff>
                  </from>
                  <to>
                    <xdr:col>8</xdr:col>
                    <xdr:colOff>523875</xdr:colOff>
                    <xdr:row>167</xdr:row>
                    <xdr:rowOff>9525</xdr:rowOff>
                  </to>
                </anchor>
              </controlPr>
            </control>
          </mc:Choice>
        </mc:AlternateContent>
        <mc:AlternateContent xmlns:mc="http://schemas.openxmlformats.org/markup-compatibility/2006">
          <mc:Choice Requires="x14">
            <control shapeId="95513" r:id="rId96" name="Check Box 281">
              <controlPr defaultSize="0" autoFill="0" autoLine="0" autoPict="0">
                <anchor moveWithCells="1" sizeWithCells="1">
                  <from>
                    <xdr:col>8</xdr:col>
                    <xdr:colOff>695325</xdr:colOff>
                    <xdr:row>166</xdr:row>
                    <xdr:rowOff>361950</xdr:rowOff>
                  </from>
                  <to>
                    <xdr:col>8</xdr:col>
                    <xdr:colOff>1323975</xdr:colOff>
                    <xdr:row>167</xdr:row>
                    <xdr:rowOff>9525</xdr:rowOff>
                  </to>
                </anchor>
              </controlPr>
            </control>
          </mc:Choice>
        </mc:AlternateContent>
        <mc:AlternateContent xmlns:mc="http://schemas.openxmlformats.org/markup-compatibility/2006">
          <mc:Choice Requires="x14">
            <control shapeId="95514" r:id="rId97" name="Check Box 282">
              <controlPr defaultSize="0" autoFill="0" autoLine="0" autoPict="0">
                <anchor moveWithCells="1" sizeWithCells="1">
                  <from>
                    <xdr:col>8</xdr:col>
                    <xdr:colOff>66675</xdr:colOff>
                    <xdr:row>167</xdr:row>
                    <xdr:rowOff>19050</xdr:rowOff>
                  </from>
                  <to>
                    <xdr:col>8</xdr:col>
                    <xdr:colOff>628650</xdr:colOff>
                    <xdr:row>168</xdr:row>
                    <xdr:rowOff>38100</xdr:rowOff>
                  </to>
                </anchor>
              </controlPr>
            </control>
          </mc:Choice>
        </mc:AlternateContent>
        <mc:AlternateContent xmlns:mc="http://schemas.openxmlformats.org/markup-compatibility/2006">
          <mc:Choice Requires="x14">
            <control shapeId="95515" r:id="rId98" name="Check Box 283">
              <controlPr defaultSize="0" autoFill="0" autoLine="0" autoPict="0">
                <anchor moveWithCells="1" sizeWithCells="1">
                  <from>
                    <xdr:col>8</xdr:col>
                    <xdr:colOff>695325</xdr:colOff>
                    <xdr:row>167</xdr:row>
                    <xdr:rowOff>28575</xdr:rowOff>
                  </from>
                  <to>
                    <xdr:col>8</xdr:col>
                    <xdr:colOff>1685925</xdr:colOff>
                    <xdr:row>168</xdr:row>
                    <xdr:rowOff>47625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12"/>
    <pageSetUpPr fitToPage="1"/>
  </sheetPr>
  <dimension ref="A1:I38"/>
  <sheetViews>
    <sheetView showGridLines="0" view="pageBreakPreview" zoomScale="110" zoomScaleSheetLayoutView="110" workbookViewId="0">
      <selection activeCell="D19" sqref="D19"/>
    </sheetView>
  </sheetViews>
  <sheetFormatPr defaultColWidth="9.140625" defaultRowHeight="16.5"/>
  <cols>
    <col min="1" max="1" width="12.140625" style="29" customWidth="1"/>
    <col min="2" max="2" width="20.5703125" style="29" customWidth="1"/>
    <col min="3" max="3" width="11.42578125" style="29" customWidth="1"/>
    <col min="4" max="4" width="17.7109375" style="29" customWidth="1"/>
    <col min="5" max="5" width="42" style="29" customWidth="1"/>
    <col min="6" max="8" width="9.140625" style="24"/>
    <col min="9" max="16384" width="9.140625" style="25"/>
  </cols>
  <sheetData>
    <row r="1" spans="1:9" s="24" customFormat="1" ht="31.5" customHeight="1">
      <c r="A1" s="925" t="str">
        <f>'Attach 3(JV)'!A1</f>
        <v xml:space="preserve">Specification No.:CC/NT/W-RT/DOM/A04/24/04405 </v>
      </c>
      <c r="B1" s="925"/>
      <c r="C1" s="925"/>
      <c r="D1" s="925"/>
      <c r="E1" s="268" t="str">
        <f>"Attachment-3(QR) " &amp; 'Attach 3(JV)'!AT1</f>
        <v xml:space="preserve">Attachment-3(QR) </v>
      </c>
    </row>
    <row r="2" spans="1:9" ht="5.25" customHeight="1"/>
    <row r="3" spans="1:9" ht="93.75" customHeight="1">
      <c r="A3" s="1075" t="str">
        <f>'Attach 3(JV)'!A3</f>
        <v>765 kV Reactor Package–LOT-7RT-04-BULK for 7X 110 MVAR, 765kV, (1-Ph) Reactors under "Bulk Procurement of 765kV &amp; 400kV Class Transformers &amp; Reactors of various capacities (Lot-7)"</v>
      </c>
      <c r="B3" s="1076"/>
      <c r="C3" s="1076"/>
      <c r="D3" s="1076"/>
      <c r="E3" s="1076"/>
      <c r="F3" s="26"/>
      <c r="G3" s="27"/>
      <c r="H3" s="26"/>
    </row>
    <row r="4" spans="1:9" ht="20.100000000000001" customHeight="1">
      <c r="A4" s="28"/>
      <c r="H4" s="30"/>
      <c r="I4" s="11"/>
    </row>
    <row r="5" spans="1:9" ht="20.100000000000001" customHeight="1">
      <c r="A5" s="858" t="s">
        <v>70</v>
      </c>
      <c r="B5" s="858"/>
      <c r="C5" s="858"/>
      <c r="D5" s="858"/>
      <c r="E5" s="858"/>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64" t="str">
        <f>'Attach 3(JV)'!A8</f>
        <v/>
      </c>
      <c r="B8" s="864"/>
      <c r="C8" s="864"/>
      <c r="D8" s="864"/>
      <c r="E8" s="107" t="str">
        <f>'Attach 3(JV)'!E8</f>
        <v>Contract Services</v>
      </c>
      <c r="H8" s="30"/>
      <c r="I8" s="11"/>
    </row>
    <row r="9" spans="1:9" ht="20.100000000000001" customHeight="1">
      <c r="A9" s="13" t="s">
        <v>57</v>
      </c>
      <c r="B9" s="861">
        <f>'Attach 3(JV)'!B9</f>
        <v>0</v>
      </c>
      <c r="C9" s="861"/>
      <c r="D9" s="861"/>
      <c r="E9" s="107" t="str">
        <f>'Attach 3(JV)'!E9</f>
        <v>Power Grid Corporation of India Ltd.,</v>
      </c>
      <c r="H9" s="30"/>
      <c r="I9" s="11"/>
    </row>
    <row r="10" spans="1:9" ht="20.100000000000001" customHeight="1">
      <c r="A10" s="13" t="s">
        <v>59</v>
      </c>
      <c r="B10" s="1078">
        <f>'Attach 3(JV)'!B10</f>
        <v>0</v>
      </c>
      <c r="C10" s="1078"/>
      <c r="D10" s="1078"/>
      <c r="E10" s="107" t="str">
        <f>'Attach 3(JV)'!E10</f>
        <v>"Saudamini", Plot No. 2, Sector 29</v>
      </c>
      <c r="H10" s="30"/>
      <c r="I10" s="11"/>
    </row>
    <row r="11" spans="1:9" ht="20.100000000000001" customHeight="1">
      <c r="B11" s="1078">
        <f>'Attach 3(JV)'!B11</f>
        <v>0</v>
      </c>
      <c r="C11" s="1078"/>
      <c r="D11" s="1078"/>
      <c r="E11" s="107" t="str">
        <f>'Attach 3(JV)'!E11</f>
        <v>Gurugram (Haryana) - 122001</v>
      </c>
    </row>
    <row r="12" spans="1:9" ht="20.100000000000001" customHeight="1">
      <c r="A12" s="32"/>
      <c r="B12" s="1078">
        <f>'Attach 3(JV)'!B12</f>
        <v>0</v>
      </c>
      <c r="C12" s="1078"/>
      <c r="D12" s="1078"/>
      <c r="E12" s="15"/>
    </row>
    <row r="13" spans="1:9" ht="20.100000000000001" customHeight="1">
      <c r="A13" s="29" t="s">
        <v>63</v>
      </c>
    </row>
    <row r="14" spans="1:9" ht="20.100000000000001" customHeight="1">
      <c r="A14" s="32"/>
    </row>
    <row r="15" spans="1:9" ht="27.75" customHeight="1">
      <c r="A15" s="1077" t="s">
        <v>288</v>
      </c>
      <c r="B15" s="1077"/>
      <c r="C15" s="1077"/>
      <c r="D15" s="1077"/>
      <c r="E15" s="1077"/>
      <c r="F15" s="34"/>
      <c r="G15" s="34"/>
      <c r="H15" s="34"/>
    </row>
    <row r="16" spans="1:9" ht="20.100000000000001" customHeight="1">
      <c r="A16" s="32"/>
    </row>
    <row r="17" spans="1:5" ht="20.100000000000001" customHeight="1">
      <c r="A17" s="35"/>
    </row>
    <row r="18" spans="1:5" ht="20.100000000000001" customHeight="1"/>
    <row r="19" spans="1:5" ht="20.100000000000001" customHeight="1">
      <c r="A19" s="35"/>
    </row>
    <row r="20" spans="1:5" ht="20.100000000000001" customHeight="1">
      <c r="A20" s="35"/>
    </row>
    <row r="21" spans="1:5" ht="33" customHeight="1">
      <c r="D21" s="37"/>
    </row>
    <row r="22" spans="1:5" ht="33" customHeight="1">
      <c r="A22" s="36" t="s">
        <v>65</v>
      </c>
      <c r="B22" s="62" t="str">
        <f>'Attach 3(JV)'!B24</f>
        <v>--</v>
      </c>
      <c r="C22" s="33"/>
      <c r="D22" s="37" t="s">
        <v>66</v>
      </c>
      <c r="E22" s="198" t="str">
        <f>'Attach 3(JV)'!E24</f>
        <v/>
      </c>
    </row>
    <row r="23" spans="1:5" ht="33" customHeight="1">
      <c r="A23" s="36" t="s">
        <v>67</v>
      </c>
      <c r="B23" s="198" t="str">
        <f>'Attach 3(JV)'!B25</f>
        <v/>
      </c>
      <c r="C23" s="33"/>
      <c r="D23" s="37" t="s">
        <v>68</v>
      </c>
      <c r="E23" s="198" t="str">
        <f>'Attach 3(JV)'!E25</f>
        <v/>
      </c>
    </row>
    <row r="24" spans="1:5" ht="33" customHeight="1">
      <c r="C24" s="33"/>
      <c r="D24" s="37"/>
    </row>
    <row r="25" spans="1:5" ht="33" customHeight="1">
      <c r="A25" s="33"/>
      <c r="B25" s="33"/>
      <c r="C25" s="33"/>
      <c r="D25" s="37"/>
      <c r="E25" s="33"/>
    </row>
    <row r="26" spans="1:5" ht="20.100000000000001" customHeight="1"/>
    <row r="27" spans="1:5" ht="20.100000000000001" customHeight="1">
      <c r="A27" s="38"/>
    </row>
    <row r="28" spans="1:5" ht="20.100000000000001" customHeight="1"/>
    <row r="29" spans="1:5" ht="20.100000000000001" customHeight="1"/>
    <row r="30" spans="1:5" ht="20.100000000000001" customHeight="1">
      <c r="A30" s="38"/>
    </row>
    <row r="31" spans="1:5" ht="20.100000000000001" customHeight="1"/>
    <row r="32" spans="1:5" ht="20.100000000000001" customHeight="1">
      <c r="A32" s="38"/>
    </row>
    <row r="33" spans="1:1" ht="20.100000000000001" customHeight="1"/>
    <row r="34" spans="1:1" ht="20.100000000000001" customHeight="1">
      <c r="A34" s="38"/>
    </row>
    <row r="35" spans="1:1" ht="20.100000000000001" customHeight="1"/>
    <row r="36" spans="1:1" ht="20.100000000000001" customHeight="1"/>
    <row r="37" spans="1:1" ht="20.100000000000001" customHeight="1"/>
    <row r="38" spans="1:1" ht="20.100000000000001" customHeight="1"/>
  </sheetData>
  <customSheetViews>
    <customSheetView guid="{51A6EE7B-1159-4743-BF27-95D329619B3B}" scale="110" showPageBreaks="1" showGridLines="0" fitToPage="1" printArea="1" state="hidden" view="pageBreakPreview">
      <selection activeCell="D19" sqref="D19"/>
      <pageMargins left="0" right="0" top="0" bottom="0" header="0" footer="0"/>
      <pageSetup scale="97" orientation="portrait" r:id="rId1"/>
      <headerFooter alignWithMargins="0">
        <oddFooter>&amp;R&amp;"Book Antiqua,Bold"&amp;8 Page &amp;P of &amp;N</oddFooter>
      </headerFooter>
    </customSheetView>
    <customSheetView guid="{B9DDBA10-9BB0-4D91-9619-C113F75B2489}" scale="110" showPageBreaks="1" showGridLines="0" fitToPage="1" printArea="1" state="hidden" view="pageBreakPreview">
      <selection activeCell="D19" sqref="D19"/>
      <pageMargins left="0" right="0" top="0" bottom="0" header="0" footer="0"/>
      <pageSetup scale="97" orientation="portrait" r:id="rId2"/>
      <headerFooter alignWithMargins="0">
        <oddFooter>&amp;R&amp;"Book Antiqua,Bold"&amp;8 Page &amp;P of &amp;N</oddFooter>
      </headerFooter>
    </customSheetView>
    <customSheetView guid="{4B898AE2-7356-489E-882D-EC3B09CB95AA}" scale="110" showPageBreaks="1" showGridLines="0" fitToPage="1" printArea="1" state="hidden" view="pageBreakPreview">
      <selection activeCell="D19" sqref="D19"/>
      <pageMargins left="0" right="0" top="0" bottom="0" header="0" footer="0"/>
      <pageSetup scale="97" orientation="portrait" r:id="rId3"/>
      <headerFooter alignWithMargins="0">
        <oddFooter>&amp;R&amp;"Book Antiqua,Bold"&amp;8 Page &amp;P of &amp;N</oddFooter>
      </headerFooter>
    </customSheetView>
    <customSheetView guid="{3836A67F-51F8-4B52-B51D-937DC398CD1F}" scale="110" showPageBreaks="1" showGridLines="0" fitToPage="1" printArea="1" state="hidden" view="pageBreakPreview">
      <selection activeCell="D19" sqref="D19"/>
      <pageMargins left="0" right="0" top="0" bottom="0" header="0" footer="0"/>
      <pageSetup scale="97" orientation="portrait" r:id="rId4"/>
      <headerFooter alignWithMargins="0">
        <oddFooter>&amp;R&amp;"Book Antiqua,Bold"&amp;8 Page &amp;P of &amp;N</oddFooter>
      </headerFooter>
    </customSheetView>
    <customSheetView guid="{9F341631-288D-49D9-8F81-65CCC818C9BA}" scale="110" showPageBreaks="1" showGridLines="0" fitToPage="1" printArea="1" state="hidden" view="pageBreakPreview">
      <selection activeCell="D19" sqref="D19"/>
      <pageMargins left="0" right="0" top="0" bottom="0" header="0" footer="0"/>
      <pageSetup scale="97" orientation="portrait" r:id="rId5"/>
      <headerFooter alignWithMargins="0">
        <oddFooter>&amp;R&amp;"Book Antiqua,Bold"&amp;8 Page &amp;P of &amp;N</oddFooter>
      </headerFooter>
    </customSheetView>
    <customSheetView guid="{DBB6855E-D634-47BF-8EAD-2479D63E426E}" scale="110" showPageBreaks="1" showGridLines="0" fitToPage="1" printArea="1" state="hidden" view="pageBreakPreview">
      <selection activeCell="D19" sqref="D19"/>
      <pageMargins left="0" right="0" top="0" bottom="0" header="0" footer="0"/>
      <pageSetup scale="97" orientation="portrait" r:id="rId6"/>
      <headerFooter alignWithMargins="0">
        <oddFooter>&amp;R&amp;"Book Antiqua,Bold"&amp;8 Page &amp;P of &amp;N</oddFooter>
      </headerFooter>
    </customSheetView>
    <customSheetView guid="{9CD72AD0-8BDA-437F-A784-A667464C809C}" scale="110" showPageBreaks="1" showGridLines="0" fitToPage="1" printArea="1" state="hidden" view="pageBreakPreview">
      <selection activeCell="D19" sqref="D19"/>
      <pageMargins left="0" right="0" top="0" bottom="0" header="0" footer="0"/>
      <pageSetup scale="98" orientation="portrait" r:id="rId7"/>
      <headerFooter alignWithMargins="0">
        <oddFooter>&amp;R&amp;"Book Antiqua,Bold"&amp;8 Page &amp;P of &amp;N</oddFooter>
      </headerFooter>
    </customSheetView>
    <customSheetView guid="{757C3C2F-C668-4CD7-806B-CA71CC57DCC1}" scale="110" showPageBreaks="1" showGridLines="0" fitToPage="1" printArea="1" state="hidden" view="pageBreakPreview">
      <selection activeCell="D19" sqref="D19"/>
      <pageMargins left="0" right="0" top="0" bottom="0" header="0" footer="0"/>
      <pageSetup scale="97" orientation="portrait" r:id="rId8"/>
      <headerFooter alignWithMargins="0">
        <oddFooter>&amp;R&amp;"Book Antiqua,Bold"&amp;8 Page &amp;P of &amp;N</oddFooter>
      </headerFooter>
    </customSheetView>
    <customSheetView guid="{696D4A13-5E44-4B16-B107-EB70ABB06CBE}" scale="110" showPageBreaks="1" showGridLines="0" fitToPage="1" printArea="1" state="hidden" view="pageBreakPreview">
      <selection activeCell="D19" sqref="D19"/>
      <pageMargins left="0" right="0" top="0" bottom="0" header="0" footer="0"/>
      <pageSetup scale="96" orientation="portrait" r:id="rId9"/>
      <headerFooter alignWithMargins="0">
        <oddFooter>&amp;R&amp;"Book Antiqua,Bold"&amp;8 Page &amp;P of &amp;N</oddFooter>
      </headerFooter>
    </customSheetView>
    <customSheetView guid="{5476C51C-4037-4B28-A818-10D7CDF0C66A}" scale="110" showPageBreaks="1" showGridLines="0" fitToPage="1" printArea="1" state="hidden" view="pageBreakPreview">
      <selection activeCell="D19" sqref="D19"/>
      <pageMargins left="0" right="0" top="0" bottom="0" header="0" footer="0"/>
      <pageSetup scale="97" orientation="portrait" r:id="rId10"/>
      <headerFooter alignWithMargins="0">
        <oddFooter>&amp;R&amp;"Book Antiqua,Bold"&amp;8 Page &amp;P of &amp;N</oddFooter>
      </headerFooter>
    </customSheetView>
    <customSheetView guid="{273BBCBD-8F12-4445-A7CA-FDA7C67AE3D5}" scale="110" showPageBreaks="1" showGridLines="0" fitToPage="1" printArea="1" state="hidden" view="pageBreakPreview">
      <selection activeCell="D19" sqref="D19"/>
      <pageMargins left="0" right="0" top="0" bottom="0" header="0" footer="0"/>
      <pageSetup scale="97" orientation="portrait" r:id="rId11"/>
      <headerFooter alignWithMargins="0">
        <oddFooter>&amp;R&amp;"Book Antiqua,Bold"&amp;8 Page &amp;P of &amp;N</oddFooter>
      </headerFooter>
    </customSheetView>
    <customSheetView guid="{27CB7082-4FAB-46F1-8968-11E3E4A629B2}" scale="110" showPageBreaks="1" showGridLines="0" fitToPage="1" printArea="1" state="hidden" view="pageBreakPreview">
      <selection activeCell="D19" sqref="D19"/>
      <pageMargins left="0" right="0" top="0" bottom="0" header="0" footer="0"/>
      <pageSetup scale="97" orientation="portrait" r:id="rId12"/>
      <headerFooter alignWithMargins="0">
        <oddFooter>&amp;R&amp;"Book Antiqua,Bold"&amp;8 Page &amp;P of &amp;N</oddFooter>
      </headerFooter>
    </customSheetView>
    <customSheetView guid="{CDF7C778-C53B-45C7-952D-968F867FB204}" scale="110" showPageBreaks="1" showGridLines="0" fitToPage="1" printArea="1" state="hidden" view="pageBreakPreview">
      <selection activeCell="D19" sqref="D19"/>
      <pageMargins left="0" right="0" top="0" bottom="0" header="0" footer="0"/>
      <pageSetup scale="97" orientation="portrait" r:id="rId13"/>
      <headerFooter alignWithMargins="0">
        <oddFooter>&amp;R&amp;"Book Antiqua,Bold"&amp;8 Page &amp;P of &amp;N</oddFooter>
      </headerFooter>
    </customSheetView>
    <customSheetView guid="{2CF6F19D-227C-4840-A9E1-6C944B0145DB}" scale="110" showPageBreaks="1" showGridLines="0" fitToPage="1" printArea="1" state="hidden" view="pageBreakPreview">
      <selection activeCell="D19" sqref="D19"/>
      <pageMargins left="0" right="0" top="0" bottom="0" header="0" footer="0"/>
      <pageSetup scale="97" orientation="portrait" r:id="rId14"/>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 right="0" top="0" bottom="0" header="0" footer="0"/>
      <pageSetup orientation="portrait" r:id="rId15"/>
      <headerFooter alignWithMargins="0">
        <oddFooter>&amp;R&amp;"Book Antiqua,Bold"&amp;8 Page &amp;P of &amp;N</oddFooter>
      </headerFooter>
    </customSheetView>
    <customSheetView guid="{CB7992C9-ABA5-4C7D-8C49-1E1D8E8875C7}" showPageBreaks="1" showGridLines="0" printArea="1" view="pageBreakPreview" topLeftCell="A10">
      <selection activeCell="H6" sqref="H6"/>
      <pageMargins left="0" right="0" top="0" bottom="0" header="0" footer="0"/>
      <pageSetup orientation="portrait" r:id="rId16"/>
      <headerFooter alignWithMargins="0">
        <oddFooter>&amp;R&amp;"Book Antiqua,Bold"&amp;8 Page &amp;P of &amp;N</oddFooter>
      </headerFooter>
    </customSheetView>
    <customSheetView guid="{97C0FC0E-800C-45C9-895E-E91A3F1ADBA4}" showPageBreaks="1" showGridLines="0" printArea="1" view="pageBreakPreview" topLeftCell="A4">
      <selection activeCell="D20" sqref="D20"/>
      <pageMargins left="0" right="0" top="0" bottom="0" header="0" footer="0"/>
      <pageSetup orientation="portrait" r:id="rId17"/>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 right="0" top="0" bottom="0" header="0" footer="0"/>
      <pageSetup orientation="portrait" r:id="rId18"/>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 right="0" top="0" bottom="0" header="0" footer="0"/>
      <pageSetup orientation="portrait" r:id="rId19"/>
      <headerFooter alignWithMargins="0">
        <oddFooter>&amp;R&amp;"Book Antiqua,Bold"&amp;8 Page &amp;P of &amp;N</oddFooter>
      </headerFooter>
    </customSheetView>
    <customSheetView guid="{FE4EC9C4-31B9-4D40-8323-5B16C3BC840F}" scale="60" showPageBreaks="1" showGridLines="0" printArea="1" view="pageBreakPreview" topLeftCell="A7">
      <selection activeCell="E13" sqref="E13"/>
      <pageMargins left="0" right="0" top="0" bottom="0" header="0" footer="0"/>
      <pageSetup orientation="portrait" r:id="rId20"/>
      <headerFooter alignWithMargins="0">
        <oddFooter>&amp;R&amp;"Book Antiqua,Bold"&amp;8 Page &amp;P of &amp;N</oddFooter>
      </headerFooter>
    </customSheetView>
    <customSheetView guid="{F9FE2C60-2849-4C32-B532-2B1A89FFA9CD}" showGridLines="0" topLeftCell="A19">
      <selection activeCell="E13" sqref="E13"/>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selection activeCell="A3" sqref="A3:E3"/>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selection activeCell="E8" sqref="E8"/>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 right="0" top="0" bottom="0" header="0" footer="0"/>
      <pageSetup orientation="portrait" r:id="rId25"/>
      <headerFooter alignWithMargins="0">
        <oddFooter>&amp;L&amp;8Tower Package-P238-TW04, TL associated with Phase-I Generation Project in Orissa (Part-C)&amp;R&amp;"Book Antiqua,Bold"&amp;8Attachment-3(QR) TW04  / Page &amp;P of &amp;N</oddFooter>
      </headerFooter>
    </customSheetView>
    <customSheetView guid="{ECEBABD0-566A-41C4-AA9A-38EA30EFEDA8}" showPageBreaks="1" showGridLines="0" zeroValues="0" printArea="1" showRuler="0">
      <pageMargins left="0" right="0" top="0" bottom="0" header="0" footer="0"/>
      <pageSetup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E8" sqref="E8"/>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selection activeCell="A3" sqref="A3:E3"/>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selection activeCell="A3" sqref="A3:E3"/>
      <pageMargins left="0" right="0" top="0" bottom="0" header="0" footer="0"/>
      <pageSetup orientation="portrait" r:id="rId29"/>
      <headerFooter alignWithMargins="0">
        <oddFooter>&amp;R&amp;"Book Antiqua,Bold"&amp;8 Page &amp;P of &amp;N</oddFooter>
      </headerFooter>
    </customSheetView>
    <customSheetView guid="{240327DD-375F-45D4-BA52-89AFD79FE6A1}" scale="60" showPageBreaks="1" showGridLines="0" printArea="1" view="pageBreakPreview">
      <selection activeCell="E13" sqref="E13"/>
      <pageMargins left="0" right="0" top="0" bottom="0" header="0" footer="0"/>
      <pageSetup orientation="portrait" r:id="rId30"/>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 right="0" top="0" bottom="0" header="0" footer="0"/>
      <pageSetup orientation="portrait" r:id="rId31"/>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 right="0" top="0" bottom="0" header="0" footer="0"/>
      <pageSetup orientation="portrait" r:id="rId32"/>
      <headerFooter alignWithMargins="0">
        <oddFooter>&amp;R&amp;"Book Antiqua,Bold"&amp;8 Page &amp;P of &amp;N</oddFooter>
      </headerFooter>
    </customSheetView>
    <customSheetView guid="{38BECF6E-1A53-4F98-87B9-44F2C5F77E08}" showPageBreaks="1" showGridLines="0" printArea="1" view="pageBreakPreview">
      <selection activeCell="I5" sqref="I5"/>
      <pageMargins left="0" right="0" top="0" bottom="0" header="0" footer="0"/>
      <pageSetup orientation="portrait" r:id="rId33"/>
      <headerFooter alignWithMargins="0">
        <oddFooter>&amp;R&amp;"Book Antiqua,Bold"&amp;8 Page &amp;P of &amp;N</oddFooter>
      </headerFooter>
    </customSheetView>
    <customSheetView guid="{340562B9-6CEE-4962-8D7D-CA1C6778F52C}" showPageBreaks="1" showGridLines="0" printArea="1" view="pageBreakPreview">
      <selection activeCell="I5" sqref="I5"/>
      <pageMargins left="0" right="0" top="0" bottom="0" header="0" footer="0"/>
      <pageSetup orientation="portrait" r:id="rId34"/>
      <headerFooter alignWithMargins="0">
        <oddFooter>&amp;R&amp;"Book Antiqua,Bold"&amp;8 Page &amp;P of &amp;N</oddFooter>
      </headerFooter>
    </customSheetView>
    <customSheetView guid="{82E8A0F5-0020-4355-95CF-28601763A783}" showPageBreaks="1" showGridLines="0" fitToPage="1" printArea="1" view="pageBreakPreview">
      <selection activeCell="E4" sqref="E4"/>
      <pageMargins left="0" right="0" top="0" bottom="0" header="0" footer="0"/>
      <pageSetup scale="97" orientation="portrait" r:id="rId35"/>
      <headerFooter alignWithMargins="0">
        <oddFooter>&amp;R&amp;"Book Antiqua,Bold"&amp;8 Page &amp;P of &amp;N</oddFooter>
      </headerFooter>
    </customSheetView>
    <customSheetView guid="{05855B4F-D61E-4C97-B759-B2F96767F6F8}" showPageBreaks="1" showGridLines="0" fitToPage="1" printArea="1" view="pageBreakPreview">
      <selection activeCell="G10" sqref="G10"/>
      <pageMargins left="0" right="0" top="0" bottom="0" header="0" footer="0"/>
      <pageSetup scale="89" orientation="portrait" r:id="rId36"/>
      <headerFooter alignWithMargins="0">
        <oddFooter>&amp;R&amp;"Book Antiqua,Bold"&amp;8 Page &amp;P of &amp;N</oddFooter>
      </headerFooter>
    </customSheetView>
    <customSheetView guid="{A8583C01-5E6A-4469-ADCA-440E12AA8084}" scale="110" showPageBreaks="1" showGridLines="0" fitToPage="1" printArea="1" state="hidden" view="pageBreakPreview">
      <selection activeCell="D19" sqref="D19"/>
      <pageMargins left="0" right="0" top="0" bottom="0" header="0" footer="0"/>
      <pageSetup scale="97" orientation="portrait" r:id="rId37"/>
      <headerFooter alignWithMargins="0">
        <oddFooter>&amp;R&amp;"Book Antiqua,Bold"&amp;8 Page &amp;P of &amp;N</oddFooter>
      </headerFooter>
    </customSheetView>
    <customSheetView guid="{F8DC905B-04E9-41D7-B695-0DB8D092215B}" scale="110" showPageBreaks="1" showGridLines="0" fitToPage="1" printArea="1" state="hidden" view="pageBreakPreview">
      <selection activeCell="D19" sqref="D19"/>
      <pageMargins left="0" right="0" top="0" bottom="0" header="0" footer="0"/>
      <pageSetup scale="98" orientation="portrait" r:id="rId38"/>
      <headerFooter alignWithMargins="0">
        <oddFooter>&amp;R&amp;"Book Antiqua,Bold"&amp;8 Page &amp;P of &amp;N</oddFooter>
      </headerFooter>
    </customSheetView>
    <customSheetView guid="{067EF7EF-2552-42C0-8B2F-9338A16B73EB}" scale="110" showPageBreaks="1" showGridLines="0" fitToPage="1" printArea="1" state="hidden" view="pageBreakPreview">
      <selection activeCell="D19" sqref="D19"/>
      <pageMargins left="0" right="0" top="0" bottom="0" header="0" footer="0"/>
      <pageSetup scale="97" orientation="portrait" r:id="rId39"/>
      <headerFooter alignWithMargins="0">
        <oddFooter>&amp;R&amp;"Book Antiqua,Bold"&amp;8 Page &amp;P of &amp;N</oddFooter>
      </headerFooter>
    </customSheetView>
    <customSheetView guid="{869B0F9C-77A4-468D-A350-EA35CAE357D9}" scale="110" showPageBreaks="1" showGridLines="0" fitToPage="1" printArea="1" state="hidden" view="pageBreakPreview">
      <selection activeCell="D19" sqref="D19"/>
      <pageMargins left="0" right="0" top="0" bottom="0" header="0" footer="0"/>
      <pageSetup scale="97" orientation="portrait" r:id="rId40"/>
      <headerFooter alignWithMargins="0">
        <oddFooter>&amp;R&amp;"Book Antiqua,Bold"&amp;8 Page &amp;P of &amp;N</oddFooter>
      </headerFooter>
    </customSheetView>
    <customSheetView guid="{5D67CA2D-8BB3-4F00-894F-4872C1BBE88F}" scale="110" showPageBreaks="1" showGridLines="0" fitToPage="1" printArea="1" state="hidden" view="pageBreakPreview">
      <selection activeCell="D19" sqref="D19"/>
      <pageMargins left="0" right="0" top="0" bottom="0" header="0" footer="0"/>
      <pageSetup scale="98" orientation="portrait" r:id="rId41"/>
      <headerFooter alignWithMargins="0">
        <oddFooter>&amp;R&amp;"Book Antiqua,Bold"&amp;8 Page &amp;P of &amp;N</oddFooter>
      </headerFooter>
    </customSheetView>
    <customSheetView guid="{F0C5A243-1ADF-42BF-85A0-B6506A13618B}" scale="110" showPageBreaks="1" showGridLines="0" fitToPage="1" printArea="1" state="hidden" view="pageBreakPreview">
      <selection activeCell="D19" sqref="D19"/>
      <pageMargins left="0" right="0" top="0" bottom="0" header="0" footer="0"/>
      <pageSetup scale="97" orientation="portrait" r:id="rId42"/>
      <headerFooter alignWithMargins="0">
        <oddFooter>&amp;R&amp;"Book Antiqua,Bold"&amp;8 Page &amp;P of &amp;N</oddFooter>
      </headerFooter>
    </customSheetView>
    <customSheetView guid="{176DC383-BC5B-4A2C-B484-0B54305CAC0E}" scale="110" showPageBreaks="1" showGridLines="0" fitToPage="1" printArea="1" state="hidden" view="pageBreakPreview">
      <selection activeCell="D19" sqref="D19"/>
      <pageMargins left="0" right="0" top="0" bottom="0" header="0" footer="0"/>
      <pageSetup scale="97" orientation="portrait" r:id="rId43"/>
      <headerFooter alignWithMargins="0">
        <oddFooter>&amp;R&amp;"Book Antiqua,Bold"&amp;8 Page &amp;P of &amp;N</oddFooter>
      </headerFooter>
    </customSheetView>
    <customSheetView guid="{3B6A9969-E4B8-452F-AFFE-7A4A13F5C420}" scale="110" showPageBreaks="1" showGridLines="0" fitToPage="1" printArea="1" state="hidden" view="pageBreakPreview">
      <selection activeCell="D19" sqref="D19"/>
      <pageMargins left="0" right="0" top="0" bottom="0" header="0" footer="0"/>
      <pageSetup scale="97" orientation="portrait" r:id="rId44"/>
      <headerFooter alignWithMargins="0">
        <oddFooter>&amp;R&amp;"Book Antiqua,Bold"&amp;8 Page &amp;P of &amp;N</oddFooter>
      </headerFooter>
    </customSheetView>
    <customSheetView guid="{B8284B7F-813C-4C59-8CB2-9F34C8EAC9F3}" scale="110" showPageBreaks="1" showGridLines="0" fitToPage="1" printArea="1" state="hidden" view="pageBreakPreview">
      <selection activeCell="D19" sqref="D19"/>
      <pageMargins left="0" right="0" top="0" bottom="0" header="0" footer="0"/>
      <pageSetup scale="97" orientation="portrait" r:id="rId45"/>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7" orientation="portrait" r:id="rId46"/>
  <headerFooter alignWithMargins="0">
    <oddFooter>&amp;R&amp;"Book Antiqua,Bold"&amp;8 Page &amp;P of &amp;N</oddFooter>
  </headerFooter>
  <drawing r:id="rId47"/>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pageSetUpPr fitToPage="1"/>
  </sheetPr>
  <dimension ref="A1:Y428"/>
  <sheetViews>
    <sheetView showGridLines="0" showZeros="0" view="pageBreakPreview" topLeftCell="A55" zoomScale="85" zoomScaleNormal="100" zoomScaleSheetLayoutView="85" workbookViewId="0">
      <selection activeCell="F77" sqref="F77:I77"/>
    </sheetView>
  </sheetViews>
  <sheetFormatPr defaultRowHeight="15.75"/>
  <cols>
    <col min="1" max="1" width="14.28515625" style="278" customWidth="1"/>
    <col min="2" max="2" width="13.85546875" style="278" customWidth="1"/>
    <col min="3" max="3" width="11.42578125" style="278" customWidth="1"/>
    <col min="4" max="4" width="27.85546875" style="278" customWidth="1"/>
    <col min="5" max="5" width="14.42578125" style="278" customWidth="1"/>
    <col min="6" max="6" width="21" style="278" customWidth="1"/>
    <col min="7" max="7" width="19.7109375" style="278" customWidth="1"/>
    <col min="8" max="8" width="18" style="278" customWidth="1"/>
    <col min="9" max="9" width="23.140625" style="278" customWidth="1"/>
    <col min="10" max="10" width="10.5703125" style="278" hidden="1" customWidth="1"/>
    <col min="11" max="11" width="10.28515625" style="278" hidden="1" customWidth="1"/>
    <col min="12" max="12" width="11.85546875" style="278" hidden="1" customWidth="1"/>
    <col min="13" max="13" width="34.5703125" style="278" hidden="1" customWidth="1"/>
    <col min="14" max="14" width="10.42578125" style="278" hidden="1" customWidth="1"/>
    <col min="15" max="15" width="11.42578125" style="278" hidden="1" customWidth="1"/>
    <col min="16" max="16" width="10.7109375" style="278" hidden="1" customWidth="1"/>
    <col min="17" max="17" width="13.7109375" style="278" hidden="1" customWidth="1"/>
    <col min="18" max="20" width="0" style="278" hidden="1" customWidth="1"/>
    <col min="21" max="21" width="13.5703125" style="278" hidden="1" customWidth="1"/>
    <col min="22" max="23" width="0" style="278" hidden="1" customWidth="1"/>
    <col min="24" max="24" width="4.7109375" style="278" hidden="1" customWidth="1"/>
    <col min="25" max="256" width="9.140625" style="278"/>
    <col min="257" max="257" width="14.28515625" style="278" customWidth="1"/>
    <col min="258" max="258" width="13.85546875" style="278" customWidth="1"/>
    <col min="259" max="259" width="11.42578125" style="278" customWidth="1"/>
    <col min="260" max="260" width="27.85546875" style="278" customWidth="1"/>
    <col min="261" max="261" width="14.42578125" style="278" customWidth="1"/>
    <col min="262" max="262" width="21" style="278" customWidth="1"/>
    <col min="263" max="263" width="19.7109375" style="278" customWidth="1"/>
    <col min="264" max="264" width="18" style="278" customWidth="1"/>
    <col min="265" max="265" width="23.140625" style="278" customWidth="1"/>
    <col min="266" max="280" width="0" style="278" hidden="1" customWidth="1"/>
    <col min="281" max="512" width="9.140625" style="278"/>
    <col min="513" max="513" width="14.28515625" style="278" customWidth="1"/>
    <col min="514" max="514" width="13.85546875" style="278" customWidth="1"/>
    <col min="515" max="515" width="11.42578125" style="278" customWidth="1"/>
    <col min="516" max="516" width="27.85546875" style="278" customWidth="1"/>
    <col min="517" max="517" width="14.42578125" style="278" customWidth="1"/>
    <col min="518" max="518" width="21" style="278" customWidth="1"/>
    <col min="519" max="519" width="19.7109375" style="278" customWidth="1"/>
    <col min="520" max="520" width="18" style="278" customWidth="1"/>
    <col min="521" max="521" width="23.140625" style="278" customWidth="1"/>
    <col min="522" max="536" width="0" style="278" hidden="1" customWidth="1"/>
    <col min="537" max="768" width="9.140625" style="278"/>
    <col min="769" max="769" width="14.28515625" style="278" customWidth="1"/>
    <col min="770" max="770" width="13.85546875" style="278" customWidth="1"/>
    <col min="771" max="771" width="11.42578125" style="278" customWidth="1"/>
    <col min="772" max="772" width="27.85546875" style="278" customWidth="1"/>
    <col min="773" max="773" width="14.42578125" style="278" customWidth="1"/>
    <col min="774" max="774" width="21" style="278" customWidth="1"/>
    <col min="775" max="775" width="19.7109375" style="278" customWidth="1"/>
    <col min="776" max="776" width="18" style="278" customWidth="1"/>
    <col min="777" max="777" width="23.140625" style="278" customWidth="1"/>
    <col min="778" max="792" width="0" style="278" hidden="1" customWidth="1"/>
    <col min="793" max="1024" width="9.140625" style="278"/>
    <col min="1025" max="1025" width="14.28515625" style="278" customWidth="1"/>
    <col min="1026" max="1026" width="13.85546875" style="278" customWidth="1"/>
    <col min="1027" max="1027" width="11.42578125" style="278" customWidth="1"/>
    <col min="1028" max="1028" width="27.85546875" style="278" customWidth="1"/>
    <col min="1029" max="1029" width="14.42578125" style="278" customWidth="1"/>
    <col min="1030" max="1030" width="21" style="278" customWidth="1"/>
    <col min="1031" max="1031" width="19.7109375" style="278" customWidth="1"/>
    <col min="1032" max="1032" width="18" style="278" customWidth="1"/>
    <col min="1033" max="1033" width="23.140625" style="278" customWidth="1"/>
    <col min="1034" max="1048" width="0" style="278" hidden="1" customWidth="1"/>
    <col min="1049" max="1280" width="9.140625" style="278"/>
    <col min="1281" max="1281" width="14.28515625" style="278" customWidth="1"/>
    <col min="1282" max="1282" width="13.85546875" style="278" customWidth="1"/>
    <col min="1283" max="1283" width="11.42578125" style="278" customWidth="1"/>
    <col min="1284" max="1284" width="27.85546875" style="278" customWidth="1"/>
    <col min="1285" max="1285" width="14.42578125" style="278" customWidth="1"/>
    <col min="1286" max="1286" width="21" style="278" customWidth="1"/>
    <col min="1287" max="1287" width="19.7109375" style="278" customWidth="1"/>
    <col min="1288" max="1288" width="18" style="278" customWidth="1"/>
    <col min="1289" max="1289" width="23.140625" style="278" customWidth="1"/>
    <col min="1290" max="1304" width="0" style="278" hidden="1" customWidth="1"/>
    <col min="1305" max="1536" width="9.140625" style="278"/>
    <col min="1537" max="1537" width="14.28515625" style="278" customWidth="1"/>
    <col min="1538" max="1538" width="13.85546875" style="278" customWidth="1"/>
    <col min="1539" max="1539" width="11.42578125" style="278" customWidth="1"/>
    <col min="1540" max="1540" width="27.85546875" style="278" customWidth="1"/>
    <col min="1541" max="1541" width="14.42578125" style="278" customWidth="1"/>
    <col min="1542" max="1542" width="21" style="278" customWidth="1"/>
    <col min="1543" max="1543" width="19.7109375" style="278" customWidth="1"/>
    <col min="1544" max="1544" width="18" style="278" customWidth="1"/>
    <col min="1545" max="1545" width="23.140625" style="278" customWidth="1"/>
    <col min="1546" max="1560" width="0" style="278" hidden="1" customWidth="1"/>
    <col min="1561" max="1792" width="9.140625" style="278"/>
    <col min="1793" max="1793" width="14.28515625" style="278" customWidth="1"/>
    <col min="1794" max="1794" width="13.85546875" style="278" customWidth="1"/>
    <col min="1795" max="1795" width="11.42578125" style="278" customWidth="1"/>
    <col min="1796" max="1796" width="27.85546875" style="278" customWidth="1"/>
    <col min="1797" max="1797" width="14.42578125" style="278" customWidth="1"/>
    <col min="1798" max="1798" width="21" style="278" customWidth="1"/>
    <col min="1799" max="1799" width="19.7109375" style="278" customWidth="1"/>
    <col min="1800" max="1800" width="18" style="278" customWidth="1"/>
    <col min="1801" max="1801" width="23.140625" style="278" customWidth="1"/>
    <col min="1802" max="1816" width="0" style="278" hidden="1" customWidth="1"/>
    <col min="1817" max="2048" width="9.140625" style="278"/>
    <col min="2049" max="2049" width="14.28515625" style="278" customWidth="1"/>
    <col min="2050" max="2050" width="13.85546875" style="278" customWidth="1"/>
    <col min="2051" max="2051" width="11.42578125" style="278" customWidth="1"/>
    <col min="2052" max="2052" width="27.85546875" style="278" customWidth="1"/>
    <col min="2053" max="2053" width="14.42578125" style="278" customWidth="1"/>
    <col min="2054" max="2054" width="21" style="278" customWidth="1"/>
    <col min="2055" max="2055" width="19.7109375" style="278" customWidth="1"/>
    <col min="2056" max="2056" width="18" style="278" customWidth="1"/>
    <col min="2057" max="2057" width="23.140625" style="278" customWidth="1"/>
    <col min="2058" max="2072" width="0" style="278" hidden="1" customWidth="1"/>
    <col min="2073" max="2304" width="9.140625" style="278"/>
    <col min="2305" max="2305" width="14.28515625" style="278" customWidth="1"/>
    <col min="2306" max="2306" width="13.85546875" style="278" customWidth="1"/>
    <col min="2307" max="2307" width="11.42578125" style="278" customWidth="1"/>
    <col min="2308" max="2308" width="27.85546875" style="278" customWidth="1"/>
    <col min="2309" max="2309" width="14.42578125" style="278" customWidth="1"/>
    <col min="2310" max="2310" width="21" style="278" customWidth="1"/>
    <col min="2311" max="2311" width="19.7109375" style="278" customWidth="1"/>
    <col min="2312" max="2312" width="18" style="278" customWidth="1"/>
    <col min="2313" max="2313" width="23.140625" style="278" customWidth="1"/>
    <col min="2314" max="2328" width="0" style="278" hidden="1" customWidth="1"/>
    <col min="2329" max="2560" width="9.140625" style="278"/>
    <col min="2561" max="2561" width="14.28515625" style="278" customWidth="1"/>
    <col min="2562" max="2562" width="13.85546875" style="278" customWidth="1"/>
    <col min="2563" max="2563" width="11.42578125" style="278" customWidth="1"/>
    <col min="2564" max="2564" width="27.85546875" style="278" customWidth="1"/>
    <col min="2565" max="2565" width="14.42578125" style="278" customWidth="1"/>
    <col min="2566" max="2566" width="21" style="278" customWidth="1"/>
    <col min="2567" max="2567" width="19.7109375" style="278" customWidth="1"/>
    <col min="2568" max="2568" width="18" style="278" customWidth="1"/>
    <col min="2569" max="2569" width="23.140625" style="278" customWidth="1"/>
    <col min="2570" max="2584" width="0" style="278" hidden="1" customWidth="1"/>
    <col min="2585" max="2816" width="9.140625" style="278"/>
    <col min="2817" max="2817" width="14.28515625" style="278" customWidth="1"/>
    <col min="2818" max="2818" width="13.85546875" style="278" customWidth="1"/>
    <col min="2819" max="2819" width="11.42578125" style="278" customWidth="1"/>
    <col min="2820" max="2820" width="27.85546875" style="278" customWidth="1"/>
    <col min="2821" max="2821" width="14.42578125" style="278" customWidth="1"/>
    <col min="2822" max="2822" width="21" style="278" customWidth="1"/>
    <col min="2823" max="2823" width="19.7109375" style="278" customWidth="1"/>
    <col min="2824" max="2824" width="18" style="278" customWidth="1"/>
    <col min="2825" max="2825" width="23.140625" style="278" customWidth="1"/>
    <col min="2826" max="2840" width="0" style="278" hidden="1" customWidth="1"/>
    <col min="2841" max="3072" width="9.140625" style="278"/>
    <col min="3073" max="3073" width="14.28515625" style="278" customWidth="1"/>
    <col min="3074" max="3074" width="13.85546875" style="278" customWidth="1"/>
    <col min="3075" max="3075" width="11.42578125" style="278" customWidth="1"/>
    <col min="3076" max="3076" width="27.85546875" style="278" customWidth="1"/>
    <col min="3077" max="3077" width="14.42578125" style="278" customWidth="1"/>
    <col min="3078" max="3078" width="21" style="278" customWidth="1"/>
    <col min="3079" max="3079" width="19.7109375" style="278" customWidth="1"/>
    <col min="3080" max="3080" width="18" style="278" customWidth="1"/>
    <col min="3081" max="3081" width="23.140625" style="278" customWidth="1"/>
    <col min="3082" max="3096" width="0" style="278" hidden="1" customWidth="1"/>
    <col min="3097" max="3328" width="9.140625" style="278"/>
    <col min="3329" max="3329" width="14.28515625" style="278" customWidth="1"/>
    <col min="3330" max="3330" width="13.85546875" style="278" customWidth="1"/>
    <col min="3331" max="3331" width="11.42578125" style="278" customWidth="1"/>
    <col min="3332" max="3332" width="27.85546875" style="278" customWidth="1"/>
    <col min="3333" max="3333" width="14.42578125" style="278" customWidth="1"/>
    <col min="3334" max="3334" width="21" style="278" customWidth="1"/>
    <col min="3335" max="3335" width="19.7109375" style="278" customWidth="1"/>
    <col min="3336" max="3336" width="18" style="278" customWidth="1"/>
    <col min="3337" max="3337" width="23.140625" style="278" customWidth="1"/>
    <col min="3338" max="3352" width="0" style="278" hidden="1" customWidth="1"/>
    <col min="3353" max="3584" width="9.140625" style="278"/>
    <col min="3585" max="3585" width="14.28515625" style="278" customWidth="1"/>
    <col min="3586" max="3586" width="13.85546875" style="278" customWidth="1"/>
    <col min="3587" max="3587" width="11.42578125" style="278" customWidth="1"/>
    <col min="3588" max="3588" width="27.85546875" style="278" customWidth="1"/>
    <col min="3589" max="3589" width="14.42578125" style="278" customWidth="1"/>
    <col min="3590" max="3590" width="21" style="278" customWidth="1"/>
    <col min="3591" max="3591" width="19.7109375" style="278" customWidth="1"/>
    <col min="3592" max="3592" width="18" style="278" customWidth="1"/>
    <col min="3593" max="3593" width="23.140625" style="278" customWidth="1"/>
    <col min="3594" max="3608" width="0" style="278" hidden="1" customWidth="1"/>
    <col min="3609" max="3840" width="9.140625" style="278"/>
    <col min="3841" max="3841" width="14.28515625" style="278" customWidth="1"/>
    <col min="3842" max="3842" width="13.85546875" style="278" customWidth="1"/>
    <col min="3843" max="3843" width="11.42578125" style="278" customWidth="1"/>
    <col min="3844" max="3844" width="27.85546875" style="278" customWidth="1"/>
    <col min="3845" max="3845" width="14.42578125" style="278" customWidth="1"/>
    <col min="3846" max="3846" width="21" style="278" customWidth="1"/>
    <col min="3847" max="3847" width="19.7109375" style="278" customWidth="1"/>
    <col min="3848" max="3848" width="18" style="278" customWidth="1"/>
    <col min="3849" max="3849" width="23.140625" style="278" customWidth="1"/>
    <col min="3850" max="3864" width="0" style="278" hidden="1" customWidth="1"/>
    <col min="3865" max="4096" width="9.140625" style="278"/>
    <col min="4097" max="4097" width="14.28515625" style="278" customWidth="1"/>
    <col min="4098" max="4098" width="13.85546875" style="278" customWidth="1"/>
    <col min="4099" max="4099" width="11.42578125" style="278" customWidth="1"/>
    <col min="4100" max="4100" width="27.85546875" style="278" customWidth="1"/>
    <col min="4101" max="4101" width="14.42578125" style="278" customWidth="1"/>
    <col min="4102" max="4102" width="21" style="278" customWidth="1"/>
    <col min="4103" max="4103" width="19.7109375" style="278" customWidth="1"/>
    <col min="4104" max="4104" width="18" style="278" customWidth="1"/>
    <col min="4105" max="4105" width="23.140625" style="278" customWidth="1"/>
    <col min="4106" max="4120" width="0" style="278" hidden="1" customWidth="1"/>
    <col min="4121" max="4352" width="9.140625" style="278"/>
    <col min="4353" max="4353" width="14.28515625" style="278" customWidth="1"/>
    <col min="4354" max="4354" width="13.85546875" style="278" customWidth="1"/>
    <col min="4355" max="4355" width="11.42578125" style="278" customWidth="1"/>
    <col min="4356" max="4356" width="27.85546875" style="278" customWidth="1"/>
    <col min="4357" max="4357" width="14.42578125" style="278" customWidth="1"/>
    <col min="4358" max="4358" width="21" style="278" customWidth="1"/>
    <col min="4359" max="4359" width="19.7109375" style="278" customWidth="1"/>
    <col min="4360" max="4360" width="18" style="278" customWidth="1"/>
    <col min="4361" max="4361" width="23.140625" style="278" customWidth="1"/>
    <col min="4362" max="4376" width="0" style="278" hidden="1" customWidth="1"/>
    <col min="4377" max="4608" width="9.140625" style="278"/>
    <col min="4609" max="4609" width="14.28515625" style="278" customWidth="1"/>
    <col min="4610" max="4610" width="13.85546875" style="278" customWidth="1"/>
    <col min="4611" max="4611" width="11.42578125" style="278" customWidth="1"/>
    <col min="4612" max="4612" width="27.85546875" style="278" customWidth="1"/>
    <col min="4613" max="4613" width="14.42578125" style="278" customWidth="1"/>
    <col min="4614" max="4614" width="21" style="278" customWidth="1"/>
    <col min="4615" max="4615" width="19.7109375" style="278" customWidth="1"/>
    <col min="4616" max="4616" width="18" style="278" customWidth="1"/>
    <col min="4617" max="4617" width="23.140625" style="278" customWidth="1"/>
    <col min="4618" max="4632" width="0" style="278" hidden="1" customWidth="1"/>
    <col min="4633" max="4864" width="9.140625" style="278"/>
    <col min="4865" max="4865" width="14.28515625" style="278" customWidth="1"/>
    <col min="4866" max="4866" width="13.85546875" style="278" customWidth="1"/>
    <col min="4867" max="4867" width="11.42578125" style="278" customWidth="1"/>
    <col min="4868" max="4868" width="27.85546875" style="278" customWidth="1"/>
    <col min="4869" max="4869" width="14.42578125" style="278" customWidth="1"/>
    <col min="4870" max="4870" width="21" style="278" customWidth="1"/>
    <col min="4871" max="4871" width="19.7109375" style="278" customWidth="1"/>
    <col min="4872" max="4872" width="18" style="278" customWidth="1"/>
    <col min="4873" max="4873" width="23.140625" style="278" customWidth="1"/>
    <col min="4874" max="4888" width="0" style="278" hidden="1" customWidth="1"/>
    <col min="4889" max="5120" width="9.140625" style="278"/>
    <col min="5121" max="5121" width="14.28515625" style="278" customWidth="1"/>
    <col min="5122" max="5122" width="13.85546875" style="278" customWidth="1"/>
    <col min="5123" max="5123" width="11.42578125" style="278" customWidth="1"/>
    <col min="5124" max="5124" width="27.85546875" style="278" customWidth="1"/>
    <col min="5125" max="5125" width="14.42578125" style="278" customWidth="1"/>
    <col min="5126" max="5126" width="21" style="278" customWidth="1"/>
    <col min="5127" max="5127" width="19.7109375" style="278" customWidth="1"/>
    <col min="5128" max="5128" width="18" style="278" customWidth="1"/>
    <col min="5129" max="5129" width="23.140625" style="278" customWidth="1"/>
    <col min="5130" max="5144" width="0" style="278" hidden="1" customWidth="1"/>
    <col min="5145" max="5376" width="9.140625" style="278"/>
    <col min="5377" max="5377" width="14.28515625" style="278" customWidth="1"/>
    <col min="5378" max="5378" width="13.85546875" style="278" customWidth="1"/>
    <col min="5379" max="5379" width="11.42578125" style="278" customWidth="1"/>
    <col min="5380" max="5380" width="27.85546875" style="278" customWidth="1"/>
    <col min="5381" max="5381" width="14.42578125" style="278" customWidth="1"/>
    <col min="5382" max="5382" width="21" style="278" customWidth="1"/>
    <col min="5383" max="5383" width="19.7109375" style="278" customWidth="1"/>
    <col min="5384" max="5384" width="18" style="278" customWidth="1"/>
    <col min="5385" max="5385" width="23.140625" style="278" customWidth="1"/>
    <col min="5386" max="5400" width="0" style="278" hidden="1" customWidth="1"/>
    <col min="5401" max="5632" width="9.140625" style="278"/>
    <col min="5633" max="5633" width="14.28515625" style="278" customWidth="1"/>
    <col min="5634" max="5634" width="13.85546875" style="278" customWidth="1"/>
    <col min="5635" max="5635" width="11.42578125" style="278" customWidth="1"/>
    <col min="5636" max="5636" width="27.85546875" style="278" customWidth="1"/>
    <col min="5637" max="5637" width="14.42578125" style="278" customWidth="1"/>
    <col min="5638" max="5638" width="21" style="278" customWidth="1"/>
    <col min="5639" max="5639" width="19.7109375" style="278" customWidth="1"/>
    <col min="5640" max="5640" width="18" style="278" customWidth="1"/>
    <col min="5641" max="5641" width="23.140625" style="278" customWidth="1"/>
    <col min="5642" max="5656" width="0" style="278" hidden="1" customWidth="1"/>
    <col min="5657" max="5888" width="9.140625" style="278"/>
    <col min="5889" max="5889" width="14.28515625" style="278" customWidth="1"/>
    <col min="5890" max="5890" width="13.85546875" style="278" customWidth="1"/>
    <col min="5891" max="5891" width="11.42578125" style="278" customWidth="1"/>
    <col min="5892" max="5892" width="27.85546875" style="278" customWidth="1"/>
    <col min="5893" max="5893" width="14.42578125" style="278" customWidth="1"/>
    <col min="5894" max="5894" width="21" style="278" customWidth="1"/>
    <col min="5895" max="5895" width="19.7109375" style="278" customWidth="1"/>
    <col min="5896" max="5896" width="18" style="278" customWidth="1"/>
    <col min="5897" max="5897" width="23.140625" style="278" customWidth="1"/>
    <col min="5898" max="5912" width="0" style="278" hidden="1" customWidth="1"/>
    <col min="5913" max="6144" width="9.140625" style="278"/>
    <col min="6145" max="6145" width="14.28515625" style="278" customWidth="1"/>
    <col min="6146" max="6146" width="13.85546875" style="278" customWidth="1"/>
    <col min="6147" max="6147" width="11.42578125" style="278" customWidth="1"/>
    <col min="6148" max="6148" width="27.85546875" style="278" customWidth="1"/>
    <col min="6149" max="6149" width="14.42578125" style="278" customWidth="1"/>
    <col min="6150" max="6150" width="21" style="278" customWidth="1"/>
    <col min="6151" max="6151" width="19.7109375" style="278" customWidth="1"/>
    <col min="6152" max="6152" width="18" style="278" customWidth="1"/>
    <col min="6153" max="6153" width="23.140625" style="278" customWidth="1"/>
    <col min="6154" max="6168" width="0" style="278" hidden="1" customWidth="1"/>
    <col min="6169" max="6400" width="9.140625" style="278"/>
    <col min="6401" max="6401" width="14.28515625" style="278" customWidth="1"/>
    <col min="6402" max="6402" width="13.85546875" style="278" customWidth="1"/>
    <col min="6403" max="6403" width="11.42578125" style="278" customWidth="1"/>
    <col min="6404" max="6404" width="27.85546875" style="278" customWidth="1"/>
    <col min="6405" max="6405" width="14.42578125" style="278" customWidth="1"/>
    <col min="6406" max="6406" width="21" style="278" customWidth="1"/>
    <col min="6407" max="6407" width="19.7109375" style="278" customWidth="1"/>
    <col min="6408" max="6408" width="18" style="278" customWidth="1"/>
    <col min="6409" max="6409" width="23.140625" style="278" customWidth="1"/>
    <col min="6410" max="6424" width="0" style="278" hidden="1" customWidth="1"/>
    <col min="6425" max="6656" width="9.140625" style="278"/>
    <col min="6657" max="6657" width="14.28515625" style="278" customWidth="1"/>
    <col min="6658" max="6658" width="13.85546875" style="278" customWidth="1"/>
    <col min="6659" max="6659" width="11.42578125" style="278" customWidth="1"/>
    <col min="6660" max="6660" width="27.85546875" style="278" customWidth="1"/>
    <col min="6661" max="6661" width="14.42578125" style="278" customWidth="1"/>
    <col min="6662" max="6662" width="21" style="278" customWidth="1"/>
    <col min="6663" max="6663" width="19.7109375" style="278" customWidth="1"/>
    <col min="6664" max="6664" width="18" style="278" customWidth="1"/>
    <col min="6665" max="6665" width="23.140625" style="278" customWidth="1"/>
    <col min="6666" max="6680" width="0" style="278" hidden="1" customWidth="1"/>
    <col min="6681" max="6912" width="9.140625" style="278"/>
    <col min="6913" max="6913" width="14.28515625" style="278" customWidth="1"/>
    <col min="6914" max="6914" width="13.85546875" style="278" customWidth="1"/>
    <col min="6915" max="6915" width="11.42578125" style="278" customWidth="1"/>
    <col min="6916" max="6916" width="27.85546875" style="278" customWidth="1"/>
    <col min="6917" max="6917" width="14.42578125" style="278" customWidth="1"/>
    <col min="6918" max="6918" width="21" style="278" customWidth="1"/>
    <col min="6919" max="6919" width="19.7109375" style="278" customWidth="1"/>
    <col min="6920" max="6920" width="18" style="278" customWidth="1"/>
    <col min="6921" max="6921" width="23.140625" style="278" customWidth="1"/>
    <col min="6922" max="6936" width="0" style="278" hidden="1" customWidth="1"/>
    <col min="6937" max="7168" width="9.140625" style="278"/>
    <col min="7169" max="7169" width="14.28515625" style="278" customWidth="1"/>
    <col min="7170" max="7170" width="13.85546875" style="278" customWidth="1"/>
    <col min="7171" max="7171" width="11.42578125" style="278" customWidth="1"/>
    <col min="7172" max="7172" width="27.85546875" style="278" customWidth="1"/>
    <col min="7173" max="7173" width="14.42578125" style="278" customWidth="1"/>
    <col min="7174" max="7174" width="21" style="278" customWidth="1"/>
    <col min="7175" max="7175" width="19.7109375" style="278" customWidth="1"/>
    <col min="7176" max="7176" width="18" style="278" customWidth="1"/>
    <col min="7177" max="7177" width="23.140625" style="278" customWidth="1"/>
    <col min="7178" max="7192" width="0" style="278" hidden="1" customWidth="1"/>
    <col min="7193" max="7424" width="9.140625" style="278"/>
    <col min="7425" max="7425" width="14.28515625" style="278" customWidth="1"/>
    <col min="7426" max="7426" width="13.85546875" style="278" customWidth="1"/>
    <col min="7427" max="7427" width="11.42578125" style="278" customWidth="1"/>
    <col min="7428" max="7428" width="27.85546875" style="278" customWidth="1"/>
    <col min="7429" max="7429" width="14.42578125" style="278" customWidth="1"/>
    <col min="7430" max="7430" width="21" style="278" customWidth="1"/>
    <col min="7431" max="7431" width="19.7109375" style="278" customWidth="1"/>
    <col min="7432" max="7432" width="18" style="278" customWidth="1"/>
    <col min="7433" max="7433" width="23.140625" style="278" customWidth="1"/>
    <col min="7434" max="7448" width="0" style="278" hidden="1" customWidth="1"/>
    <col min="7449" max="7680" width="9.140625" style="278"/>
    <col min="7681" max="7681" width="14.28515625" style="278" customWidth="1"/>
    <col min="7682" max="7682" width="13.85546875" style="278" customWidth="1"/>
    <col min="7683" max="7683" width="11.42578125" style="278" customWidth="1"/>
    <col min="7684" max="7684" width="27.85546875" style="278" customWidth="1"/>
    <col min="7685" max="7685" width="14.42578125" style="278" customWidth="1"/>
    <col min="7686" max="7686" width="21" style="278" customWidth="1"/>
    <col min="7687" max="7687" width="19.7109375" style="278" customWidth="1"/>
    <col min="7688" max="7688" width="18" style="278" customWidth="1"/>
    <col min="7689" max="7689" width="23.140625" style="278" customWidth="1"/>
    <col min="7690" max="7704" width="0" style="278" hidden="1" customWidth="1"/>
    <col min="7705" max="7936" width="9.140625" style="278"/>
    <col min="7937" max="7937" width="14.28515625" style="278" customWidth="1"/>
    <col min="7938" max="7938" width="13.85546875" style="278" customWidth="1"/>
    <col min="7939" max="7939" width="11.42578125" style="278" customWidth="1"/>
    <col min="7940" max="7940" width="27.85546875" style="278" customWidth="1"/>
    <col min="7941" max="7941" width="14.42578125" style="278" customWidth="1"/>
    <col min="7942" max="7942" width="21" style="278" customWidth="1"/>
    <col min="7943" max="7943" width="19.7109375" style="278" customWidth="1"/>
    <col min="7944" max="7944" width="18" style="278" customWidth="1"/>
    <col min="7945" max="7945" width="23.140625" style="278" customWidth="1"/>
    <col min="7946" max="7960" width="0" style="278" hidden="1" customWidth="1"/>
    <col min="7961" max="8192" width="9.140625" style="278"/>
    <col min="8193" max="8193" width="14.28515625" style="278" customWidth="1"/>
    <col min="8194" max="8194" width="13.85546875" style="278" customWidth="1"/>
    <col min="8195" max="8195" width="11.42578125" style="278" customWidth="1"/>
    <col min="8196" max="8196" width="27.85546875" style="278" customWidth="1"/>
    <col min="8197" max="8197" width="14.42578125" style="278" customWidth="1"/>
    <col min="8198" max="8198" width="21" style="278" customWidth="1"/>
    <col min="8199" max="8199" width="19.7109375" style="278" customWidth="1"/>
    <col min="8200" max="8200" width="18" style="278" customWidth="1"/>
    <col min="8201" max="8201" width="23.140625" style="278" customWidth="1"/>
    <col min="8202" max="8216" width="0" style="278" hidden="1" customWidth="1"/>
    <col min="8217" max="8448" width="9.140625" style="278"/>
    <col min="8449" max="8449" width="14.28515625" style="278" customWidth="1"/>
    <col min="8450" max="8450" width="13.85546875" style="278" customWidth="1"/>
    <col min="8451" max="8451" width="11.42578125" style="278" customWidth="1"/>
    <col min="8452" max="8452" width="27.85546875" style="278" customWidth="1"/>
    <col min="8453" max="8453" width="14.42578125" style="278" customWidth="1"/>
    <col min="8454" max="8454" width="21" style="278" customWidth="1"/>
    <col min="8455" max="8455" width="19.7109375" style="278" customWidth="1"/>
    <col min="8456" max="8456" width="18" style="278" customWidth="1"/>
    <col min="8457" max="8457" width="23.140625" style="278" customWidth="1"/>
    <col min="8458" max="8472" width="0" style="278" hidden="1" customWidth="1"/>
    <col min="8473" max="8704" width="9.140625" style="278"/>
    <col min="8705" max="8705" width="14.28515625" style="278" customWidth="1"/>
    <col min="8706" max="8706" width="13.85546875" style="278" customWidth="1"/>
    <col min="8707" max="8707" width="11.42578125" style="278" customWidth="1"/>
    <col min="8708" max="8708" width="27.85546875" style="278" customWidth="1"/>
    <col min="8709" max="8709" width="14.42578125" style="278" customWidth="1"/>
    <col min="8710" max="8710" width="21" style="278" customWidth="1"/>
    <col min="8711" max="8711" width="19.7109375" style="278" customWidth="1"/>
    <col min="8712" max="8712" width="18" style="278" customWidth="1"/>
    <col min="8713" max="8713" width="23.140625" style="278" customWidth="1"/>
    <col min="8714" max="8728" width="0" style="278" hidden="1" customWidth="1"/>
    <col min="8729" max="8960" width="9.140625" style="278"/>
    <col min="8961" max="8961" width="14.28515625" style="278" customWidth="1"/>
    <col min="8962" max="8962" width="13.85546875" style="278" customWidth="1"/>
    <col min="8963" max="8963" width="11.42578125" style="278" customWidth="1"/>
    <col min="8964" max="8964" width="27.85546875" style="278" customWidth="1"/>
    <col min="8965" max="8965" width="14.42578125" style="278" customWidth="1"/>
    <col min="8966" max="8966" width="21" style="278" customWidth="1"/>
    <col min="8967" max="8967" width="19.7109375" style="278" customWidth="1"/>
    <col min="8968" max="8968" width="18" style="278" customWidth="1"/>
    <col min="8969" max="8969" width="23.140625" style="278" customWidth="1"/>
    <col min="8970" max="8984" width="0" style="278" hidden="1" customWidth="1"/>
    <col min="8985" max="9216" width="9.140625" style="278"/>
    <col min="9217" max="9217" width="14.28515625" style="278" customWidth="1"/>
    <col min="9218" max="9218" width="13.85546875" style="278" customWidth="1"/>
    <col min="9219" max="9219" width="11.42578125" style="278" customWidth="1"/>
    <col min="9220" max="9220" width="27.85546875" style="278" customWidth="1"/>
    <col min="9221" max="9221" width="14.42578125" style="278" customWidth="1"/>
    <col min="9222" max="9222" width="21" style="278" customWidth="1"/>
    <col min="9223" max="9223" width="19.7109375" style="278" customWidth="1"/>
    <col min="9224" max="9224" width="18" style="278" customWidth="1"/>
    <col min="9225" max="9225" width="23.140625" style="278" customWidth="1"/>
    <col min="9226" max="9240" width="0" style="278" hidden="1" customWidth="1"/>
    <col min="9241" max="9472" width="9.140625" style="278"/>
    <col min="9473" max="9473" width="14.28515625" style="278" customWidth="1"/>
    <col min="9474" max="9474" width="13.85546875" style="278" customWidth="1"/>
    <col min="9475" max="9475" width="11.42578125" style="278" customWidth="1"/>
    <col min="9476" max="9476" width="27.85546875" style="278" customWidth="1"/>
    <col min="9477" max="9477" width="14.42578125" style="278" customWidth="1"/>
    <col min="9478" max="9478" width="21" style="278" customWidth="1"/>
    <col min="9479" max="9479" width="19.7109375" style="278" customWidth="1"/>
    <col min="9480" max="9480" width="18" style="278" customWidth="1"/>
    <col min="9481" max="9481" width="23.140625" style="278" customWidth="1"/>
    <col min="9482" max="9496" width="0" style="278" hidden="1" customWidth="1"/>
    <col min="9497" max="9728" width="9.140625" style="278"/>
    <col min="9729" max="9729" width="14.28515625" style="278" customWidth="1"/>
    <col min="9730" max="9730" width="13.85546875" style="278" customWidth="1"/>
    <col min="9731" max="9731" width="11.42578125" style="278" customWidth="1"/>
    <col min="9732" max="9732" width="27.85546875" style="278" customWidth="1"/>
    <col min="9733" max="9733" width="14.42578125" style="278" customWidth="1"/>
    <col min="9734" max="9734" width="21" style="278" customWidth="1"/>
    <col min="9735" max="9735" width="19.7109375" style="278" customWidth="1"/>
    <col min="9736" max="9736" width="18" style="278" customWidth="1"/>
    <col min="9737" max="9737" width="23.140625" style="278" customWidth="1"/>
    <col min="9738" max="9752" width="0" style="278" hidden="1" customWidth="1"/>
    <col min="9753" max="9984" width="9.140625" style="278"/>
    <col min="9985" max="9985" width="14.28515625" style="278" customWidth="1"/>
    <col min="9986" max="9986" width="13.85546875" style="278" customWidth="1"/>
    <col min="9987" max="9987" width="11.42578125" style="278" customWidth="1"/>
    <col min="9988" max="9988" width="27.85546875" style="278" customWidth="1"/>
    <col min="9989" max="9989" width="14.42578125" style="278" customWidth="1"/>
    <col min="9990" max="9990" width="21" style="278" customWidth="1"/>
    <col min="9991" max="9991" width="19.7109375" style="278" customWidth="1"/>
    <col min="9992" max="9992" width="18" style="278" customWidth="1"/>
    <col min="9993" max="9993" width="23.140625" style="278" customWidth="1"/>
    <col min="9994" max="10008" width="0" style="278" hidden="1" customWidth="1"/>
    <col min="10009" max="10240" width="9.140625" style="278"/>
    <col min="10241" max="10241" width="14.28515625" style="278" customWidth="1"/>
    <col min="10242" max="10242" width="13.85546875" style="278" customWidth="1"/>
    <col min="10243" max="10243" width="11.42578125" style="278" customWidth="1"/>
    <col min="10244" max="10244" width="27.85546875" style="278" customWidth="1"/>
    <col min="10245" max="10245" width="14.42578125" style="278" customWidth="1"/>
    <col min="10246" max="10246" width="21" style="278" customWidth="1"/>
    <col min="10247" max="10247" width="19.7109375" style="278" customWidth="1"/>
    <col min="10248" max="10248" width="18" style="278" customWidth="1"/>
    <col min="10249" max="10249" width="23.140625" style="278" customWidth="1"/>
    <col min="10250" max="10264" width="0" style="278" hidden="1" customWidth="1"/>
    <col min="10265" max="10496" width="9.140625" style="278"/>
    <col min="10497" max="10497" width="14.28515625" style="278" customWidth="1"/>
    <col min="10498" max="10498" width="13.85546875" style="278" customWidth="1"/>
    <col min="10499" max="10499" width="11.42578125" style="278" customWidth="1"/>
    <col min="10500" max="10500" width="27.85546875" style="278" customWidth="1"/>
    <col min="10501" max="10501" width="14.42578125" style="278" customWidth="1"/>
    <col min="10502" max="10502" width="21" style="278" customWidth="1"/>
    <col min="10503" max="10503" width="19.7109375" style="278" customWidth="1"/>
    <col min="10504" max="10504" width="18" style="278" customWidth="1"/>
    <col min="10505" max="10505" width="23.140625" style="278" customWidth="1"/>
    <col min="10506" max="10520" width="0" style="278" hidden="1" customWidth="1"/>
    <col min="10521" max="10752" width="9.140625" style="278"/>
    <col min="10753" max="10753" width="14.28515625" style="278" customWidth="1"/>
    <col min="10754" max="10754" width="13.85546875" style="278" customWidth="1"/>
    <col min="10755" max="10755" width="11.42578125" style="278" customWidth="1"/>
    <col min="10756" max="10756" width="27.85546875" style="278" customWidth="1"/>
    <col min="10757" max="10757" width="14.42578125" style="278" customWidth="1"/>
    <col min="10758" max="10758" width="21" style="278" customWidth="1"/>
    <col min="10759" max="10759" width="19.7109375" style="278" customWidth="1"/>
    <col min="10760" max="10760" width="18" style="278" customWidth="1"/>
    <col min="10761" max="10761" width="23.140625" style="278" customWidth="1"/>
    <col min="10762" max="10776" width="0" style="278" hidden="1" customWidth="1"/>
    <col min="10777" max="11008" width="9.140625" style="278"/>
    <col min="11009" max="11009" width="14.28515625" style="278" customWidth="1"/>
    <col min="11010" max="11010" width="13.85546875" style="278" customWidth="1"/>
    <col min="11011" max="11011" width="11.42578125" style="278" customWidth="1"/>
    <col min="11012" max="11012" width="27.85546875" style="278" customWidth="1"/>
    <col min="11013" max="11013" width="14.42578125" style="278" customWidth="1"/>
    <col min="11014" max="11014" width="21" style="278" customWidth="1"/>
    <col min="11015" max="11015" width="19.7109375" style="278" customWidth="1"/>
    <col min="11016" max="11016" width="18" style="278" customWidth="1"/>
    <col min="11017" max="11017" width="23.140625" style="278" customWidth="1"/>
    <col min="11018" max="11032" width="0" style="278" hidden="1" customWidth="1"/>
    <col min="11033" max="11264" width="9.140625" style="278"/>
    <col min="11265" max="11265" width="14.28515625" style="278" customWidth="1"/>
    <col min="11266" max="11266" width="13.85546875" style="278" customWidth="1"/>
    <col min="11267" max="11267" width="11.42578125" style="278" customWidth="1"/>
    <col min="11268" max="11268" width="27.85546875" style="278" customWidth="1"/>
    <col min="11269" max="11269" width="14.42578125" style="278" customWidth="1"/>
    <col min="11270" max="11270" width="21" style="278" customWidth="1"/>
    <col min="11271" max="11271" width="19.7109375" style="278" customWidth="1"/>
    <col min="11272" max="11272" width="18" style="278" customWidth="1"/>
    <col min="11273" max="11273" width="23.140625" style="278" customWidth="1"/>
    <col min="11274" max="11288" width="0" style="278" hidden="1" customWidth="1"/>
    <col min="11289" max="11520" width="9.140625" style="278"/>
    <col min="11521" max="11521" width="14.28515625" style="278" customWidth="1"/>
    <col min="11522" max="11522" width="13.85546875" style="278" customWidth="1"/>
    <col min="11523" max="11523" width="11.42578125" style="278" customWidth="1"/>
    <col min="11524" max="11524" width="27.85546875" style="278" customWidth="1"/>
    <col min="11525" max="11525" width="14.42578125" style="278" customWidth="1"/>
    <col min="11526" max="11526" width="21" style="278" customWidth="1"/>
    <col min="11527" max="11527" width="19.7109375" style="278" customWidth="1"/>
    <col min="11528" max="11528" width="18" style="278" customWidth="1"/>
    <col min="11529" max="11529" width="23.140625" style="278" customWidth="1"/>
    <col min="11530" max="11544" width="0" style="278" hidden="1" customWidth="1"/>
    <col min="11545" max="11776" width="9.140625" style="278"/>
    <col min="11777" max="11777" width="14.28515625" style="278" customWidth="1"/>
    <col min="11778" max="11778" width="13.85546875" style="278" customWidth="1"/>
    <col min="11779" max="11779" width="11.42578125" style="278" customWidth="1"/>
    <col min="11780" max="11780" width="27.85546875" style="278" customWidth="1"/>
    <col min="11781" max="11781" width="14.42578125" style="278" customWidth="1"/>
    <col min="11782" max="11782" width="21" style="278" customWidth="1"/>
    <col min="11783" max="11783" width="19.7109375" style="278" customWidth="1"/>
    <col min="11784" max="11784" width="18" style="278" customWidth="1"/>
    <col min="11785" max="11785" width="23.140625" style="278" customWidth="1"/>
    <col min="11786" max="11800" width="0" style="278" hidden="1" customWidth="1"/>
    <col min="11801" max="12032" width="9.140625" style="278"/>
    <col min="12033" max="12033" width="14.28515625" style="278" customWidth="1"/>
    <col min="12034" max="12034" width="13.85546875" style="278" customWidth="1"/>
    <col min="12035" max="12035" width="11.42578125" style="278" customWidth="1"/>
    <col min="12036" max="12036" width="27.85546875" style="278" customWidth="1"/>
    <col min="12037" max="12037" width="14.42578125" style="278" customWidth="1"/>
    <col min="12038" max="12038" width="21" style="278" customWidth="1"/>
    <col min="12039" max="12039" width="19.7109375" style="278" customWidth="1"/>
    <col min="12040" max="12040" width="18" style="278" customWidth="1"/>
    <col min="12041" max="12041" width="23.140625" style="278" customWidth="1"/>
    <col min="12042" max="12056" width="0" style="278" hidden="1" customWidth="1"/>
    <col min="12057" max="12288" width="9.140625" style="278"/>
    <col min="12289" max="12289" width="14.28515625" style="278" customWidth="1"/>
    <col min="12290" max="12290" width="13.85546875" style="278" customWidth="1"/>
    <col min="12291" max="12291" width="11.42578125" style="278" customWidth="1"/>
    <col min="12292" max="12292" width="27.85546875" style="278" customWidth="1"/>
    <col min="12293" max="12293" width="14.42578125" style="278" customWidth="1"/>
    <col min="12294" max="12294" width="21" style="278" customWidth="1"/>
    <col min="12295" max="12295" width="19.7109375" style="278" customWidth="1"/>
    <col min="12296" max="12296" width="18" style="278" customWidth="1"/>
    <col min="12297" max="12297" width="23.140625" style="278" customWidth="1"/>
    <col min="12298" max="12312" width="0" style="278" hidden="1" customWidth="1"/>
    <col min="12313" max="12544" width="9.140625" style="278"/>
    <col min="12545" max="12545" width="14.28515625" style="278" customWidth="1"/>
    <col min="12546" max="12546" width="13.85546875" style="278" customWidth="1"/>
    <col min="12547" max="12547" width="11.42578125" style="278" customWidth="1"/>
    <col min="12548" max="12548" width="27.85546875" style="278" customWidth="1"/>
    <col min="12549" max="12549" width="14.42578125" style="278" customWidth="1"/>
    <col min="12550" max="12550" width="21" style="278" customWidth="1"/>
    <col min="12551" max="12551" width="19.7109375" style="278" customWidth="1"/>
    <col min="12552" max="12552" width="18" style="278" customWidth="1"/>
    <col min="12553" max="12553" width="23.140625" style="278" customWidth="1"/>
    <col min="12554" max="12568" width="0" style="278" hidden="1" customWidth="1"/>
    <col min="12569" max="12800" width="9.140625" style="278"/>
    <col min="12801" max="12801" width="14.28515625" style="278" customWidth="1"/>
    <col min="12802" max="12802" width="13.85546875" style="278" customWidth="1"/>
    <col min="12803" max="12803" width="11.42578125" style="278" customWidth="1"/>
    <col min="12804" max="12804" width="27.85546875" style="278" customWidth="1"/>
    <col min="12805" max="12805" width="14.42578125" style="278" customWidth="1"/>
    <col min="12806" max="12806" width="21" style="278" customWidth="1"/>
    <col min="12807" max="12807" width="19.7109375" style="278" customWidth="1"/>
    <col min="12808" max="12808" width="18" style="278" customWidth="1"/>
    <col min="12809" max="12809" width="23.140625" style="278" customWidth="1"/>
    <col min="12810" max="12824" width="0" style="278" hidden="1" customWidth="1"/>
    <col min="12825" max="13056" width="9.140625" style="278"/>
    <col min="13057" max="13057" width="14.28515625" style="278" customWidth="1"/>
    <col min="13058" max="13058" width="13.85546875" style="278" customWidth="1"/>
    <col min="13059" max="13059" width="11.42578125" style="278" customWidth="1"/>
    <col min="13060" max="13060" width="27.85546875" style="278" customWidth="1"/>
    <col min="13061" max="13061" width="14.42578125" style="278" customWidth="1"/>
    <col min="13062" max="13062" width="21" style="278" customWidth="1"/>
    <col min="13063" max="13063" width="19.7109375" style="278" customWidth="1"/>
    <col min="13064" max="13064" width="18" style="278" customWidth="1"/>
    <col min="13065" max="13065" width="23.140625" style="278" customWidth="1"/>
    <col min="13066" max="13080" width="0" style="278" hidden="1" customWidth="1"/>
    <col min="13081" max="13312" width="9.140625" style="278"/>
    <col min="13313" max="13313" width="14.28515625" style="278" customWidth="1"/>
    <col min="13314" max="13314" width="13.85546875" style="278" customWidth="1"/>
    <col min="13315" max="13315" width="11.42578125" style="278" customWidth="1"/>
    <col min="13316" max="13316" width="27.85546875" style="278" customWidth="1"/>
    <col min="13317" max="13317" width="14.42578125" style="278" customWidth="1"/>
    <col min="13318" max="13318" width="21" style="278" customWidth="1"/>
    <col min="13319" max="13319" width="19.7109375" style="278" customWidth="1"/>
    <col min="13320" max="13320" width="18" style="278" customWidth="1"/>
    <col min="13321" max="13321" width="23.140625" style="278" customWidth="1"/>
    <col min="13322" max="13336" width="0" style="278" hidden="1" customWidth="1"/>
    <col min="13337" max="13568" width="9.140625" style="278"/>
    <col min="13569" max="13569" width="14.28515625" style="278" customWidth="1"/>
    <col min="13570" max="13570" width="13.85546875" style="278" customWidth="1"/>
    <col min="13571" max="13571" width="11.42578125" style="278" customWidth="1"/>
    <col min="13572" max="13572" width="27.85546875" style="278" customWidth="1"/>
    <col min="13573" max="13573" width="14.42578125" style="278" customWidth="1"/>
    <col min="13574" max="13574" width="21" style="278" customWidth="1"/>
    <col min="13575" max="13575" width="19.7109375" style="278" customWidth="1"/>
    <col min="13576" max="13576" width="18" style="278" customWidth="1"/>
    <col min="13577" max="13577" width="23.140625" style="278" customWidth="1"/>
    <col min="13578" max="13592" width="0" style="278" hidden="1" customWidth="1"/>
    <col min="13593" max="13824" width="9.140625" style="278"/>
    <col min="13825" max="13825" width="14.28515625" style="278" customWidth="1"/>
    <col min="13826" max="13826" width="13.85546875" style="278" customWidth="1"/>
    <col min="13827" max="13827" width="11.42578125" style="278" customWidth="1"/>
    <col min="13828" max="13828" width="27.85546875" style="278" customWidth="1"/>
    <col min="13829" max="13829" width="14.42578125" style="278" customWidth="1"/>
    <col min="13830" max="13830" width="21" style="278" customWidth="1"/>
    <col min="13831" max="13831" width="19.7109375" style="278" customWidth="1"/>
    <col min="13832" max="13832" width="18" style="278" customWidth="1"/>
    <col min="13833" max="13833" width="23.140625" style="278" customWidth="1"/>
    <col min="13834" max="13848" width="0" style="278" hidden="1" customWidth="1"/>
    <col min="13849" max="14080" width="9.140625" style="278"/>
    <col min="14081" max="14081" width="14.28515625" style="278" customWidth="1"/>
    <col min="14082" max="14082" width="13.85546875" style="278" customWidth="1"/>
    <col min="14083" max="14083" width="11.42578125" style="278" customWidth="1"/>
    <col min="14084" max="14084" width="27.85546875" style="278" customWidth="1"/>
    <col min="14085" max="14085" width="14.42578125" style="278" customWidth="1"/>
    <col min="14086" max="14086" width="21" style="278" customWidth="1"/>
    <col min="14087" max="14087" width="19.7109375" style="278" customWidth="1"/>
    <col min="14088" max="14088" width="18" style="278" customWidth="1"/>
    <col min="14089" max="14089" width="23.140625" style="278" customWidth="1"/>
    <col min="14090" max="14104" width="0" style="278" hidden="1" customWidth="1"/>
    <col min="14105" max="14336" width="9.140625" style="278"/>
    <col min="14337" max="14337" width="14.28515625" style="278" customWidth="1"/>
    <col min="14338" max="14338" width="13.85546875" style="278" customWidth="1"/>
    <col min="14339" max="14339" width="11.42578125" style="278" customWidth="1"/>
    <col min="14340" max="14340" width="27.85546875" style="278" customWidth="1"/>
    <col min="14341" max="14341" width="14.42578125" style="278" customWidth="1"/>
    <col min="14342" max="14342" width="21" style="278" customWidth="1"/>
    <col min="14343" max="14343" width="19.7109375" style="278" customWidth="1"/>
    <col min="14344" max="14344" width="18" style="278" customWidth="1"/>
    <col min="14345" max="14345" width="23.140625" style="278" customWidth="1"/>
    <col min="14346" max="14360" width="0" style="278" hidden="1" customWidth="1"/>
    <col min="14361" max="14592" width="9.140625" style="278"/>
    <col min="14593" max="14593" width="14.28515625" style="278" customWidth="1"/>
    <col min="14594" max="14594" width="13.85546875" style="278" customWidth="1"/>
    <col min="14595" max="14595" width="11.42578125" style="278" customWidth="1"/>
    <col min="14596" max="14596" width="27.85546875" style="278" customWidth="1"/>
    <col min="14597" max="14597" width="14.42578125" style="278" customWidth="1"/>
    <col min="14598" max="14598" width="21" style="278" customWidth="1"/>
    <col min="14599" max="14599" width="19.7109375" style="278" customWidth="1"/>
    <col min="14600" max="14600" width="18" style="278" customWidth="1"/>
    <col min="14601" max="14601" width="23.140625" style="278" customWidth="1"/>
    <col min="14602" max="14616" width="0" style="278" hidden="1" customWidth="1"/>
    <col min="14617" max="14848" width="9.140625" style="278"/>
    <col min="14849" max="14849" width="14.28515625" style="278" customWidth="1"/>
    <col min="14850" max="14850" width="13.85546875" style="278" customWidth="1"/>
    <col min="14851" max="14851" width="11.42578125" style="278" customWidth="1"/>
    <col min="14852" max="14852" width="27.85546875" style="278" customWidth="1"/>
    <col min="14853" max="14853" width="14.42578125" style="278" customWidth="1"/>
    <col min="14854" max="14854" width="21" style="278" customWidth="1"/>
    <col min="14855" max="14855" width="19.7109375" style="278" customWidth="1"/>
    <col min="14856" max="14856" width="18" style="278" customWidth="1"/>
    <col min="14857" max="14857" width="23.140625" style="278" customWidth="1"/>
    <col min="14858" max="14872" width="0" style="278" hidden="1" customWidth="1"/>
    <col min="14873" max="15104" width="9.140625" style="278"/>
    <col min="15105" max="15105" width="14.28515625" style="278" customWidth="1"/>
    <col min="15106" max="15106" width="13.85546875" style="278" customWidth="1"/>
    <col min="15107" max="15107" width="11.42578125" style="278" customWidth="1"/>
    <col min="15108" max="15108" width="27.85546875" style="278" customWidth="1"/>
    <col min="15109" max="15109" width="14.42578125" style="278" customWidth="1"/>
    <col min="15110" max="15110" width="21" style="278" customWidth="1"/>
    <col min="15111" max="15111" width="19.7109375" style="278" customWidth="1"/>
    <col min="15112" max="15112" width="18" style="278" customWidth="1"/>
    <col min="15113" max="15113" width="23.140625" style="278" customWidth="1"/>
    <col min="15114" max="15128" width="0" style="278" hidden="1" customWidth="1"/>
    <col min="15129" max="15360" width="9.140625" style="278"/>
    <col min="15361" max="15361" width="14.28515625" style="278" customWidth="1"/>
    <col min="15362" max="15362" width="13.85546875" style="278" customWidth="1"/>
    <col min="15363" max="15363" width="11.42578125" style="278" customWidth="1"/>
    <col min="15364" max="15364" width="27.85546875" style="278" customWidth="1"/>
    <col min="15365" max="15365" width="14.42578125" style="278" customWidth="1"/>
    <col min="15366" max="15366" width="21" style="278" customWidth="1"/>
    <col min="15367" max="15367" width="19.7109375" style="278" customWidth="1"/>
    <col min="15368" max="15368" width="18" style="278" customWidth="1"/>
    <col min="15369" max="15369" width="23.140625" style="278" customWidth="1"/>
    <col min="15370" max="15384" width="0" style="278" hidden="1" customWidth="1"/>
    <col min="15385" max="15616" width="9.140625" style="278"/>
    <col min="15617" max="15617" width="14.28515625" style="278" customWidth="1"/>
    <col min="15618" max="15618" width="13.85546875" style="278" customWidth="1"/>
    <col min="15619" max="15619" width="11.42578125" style="278" customWidth="1"/>
    <col min="15620" max="15620" width="27.85546875" style="278" customWidth="1"/>
    <col min="15621" max="15621" width="14.42578125" style="278" customWidth="1"/>
    <col min="15622" max="15622" width="21" style="278" customWidth="1"/>
    <col min="15623" max="15623" width="19.7109375" style="278" customWidth="1"/>
    <col min="15624" max="15624" width="18" style="278" customWidth="1"/>
    <col min="15625" max="15625" width="23.140625" style="278" customWidth="1"/>
    <col min="15626" max="15640" width="0" style="278" hidden="1" customWidth="1"/>
    <col min="15641" max="15872" width="9.140625" style="278"/>
    <col min="15873" max="15873" width="14.28515625" style="278" customWidth="1"/>
    <col min="15874" max="15874" width="13.85546875" style="278" customWidth="1"/>
    <col min="15875" max="15875" width="11.42578125" style="278" customWidth="1"/>
    <col min="15876" max="15876" width="27.85546875" style="278" customWidth="1"/>
    <col min="15877" max="15877" width="14.42578125" style="278" customWidth="1"/>
    <col min="15878" max="15878" width="21" style="278" customWidth="1"/>
    <col min="15879" max="15879" width="19.7109375" style="278" customWidth="1"/>
    <col min="15880" max="15880" width="18" style="278" customWidth="1"/>
    <col min="15881" max="15881" width="23.140625" style="278" customWidth="1"/>
    <col min="15882" max="15896" width="0" style="278" hidden="1" customWidth="1"/>
    <col min="15897" max="16128" width="9.140625" style="278"/>
    <col min="16129" max="16129" width="14.28515625" style="278" customWidth="1"/>
    <col min="16130" max="16130" width="13.85546875" style="278" customWidth="1"/>
    <col min="16131" max="16131" width="11.42578125" style="278" customWidth="1"/>
    <col min="16132" max="16132" width="27.85546875" style="278" customWidth="1"/>
    <col min="16133" max="16133" width="14.42578125" style="278" customWidth="1"/>
    <col min="16134" max="16134" width="21" style="278" customWidth="1"/>
    <col min="16135" max="16135" width="19.7109375" style="278" customWidth="1"/>
    <col min="16136" max="16136" width="18" style="278" customWidth="1"/>
    <col min="16137" max="16137" width="23.140625" style="278" customWidth="1"/>
    <col min="16138" max="16152" width="0" style="278" hidden="1" customWidth="1"/>
    <col min="16153" max="16384" width="9.140625" style="278"/>
  </cols>
  <sheetData>
    <row r="1" spans="1:9" ht="24" customHeight="1">
      <c r="A1" s="311" t="str">
        <f>'Attach 3(JV)'!A1:D1</f>
        <v xml:space="preserve">Specification No.:CC/NT/W-RT/DOM/A04/24/04405 </v>
      </c>
      <c r="B1" s="327"/>
      <c r="C1" s="327"/>
      <c r="D1" s="327"/>
      <c r="E1" s="327"/>
      <c r="F1" s="327"/>
      <c r="G1" s="327"/>
      <c r="H1" s="276"/>
      <c r="I1" s="276" t="str">
        <f>"Attachment-3(QR) " &amp; '[14]Attach 3(JV)'!AU1</f>
        <v xml:space="preserve">Attachment-3(QR) </v>
      </c>
    </row>
    <row r="2" spans="1:9" ht="15.75" customHeight="1"/>
    <row r="3" spans="1:9" ht="62.25" customHeight="1">
      <c r="A3" s="1150" t="str">
        <f>'Attach 3(JV)'!A3:E3</f>
        <v>765 kV Reactor Package–LOT-7RT-04-BULK for 7X 110 MVAR, 765kV, (1-Ph) Reactors under "Bulk Procurement of 765kV &amp; 400kV Class Transformers &amp; Reactors of various capacities (Lot-7)"</v>
      </c>
      <c r="B3" s="1150"/>
      <c r="C3" s="1150"/>
      <c r="D3" s="1150"/>
      <c r="E3" s="1150"/>
      <c r="F3" s="1150"/>
      <c r="G3" s="1150"/>
      <c r="H3" s="1150"/>
      <c r="I3" s="1150"/>
    </row>
    <row r="5" spans="1:9" ht="21.75" customHeight="1">
      <c r="A5" s="1072" t="s">
        <v>70</v>
      </c>
      <c r="B5" s="1072"/>
      <c r="C5" s="1072"/>
      <c r="D5" s="1072"/>
      <c r="E5" s="1072"/>
      <c r="F5" s="1072"/>
      <c r="G5" s="1072"/>
      <c r="H5" s="1072"/>
      <c r="I5" s="1072"/>
    </row>
    <row r="7" spans="1:9" ht="16.5">
      <c r="A7" s="283" t="str">
        <f>'Attach 3(JV)'!A7</f>
        <v>Bidder’s Name and Address  :</v>
      </c>
      <c r="F7" s="285"/>
      <c r="H7" s="307" t="str">
        <f>'[15]Attach 3(JV)'!E7</f>
        <v>To:</v>
      </c>
    </row>
    <row r="8" spans="1:9" ht="32.25" customHeight="1">
      <c r="A8" s="1073" t="str">
        <f>IF('[16]Names of Bidder'!D6= "JV (Joint Venture)", "JV of " &amp; Z8, "")</f>
        <v/>
      </c>
      <c r="B8" s="1073"/>
      <c r="C8" s="1073"/>
      <c r="D8" s="1073"/>
      <c r="F8" s="391"/>
      <c r="H8" s="309" t="str">
        <f>'[15]Attach 3(JV)'!E8</f>
        <v>Contract Services</v>
      </c>
    </row>
    <row r="9" spans="1:9" ht="18" customHeight="1">
      <c r="A9" s="283" t="s">
        <v>71</v>
      </c>
      <c r="B9" s="1074">
        <f>'Attach 3(JV)'!B9:D9</f>
        <v>0</v>
      </c>
      <c r="C9" s="1074"/>
      <c r="F9" s="391"/>
      <c r="H9" s="309" t="str">
        <f>'[15]Attach 3(JV)'!E9</f>
        <v>Power Grid Corporation of India Ltd.,</v>
      </c>
    </row>
    <row r="10" spans="1:9" ht="18" customHeight="1">
      <c r="A10" s="283" t="s">
        <v>72</v>
      </c>
      <c r="B10" s="1074">
        <f>'Attach 3(JV)'!B10:D10</f>
        <v>0</v>
      </c>
      <c r="C10" s="1074"/>
      <c r="F10" s="391"/>
      <c r="H10" s="309" t="str">
        <f>'[15]Attach 3(JV)'!E10</f>
        <v>"Saudamini", Plot No. 2, Sector 29</v>
      </c>
    </row>
    <row r="11" spans="1:9" ht="17.25" customHeight="1">
      <c r="B11" s="1074">
        <f>'Attach 3(JV)'!B11:D11</f>
        <v>0</v>
      </c>
      <c r="C11" s="1074"/>
      <c r="F11" s="391"/>
      <c r="H11" s="309" t="str">
        <f>'Attach 3(JV)'!E11</f>
        <v>Gurugram (Haryana) - 122001</v>
      </c>
    </row>
    <row r="12" spans="1:9" ht="18" customHeight="1">
      <c r="B12" s="1074">
        <f>'Attach 3(JV)'!B12:D12</f>
        <v>0</v>
      </c>
      <c r="C12" s="1074"/>
    </row>
    <row r="14" spans="1:9">
      <c r="A14" s="278" t="s">
        <v>63</v>
      </c>
    </row>
    <row r="16" spans="1:9" ht="96.75" customHeight="1">
      <c r="A16" s="998" t="s">
        <v>73</v>
      </c>
      <c r="B16" s="998"/>
      <c r="C16" s="998"/>
      <c r="D16" s="998"/>
      <c r="E16" s="998"/>
      <c r="F16" s="998"/>
      <c r="G16" s="998"/>
      <c r="H16" s="998"/>
      <c r="I16" s="998"/>
    </row>
    <row r="17" spans="1:13" ht="9.75" customHeight="1"/>
    <row r="18" spans="1:13" ht="17.25" customHeight="1">
      <c r="A18" s="392" t="s">
        <v>74</v>
      </c>
      <c r="B18" s="998" t="s">
        <v>75</v>
      </c>
      <c r="C18" s="998"/>
      <c r="D18" s="998"/>
      <c r="E18" s="998"/>
      <c r="F18" s="998"/>
      <c r="M18" s="393"/>
    </row>
    <row r="19" spans="1:13" ht="17.25" hidden="1" customHeight="1">
      <c r="A19" s="392" t="s">
        <v>74</v>
      </c>
      <c r="B19" s="998" t="s">
        <v>76</v>
      </c>
      <c r="C19" s="998"/>
      <c r="D19" s="998"/>
      <c r="E19" s="998"/>
      <c r="F19" s="998"/>
      <c r="G19" s="998"/>
      <c r="H19" s="998"/>
      <c r="M19" s="393"/>
    </row>
    <row r="20" spans="1:13" ht="16.5" hidden="1">
      <c r="A20" s="394" t="s">
        <v>77</v>
      </c>
      <c r="B20" s="1069">
        <f>'[15]Name of Bidder'!C13</f>
        <v>0</v>
      </c>
      <c r="C20" s="1069"/>
      <c r="D20" s="1069"/>
      <c r="E20" s="1069"/>
      <c r="F20" s="1069"/>
      <c r="G20" s="1069"/>
      <c r="H20" s="1069"/>
      <c r="M20" s="323">
        <f>'[15]Name of Bidder'!F6</f>
        <v>2</v>
      </c>
    </row>
    <row r="21" spans="1:13" ht="16.5" hidden="1">
      <c r="A21" s="394" t="s">
        <v>78</v>
      </c>
      <c r="B21" s="1069">
        <f>'[15]Name of Bidder'!C18</f>
        <v>0</v>
      </c>
      <c r="C21" s="1069"/>
      <c r="D21" s="1069"/>
      <c r="E21" s="1069"/>
      <c r="F21" s="1069"/>
      <c r="G21" s="1069"/>
      <c r="H21" s="1069"/>
      <c r="M21" s="323" t="str">
        <f>'[15]Name of Bidder'!F8</f>
        <v>2 or more</v>
      </c>
    </row>
    <row r="22" spans="1:13" ht="17.25" hidden="1" customHeight="1">
      <c r="A22" s="394" t="s">
        <v>79</v>
      </c>
      <c r="B22" s="1069">
        <f>'[15]Name of Bidder'!C23</f>
        <v>0</v>
      </c>
      <c r="C22" s="1069"/>
      <c r="D22" s="1069"/>
      <c r="E22" s="1069"/>
      <c r="F22" s="1069"/>
      <c r="G22" s="1069"/>
      <c r="H22" s="1069"/>
      <c r="I22" s="326"/>
    </row>
    <row r="23" spans="1:13" ht="15.75" hidden="1" customHeight="1">
      <c r="B23" s="590" t="s">
        <v>80</v>
      </c>
    </row>
    <row r="24" spans="1:13" ht="15.75" customHeight="1">
      <c r="A24" s="591"/>
    </row>
    <row r="25" spans="1:13" ht="25.5" hidden="1" customHeight="1">
      <c r="A25" s="998" t="s">
        <v>81</v>
      </c>
      <c r="B25" s="998"/>
      <c r="C25" s="998"/>
      <c r="D25" s="998"/>
      <c r="E25" s="998"/>
      <c r="F25" s="998"/>
      <c r="G25" s="998"/>
      <c r="H25" s="998"/>
    </row>
    <row r="26" spans="1:13" ht="8.25" customHeight="1">
      <c r="A26" s="609"/>
      <c r="B26" s="609"/>
      <c r="C26" s="609"/>
      <c r="D26" s="609"/>
      <c r="E26" s="609"/>
      <c r="F26" s="609"/>
      <c r="G26" s="609"/>
      <c r="H26" s="609"/>
    </row>
    <row r="27" spans="1:13" ht="43.5" customHeight="1">
      <c r="A27" s="988" t="s">
        <v>82</v>
      </c>
      <c r="B27" s="988"/>
      <c r="C27" s="988"/>
      <c r="D27" s="988"/>
      <c r="E27" s="988"/>
      <c r="F27" s="988"/>
      <c r="G27" s="988"/>
      <c r="H27" s="988"/>
      <c r="I27" s="326"/>
    </row>
    <row r="28" spans="1:13" ht="26.25" customHeight="1">
      <c r="A28" s="397" t="s">
        <v>83</v>
      </c>
      <c r="B28" s="988" t="s">
        <v>84</v>
      </c>
      <c r="C28" s="988"/>
      <c r="D28" s="988"/>
      <c r="E28" s="988"/>
      <c r="F28" s="988"/>
      <c r="G28" s="988"/>
      <c r="H28" s="988"/>
      <c r="I28" s="326"/>
    </row>
    <row r="29" spans="1:13" ht="26.25" customHeight="1">
      <c r="A29" s="398" t="s">
        <v>85</v>
      </c>
      <c r="B29" s="1062" t="s">
        <v>86</v>
      </c>
      <c r="C29" s="1062"/>
      <c r="D29" s="1062"/>
      <c r="E29" s="1062"/>
      <c r="F29" s="1062"/>
      <c r="G29" s="1062"/>
      <c r="H29" s="1062"/>
    </row>
    <row r="30" spans="1:13" ht="26.25" customHeight="1">
      <c r="A30" s="398" t="s">
        <v>87</v>
      </c>
      <c r="B30" s="1062" t="s">
        <v>88</v>
      </c>
      <c r="C30" s="1062"/>
      <c r="D30" s="1062"/>
      <c r="E30" s="1062"/>
      <c r="F30" s="1062"/>
      <c r="G30" s="1062"/>
      <c r="H30" s="1062"/>
    </row>
    <row r="31" spans="1:13" ht="41.25" customHeight="1">
      <c r="A31" s="398" t="s">
        <v>89</v>
      </c>
      <c r="B31" s="1062" t="s">
        <v>90</v>
      </c>
      <c r="C31" s="1062"/>
      <c r="D31" s="1062"/>
      <c r="E31" s="1062"/>
      <c r="F31" s="1062"/>
      <c r="G31" s="1062"/>
      <c r="H31" s="1062"/>
    </row>
    <row r="32" spans="1:13" ht="9.75" customHeight="1">
      <c r="A32" s="398"/>
      <c r="B32" s="326"/>
      <c r="C32" s="326"/>
      <c r="D32" s="326"/>
      <c r="E32" s="326"/>
      <c r="F32" s="326"/>
      <c r="G32" s="326"/>
      <c r="H32" s="326"/>
      <c r="I32" s="326"/>
    </row>
    <row r="33" spans="1:9" ht="25.5" customHeight="1">
      <c r="A33" s="397" t="s">
        <v>91</v>
      </c>
      <c r="B33" s="1063" t="s">
        <v>92</v>
      </c>
      <c r="C33" s="1063"/>
      <c r="D33" s="1063"/>
      <c r="E33" s="1063"/>
      <c r="F33" s="1063"/>
      <c r="G33" s="1063"/>
      <c r="H33" s="1063"/>
      <c r="I33" s="326"/>
    </row>
    <row r="34" spans="1:9" ht="24.75" customHeight="1">
      <c r="A34" s="398" t="s">
        <v>85</v>
      </c>
      <c r="B34" s="988" t="s">
        <v>93</v>
      </c>
      <c r="C34" s="988"/>
      <c r="D34" s="988"/>
      <c r="E34" s="988"/>
      <c r="F34" s="988"/>
      <c r="G34" s="988"/>
      <c r="H34" s="988"/>
      <c r="I34" s="326"/>
    </row>
    <row r="35" spans="1:9" ht="24.75" hidden="1" customHeight="1">
      <c r="A35" s="398" t="s">
        <v>87</v>
      </c>
      <c r="B35" s="988" t="s">
        <v>94</v>
      </c>
      <c r="C35" s="988"/>
      <c r="D35" s="988"/>
      <c r="E35" s="988"/>
      <c r="F35" s="988"/>
      <c r="G35" s="988"/>
      <c r="H35" s="988"/>
      <c r="I35" s="326"/>
    </row>
    <row r="36" spans="1:9" ht="12" customHeight="1">
      <c r="A36" s="326"/>
      <c r="B36" s="326"/>
      <c r="C36" s="326"/>
      <c r="D36" s="326"/>
      <c r="E36" s="326"/>
      <c r="F36" s="326"/>
      <c r="G36" s="326"/>
      <c r="H36" s="326"/>
      <c r="I36" s="326"/>
    </row>
    <row r="37" spans="1:9" s="401" customFormat="1" ht="24.75" customHeight="1">
      <c r="A37" s="399" t="s">
        <v>95</v>
      </c>
      <c r="B37" s="1064" t="s">
        <v>96</v>
      </c>
      <c r="C37" s="1064"/>
      <c r="D37" s="1064"/>
      <c r="E37" s="1064"/>
      <c r="F37" s="1064"/>
      <c r="G37" s="1064"/>
      <c r="H37" s="1064"/>
      <c r="I37" s="400"/>
    </row>
    <row r="38" spans="1:9" ht="24" customHeight="1">
      <c r="A38" s="326"/>
      <c r="B38" s="1063" t="s">
        <v>97</v>
      </c>
      <c r="C38" s="1063"/>
      <c r="D38" s="1063"/>
      <c r="E38" s="1063"/>
      <c r="F38" s="1063"/>
      <c r="G38" s="1063"/>
      <c r="H38" s="1063"/>
      <c r="I38" s="326"/>
    </row>
    <row r="39" spans="1:9" ht="54" customHeight="1">
      <c r="A39" s="326"/>
      <c r="B39" s="988" t="s">
        <v>98</v>
      </c>
      <c r="C39" s="988"/>
      <c r="D39" s="988"/>
      <c r="E39" s="988"/>
      <c r="F39" s="988"/>
      <c r="G39" s="988"/>
      <c r="H39" s="988"/>
      <c r="I39" s="326"/>
    </row>
    <row r="40" spans="1:9" ht="15.75" customHeight="1">
      <c r="A40" s="892" t="s">
        <v>99</v>
      </c>
      <c r="B40" s="894" t="s">
        <v>100</v>
      </c>
      <c r="C40" s="896"/>
      <c r="D40" s="1068" t="s">
        <v>101</v>
      </c>
      <c r="E40" s="1068"/>
      <c r="F40" s="1068"/>
      <c r="G40" s="326"/>
      <c r="H40" s="326"/>
    </row>
    <row r="41" spans="1:9" ht="19.5" customHeight="1">
      <c r="A41" s="1065"/>
      <c r="B41" s="1066"/>
      <c r="C41" s="1067"/>
      <c r="D41" s="1068"/>
      <c r="E41" s="1068"/>
      <c r="F41" s="1068"/>
      <c r="G41" s="326"/>
      <c r="H41" s="326"/>
      <c r="I41" s="326"/>
    </row>
    <row r="42" spans="1:9" ht="20.25" customHeight="1">
      <c r="A42" s="893"/>
      <c r="B42" s="870"/>
      <c r="C42" s="872"/>
      <c r="D42" s="1068"/>
      <c r="E42" s="1068"/>
      <c r="F42" s="1068"/>
      <c r="G42" s="326"/>
      <c r="H42" s="326"/>
      <c r="I42" s="326"/>
    </row>
    <row r="43" spans="1:9" ht="30.75" customHeight="1">
      <c r="A43" s="404">
        <v>1</v>
      </c>
      <c r="B43" s="1041" t="s">
        <v>102</v>
      </c>
      <c r="C43" s="1041"/>
      <c r="D43" s="898">
        <f>'Names of Bidder'!D10:G10</f>
        <v>0</v>
      </c>
      <c r="E43" s="899"/>
      <c r="F43" s="900"/>
      <c r="G43" s="326"/>
      <c r="H43" s="326"/>
      <c r="I43" s="326"/>
    </row>
    <row r="44" spans="1:9" ht="15.75" customHeight="1">
      <c r="A44" s="1055">
        <v>2</v>
      </c>
      <c r="B44" s="1058" t="s">
        <v>103</v>
      </c>
      <c r="C44" s="902"/>
      <c r="D44" s="867"/>
      <c r="E44" s="868"/>
      <c r="F44" s="869"/>
      <c r="G44" s="326"/>
      <c r="H44" s="326"/>
      <c r="I44" s="326"/>
    </row>
    <row r="45" spans="1:9" ht="15.75" customHeight="1">
      <c r="A45" s="1056"/>
      <c r="B45" s="1059"/>
      <c r="C45" s="885"/>
      <c r="D45" s="867"/>
      <c r="E45" s="868"/>
      <c r="F45" s="869"/>
      <c r="G45" s="326"/>
      <c r="H45" s="326"/>
      <c r="I45" s="326"/>
    </row>
    <row r="46" spans="1:9" ht="15.75" customHeight="1">
      <c r="A46" s="1057"/>
      <c r="B46" s="1060"/>
      <c r="C46" s="1061"/>
      <c r="D46" s="867"/>
      <c r="E46" s="868"/>
      <c r="F46" s="869"/>
      <c r="G46" s="326"/>
      <c r="H46" s="326"/>
      <c r="I46" s="326"/>
    </row>
    <row r="47" spans="1:9" ht="18.75" customHeight="1">
      <c r="A47" s="404">
        <v>3</v>
      </c>
      <c r="B47" s="1041" t="s">
        <v>104</v>
      </c>
      <c r="C47" s="1041"/>
      <c r="D47" s="867"/>
      <c r="E47" s="868"/>
      <c r="F47" s="869"/>
      <c r="G47" s="326"/>
      <c r="H47" s="326"/>
      <c r="I47" s="326"/>
    </row>
    <row r="48" spans="1:9" ht="20.25" customHeight="1">
      <c r="A48" s="404">
        <v>4</v>
      </c>
      <c r="B48" s="1041" t="s">
        <v>105</v>
      </c>
      <c r="C48" s="1041"/>
      <c r="D48" s="867"/>
      <c r="E48" s="868"/>
      <c r="F48" s="869"/>
      <c r="G48" s="326"/>
      <c r="H48" s="326"/>
      <c r="I48" s="326"/>
    </row>
    <row r="49" spans="1:10" ht="19.5" customHeight="1">
      <c r="A49" s="405">
        <v>5</v>
      </c>
      <c r="B49" s="1041" t="s">
        <v>106</v>
      </c>
      <c r="C49" s="1041"/>
      <c r="D49" s="867"/>
      <c r="E49" s="868"/>
      <c r="F49" s="869"/>
      <c r="G49" s="326"/>
      <c r="H49" s="326"/>
    </row>
    <row r="50" spans="1:10" ht="51.75" customHeight="1">
      <c r="A50" s="404">
        <v>6</v>
      </c>
      <c r="B50" s="1041" t="s">
        <v>107</v>
      </c>
      <c r="C50" s="1041"/>
      <c r="D50" s="867"/>
      <c r="E50" s="868"/>
      <c r="F50" s="869"/>
      <c r="G50" s="326"/>
      <c r="H50" s="326"/>
      <c r="I50" s="326"/>
    </row>
    <row r="51" spans="1:10" ht="49.5" customHeight="1">
      <c r="A51" s="404">
        <v>7</v>
      </c>
      <c r="B51" s="1041" t="s">
        <v>108</v>
      </c>
      <c r="C51" s="1041"/>
      <c r="D51" s="867"/>
      <c r="E51" s="868"/>
      <c r="F51" s="869"/>
      <c r="G51" s="326"/>
      <c r="H51" s="326"/>
      <c r="I51" s="326"/>
    </row>
    <row r="52" spans="1:10" ht="18" customHeight="1">
      <c r="A52" s="404">
        <v>8</v>
      </c>
      <c r="B52" s="1041" t="s">
        <v>109</v>
      </c>
      <c r="C52" s="1041"/>
      <c r="D52" s="867"/>
      <c r="E52" s="868"/>
      <c r="F52" s="869"/>
      <c r="G52" s="326"/>
      <c r="H52" s="326"/>
      <c r="I52" s="326"/>
    </row>
    <row r="53" spans="1:10" ht="18" customHeight="1">
      <c r="A53" s="406"/>
      <c r="B53" s="407" t="s">
        <v>110</v>
      </c>
      <c r="C53" s="408"/>
      <c r="D53" s="867"/>
      <c r="E53" s="868"/>
      <c r="F53" s="869"/>
      <c r="G53" s="326"/>
      <c r="H53" s="326"/>
      <c r="I53" s="326"/>
    </row>
    <row r="54" spans="1:10" ht="18" customHeight="1">
      <c r="A54" s="406"/>
      <c r="B54" s="407" t="s">
        <v>111</v>
      </c>
      <c r="C54" s="408"/>
      <c r="D54" s="867"/>
      <c r="E54" s="868"/>
      <c r="F54" s="869"/>
      <c r="G54" s="326"/>
      <c r="H54" s="326"/>
      <c r="I54" s="326"/>
    </row>
    <row r="55" spans="1:10" ht="18" customHeight="1">
      <c r="A55" s="409"/>
      <c r="B55" s="407" t="s">
        <v>112</v>
      </c>
      <c r="C55" s="410"/>
      <c r="D55" s="867"/>
      <c r="E55" s="868"/>
      <c r="F55" s="869"/>
      <c r="G55" s="326"/>
      <c r="H55" s="326"/>
    </row>
    <row r="56" spans="1:10" ht="13.5" customHeight="1">
      <c r="A56" s="326"/>
      <c r="B56" s="326"/>
      <c r="C56" s="326"/>
      <c r="D56" s="326"/>
      <c r="E56" s="326"/>
      <c r="F56" s="326"/>
      <c r="G56" s="326"/>
      <c r="H56" s="326"/>
      <c r="I56" s="326"/>
    </row>
    <row r="57" spans="1:10" s="593" customFormat="1" ht="47.25" customHeight="1">
      <c r="A57" s="404">
        <v>9</v>
      </c>
      <c r="B57" s="1050" t="s">
        <v>113</v>
      </c>
      <c r="C57" s="1051"/>
      <c r="D57" s="1051"/>
      <c r="E57" s="1051"/>
      <c r="F57" s="1052"/>
      <c r="G57" s="606"/>
      <c r="H57" s="412"/>
      <c r="I57" s="592"/>
      <c r="J57" s="592"/>
    </row>
    <row r="58" spans="1:10" s="593" customFormat="1" ht="42" customHeight="1">
      <c r="A58" s="404">
        <v>10</v>
      </c>
      <c r="B58" s="1050" t="s">
        <v>114</v>
      </c>
      <c r="C58" s="1051"/>
      <c r="D58" s="1051"/>
      <c r="E58" s="1051"/>
      <c r="F58" s="1052"/>
      <c r="G58" s="606"/>
      <c r="H58" s="412"/>
      <c r="I58" s="592"/>
      <c r="J58" s="592"/>
    </row>
    <row r="59" spans="1:10" s="593" customFormat="1" ht="16.5">
      <c r="A59" s="592"/>
      <c r="B59" s="592"/>
      <c r="C59" s="592"/>
      <c r="D59" s="592"/>
      <c r="E59" s="592"/>
      <c r="F59" s="592"/>
      <c r="G59" s="592"/>
      <c r="H59" s="592"/>
      <c r="I59" s="592"/>
      <c r="J59" s="592"/>
    </row>
    <row r="60" spans="1:10" s="593" customFormat="1" ht="16.5">
      <c r="A60" s="592"/>
      <c r="B60" s="592"/>
      <c r="C60" s="592"/>
      <c r="D60" s="592"/>
      <c r="E60" s="592"/>
      <c r="F60" s="592"/>
      <c r="G60" s="592"/>
      <c r="H60" s="592"/>
      <c r="I60" s="592"/>
      <c r="J60" s="592"/>
    </row>
    <row r="61" spans="1:10" s="593" customFormat="1" ht="24" customHeight="1">
      <c r="A61" s="689">
        <v>2</v>
      </c>
      <c r="B61" s="1155" t="s">
        <v>115</v>
      </c>
      <c r="C61" s="1155"/>
      <c r="D61" s="1155"/>
      <c r="E61" s="1155"/>
      <c r="F61" s="1155"/>
      <c r="G61" s="1155"/>
      <c r="H61" s="1155"/>
      <c r="I61" s="1155"/>
      <c r="J61" s="592"/>
    </row>
    <row r="62" spans="1:10" s="593" customFormat="1" ht="16.5">
      <c r="A62" s="690"/>
      <c r="B62" s="690"/>
      <c r="C62" s="690"/>
      <c r="D62" s="690"/>
      <c r="E62" s="690"/>
      <c r="F62" s="690"/>
      <c r="G62" s="690"/>
      <c r="H62" s="690"/>
      <c r="I62" s="690"/>
      <c r="J62" s="592"/>
    </row>
    <row r="63" spans="1:10" s="593" customFormat="1" ht="24.75" customHeight="1">
      <c r="A63" s="691" t="s">
        <v>116</v>
      </c>
      <c r="B63" s="1156" t="s">
        <v>117</v>
      </c>
      <c r="C63" s="1156"/>
      <c r="D63" s="1156"/>
      <c r="E63" s="1156"/>
      <c r="F63" s="1156"/>
      <c r="G63" s="1156"/>
      <c r="H63" s="1156"/>
      <c r="I63" s="1156"/>
      <c r="J63" s="592"/>
    </row>
    <row r="64" spans="1:10" s="593" customFormat="1" ht="10.5" customHeight="1">
      <c r="A64" s="690"/>
      <c r="B64" s="690"/>
      <c r="C64" s="690"/>
      <c r="D64" s="690"/>
      <c r="E64" s="690"/>
      <c r="F64" s="690"/>
      <c r="G64" s="690"/>
      <c r="H64" s="690"/>
      <c r="I64" s="690"/>
      <c r="J64" s="592"/>
    </row>
    <row r="65" spans="1:25" s="593" customFormat="1" ht="225" customHeight="1">
      <c r="A65" s="687" t="s">
        <v>118</v>
      </c>
      <c r="B65" s="1153" t="s">
        <v>1087</v>
      </c>
      <c r="C65" s="1153"/>
      <c r="D65" s="1153"/>
      <c r="E65" s="1153"/>
      <c r="F65" s="1153"/>
      <c r="G65" s="1153"/>
      <c r="H65" s="1153"/>
      <c r="I65" s="1153"/>
    </row>
    <row r="66" spans="1:25" s="593" customFormat="1" ht="24.6" customHeight="1">
      <c r="A66" s="688"/>
      <c r="B66" s="1151" t="s">
        <v>152</v>
      </c>
      <c r="C66" s="1151"/>
      <c r="D66" s="1151"/>
      <c r="E66" s="1151"/>
      <c r="F66" s="1151"/>
      <c r="G66" s="1151"/>
      <c r="H66" s="1151"/>
      <c r="I66" s="1151"/>
      <c r="J66" s="592"/>
    </row>
    <row r="67" spans="1:25" s="593" customFormat="1" ht="252.75" customHeight="1">
      <c r="A67" s="687" t="s">
        <v>120</v>
      </c>
      <c r="B67" s="1152" t="s">
        <v>1081</v>
      </c>
      <c r="C67" s="1153"/>
      <c r="D67" s="1153"/>
      <c r="E67" s="1153"/>
      <c r="F67" s="1153"/>
      <c r="G67" s="1153"/>
      <c r="H67" s="1153"/>
      <c r="I67" s="1153"/>
      <c r="J67" s="592"/>
    </row>
    <row r="68" spans="1:25" s="593" customFormat="1" ht="30" customHeight="1">
      <c r="A68" s="688"/>
      <c r="B68" s="1151" t="s">
        <v>152</v>
      </c>
      <c r="C68" s="1151"/>
      <c r="D68" s="1151"/>
      <c r="E68" s="1151"/>
      <c r="F68" s="1151"/>
      <c r="G68" s="1151"/>
      <c r="H68" s="1151"/>
      <c r="I68" s="1151"/>
      <c r="J68" s="592"/>
    </row>
    <row r="69" spans="1:25" s="593" customFormat="1" ht="282.75" customHeight="1">
      <c r="A69" s="687" t="s">
        <v>122</v>
      </c>
      <c r="B69" s="1153" t="s">
        <v>1082</v>
      </c>
      <c r="C69" s="1153"/>
      <c r="D69" s="1153"/>
      <c r="E69" s="1153"/>
      <c r="F69" s="1153"/>
      <c r="G69" s="1153"/>
      <c r="H69" s="1153"/>
      <c r="I69" s="1153"/>
      <c r="J69" s="592"/>
    </row>
    <row r="70" spans="1:25" s="593" customFormat="1" ht="86.45" customHeight="1">
      <c r="A70" s="687"/>
      <c r="B70" s="1153" t="s">
        <v>1083</v>
      </c>
      <c r="C70" s="1153"/>
      <c r="D70" s="1153"/>
      <c r="E70" s="1153"/>
      <c r="F70" s="1153"/>
      <c r="G70" s="1153"/>
      <c r="H70" s="1153"/>
      <c r="I70" s="1153"/>
      <c r="J70" s="592"/>
    </row>
    <row r="71" spans="1:25" s="593" customFormat="1" ht="16.5">
      <c r="A71" s="592"/>
      <c r="B71" s="592"/>
      <c r="C71" s="592"/>
      <c r="D71" s="592"/>
      <c r="E71" s="592"/>
      <c r="F71" s="592"/>
      <c r="G71" s="592"/>
      <c r="H71" s="592"/>
      <c r="I71" s="592"/>
      <c r="J71" s="592"/>
    </row>
    <row r="72" spans="1:25" s="593" customFormat="1" ht="57" customHeight="1">
      <c r="A72" s="610" t="s">
        <v>126</v>
      </c>
      <c r="B72" s="1154" t="s">
        <v>289</v>
      </c>
      <c r="C72" s="1154"/>
      <c r="D72" s="1154"/>
      <c r="E72" s="1154"/>
      <c r="F72" s="1154"/>
      <c r="G72" s="1154"/>
      <c r="H72" s="1154"/>
      <c r="I72" s="1154"/>
      <c r="J72" s="592"/>
    </row>
    <row r="73" spans="1:25" s="593" customFormat="1" ht="54.75" customHeight="1">
      <c r="B73" s="1154" t="s">
        <v>128</v>
      </c>
      <c r="C73" s="1154"/>
      <c r="D73" s="1154"/>
      <c r="E73" s="1154"/>
      <c r="F73" s="1154"/>
      <c r="G73" s="1154"/>
      <c r="H73" s="1154"/>
      <c r="I73" s="1154"/>
    </row>
    <row r="74" spans="1:25" s="593" customFormat="1" ht="24" customHeight="1">
      <c r="A74" s="1157" t="s">
        <v>290</v>
      </c>
      <c r="B74" s="1157"/>
      <c r="C74" s="1157"/>
      <c r="D74" s="1157"/>
      <c r="E74" s="1157"/>
      <c r="F74" s="1157"/>
      <c r="G74" s="1157"/>
      <c r="H74" s="1157"/>
      <c r="I74" s="1157"/>
      <c r="J74" s="1157"/>
    </row>
    <row r="75" spans="1:25" s="593" customFormat="1" ht="48.75" customHeight="1">
      <c r="A75" s="1140" t="s">
        <v>291</v>
      </c>
      <c r="B75" s="1140"/>
      <c r="C75" s="1140"/>
      <c r="D75" s="1140"/>
      <c r="E75" s="1140"/>
      <c r="F75" s="1140"/>
      <c r="G75" s="1140"/>
      <c r="H75" s="1140"/>
      <c r="I75" s="1140"/>
      <c r="J75" s="1140"/>
    </row>
    <row r="76" spans="1:25" s="593" customFormat="1" ht="15.75" customHeight="1">
      <c r="A76" s="592"/>
      <c r="B76" s="601"/>
      <c r="C76" s="602"/>
      <c r="D76" s="602"/>
      <c r="E76" s="602"/>
      <c r="F76" s="602"/>
      <c r="G76" s="602"/>
      <c r="H76" s="602"/>
      <c r="I76" s="602"/>
      <c r="J76" s="592"/>
    </row>
    <row r="77" spans="1:25" s="593" customFormat="1" ht="38.25" customHeight="1">
      <c r="A77" s="703">
        <v>1</v>
      </c>
      <c r="B77" s="1145" t="s">
        <v>36</v>
      </c>
      <c r="C77" s="1146"/>
      <c r="D77" s="1146"/>
      <c r="E77" s="1146"/>
      <c r="F77" s="1148">
        <v>0</v>
      </c>
      <c r="G77" s="1148"/>
      <c r="H77" s="1148"/>
      <c r="I77" s="1148"/>
      <c r="J77" s="594"/>
      <c r="K77" s="594"/>
      <c r="L77" s="594"/>
      <c r="M77" s="594"/>
      <c r="N77" s="595" t="e">
        <f>'[17]Name of Bidder'!D17</f>
        <v>#REF!</v>
      </c>
      <c r="O77" s="594"/>
      <c r="P77" s="594"/>
      <c r="Q77" s="594"/>
      <c r="R77" s="594"/>
      <c r="S77" s="594"/>
      <c r="T77" s="594"/>
      <c r="U77" s="594"/>
      <c r="V77" s="594"/>
      <c r="W77" s="594"/>
      <c r="X77" s="594"/>
      <c r="Y77" s="594"/>
    </row>
    <row r="78" spans="1:25" s="593" customFormat="1" ht="44.25" customHeight="1">
      <c r="A78" s="703">
        <v>2</v>
      </c>
      <c r="B78" s="1141" t="s">
        <v>135</v>
      </c>
      <c r="C78" s="1084"/>
      <c r="D78" s="1084"/>
      <c r="E78" s="1106"/>
      <c r="F78" s="1148"/>
      <c r="G78" s="1148"/>
      <c r="H78" s="1148"/>
      <c r="I78" s="1148"/>
      <c r="J78" s="596"/>
      <c r="K78" s="596"/>
      <c r="L78" s="596"/>
      <c r="M78" s="596"/>
      <c r="N78" s="597" t="e">
        <f>'[17]Name of Bidder'!D27</f>
        <v>#REF!</v>
      </c>
      <c r="O78" s="596"/>
      <c r="P78" s="596"/>
      <c r="Q78" s="596"/>
      <c r="R78" s="596"/>
      <c r="S78" s="596"/>
      <c r="T78" s="596"/>
      <c r="U78" s="596"/>
      <c r="V78" s="596"/>
      <c r="W78" s="596"/>
      <c r="X78" s="596"/>
      <c r="Y78" s="596"/>
    </row>
    <row r="79" spans="1:25" s="593" customFormat="1" ht="44.25" customHeight="1">
      <c r="A79" s="703">
        <v>3</v>
      </c>
      <c r="B79" s="1141" t="s">
        <v>292</v>
      </c>
      <c r="C79" s="1084"/>
      <c r="D79" s="1084"/>
      <c r="E79" s="1084"/>
      <c r="F79" s="704"/>
      <c r="G79" s="1133"/>
      <c r="H79" s="1132"/>
      <c r="I79" s="704"/>
      <c r="J79" s="596"/>
      <c r="K79" s="596"/>
      <c r="L79" s="596"/>
      <c r="M79" s="596"/>
      <c r="N79" s="700"/>
      <c r="O79" s="596"/>
      <c r="P79" s="596"/>
      <c r="Q79" s="596"/>
      <c r="R79" s="596"/>
      <c r="S79" s="596"/>
      <c r="T79" s="596"/>
      <c r="U79" s="596"/>
      <c r="V79" s="596"/>
      <c r="W79" s="596"/>
      <c r="X79" s="596"/>
      <c r="Y79" s="596"/>
    </row>
    <row r="80" spans="1:25" s="593" customFormat="1" ht="36.75" customHeight="1">
      <c r="A80" s="703">
        <v>4</v>
      </c>
      <c r="B80" s="1141" t="s">
        <v>137</v>
      </c>
      <c r="C80" s="1084"/>
      <c r="D80" s="1084"/>
      <c r="E80" s="1106"/>
      <c r="F80" s="704"/>
      <c r="G80" s="1149"/>
      <c r="H80" s="1149"/>
      <c r="I80" s="705"/>
      <c r="J80" s="596"/>
      <c r="K80" s="596"/>
      <c r="L80" s="596"/>
      <c r="M80" s="596"/>
      <c r="N80" s="596"/>
      <c r="O80" s="596"/>
      <c r="P80" s="596"/>
      <c r="Q80" s="596"/>
      <c r="R80" s="596"/>
      <c r="S80" s="596"/>
      <c r="T80" s="596"/>
      <c r="U80" s="596"/>
      <c r="V80" s="596"/>
      <c r="W80" s="596"/>
      <c r="X80" s="596"/>
      <c r="Y80" s="596"/>
    </row>
    <row r="81" spans="1:25" s="593" customFormat="1" ht="23.25" customHeight="1">
      <c r="A81" s="1088">
        <v>5</v>
      </c>
      <c r="B81" s="1135" t="s">
        <v>138</v>
      </c>
      <c r="C81" s="1107"/>
      <c r="D81" s="1107"/>
      <c r="E81" s="1108"/>
      <c r="F81" s="704"/>
      <c r="G81" s="1149"/>
      <c r="H81" s="1149"/>
      <c r="I81" s="705"/>
      <c r="J81" s="596"/>
      <c r="K81" s="596"/>
      <c r="L81" s="596"/>
      <c r="M81" s="596"/>
      <c r="N81" s="596"/>
      <c r="O81" s="596"/>
      <c r="P81" s="596"/>
      <c r="Q81" s="596"/>
      <c r="R81" s="596"/>
      <c r="S81" s="596"/>
      <c r="T81" s="596"/>
      <c r="U81" s="596"/>
      <c r="V81" s="596"/>
      <c r="W81" s="596"/>
      <c r="X81" s="596"/>
      <c r="Y81" s="596"/>
    </row>
    <row r="82" spans="1:25" s="593" customFormat="1" ht="21" customHeight="1">
      <c r="A82" s="1134"/>
      <c r="B82" s="1136"/>
      <c r="C82" s="1109"/>
      <c r="D82" s="1109"/>
      <c r="E82" s="1110"/>
      <c r="F82" s="704"/>
      <c r="G82" s="1149"/>
      <c r="H82" s="1149"/>
      <c r="I82" s="705"/>
      <c r="J82" s="596"/>
      <c r="K82" s="596"/>
      <c r="L82" s="596"/>
      <c r="M82" s="596"/>
      <c r="N82" s="596"/>
      <c r="O82" s="596"/>
      <c r="P82" s="596"/>
      <c r="Q82" s="596"/>
      <c r="R82" s="596"/>
      <c r="S82" s="596"/>
      <c r="T82" s="596"/>
      <c r="U82" s="596"/>
      <c r="V82" s="596"/>
      <c r="W82" s="596"/>
      <c r="X82" s="596"/>
      <c r="Y82" s="596"/>
    </row>
    <row r="83" spans="1:25" s="593" customFormat="1" ht="20.25" customHeight="1">
      <c r="A83" s="1134"/>
      <c r="B83" s="1136"/>
      <c r="C83" s="1109"/>
      <c r="D83" s="1109"/>
      <c r="E83" s="1110"/>
      <c r="F83" s="704"/>
      <c r="G83" s="1149"/>
      <c r="H83" s="1149"/>
      <c r="I83" s="705"/>
      <c r="J83" s="596"/>
      <c r="K83" s="596"/>
      <c r="L83" s="596"/>
      <c r="M83" s="596"/>
      <c r="N83" s="596"/>
      <c r="O83" s="596"/>
      <c r="P83" s="596"/>
      <c r="Q83" s="596"/>
      <c r="R83" s="596"/>
      <c r="S83" s="596"/>
      <c r="T83" s="596"/>
      <c r="U83" s="596"/>
      <c r="V83" s="596"/>
      <c r="W83" s="596"/>
      <c r="X83" s="596"/>
      <c r="Y83" s="596"/>
    </row>
    <row r="84" spans="1:25" s="593" customFormat="1" ht="21" customHeight="1">
      <c r="A84" s="1134"/>
      <c r="B84" s="1136"/>
      <c r="C84" s="1109"/>
      <c r="D84" s="1109"/>
      <c r="E84" s="1110"/>
      <c r="F84" s="704"/>
      <c r="G84" s="1149"/>
      <c r="H84" s="1149"/>
      <c r="I84" s="705"/>
      <c r="J84" s="596"/>
      <c r="K84" s="596"/>
      <c r="L84" s="596"/>
      <c r="M84" s="596"/>
      <c r="N84" s="596"/>
      <c r="O84" s="596"/>
      <c r="P84" s="596"/>
      <c r="Q84" s="596"/>
      <c r="R84" s="596"/>
      <c r="S84" s="596"/>
      <c r="T84" s="596"/>
      <c r="U84" s="596"/>
      <c r="V84" s="596"/>
      <c r="W84" s="596"/>
      <c r="X84" s="596"/>
      <c r="Y84" s="596"/>
    </row>
    <row r="85" spans="1:25" s="593" customFormat="1" ht="24.95" customHeight="1">
      <c r="A85" s="1134"/>
      <c r="B85" s="598"/>
      <c r="E85" s="607" t="s">
        <v>139</v>
      </c>
      <c r="F85" s="704"/>
      <c r="G85" s="1149"/>
      <c r="H85" s="1149"/>
      <c r="I85" s="705"/>
      <c r="J85" s="596"/>
      <c r="K85" s="596"/>
      <c r="L85" s="596"/>
      <c r="M85" s="596"/>
      <c r="N85" s="596"/>
      <c r="O85" s="596"/>
      <c r="P85" s="596"/>
      <c r="Q85" s="596"/>
      <c r="R85" s="596"/>
      <c r="S85" s="596"/>
      <c r="T85" s="596"/>
      <c r="U85" s="596"/>
      <c r="V85" s="596"/>
      <c r="W85" s="596"/>
      <c r="X85" s="596"/>
      <c r="Y85" s="596"/>
    </row>
    <row r="86" spans="1:25" s="593" customFormat="1" ht="24.95" customHeight="1">
      <c r="A86" s="1134"/>
      <c r="B86" s="598"/>
      <c r="E86" s="607" t="s">
        <v>140</v>
      </c>
      <c r="F86" s="704"/>
      <c r="G86" s="1149"/>
      <c r="H86" s="1149"/>
      <c r="I86" s="705"/>
      <c r="J86" s="596"/>
      <c r="K86" s="596"/>
      <c r="L86" s="596"/>
      <c r="M86" s="596"/>
      <c r="N86" s="596"/>
      <c r="O86" s="596"/>
      <c r="P86" s="596"/>
      <c r="Q86" s="596"/>
      <c r="R86" s="596"/>
      <c r="S86" s="596"/>
      <c r="T86" s="596"/>
      <c r="U86" s="596"/>
      <c r="V86" s="596"/>
      <c r="W86" s="596"/>
      <c r="X86" s="596"/>
      <c r="Y86" s="596"/>
    </row>
    <row r="87" spans="1:25" s="593" customFormat="1" ht="24.95" customHeight="1">
      <c r="A87" s="1089"/>
      <c r="B87" s="599"/>
      <c r="C87" s="600"/>
      <c r="D87" s="600"/>
      <c r="E87" s="608" t="s">
        <v>141</v>
      </c>
      <c r="F87" s="704"/>
      <c r="G87" s="1149"/>
      <c r="H87" s="1149"/>
      <c r="I87" s="705"/>
      <c r="J87" s="596"/>
      <c r="K87" s="596"/>
      <c r="L87" s="596"/>
      <c r="M87" s="596"/>
      <c r="N87" s="596"/>
      <c r="O87" s="596"/>
      <c r="P87" s="596"/>
      <c r="Q87" s="596"/>
      <c r="R87" s="596"/>
      <c r="S87" s="596"/>
      <c r="T87" s="596"/>
      <c r="U87" s="596"/>
      <c r="V87" s="596"/>
      <c r="W87" s="596"/>
      <c r="X87" s="596"/>
      <c r="Y87" s="596"/>
    </row>
    <row r="88" spans="1:25" s="593" customFormat="1" ht="42.75" customHeight="1">
      <c r="A88" s="703">
        <v>6</v>
      </c>
      <c r="B88" s="1079" t="s">
        <v>293</v>
      </c>
      <c r="C88" s="1079"/>
      <c r="D88" s="1079"/>
      <c r="E88" s="1079"/>
      <c r="F88" s="706"/>
      <c r="G88" s="707"/>
      <c r="H88" s="708"/>
      <c r="I88" s="708"/>
      <c r="J88" s="596"/>
      <c r="K88" s="596"/>
      <c r="L88" s="596"/>
      <c r="M88" s="596"/>
      <c r="N88" s="596"/>
      <c r="O88" s="596"/>
      <c r="P88" s="596"/>
      <c r="Q88" s="596"/>
      <c r="R88" s="596"/>
      <c r="S88" s="596"/>
      <c r="T88" s="596"/>
      <c r="U88" s="596"/>
      <c r="V88" s="596"/>
      <c r="W88" s="596"/>
      <c r="X88" s="596"/>
      <c r="Y88" s="596"/>
    </row>
    <row r="89" spans="1:25" s="593" customFormat="1" ht="54.75" customHeight="1">
      <c r="A89" s="703">
        <v>7</v>
      </c>
      <c r="B89" s="1079" t="s">
        <v>294</v>
      </c>
      <c r="C89" s="1079"/>
      <c r="D89" s="1079"/>
      <c r="E89" s="1079"/>
      <c r="F89" s="709"/>
      <c r="G89" s="1086"/>
      <c r="H89" s="1087"/>
      <c r="I89" s="709"/>
      <c r="J89" s="596"/>
      <c r="K89" s="596"/>
      <c r="L89" s="596"/>
      <c r="M89" s="596"/>
      <c r="N89" s="596"/>
      <c r="O89" s="596"/>
      <c r="P89" s="596"/>
      <c r="Q89" s="596"/>
      <c r="R89" s="596"/>
      <c r="S89" s="596"/>
      <c r="T89" s="596"/>
      <c r="U89" s="596"/>
      <c r="V89" s="596"/>
      <c r="W89" s="596"/>
      <c r="X89" s="596"/>
      <c r="Y89" s="596"/>
    </row>
    <row r="90" spans="1:25" s="593" customFormat="1" ht="34.5" hidden="1" customHeight="1">
      <c r="A90" s="703"/>
      <c r="B90" s="1079"/>
      <c r="C90" s="1079"/>
      <c r="D90" s="1079"/>
      <c r="E90" s="1079"/>
      <c r="F90" s="1133"/>
      <c r="G90" s="1132"/>
      <c r="H90" s="1133"/>
      <c r="I90" s="1132"/>
      <c r="J90" s="596"/>
      <c r="K90" s="596"/>
      <c r="L90" s="596"/>
      <c r="M90" s="596"/>
      <c r="N90" s="596"/>
      <c r="O90" s="596"/>
      <c r="P90" s="596"/>
      <c r="Q90" s="596"/>
      <c r="R90" s="596"/>
      <c r="S90" s="596"/>
      <c r="T90" s="596"/>
      <c r="U90" s="596"/>
      <c r="V90" s="596"/>
      <c r="W90" s="596"/>
      <c r="X90" s="596"/>
      <c r="Y90" s="596"/>
    </row>
    <row r="91" spans="1:25" s="593" customFormat="1" ht="27" customHeight="1">
      <c r="A91" s="703">
        <v>8</v>
      </c>
      <c r="B91" s="1079" t="s">
        <v>295</v>
      </c>
      <c r="C91" s="1079"/>
      <c r="D91" s="1079"/>
      <c r="E91" s="1079"/>
      <c r="F91" s="709"/>
      <c r="G91" s="1086"/>
      <c r="H91" s="1087"/>
      <c r="I91" s="708"/>
      <c r="J91" s="596"/>
      <c r="K91" s="596"/>
      <c r="L91" s="596"/>
      <c r="M91" s="596"/>
      <c r="N91" s="596"/>
      <c r="O91" s="596"/>
      <c r="P91" s="596"/>
      <c r="Q91" s="596"/>
      <c r="R91" s="596"/>
      <c r="S91" s="596"/>
      <c r="T91" s="596"/>
      <c r="U91" s="596"/>
      <c r="V91" s="596"/>
      <c r="W91" s="596"/>
      <c r="X91" s="596"/>
      <c r="Y91" s="596"/>
    </row>
    <row r="92" spans="1:25" s="593" customFormat="1" ht="26.25" customHeight="1">
      <c r="A92" s="703">
        <v>9</v>
      </c>
      <c r="B92" s="1079" t="s">
        <v>145</v>
      </c>
      <c r="C92" s="1079"/>
      <c r="D92" s="1079"/>
      <c r="E92" s="1079"/>
      <c r="F92" s="709"/>
      <c r="G92" s="1086"/>
      <c r="H92" s="1087"/>
      <c r="I92" s="708"/>
      <c r="J92" s="596"/>
      <c r="K92" s="596"/>
      <c r="L92" s="596"/>
      <c r="M92" s="596"/>
      <c r="N92" s="596"/>
      <c r="O92" s="596"/>
      <c r="P92" s="596"/>
      <c r="Q92" s="596"/>
      <c r="R92" s="596"/>
      <c r="S92" s="596"/>
      <c r="T92" s="596"/>
      <c r="U92" s="596"/>
      <c r="V92" s="596"/>
      <c r="W92" s="596"/>
      <c r="X92" s="596"/>
      <c r="Y92" s="596"/>
    </row>
    <row r="93" spans="1:25" s="593" customFormat="1" ht="43.5" customHeight="1">
      <c r="A93" s="703">
        <v>10</v>
      </c>
      <c r="B93" s="1079" t="s">
        <v>296</v>
      </c>
      <c r="C93" s="1079"/>
      <c r="D93" s="1079"/>
      <c r="E93" s="1079"/>
      <c r="F93" s="709"/>
      <c r="G93" s="1086"/>
      <c r="H93" s="1087"/>
      <c r="I93" s="708"/>
      <c r="J93" s="596"/>
      <c r="K93" s="596"/>
      <c r="L93" s="596"/>
      <c r="M93" s="596"/>
      <c r="N93" s="596"/>
      <c r="O93" s="596"/>
      <c r="P93" s="596"/>
      <c r="Q93" s="596"/>
      <c r="R93" s="596"/>
      <c r="S93" s="596"/>
      <c r="T93" s="596"/>
      <c r="U93" s="596"/>
      <c r="V93" s="596"/>
      <c r="W93" s="596"/>
      <c r="X93" s="596"/>
      <c r="Y93" s="596"/>
    </row>
    <row r="94" spans="1:25" s="593" customFormat="1" ht="25.5" customHeight="1">
      <c r="A94" s="1088">
        <v>11</v>
      </c>
      <c r="B94" s="1090" t="s">
        <v>297</v>
      </c>
      <c r="C94" s="1091"/>
      <c r="D94" s="1091"/>
      <c r="E94" s="1091"/>
      <c r="F94" s="710"/>
      <c r="G94" s="711"/>
      <c r="H94" s="712"/>
      <c r="I94" s="710"/>
      <c r="J94" s="596"/>
      <c r="K94" s="596"/>
      <c r="L94" s="596"/>
      <c r="M94" s="596"/>
      <c r="N94" s="596"/>
      <c r="O94" s="596"/>
      <c r="P94" s="596"/>
      <c r="Q94" s="596"/>
      <c r="R94" s="596"/>
      <c r="S94" s="596"/>
      <c r="T94" s="596"/>
      <c r="U94" s="596"/>
      <c r="V94" s="596"/>
      <c r="W94" s="596"/>
      <c r="X94" s="596"/>
      <c r="Y94" s="596"/>
    </row>
    <row r="95" spans="1:25" s="593" customFormat="1" ht="83.25" customHeight="1">
      <c r="A95" s="1134"/>
      <c r="B95" s="1093" t="s">
        <v>148</v>
      </c>
      <c r="C95" s="1080"/>
      <c r="D95" s="1080"/>
      <c r="E95" s="1081"/>
      <c r="F95" s="713"/>
      <c r="G95" s="713"/>
      <c r="H95" s="714"/>
      <c r="I95" s="715"/>
      <c r="J95" s="596"/>
      <c r="K95" s="596"/>
      <c r="L95" s="596"/>
      <c r="M95" s="596"/>
      <c r="N95" s="596"/>
      <c r="O95" s="596"/>
      <c r="P95" s="596"/>
      <c r="Q95" s="596"/>
      <c r="R95" s="596"/>
      <c r="S95" s="596"/>
      <c r="T95" s="596"/>
      <c r="U95" s="596"/>
      <c r="V95" s="596"/>
      <c r="W95" s="596"/>
      <c r="X95" s="596"/>
      <c r="Y95" s="596"/>
    </row>
    <row r="96" spans="1:25" s="593" customFormat="1" ht="36.75" customHeight="1">
      <c r="A96" s="703">
        <v>12</v>
      </c>
      <c r="B96" s="1141" t="s">
        <v>151</v>
      </c>
      <c r="C96" s="1084"/>
      <c r="D96" s="1084"/>
      <c r="E96" s="1085"/>
      <c r="F96" s="716"/>
      <c r="G96" s="1082"/>
      <c r="H96" s="1083"/>
      <c r="I96" s="716"/>
      <c r="J96" s="596"/>
      <c r="K96" s="596"/>
      <c r="L96" s="596"/>
      <c r="M96" s="596"/>
      <c r="N96" s="596"/>
      <c r="O96" s="596"/>
      <c r="P96" s="596"/>
      <c r="Q96" s="596"/>
      <c r="R96" s="596"/>
      <c r="S96" s="596"/>
      <c r="T96" s="596"/>
      <c r="U96" s="596"/>
      <c r="V96" s="596"/>
      <c r="W96" s="596"/>
      <c r="X96" s="596"/>
      <c r="Y96" s="596"/>
    </row>
    <row r="97" spans="1:25" s="593" customFormat="1" ht="16.5">
      <c r="A97" s="594"/>
      <c r="B97" s="699"/>
      <c r="C97" s="699"/>
      <c r="D97" s="699"/>
      <c r="E97" s="699"/>
      <c r="F97" s="789"/>
      <c r="G97" s="790"/>
      <c r="H97" s="790"/>
      <c r="I97" s="789"/>
      <c r="J97" s="596"/>
      <c r="K97" s="596"/>
      <c r="L97" s="596"/>
      <c r="M97" s="596"/>
      <c r="N97" s="596"/>
      <c r="O97" s="596"/>
      <c r="P97" s="596"/>
      <c r="Q97" s="596"/>
      <c r="R97" s="596"/>
      <c r="S97" s="596"/>
      <c r="T97" s="596"/>
      <c r="U97" s="596"/>
      <c r="V97" s="596"/>
      <c r="W97" s="596"/>
      <c r="X97" s="596"/>
      <c r="Y97" s="596"/>
    </row>
    <row r="98" spans="1:25" s="593" customFormat="1" ht="18.75" customHeight="1">
      <c r="A98" s="594"/>
      <c r="B98" s="717" t="s">
        <v>152</v>
      </c>
      <c r="C98" s="699"/>
      <c r="D98" s="699"/>
      <c r="E98" s="699"/>
      <c r="F98" s="699"/>
      <c r="G98" s="699"/>
      <c r="H98" s="699"/>
      <c r="I98" s="699"/>
      <c r="J98" s="596"/>
      <c r="K98" s="596"/>
      <c r="L98" s="596"/>
      <c r="M98" s="596"/>
      <c r="N98" s="596"/>
      <c r="O98" s="596"/>
      <c r="P98" s="596"/>
      <c r="Q98" s="596"/>
      <c r="R98" s="596"/>
      <c r="S98" s="596"/>
      <c r="T98" s="596"/>
      <c r="U98" s="596"/>
      <c r="V98" s="596"/>
      <c r="W98" s="596"/>
      <c r="X98" s="596"/>
      <c r="Y98" s="596"/>
    </row>
    <row r="99" spans="1:25" s="593" customFormat="1" ht="16.5">
      <c r="A99" s="594"/>
      <c r="B99" s="717"/>
      <c r="C99" s="699"/>
      <c r="D99" s="699"/>
      <c r="E99" s="699"/>
      <c r="F99" s="699"/>
      <c r="G99" s="699"/>
      <c r="H99" s="699"/>
      <c r="I99" s="699"/>
      <c r="J99" s="596"/>
      <c r="K99" s="596"/>
      <c r="L99" s="596"/>
      <c r="M99" s="596"/>
      <c r="N99" s="596"/>
      <c r="O99" s="596"/>
      <c r="P99" s="596"/>
      <c r="Q99" s="596"/>
      <c r="R99" s="596"/>
      <c r="S99" s="596"/>
      <c r="T99" s="596"/>
      <c r="U99" s="596"/>
      <c r="V99" s="596"/>
      <c r="W99" s="596"/>
      <c r="X99" s="596"/>
      <c r="Y99" s="596"/>
    </row>
    <row r="100" spans="1:25" s="593" customFormat="1" ht="24" customHeight="1">
      <c r="A100" s="1157" t="s">
        <v>298</v>
      </c>
      <c r="B100" s="1157"/>
      <c r="C100" s="1157"/>
      <c r="D100" s="1157"/>
      <c r="E100" s="1157"/>
      <c r="F100" s="1157"/>
      <c r="G100" s="1157"/>
      <c r="H100" s="1157"/>
      <c r="I100" s="1157"/>
      <c r="J100" s="1157"/>
    </row>
    <row r="101" spans="1:25" s="593" customFormat="1" ht="48.75" customHeight="1">
      <c r="A101" s="1140" t="s">
        <v>1075</v>
      </c>
      <c r="B101" s="1140"/>
      <c r="C101" s="1140"/>
      <c r="D101" s="1140"/>
      <c r="E101" s="1140"/>
      <c r="F101" s="1140"/>
      <c r="G101" s="1140"/>
      <c r="H101" s="1140"/>
      <c r="I101" s="1140"/>
      <c r="J101" s="1140"/>
    </row>
    <row r="102" spans="1:25" s="593" customFormat="1" ht="16.5">
      <c r="A102" s="592"/>
      <c r="B102" s="787"/>
      <c r="C102" s="788"/>
      <c r="D102" s="788"/>
      <c r="E102" s="788"/>
      <c r="F102" s="717"/>
      <c r="G102" s="717"/>
      <c r="H102" s="717"/>
      <c r="I102" s="717"/>
      <c r="J102" s="717"/>
    </row>
    <row r="103" spans="1:25" s="593" customFormat="1" ht="18.75" customHeight="1">
      <c r="A103" s="594"/>
      <c r="B103" s="1140" t="s">
        <v>201</v>
      </c>
      <c r="C103" s="1140"/>
      <c r="D103" s="1140"/>
      <c r="E103" s="1140"/>
      <c r="F103" s="699"/>
      <c r="G103" s="699"/>
      <c r="H103" s="699"/>
      <c r="I103" s="699"/>
      <c r="J103" s="596"/>
      <c r="K103" s="596"/>
      <c r="L103" s="596"/>
      <c r="M103" s="596"/>
      <c r="N103" s="596"/>
      <c r="O103" s="596"/>
      <c r="P103" s="596"/>
      <c r="Q103" s="596"/>
      <c r="R103" s="596"/>
      <c r="S103" s="596"/>
      <c r="T103" s="596"/>
      <c r="U103" s="596"/>
      <c r="V103" s="596"/>
      <c r="W103" s="596"/>
      <c r="X103" s="596"/>
      <c r="Y103" s="596"/>
    </row>
    <row r="104" spans="1:25" s="593" customFormat="1" ht="38.25" customHeight="1">
      <c r="A104" s="703">
        <v>1</v>
      </c>
      <c r="B104" s="1145" t="s">
        <v>36</v>
      </c>
      <c r="C104" s="1146"/>
      <c r="D104" s="1146"/>
      <c r="E104" s="1146"/>
      <c r="F104" s="1148">
        <v>0</v>
      </c>
      <c r="G104" s="1148"/>
      <c r="H104" s="1148"/>
      <c r="I104" s="1148"/>
      <c r="J104" s="594"/>
      <c r="K104" s="594"/>
      <c r="L104" s="594"/>
      <c r="M104" s="594"/>
      <c r="N104" s="595" t="e">
        <f>'[17]Name of Bidder'!D38</f>
        <v>#REF!</v>
      </c>
      <c r="O104" s="594"/>
      <c r="P104" s="594"/>
      <c r="Q104" s="594"/>
      <c r="R104" s="594"/>
      <c r="S104" s="594"/>
      <c r="T104" s="594"/>
      <c r="U104" s="594"/>
      <c r="V104" s="594"/>
      <c r="W104" s="594"/>
      <c r="X104" s="594"/>
      <c r="Y104" s="594"/>
    </row>
    <row r="105" spans="1:25" s="593" customFormat="1" ht="44.25" customHeight="1">
      <c r="A105" s="703">
        <v>2</v>
      </c>
      <c r="B105" s="1141" t="s">
        <v>135</v>
      </c>
      <c r="C105" s="1084"/>
      <c r="D105" s="1084"/>
      <c r="E105" s="1106"/>
      <c r="F105" s="1148"/>
      <c r="G105" s="1148"/>
      <c r="H105" s="1148"/>
      <c r="I105" s="1148"/>
      <c r="J105" s="596"/>
      <c r="K105" s="596"/>
      <c r="L105" s="596"/>
      <c r="M105" s="596"/>
      <c r="N105" s="597" t="e">
        <f>'[17]Name of Bidder'!D48</f>
        <v>#REF!</v>
      </c>
      <c r="O105" s="596"/>
      <c r="P105" s="596"/>
      <c r="Q105" s="596"/>
      <c r="R105" s="596"/>
      <c r="S105" s="596"/>
      <c r="T105" s="596"/>
      <c r="U105" s="596"/>
      <c r="V105" s="596"/>
      <c r="W105" s="596"/>
      <c r="X105" s="596"/>
      <c r="Y105" s="596"/>
    </row>
    <row r="106" spans="1:25" s="593" customFormat="1" ht="44.25" customHeight="1">
      <c r="A106" s="703">
        <v>3</v>
      </c>
      <c r="B106" s="1141" t="s">
        <v>136</v>
      </c>
      <c r="C106" s="1084"/>
      <c r="D106" s="1084"/>
      <c r="E106" s="1084"/>
      <c r="F106" s="704"/>
      <c r="G106" s="1133"/>
      <c r="H106" s="1132"/>
      <c r="I106" s="704"/>
      <c r="J106" s="596"/>
      <c r="K106" s="596"/>
      <c r="L106" s="596"/>
      <c r="M106" s="596"/>
      <c r="N106" s="700"/>
      <c r="O106" s="596"/>
      <c r="P106" s="596"/>
      <c r="Q106" s="596"/>
      <c r="R106" s="596"/>
      <c r="S106" s="596"/>
      <c r="T106" s="596"/>
      <c r="U106" s="596"/>
      <c r="V106" s="596"/>
      <c r="W106" s="596"/>
      <c r="X106" s="596"/>
      <c r="Y106" s="596"/>
    </row>
    <row r="107" spans="1:25" s="593" customFormat="1" ht="36.75" customHeight="1">
      <c r="A107" s="703">
        <v>4</v>
      </c>
      <c r="B107" s="1141" t="s">
        <v>137</v>
      </c>
      <c r="C107" s="1084"/>
      <c r="D107" s="1084"/>
      <c r="E107" s="1106"/>
      <c r="F107" s="704"/>
      <c r="G107" s="1149"/>
      <c r="H107" s="1149"/>
      <c r="I107" s="705"/>
      <c r="J107" s="596"/>
      <c r="K107" s="596"/>
      <c r="L107" s="596"/>
      <c r="M107" s="596"/>
      <c r="N107" s="596"/>
      <c r="O107" s="596"/>
      <c r="P107" s="596"/>
      <c r="Q107" s="596"/>
      <c r="R107" s="596"/>
      <c r="S107" s="596"/>
      <c r="T107" s="596"/>
      <c r="U107" s="596"/>
      <c r="V107" s="596"/>
      <c r="W107" s="596"/>
      <c r="X107" s="596"/>
      <c r="Y107" s="596"/>
    </row>
    <row r="108" spans="1:25" s="593" customFormat="1" ht="23.25" customHeight="1">
      <c r="A108" s="1088">
        <v>5</v>
      </c>
      <c r="B108" s="1135" t="s">
        <v>138</v>
      </c>
      <c r="C108" s="1107"/>
      <c r="D108" s="1107"/>
      <c r="E108" s="1108"/>
      <c r="F108" s="704"/>
      <c r="G108" s="1149"/>
      <c r="H108" s="1149"/>
      <c r="I108" s="705"/>
      <c r="J108" s="596"/>
      <c r="K108" s="596"/>
      <c r="L108" s="596"/>
      <c r="M108" s="596"/>
      <c r="N108" s="596"/>
      <c r="O108" s="596"/>
      <c r="P108" s="596"/>
      <c r="Q108" s="596"/>
      <c r="R108" s="596"/>
      <c r="S108" s="596"/>
      <c r="T108" s="596"/>
      <c r="U108" s="596"/>
      <c r="V108" s="596"/>
      <c r="W108" s="596"/>
      <c r="X108" s="596"/>
      <c r="Y108" s="596"/>
    </row>
    <row r="109" spans="1:25" s="593" customFormat="1" ht="21" customHeight="1">
      <c r="A109" s="1134"/>
      <c r="B109" s="1136"/>
      <c r="C109" s="1109"/>
      <c r="D109" s="1109"/>
      <c r="E109" s="1110"/>
      <c r="F109" s="704"/>
      <c r="G109" s="1149"/>
      <c r="H109" s="1149"/>
      <c r="I109" s="705"/>
      <c r="J109" s="596"/>
      <c r="K109" s="596"/>
      <c r="L109" s="596"/>
      <c r="M109" s="596"/>
      <c r="N109" s="596"/>
      <c r="O109" s="596"/>
      <c r="P109" s="596"/>
      <c r="Q109" s="596"/>
      <c r="R109" s="596"/>
      <c r="S109" s="596"/>
      <c r="T109" s="596"/>
      <c r="U109" s="596"/>
      <c r="V109" s="596"/>
      <c r="W109" s="596"/>
      <c r="X109" s="596"/>
      <c r="Y109" s="596"/>
    </row>
    <row r="110" spans="1:25" s="593" customFormat="1" ht="20.25" customHeight="1">
      <c r="A110" s="1134"/>
      <c r="B110" s="1136"/>
      <c r="C110" s="1109"/>
      <c r="D110" s="1109"/>
      <c r="E110" s="1110"/>
      <c r="F110" s="704"/>
      <c r="G110" s="1149"/>
      <c r="H110" s="1149"/>
      <c r="I110" s="705"/>
      <c r="J110" s="596"/>
      <c r="K110" s="596"/>
      <c r="L110" s="596"/>
      <c r="M110" s="596"/>
      <c r="N110" s="596"/>
      <c r="O110" s="596"/>
      <c r="P110" s="596"/>
      <c r="Q110" s="596"/>
      <c r="R110" s="596"/>
      <c r="S110" s="596"/>
      <c r="T110" s="596"/>
      <c r="U110" s="596"/>
      <c r="V110" s="596"/>
      <c r="W110" s="596"/>
      <c r="X110" s="596"/>
      <c r="Y110" s="596"/>
    </row>
    <row r="111" spans="1:25" s="593" customFormat="1" ht="21" customHeight="1">
      <c r="A111" s="1134"/>
      <c r="B111" s="1136"/>
      <c r="C111" s="1109"/>
      <c r="D111" s="1109"/>
      <c r="E111" s="1110"/>
      <c r="F111" s="704"/>
      <c r="G111" s="1149"/>
      <c r="H111" s="1149"/>
      <c r="I111" s="705"/>
      <c r="J111" s="596"/>
      <c r="K111" s="596"/>
      <c r="L111" s="596"/>
      <c r="M111" s="596"/>
      <c r="N111" s="596"/>
      <c r="O111" s="596"/>
      <c r="P111" s="596"/>
      <c r="Q111" s="596"/>
      <c r="R111" s="596"/>
      <c r="S111" s="596"/>
      <c r="T111" s="596"/>
      <c r="U111" s="596"/>
      <c r="V111" s="596"/>
      <c r="W111" s="596"/>
      <c r="X111" s="596"/>
      <c r="Y111" s="596"/>
    </row>
    <row r="112" spans="1:25" s="593" customFormat="1" ht="24.95" customHeight="1">
      <c r="A112" s="1134"/>
      <c r="B112" s="598"/>
      <c r="E112" s="607" t="s">
        <v>139</v>
      </c>
      <c r="F112" s="704"/>
      <c r="G112" s="1149"/>
      <c r="H112" s="1149"/>
      <c r="I112" s="705"/>
      <c r="J112" s="596"/>
      <c r="K112" s="596"/>
      <c r="L112" s="596"/>
      <c r="M112" s="596"/>
      <c r="N112" s="596"/>
      <c r="O112" s="596"/>
      <c r="P112" s="596"/>
      <c r="Q112" s="596"/>
      <c r="R112" s="596"/>
      <c r="S112" s="596"/>
      <c r="T112" s="596"/>
      <c r="U112" s="596"/>
      <c r="V112" s="596"/>
      <c r="W112" s="596"/>
      <c r="X112" s="596"/>
      <c r="Y112" s="596"/>
    </row>
    <row r="113" spans="1:25" s="593" customFormat="1" ht="24.95" customHeight="1">
      <c r="A113" s="1134"/>
      <c r="B113" s="598"/>
      <c r="E113" s="607" t="s">
        <v>140</v>
      </c>
      <c r="F113" s="704"/>
      <c r="G113" s="1149"/>
      <c r="H113" s="1149"/>
      <c r="I113" s="705"/>
      <c r="J113" s="596"/>
      <c r="K113" s="596"/>
      <c r="L113" s="596"/>
      <c r="M113" s="596"/>
      <c r="N113" s="596"/>
      <c r="O113" s="596"/>
      <c r="P113" s="596"/>
      <c r="Q113" s="596"/>
      <c r="R113" s="596"/>
      <c r="S113" s="596"/>
      <c r="T113" s="596"/>
      <c r="U113" s="596"/>
      <c r="V113" s="596"/>
      <c r="W113" s="596"/>
      <c r="X113" s="596"/>
      <c r="Y113" s="596"/>
    </row>
    <row r="114" spans="1:25" s="593" customFormat="1" ht="24.95" customHeight="1">
      <c r="A114" s="1089"/>
      <c r="B114" s="599"/>
      <c r="C114" s="600"/>
      <c r="D114" s="600"/>
      <c r="E114" s="608" t="s">
        <v>141</v>
      </c>
      <c r="F114" s="704"/>
      <c r="G114" s="1149"/>
      <c r="H114" s="1149"/>
      <c r="I114" s="705"/>
      <c r="J114" s="596"/>
      <c r="K114" s="596"/>
      <c r="L114" s="596"/>
      <c r="M114" s="596"/>
      <c r="N114" s="596"/>
      <c r="O114" s="596"/>
      <c r="P114" s="596"/>
      <c r="Q114" s="596"/>
      <c r="R114" s="596"/>
      <c r="S114" s="596"/>
      <c r="T114" s="596"/>
      <c r="U114" s="596"/>
      <c r="V114" s="596"/>
      <c r="W114" s="596"/>
      <c r="X114" s="596"/>
      <c r="Y114" s="596"/>
    </row>
    <row r="115" spans="1:25" s="593" customFormat="1" ht="42.75" customHeight="1">
      <c r="A115" s="703">
        <v>6</v>
      </c>
      <c r="B115" s="1079" t="s">
        <v>299</v>
      </c>
      <c r="C115" s="1079"/>
      <c r="D115" s="1079"/>
      <c r="E115" s="1079"/>
      <c r="F115" s="706"/>
      <c r="G115" s="707"/>
      <c r="H115" s="708"/>
      <c r="I115" s="708"/>
      <c r="J115" s="596"/>
      <c r="K115" s="596"/>
      <c r="L115" s="596"/>
      <c r="M115" s="596"/>
      <c r="N115" s="596"/>
      <c r="O115" s="596"/>
      <c r="P115" s="596"/>
      <c r="Q115" s="596"/>
      <c r="R115" s="596"/>
      <c r="S115" s="596"/>
      <c r="T115" s="596"/>
      <c r="U115" s="596"/>
      <c r="V115" s="596"/>
      <c r="W115" s="596"/>
      <c r="X115" s="596"/>
      <c r="Y115" s="596"/>
    </row>
    <row r="116" spans="1:25" s="593" customFormat="1" ht="54.75" customHeight="1">
      <c r="A116" s="703">
        <v>7</v>
      </c>
      <c r="B116" s="1168" t="s">
        <v>300</v>
      </c>
      <c r="C116" s="1079"/>
      <c r="D116" s="1079"/>
      <c r="E116" s="1079"/>
      <c r="F116" s="709"/>
      <c r="G116" s="1086"/>
      <c r="H116" s="1087"/>
      <c r="I116" s="709"/>
      <c r="J116" s="596"/>
      <c r="K116" s="596"/>
      <c r="L116" s="596"/>
      <c r="M116" s="596"/>
      <c r="N116" s="596"/>
      <c r="O116" s="596"/>
      <c r="P116" s="596"/>
      <c r="Q116" s="596"/>
      <c r="R116" s="596"/>
      <c r="S116" s="596"/>
      <c r="T116" s="596"/>
      <c r="U116" s="596"/>
      <c r="V116" s="596"/>
      <c r="W116" s="596"/>
      <c r="X116" s="596"/>
      <c r="Y116" s="596"/>
    </row>
    <row r="117" spans="1:25" s="593" customFormat="1" ht="34.5" hidden="1" customHeight="1">
      <c r="A117" s="703"/>
      <c r="B117" s="1079"/>
      <c r="C117" s="1079"/>
      <c r="D117" s="1079"/>
      <c r="E117" s="1079"/>
      <c r="F117" s="1133"/>
      <c r="G117" s="1132"/>
      <c r="H117" s="1133"/>
      <c r="I117" s="1132"/>
      <c r="J117" s="596"/>
      <c r="K117" s="596"/>
      <c r="L117" s="596"/>
      <c r="M117" s="596"/>
      <c r="N117" s="596"/>
      <c r="O117" s="596"/>
      <c r="P117" s="596"/>
      <c r="Q117" s="596"/>
      <c r="R117" s="596"/>
      <c r="S117" s="596"/>
      <c r="T117" s="596"/>
      <c r="U117" s="596"/>
      <c r="V117" s="596"/>
      <c r="W117" s="596"/>
      <c r="X117" s="596"/>
      <c r="Y117" s="596"/>
    </row>
    <row r="118" spans="1:25" s="593" customFormat="1" ht="27" customHeight="1">
      <c r="A118" s="703">
        <v>8</v>
      </c>
      <c r="B118" s="1079" t="s">
        <v>295</v>
      </c>
      <c r="C118" s="1079"/>
      <c r="D118" s="1079"/>
      <c r="E118" s="1079"/>
      <c r="F118" s="709"/>
      <c r="G118" s="1086"/>
      <c r="H118" s="1087"/>
      <c r="I118" s="708"/>
      <c r="J118" s="596"/>
      <c r="K118" s="596"/>
      <c r="L118" s="596"/>
      <c r="M118" s="596"/>
      <c r="N118" s="596"/>
      <c r="O118" s="596"/>
      <c r="P118" s="596"/>
      <c r="Q118" s="596"/>
      <c r="R118" s="596"/>
      <c r="S118" s="596"/>
      <c r="T118" s="596"/>
      <c r="U118" s="596"/>
      <c r="V118" s="596"/>
      <c r="W118" s="596"/>
      <c r="X118" s="596"/>
      <c r="Y118" s="596"/>
    </row>
    <row r="119" spans="1:25" s="593" customFormat="1" ht="26.25" customHeight="1">
      <c r="A119" s="703">
        <v>9</v>
      </c>
      <c r="B119" s="1079" t="s">
        <v>145</v>
      </c>
      <c r="C119" s="1079"/>
      <c r="D119" s="1079"/>
      <c r="E119" s="1079"/>
      <c r="F119" s="709"/>
      <c r="G119" s="1086"/>
      <c r="H119" s="1087"/>
      <c r="I119" s="708"/>
      <c r="J119" s="596"/>
      <c r="K119" s="596"/>
      <c r="L119" s="596"/>
      <c r="M119" s="596"/>
      <c r="N119" s="596"/>
      <c r="O119" s="596"/>
      <c r="P119" s="596"/>
      <c r="Q119" s="596"/>
      <c r="R119" s="596"/>
      <c r="S119" s="596"/>
      <c r="T119" s="596"/>
      <c r="U119" s="596"/>
      <c r="V119" s="596"/>
      <c r="W119" s="596"/>
      <c r="X119" s="596"/>
      <c r="Y119" s="596"/>
    </row>
    <row r="120" spans="1:25" s="593" customFormat="1" ht="43.5" customHeight="1">
      <c r="A120" s="703">
        <v>10</v>
      </c>
      <c r="B120" s="1079" t="s">
        <v>301</v>
      </c>
      <c r="C120" s="1079"/>
      <c r="D120" s="1079"/>
      <c r="E120" s="1079"/>
      <c r="F120" s="709"/>
      <c r="G120" s="1086"/>
      <c r="H120" s="1087"/>
      <c r="I120" s="708"/>
      <c r="J120" s="596"/>
      <c r="K120" s="596"/>
      <c r="L120" s="596"/>
      <c r="M120" s="596"/>
      <c r="N120" s="596"/>
      <c r="O120" s="596"/>
      <c r="P120" s="596"/>
      <c r="Q120" s="596"/>
      <c r="R120" s="596"/>
      <c r="S120" s="596"/>
      <c r="T120" s="596"/>
      <c r="U120" s="596"/>
      <c r="V120" s="596"/>
      <c r="W120" s="596"/>
      <c r="X120" s="596"/>
      <c r="Y120" s="596"/>
    </row>
    <row r="121" spans="1:25" s="593" customFormat="1" ht="25.5" customHeight="1">
      <c r="A121" s="1088">
        <v>11</v>
      </c>
      <c r="B121" s="1090" t="s">
        <v>297</v>
      </c>
      <c r="C121" s="1091"/>
      <c r="D121" s="1091"/>
      <c r="E121" s="1091"/>
      <c r="F121" s="710"/>
      <c r="G121" s="711"/>
      <c r="H121" s="712"/>
      <c r="I121" s="710"/>
      <c r="J121" s="596"/>
      <c r="K121" s="596"/>
      <c r="L121" s="596"/>
      <c r="M121" s="596"/>
      <c r="N121" s="596"/>
      <c r="O121" s="596"/>
      <c r="P121" s="596"/>
      <c r="Q121" s="596"/>
      <c r="R121" s="596"/>
      <c r="S121" s="596"/>
      <c r="T121" s="596"/>
      <c r="U121" s="596"/>
      <c r="V121" s="596"/>
      <c r="W121" s="596"/>
      <c r="X121" s="596"/>
      <c r="Y121" s="596"/>
    </row>
    <row r="122" spans="1:25" s="593" customFormat="1" ht="83.25" customHeight="1">
      <c r="A122" s="1134"/>
      <c r="B122" s="1093" t="s">
        <v>148</v>
      </c>
      <c r="C122" s="1080"/>
      <c r="D122" s="1080"/>
      <c r="E122" s="1081"/>
      <c r="F122" s="713"/>
      <c r="G122" s="713"/>
      <c r="H122" s="714"/>
      <c r="I122" s="715"/>
      <c r="J122" s="596"/>
      <c r="K122" s="596"/>
      <c r="L122" s="596"/>
      <c r="M122" s="596"/>
      <c r="N122" s="596"/>
      <c r="O122" s="596"/>
      <c r="P122" s="596"/>
      <c r="Q122" s="596"/>
      <c r="R122" s="596"/>
      <c r="S122" s="596"/>
      <c r="T122" s="596"/>
      <c r="U122" s="596"/>
      <c r="V122" s="596"/>
      <c r="W122" s="596"/>
      <c r="X122" s="596"/>
      <c r="Y122" s="596"/>
    </row>
    <row r="123" spans="1:25" s="593" customFormat="1" ht="36.75" customHeight="1">
      <c r="A123" s="703">
        <v>12</v>
      </c>
      <c r="B123" s="1141" t="s">
        <v>151</v>
      </c>
      <c r="C123" s="1084"/>
      <c r="D123" s="1084"/>
      <c r="E123" s="1085"/>
      <c r="F123" s="716"/>
      <c r="G123" s="1082"/>
      <c r="H123" s="1083"/>
      <c r="I123" s="716"/>
      <c r="J123" s="596"/>
      <c r="K123" s="596"/>
      <c r="L123" s="596"/>
      <c r="M123" s="596"/>
      <c r="N123" s="596"/>
      <c r="O123" s="596"/>
      <c r="P123" s="596"/>
      <c r="Q123" s="596"/>
      <c r="R123" s="596"/>
      <c r="S123" s="596"/>
      <c r="T123" s="596"/>
      <c r="U123" s="596"/>
      <c r="V123" s="596"/>
      <c r="W123" s="596"/>
      <c r="X123" s="596"/>
      <c r="Y123" s="596"/>
    </row>
    <row r="124" spans="1:25" s="593" customFormat="1" ht="16.5">
      <c r="A124" s="592"/>
      <c r="B124" s="1169" t="s">
        <v>302</v>
      </c>
      <c r="C124" s="1169"/>
      <c r="D124" s="1169"/>
      <c r="E124" s="1169"/>
      <c r="F124" s="1169"/>
      <c r="G124" s="1169"/>
      <c r="H124" s="1169"/>
      <c r="I124" s="1169"/>
      <c r="J124" s="717"/>
    </row>
    <row r="125" spans="1:25" s="593" customFormat="1" ht="18.75" customHeight="1">
      <c r="A125" s="594"/>
      <c r="B125" s="1140" t="s">
        <v>177</v>
      </c>
      <c r="C125" s="1140"/>
      <c r="D125" s="1140"/>
      <c r="E125" s="1140"/>
      <c r="F125" s="699"/>
      <c r="G125" s="699"/>
      <c r="H125" s="699"/>
      <c r="I125" s="699"/>
      <c r="J125" s="596"/>
      <c r="K125" s="596"/>
      <c r="L125" s="596"/>
      <c r="M125" s="596"/>
      <c r="N125" s="596"/>
      <c r="O125" s="596"/>
      <c r="P125" s="596"/>
      <c r="Q125" s="596"/>
      <c r="R125" s="596"/>
      <c r="S125" s="596"/>
      <c r="T125" s="596"/>
      <c r="U125" s="596"/>
      <c r="V125" s="596"/>
      <c r="W125" s="596"/>
      <c r="X125" s="596"/>
      <c r="Y125" s="596"/>
    </row>
    <row r="126" spans="1:25" s="593" customFormat="1" ht="38.25" customHeight="1">
      <c r="A126" s="703">
        <v>1</v>
      </c>
      <c r="B126" s="1145" t="s">
        <v>36</v>
      </c>
      <c r="C126" s="1146"/>
      <c r="D126" s="1146"/>
      <c r="E126" s="1146"/>
      <c r="F126" s="1148">
        <v>0</v>
      </c>
      <c r="G126" s="1148"/>
      <c r="H126" s="1148"/>
      <c r="I126" s="1148"/>
      <c r="J126" s="594"/>
      <c r="K126" s="594"/>
      <c r="L126" s="594"/>
      <c r="M126" s="594"/>
      <c r="N126" s="595" t="e">
        <f>'[17]Name of Bidder'!D63</f>
        <v>#REF!</v>
      </c>
      <c r="O126" s="594"/>
      <c r="P126" s="594"/>
      <c r="Q126" s="594"/>
      <c r="R126" s="594"/>
      <c r="S126" s="594"/>
      <c r="T126" s="594"/>
      <c r="U126" s="594"/>
      <c r="V126" s="594"/>
      <c r="W126" s="594"/>
      <c r="X126" s="594"/>
      <c r="Y126" s="594"/>
    </row>
    <row r="127" spans="1:25" s="593" customFormat="1" ht="44.25" customHeight="1">
      <c r="A127" s="703">
        <v>2</v>
      </c>
      <c r="B127" s="1141" t="s">
        <v>135</v>
      </c>
      <c r="C127" s="1084"/>
      <c r="D127" s="1084"/>
      <c r="E127" s="1106"/>
      <c r="F127" s="1148"/>
      <c r="G127" s="1148"/>
      <c r="H127" s="1148"/>
      <c r="I127" s="1148"/>
      <c r="J127" s="596"/>
      <c r="K127" s="596"/>
      <c r="L127" s="596"/>
      <c r="M127" s="596"/>
      <c r="N127" s="597" t="e">
        <f>'[17]Name of Bidder'!D73</f>
        <v>#REF!</v>
      </c>
      <c r="O127" s="596"/>
      <c r="P127" s="596"/>
      <c r="Q127" s="596"/>
      <c r="R127" s="596"/>
      <c r="S127" s="596"/>
      <c r="T127" s="596"/>
      <c r="U127" s="596"/>
      <c r="V127" s="596"/>
      <c r="W127" s="596"/>
      <c r="X127" s="596"/>
      <c r="Y127" s="596"/>
    </row>
    <row r="128" spans="1:25" s="593" customFormat="1" ht="44.25" customHeight="1">
      <c r="A128" s="703">
        <v>3</v>
      </c>
      <c r="B128" s="1141" t="s">
        <v>303</v>
      </c>
      <c r="C128" s="1084"/>
      <c r="D128" s="1084"/>
      <c r="E128" s="1084"/>
      <c r="F128" s="704"/>
      <c r="G128" s="1133"/>
      <c r="H128" s="1132"/>
      <c r="I128" s="704"/>
      <c r="J128" s="596"/>
      <c r="K128" s="596"/>
      <c r="L128" s="596"/>
      <c r="M128" s="596"/>
      <c r="N128" s="700"/>
      <c r="O128" s="596"/>
      <c r="P128" s="596"/>
      <c r="Q128" s="596"/>
      <c r="R128" s="596"/>
      <c r="S128" s="596"/>
      <c r="T128" s="596"/>
      <c r="U128" s="596"/>
      <c r="V128" s="596"/>
      <c r="W128" s="596"/>
      <c r="X128" s="596"/>
      <c r="Y128" s="596"/>
    </row>
    <row r="129" spans="1:25" s="593" customFormat="1" ht="36.75" customHeight="1">
      <c r="A129" s="703">
        <v>4</v>
      </c>
      <c r="B129" s="1141" t="s">
        <v>137</v>
      </c>
      <c r="C129" s="1084"/>
      <c r="D129" s="1084"/>
      <c r="E129" s="1106"/>
      <c r="F129" s="704"/>
      <c r="G129" s="1149"/>
      <c r="H129" s="1149"/>
      <c r="I129" s="705"/>
      <c r="J129" s="596"/>
      <c r="K129" s="596"/>
      <c r="L129" s="596"/>
      <c r="M129" s="596"/>
      <c r="N129" s="596"/>
      <c r="O129" s="596"/>
      <c r="P129" s="596"/>
      <c r="Q129" s="596"/>
      <c r="R129" s="596"/>
      <c r="S129" s="596"/>
      <c r="T129" s="596"/>
      <c r="U129" s="596"/>
      <c r="V129" s="596"/>
      <c r="W129" s="596"/>
      <c r="X129" s="596"/>
      <c r="Y129" s="596"/>
    </row>
    <row r="130" spans="1:25" s="593" customFormat="1" ht="23.25" customHeight="1">
      <c r="A130" s="1088">
        <v>5</v>
      </c>
      <c r="B130" s="1135" t="s">
        <v>138</v>
      </c>
      <c r="C130" s="1107"/>
      <c r="D130" s="1107"/>
      <c r="E130" s="1108"/>
      <c r="F130" s="704"/>
      <c r="G130" s="1149"/>
      <c r="H130" s="1149"/>
      <c r="I130" s="705"/>
      <c r="J130" s="596"/>
      <c r="K130" s="596"/>
      <c r="L130" s="596"/>
      <c r="M130" s="596"/>
      <c r="N130" s="596"/>
      <c r="O130" s="596"/>
      <c r="P130" s="596"/>
      <c r="Q130" s="596"/>
      <c r="R130" s="596"/>
      <c r="S130" s="596"/>
      <c r="T130" s="596"/>
      <c r="U130" s="596"/>
      <c r="V130" s="596"/>
      <c r="W130" s="596"/>
      <c r="X130" s="596"/>
      <c r="Y130" s="596"/>
    </row>
    <row r="131" spans="1:25" s="593" customFormat="1" ht="21" customHeight="1">
      <c r="A131" s="1134"/>
      <c r="B131" s="1136"/>
      <c r="C131" s="1109"/>
      <c r="D131" s="1109"/>
      <c r="E131" s="1110"/>
      <c r="F131" s="704"/>
      <c r="G131" s="1149"/>
      <c r="H131" s="1149"/>
      <c r="I131" s="705"/>
      <c r="J131" s="596"/>
      <c r="K131" s="596"/>
      <c r="L131" s="596"/>
      <c r="M131" s="596"/>
      <c r="N131" s="596"/>
      <c r="O131" s="596"/>
      <c r="P131" s="596"/>
      <c r="Q131" s="596"/>
      <c r="R131" s="596"/>
      <c r="S131" s="596"/>
      <c r="T131" s="596"/>
      <c r="U131" s="596"/>
      <c r="V131" s="596"/>
      <c r="W131" s="596"/>
      <c r="X131" s="596"/>
      <c r="Y131" s="596"/>
    </row>
    <row r="132" spans="1:25" s="593" customFormat="1" ht="20.25" customHeight="1">
      <c r="A132" s="1134"/>
      <c r="B132" s="1136"/>
      <c r="C132" s="1109"/>
      <c r="D132" s="1109"/>
      <c r="E132" s="1110"/>
      <c r="F132" s="704"/>
      <c r="G132" s="1149"/>
      <c r="H132" s="1149"/>
      <c r="I132" s="705"/>
      <c r="J132" s="596"/>
      <c r="K132" s="596"/>
      <c r="L132" s="596"/>
      <c r="M132" s="596"/>
      <c r="N132" s="596"/>
      <c r="O132" s="596"/>
      <c r="P132" s="596"/>
      <c r="Q132" s="596"/>
      <c r="R132" s="596"/>
      <c r="S132" s="596"/>
      <c r="T132" s="596"/>
      <c r="U132" s="596"/>
      <c r="V132" s="596"/>
      <c r="W132" s="596"/>
      <c r="X132" s="596"/>
      <c r="Y132" s="596"/>
    </row>
    <row r="133" spans="1:25" s="593" customFormat="1" ht="21" customHeight="1">
      <c r="A133" s="1134"/>
      <c r="B133" s="1136"/>
      <c r="C133" s="1109"/>
      <c r="D133" s="1109"/>
      <c r="E133" s="1110"/>
      <c r="F133" s="704"/>
      <c r="G133" s="1149"/>
      <c r="H133" s="1149"/>
      <c r="I133" s="705"/>
      <c r="J133" s="596"/>
      <c r="K133" s="596"/>
      <c r="L133" s="596"/>
      <c r="M133" s="596"/>
      <c r="N133" s="596"/>
      <c r="O133" s="596"/>
      <c r="P133" s="596"/>
      <c r="Q133" s="596"/>
      <c r="R133" s="596"/>
      <c r="S133" s="596"/>
      <c r="T133" s="596"/>
      <c r="U133" s="596"/>
      <c r="V133" s="596"/>
      <c r="W133" s="596"/>
      <c r="X133" s="596"/>
      <c r="Y133" s="596"/>
    </row>
    <row r="134" spans="1:25" s="593" customFormat="1" ht="24.95" customHeight="1">
      <c r="A134" s="1134"/>
      <c r="B134" s="598"/>
      <c r="E134" s="607" t="s">
        <v>139</v>
      </c>
      <c r="F134" s="704"/>
      <c r="G134" s="1149"/>
      <c r="H134" s="1149"/>
      <c r="I134" s="705"/>
      <c r="J134" s="596"/>
      <c r="K134" s="596"/>
      <c r="L134" s="596"/>
      <c r="M134" s="596"/>
      <c r="N134" s="596"/>
      <c r="O134" s="596"/>
      <c r="P134" s="596"/>
      <c r="Q134" s="596"/>
      <c r="R134" s="596"/>
      <c r="S134" s="596"/>
      <c r="T134" s="596"/>
      <c r="U134" s="596"/>
      <c r="V134" s="596"/>
      <c r="W134" s="596"/>
      <c r="X134" s="596"/>
      <c r="Y134" s="596"/>
    </row>
    <row r="135" spans="1:25" s="593" customFormat="1" ht="24.95" customHeight="1">
      <c r="A135" s="1134"/>
      <c r="B135" s="598"/>
      <c r="E135" s="607" t="s">
        <v>140</v>
      </c>
      <c r="F135" s="704"/>
      <c r="G135" s="1149"/>
      <c r="H135" s="1149"/>
      <c r="I135" s="705"/>
      <c r="J135" s="596"/>
      <c r="K135" s="596"/>
      <c r="L135" s="596"/>
      <c r="M135" s="596"/>
      <c r="N135" s="596"/>
      <c r="O135" s="596"/>
      <c r="P135" s="596"/>
      <c r="Q135" s="596"/>
      <c r="R135" s="596"/>
      <c r="S135" s="596"/>
      <c r="T135" s="596"/>
      <c r="U135" s="596"/>
      <c r="V135" s="596"/>
      <c r="W135" s="596"/>
      <c r="X135" s="596"/>
      <c r="Y135" s="596"/>
    </row>
    <row r="136" spans="1:25" s="593" customFormat="1" ht="24.95" customHeight="1">
      <c r="A136" s="1089"/>
      <c r="B136" s="599"/>
      <c r="C136" s="600"/>
      <c r="D136" s="600"/>
      <c r="E136" s="608" t="s">
        <v>141</v>
      </c>
      <c r="F136" s="704"/>
      <c r="G136" s="1149"/>
      <c r="H136" s="1149"/>
      <c r="I136" s="705"/>
      <c r="J136" s="596"/>
      <c r="K136" s="596"/>
      <c r="L136" s="596"/>
      <c r="M136" s="596"/>
      <c r="N136" s="596"/>
      <c r="O136" s="596"/>
      <c r="P136" s="596"/>
      <c r="Q136" s="596"/>
      <c r="R136" s="596"/>
      <c r="S136" s="596"/>
      <c r="T136" s="596"/>
      <c r="U136" s="596"/>
      <c r="V136" s="596"/>
      <c r="W136" s="596"/>
      <c r="X136" s="596"/>
      <c r="Y136" s="596"/>
    </row>
    <row r="137" spans="1:25" s="593" customFormat="1" ht="42.75" customHeight="1">
      <c r="A137" s="703">
        <v>6</v>
      </c>
      <c r="B137" s="1079" t="s">
        <v>304</v>
      </c>
      <c r="C137" s="1079"/>
      <c r="D137" s="1079"/>
      <c r="E137" s="1079"/>
      <c r="F137" s="706"/>
      <c r="G137" s="707"/>
      <c r="H137" s="708"/>
      <c r="I137" s="708"/>
      <c r="J137" s="596"/>
      <c r="K137" s="596"/>
      <c r="L137" s="596"/>
      <c r="M137" s="596"/>
      <c r="N137" s="596"/>
      <c r="O137" s="596"/>
      <c r="P137" s="596"/>
      <c r="Q137" s="596"/>
      <c r="R137" s="596"/>
      <c r="S137" s="596"/>
      <c r="T137" s="596"/>
      <c r="U137" s="596"/>
      <c r="V137" s="596"/>
      <c r="W137" s="596"/>
      <c r="X137" s="596"/>
      <c r="Y137" s="596"/>
    </row>
    <row r="138" spans="1:25" s="593" customFormat="1" ht="54.75" customHeight="1">
      <c r="A138" s="703">
        <v>7</v>
      </c>
      <c r="B138" s="1079" t="s">
        <v>1073</v>
      </c>
      <c r="C138" s="1079"/>
      <c r="D138" s="1079"/>
      <c r="E138" s="1079"/>
      <c r="F138" s="709"/>
      <c r="G138" s="1086"/>
      <c r="H138" s="1087"/>
      <c r="I138" s="709"/>
      <c r="J138" s="596"/>
      <c r="K138" s="596"/>
      <c r="L138" s="596"/>
      <c r="M138" s="596"/>
      <c r="N138" s="596"/>
      <c r="O138" s="596"/>
      <c r="P138" s="596"/>
      <c r="Q138" s="596"/>
      <c r="R138" s="596"/>
      <c r="S138" s="596"/>
      <c r="T138" s="596"/>
      <c r="U138" s="596"/>
      <c r="V138" s="596"/>
      <c r="W138" s="596"/>
      <c r="X138" s="596"/>
      <c r="Y138" s="596"/>
    </row>
    <row r="139" spans="1:25" s="593" customFormat="1" ht="34.5" hidden="1" customHeight="1">
      <c r="A139" s="703"/>
      <c r="B139" s="1079"/>
      <c r="C139" s="1079"/>
      <c r="D139" s="1079"/>
      <c r="E139" s="1079"/>
      <c r="F139" s="1133"/>
      <c r="G139" s="1132"/>
      <c r="H139" s="1133"/>
      <c r="I139" s="1132"/>
      <c r="J139" s="596"/>
      <c r="K139" s="596"/>
      <c r="L139" s="596"/>
      <c r="M139" s="596"/>
      <c r="N139" s="596"/>
      <c r="O139" s="596"/>
      <c r="P139" s="596"/>
      <c r="Q139" s="596"/>
      <c r="R139" s="596"/>
      <c r="S139" s="596"/>
      <c r="T139" s="596"/>
      <c r="U139" s="596"/>
      <c r="V139" s="596"/>
      <c r="W139" s="596"/>
      <c r="X139" s="596"/>
      <c r="Y139" s="596"/>
    </row>
    <row r="140" spans="1:25" s="593" customFormat="1" ht="27" customHeight="1">
      <c r="A140" s="703">
        <v>8</v>
      </c>
      <c r="B140" s="1079" t="s">
        <v>295</v>
      </c>
      <c r="C140" s="1079"/>
      <c r="D140" s="1079"/>
      <c r="E140" s="1079"/>
      <c r="F140" s="709"/>
      <c r="G140" s="1086"/>
      <c r="H140" s="1087"/>
      <c r="I140" s="708"/>
      <c r="J140" s="596"/>
      <c r="K140" s="596"/>
      <c r="L140" s="596"/>
      <c r="M140" s="596"/>
      <c r="N140" s="596"/>
      <c r="O140" s="596"/>
      <c r="P140" s="596"/>
      <c r="Q140" s="596"/>
      <c r="R140" s="596"/>
      <c r="S140" s="596"/>
      <c r="T140" s="596"/>
      <c r="U140" s="596"/>
      <c r="V140" s="596"/>
      <c r="W140" s="596"/>
      <c r="X140" s="596"/>
      <c r="Y140" s="596"/>
    </row>
    <row r="141" spans="1:25" s="593" customFormat="1" ht="26.25" customHeight="1">
      <c r="A141" s="703">
        <v>9</v>
      </c>
      <c r="B141" s="1079" t="s">
        <v>145</v>
      </c>
      <c r="C141" s="1079"/>
      <c r="D141" s="1079"/>
      <c r="E141" s="1079"/>
      <c r="F141" s="709"/>
      <c r="G141" s="1086"/>
      <c r="H141" s="1087"/>
      <c r="I141" s="708"/>
      <c r="J141" s="596"/>
      <c r="K141" s="596"/>
      <c r="L141" s="596"/>
      <c r="M141" s="596"/>
      <c r="N141" s="596"/>
      <c r="O141" s="596"/>
      <c r="P141" s="596"/>
      <c r="Q141" s="596"/>
      <c r="R141" s="596"/>
      <c r="S141" s="596"/>
      <c r="T141" s="596"/>
      <c r="U141" s="596"/>
      <c r="V141" s="596"/>
      <c r="W141" s="596"/>
      <c r="X141" s="596"/>
      <c r="Y141" s="596"/>
    </row>
    <row r="142" spans="1:25" s="593" customFormat="1" ht="43.5" customHeight="1">
      <c r="A142" s="703">
        <v>10</v>
      </c>
      <c r="B142" s="1079" t="s">
        <v>296</v>
      </c>
      <c r="C142" s="1079"/>
      <c r="D142" s="1079"/>
      <c r="E142" s="1079"/>
      <c r="F142" s="709"/>
      <c r="G142" s="1086"/>
      <c r="H142" s="1087"/>
      <c r="I142" s="708"/>
      <c r="J142" s="596"/>
      <c r="K142" s="596"/>
      <c r="L142" s="596"/>
      <c r="M142" s="596"/>
      <c r="N142" s="596"/>
      <c r="O142" s="596"/>
      <c r="P142" s="596"/>
      <c r="Q142" s="596"/>
      <c r="R142" s="596"/>
      <c r="S142" s="596"/>
      <c r="T142" s="596"/>
      <c r="U142" s="596"/>
      <c r="V142" s="596"/>
      <c r="W142" s="596"/>
      <c r="X142" s="596"/>
      <c r="Y142" s="596"/>
    </row>
    <row r="143" spans="1:25" s="593" customFormat="1" ht="25.5" customHeight="1">
      <c r="A143" s="1088">
        <v>11</v>
      </c>
      <c r="B143" s="1090" t="s">
        <v>297</v>
      </c>
      <c r="C143" s="1091"/>
      <c r="D143" s="1091"/>
      <c r="E143" s="1091"/>
      <c r="F143" s="710"/>
      <c r="G143" s="711"/>
      <c r="H143" s="712"/>
      <c r="I143" s="710"/>
      <c r="J143" s="596"/>
      <c r="K143" s="596"/>
      <c r="L143" s="596"/>
      <c r="M143" s="596"/>
      <c r="N143" s="596"/>
      <c r="O143" s="596"/>
      <c r="P143" s="596"/>
      <c r="Q143" s="596"/>
      <c r="R143" s="596"/>
      <c r="S143" s="596"/>
      <c r="T143" s="596"/>
      <c r="U143" s="596"/>
      <c r="V143" s="596"/>
      <c r="W143" s="596"/>
      <c r="X143" s="596"/>
      <c r="Y143" s="596"/>
    </row>
    <row r="144" spans="1:25" s="593" customFormat="1" ht="83.25" customHeight="1">
      <c r="A144" s="1134"/>
      <c r="B144" s="1093" t="s">
        <v>148</v>
      </c>
      <c r="C144" s="1080"/>
      <c r="D144" s="1080"/>
      <c r="E144" s="1081"/>
      <c r="F144" s="713"/>
      <c r="G144" s="713"/>
      <c r="H144" s="714"/>
      <c r="I144" s="715"/>
      <c r="J144" s="596"/>
      <c r="K144" s="596"/>
      <c r="L144" s="596"/>
      <c r="M144" s="596"/>
      <c r="N144" s="596"/>
      <c r="O144" s="596"/>
      <c r="P144" s="596"/>
      <c r="Q144" s="596"/>
      <c r="R144" s="596"/>
      <c r="S144" s="596"/>
      <c r="T144" s="596"/>
      <c r="U144" s="596"/>
      <c r="V144" s="596"/>
      <c r="W144" s="596"/>
      <c r="X144" s="596"/>
      <c r="Y144" s="596"/>
    </row>
    <row r="145" spans="1:25" s="593" customFormat="1" ht="36.75" customHeight="1">
      <c r="A145" s="703">
        <v>12</v>
      </c>
      <c r="B145" s="1141" t="s">
        <v>151</v>
      </c>
      <c r="C145" s="1084"/>
      <c r="D145" s="1084"/>
      <c r="E145" s="1085"/>
      <c r="F145" s="716"/>
      <c r="G145" s="1082"/>
      <c r="H145" s="1083"/>
      <c r="I145" s="716"/>
      <c r="J145" s="596"/>
      <c r="K145" s="596"/>
      <c r="L145" s="596"/>
      <c r="M145" s="596"/>
      <c r="N145" s="596"/>
      <c r="O145" s="596"/>
      <c r="P145" s="596"/>
      <c r="Q145" s="596"/>
      <c r="R145" s="596"/>
      <c r="S145" s="596"/>
      <c r="T145" s="596"/>
      <c r="U145" s="596"/>
      <c r="V145" s="596"/>
      <c r="W145" s="596"/>
      <c r="X145" s="596"/>
      <c r="Y145" s="596"/>
    </row>
    <row r="146" spans="1:25" s="593" customFormat="1" ht="18.75" customHeight="1">
      <c r="A146" s="594"/>
      <c r="B146" s="717"/>
      <c r="C146" s="699"/>
      <c r="D146" s="699"/>
      <c r="E146" s="699"/>
      <c r="F146" s="699"/>
      <c r="G146" s="699"/>
      <c r="H146" s="699"/>
      <c r="I146" s="699"/>
      <c r="J146" s="596"/>
      <c r="K146" s="596"/>
      <c r="L146" s="596"/>
      <c r="M146" s="596"/>
      <c r="N146" s="596"/>
      <c r="O146" s="596"/>
      <c r="P146" s="596"/>
      <c r="Q146" s="596"/>
      <c r="R146" s="596"/>
      <c r="S146" s="596"/>
      <c r="T146" s="596"/>
      <c r="U146" s="596"/>
      <c r="V146" s="596"/>
      <c r="W146" s="596"/>
      <c r="X146" s="596"/>
      <c r="Y146" s="596"/>
    </row>
    <row r="147" spans="1:25" s="593" customFormat="1" ht="18.75" customHeight="1">
      <c r="A147" s="594"/>
      <c r="B147" s="717"/>
      <c r="C147" s="699"/>
      <c r="D147" s="699"/>
      <c r="E147" s="699"/>
      <c r="F147" s="699"/>
      <c r="G147" s="699"/>
      <c r="H147" s="699"/>
      <c r="I147" s="699"/>
      <c r="J147" s="596"/>
      <c r="K147" s="596"/>
      <c r="L147" s="596"/>
      <c r="M147" s="596"/>
      <c r="N147" s="596"/>
      <c r="O147" s="596"/>
      <c r="P147" s="596"/>
      <c r="Q147" s="596"/>
      <c r="R147" s="596"/>
      <c r="S147" s="596"/>
      <c r="T147" s="596"/>
      <c r="U147" s="596"/>
      <c r="V147" s="596"/>
      <c r="W147" s="596"/>
      <c r="X147" s="596"/>
      <c r="Y147" s="596"/>
    </row>
    <row r="148" spans="1:25" s="593" customFormat="1" ht="24" customHeight="1">
      <c r="A148" s="1142" t="s">
        <v>305</v>
      </c>
      <c r="B148" s="1143"/>
      <c r="C148" s="1143"/>
      <c r="D148" s="1143"/>
      <c r="E148" s="1143"/>
      <c r="F148" s="1143"/>
      <c r="G148" s="1143"/>
      <c r="H148" s="1143"/>
      <c r="I148" s="1143"/>
    </row>
    <row r="149" spans="1:25" s="593" customFormat="1" ht="54" customHeight="1">
      <c r="A149" s="1121" t="s">
        <v>306</v>
      </c>
      <c r="B149" s="1122"/>
      <c r="C149" s="1122"/>
      <c r="D149" s="1122"/>
      <c r="E149" s="1122"/>
      <c r="F149" s="1122"/>
      <c r="G149" s="1122"/>
      <c r="H149" s="1122"/>
      <c r="I149" s="1144"/>
      <c r="J149" s="592"/>
    </row>
    <row r="150" spans="1:25" s="593" customFormat="1" ht="48.75" customHeight="1">
      <c r="A150" s="718" t="s">
        <v>155</v>
      </c>
      <c r="B150" s="1145" t="s">
        <v>307</v>
      </c>
      <c r="C150" s="1146"/>
      <c r="D150" s="1146"/>
      <c r="E150" s="1146"/>
      <c r="F150" s="1147"/>
      <c r="G150" s="1138"/>
      <c r="H150" s="1138"/>
      <c r="I150" s="1139"/>
      <c r="J150" s="594"/>
      <c r="K150" s="594"/>
      <c r="L150" s="594"/>
      <c r="M150" s="594"/>
      <c r="N150" s="622"/>
      <c r="O150" s="594"/>
      <c r="P150" s="594"/>
      <c r="Q150" s="594"/>
      <c r="R150" s="594"/>
      <c r="S150" s="594"/>
      <c r="T150" s="594"/>
      <c r="U150" s="594"/>
      <c r="V150" s="594"/>
      <c r="W150" s="594"/>
      <c r="X150" s="594"/>
      <c r="Y150" s="594"/>
    </row>
    <row r="151" spans="1:25" s="593" customFormat="1" ht="61.5" customHeight="1">
      <c r="A151" s="718" t="s">
        <v>157</v>
      </c>
      <c r="B151" s="1111" t="s">
        <v>308</v>
      </c>
      <c r="C151" s="1111"/>
      <c r="D151" s="1111"/>
      <c r="E151" s="1111"/>
      <c r="F151" s="1131"/>
      <c r="G151" s="1131"/>
      <c r="H151" s="1131"/>
      <c r="I151" s="1132"/>
      <c r="J151" s="594"/>
      <c r="K151" s="594"/>
      <c r="L151" s="594"/>
      <c r="M151" s="594"/>
      <c r="N151" s="622"/>
      <c r="O151" s="594"/>
      <c r="P151" s="594"/>
      <c r="Q151" s="594"/>
      <c r="R151" s="594"/>
      <c r="S151" s="594"/>
      <c r="T151" s="594"/>
      <c r="U151" s="594"/>
      <c r="V151" s="594"/>
      <c r="W151" s="594"/>
      <c r="X151" s="594"/>
      <c r="Y151" s="594"/>
    </row>
    <row r="152" spans="1:25" s="593" customFormat="1" ht="54.75" customHeight="1">
      <c r="A152" s="718" t="s">
        <v>159</v>
      </c>
      <c r="B152" s="1137" t="s">
        <v>309</v>
      </c>
      <c r="C152" s="1137"/>
      <c r="D152" s="1137"/>
      <c r="E152" s="1137"/>
      <c r="F152" s="1138"/>
      <c r="G152" s="1138"/>
      <c r="H152" s="1138"/>
      <c r="I152" s="1139"/>
      <c r="J152" s="594"/>
      <c r="K152" s="594"/>
      <c r="L152" s="594"/>
      <c r="M152" s="594"/>
      <c r="N152" s="700"/>
      <c r="O152" s="594"/>
      <c r="P152" s="594"/>
      <c r="Q152" s="594"/>
      <c r="R152" s="594"/>
      <c r="S152" s="594"/>
      <c r="T152" s="594"/>
      <c r="U152" s="594"/>
      <c r="V152" s="594"/>
      <c r="W152" s="594"/>
      <c r="X152" s="594"/>
      <c r="Y152" s="594"/>
    </row>
    <row r="153" spans="1:25" s="593" customFormat="1" ht="27" customHeight="1">
      <c r="A153" s="703" t="s">
        <v>310</v>
      </c>
      <c r="B153" s="1140" t="s">
        <v>311</v>
      </c>
      <c r="C153" s="1140"/>
      <c r="D153" s="1140"/>
      <c r="E153" s="1140"/>
      <c r="F153" s="1140"/>
      <c r="G153" s="1140"/>
      <c r="H153" s="1140"/>
      <c r="I153" s="1140"/>
      <c r="J153" s="596"/>
      <c r="K153" s="596"/>
      <c r="L153" s="596"/>
      <c r="M153" s="596"/>
      <c r="N153" s="596"/>
      <c r="O153" s="596"/>
      <c r="P153" s="596"/>
      <c r="Q153" s="596"/>
      <c r="R153" s="596"/>
      <c r="S153" s="596"/>
      <c r="T153" s="596"/>
      <c r="U153" s="596"/>
      <c r="V153" s="596"/>
      <c r="W153" s="596"/>
      <c r="X153" s="596"/>
      <c r="Y153" s="596"/>
    </row>
    <row r="154" spans="1:25" s="593" customFormat="1" ht="38.25" customHeight="1">
      <c r="A154" s="703">
        <v>1</v>
      </c>
      <c r="B154" s="1141" t="s">
        <v>162</v>
      </c>
      <c r="C154" s="1084"/>
      <c r="D154" s="1084"/>
      <c r="E154" s="1106"/>
      <c r="F154" s="716"/>
      <c r="G154" s="1086"/>
      <c r="H154" s="1087"/>
      <c r="I154" s="708"/>
      <c r="J154" s="596"/>
      <c r="K154" s="596"/>
      <c r="L154" s="596"/>
      <c r="M154" s="596"/>
      <c r="N154" s="700"/>
      <c r="O154" s="596"/>
      <c r="P154" s="596"/>
      <c r="Q154" s="596"/>
      <c r="R154" s="596"/>
      <c r="S154" s="596"/>
      <c r="T154" s="596"/>
      <c r="U154" s="596"/>
      <c r="V154" s="596"/>
      <c r="W154" s="596"/>
      <c r="X154" s="596"/>
      <c r="Y154" s="596"/>
    </row>
    <row r="155" spans="1:25" s="593" customFormat="1" ht="35.25" customHeight="1">
      <c r="A155" s="703">
        <v>2</v>
      </c>
      <c r="B155" s="1141" t="s">
        <v>137</v>
      </c>
      <c r="C155" s="1084"/>
      <c r="D155" s="1084"/>
      <c r="E155" s="1084"/>
      <c r="F155" s="716"/>
      <c r="G155" s="1086"/>
      <c r="H155" s="1087"/>
      <c r="I155" s="708"/>
      <c r="J155" s="596"/>
      <c r="K155" s="596"/>
      <c r="L155" s="596"/>
      <c r="M155" s="596"/>
      <c r="N155" s="596"/>
      <c r="O155" s="596"/>
      <c r="P155" s="596"/>
      <c r="Q155" s="596"/>
      <c r="R155" s="596"/>
      <c r="S155" s="596"/>
      <c r="T155" s="596"/>
      <c r="U155" s="596"/>
      <c r="V155" s="596"/>
      <c r="W155" s="596"/>
      <c r="X155" s="596"/>
      <c r="Y155" s="596"/>
    </row>
    <row r="156" spans="1:25" s="593" customFormat="1" ht="34.5" customHeight="1">
      <c r="A156" s="1088">
        <v>3</v>
      </c>
      <c r="B156" s="1135" t="s">
        <v>163</v>
      </c>
      <c r="C156" s="1107"/>
      <c r="D156" s="1107"/>
      <c r="E156" s="1107"/>
      <c r="F156" s="716"/>
      <c r="G156" s="1086"/>
      <c r="H156" s="1087"/>
      <c r="I156" s="708"/>
      <c r="J156" s="596"/>
      <c r="K156" s="596"/>
      <c r="L156" s="596"/>
      <c r="M156" s="596"/>
      <c r="N156" s="596"/>
      <c r="O156" s="596"/>
      <c r="P156" s="596"/>
      <c r="Q156" s="596"/>
      <c r="R156" s="596"/>
      <c r="S156" s="596"/>
      <c r="T156" s="596"/>
      <c r="U156" s="596"/>
      <c r="V156" s="596"/>
      <c r="W156" s="596"/>
      <c r="X156" s="596"/>
      <c r="Y156" s="596"/>
    </row>
    <row r="157" spans="1:25" s="593" customFormat="1" ht="27.75" customHeight="1">
      <c r="A157" s="1134"/>
      <c r="B157" s="1136"/>
      <c r="C157" s="1109"/>
      <c r="D157" s="1109"/>
      <c r="E157" s="1109"/>
      <c r="F157" s="716"/>
      <c r="G157" s="1086"/>
      <c r="H157" s="1087"/>
      <c r="I157" s="708"/>
      <c r="J157" s="596"/>
      <c r="K157" s="596"/>
      <c r="L157" s="596"/>
      <c r="M157" s="596"/>
      <c r="N157" s="596"/>
      <c r="O157" s="596"/>
      <c r="P157" s="596"/>
      <c r="Q157" s="596"/>
      <c r="R157" s="596"/>
      <c r="S157" s="596"/>
      <c r="T157" s="596"/>
      <c r="U157" s="596"/>
      <c r="V157" s="596"/>
      <c r="W157" s="596"/>
      <c r="X157" s="596"/>
      <c r="Y157" s="596"/>
    </row>
    <row r="158" spans="1:25" s="593" customFormat="1" ht="31.5" customHeight="1">
      <c r="A158" s="1134"/>
      <c r="B158" s="598"/>
      <c r="E158" s="607" t="s">
        <v>139</v>
      </c>
      <c r="F158" s="716"/>
      <c r="G158" s="1086"/>
      <c r="H158" s="1087"/>
      <c r="I158" s="708"/>
      <c r="J158" s="596"/>
      <c r="K158" s="596"/>
      <c r="L158" s="596"/>
      <c r="M158" s="596"/>
      <c r="N158" s="596"/>
      <c r="O158" s="596"/>
      <c r="P158" s="596"/>
      <c r="Q158" s="596"/>
      <c r="R158" s="596"/>
      <c r="S158" s="596"/>
      <c r="T158" s="596"/>
      <c r="U158" s="596"/>
      <c r="V158" s="596"/>
      <c r="W158" s="596"/>
      <c r="X158" s="596"/>
      <c r="Y158" s="596"/>
    </row>
    <row r="159" spans="1:25" s="593" customFormat="1" ht="31.5" customHeight="1">
      <c r="A159" s="1134"/>
      <c r="B159" s="598"/>
      <c r="E159" s="607" t="s">
        <v>140</v>
      </c>
      <c r="F159" s="716"/>
      <c r="G159" s="1086"/>
      <c r="H159" s="1087"/>
      <c r="I159" s="708"/>
      <c r="J159" s="596"/>
      <c r="K159" s="596"/>
      <c r="L159" s="596"/>
      <c r="M159" s="596"/>
      <c r="N159" s="596"/>
      <c r="O159" s="596"/>
      <c r="P159" s="596"/>
      <c r="Q159" s="596"/>
      <c r="R159" s="596"/>
      <c r="S159" s="596"/>
      <c r="T159" s="596"/>
      <c r="U159" s="596"/>
      <c r="V159" s="596"/>
      <c r="W159" s="596"/>
      <c r="X159" s="596"/>
      <c r="Y159" s="596"/>
    </row>
    <row r="160" spans="1:25" s="593" customFormat="1" ht="30" customHeight="1">
      <c r="A160" s="1089"/>
      <c r="B160" s="599"/>
      <c r="C160" s="600"/>
      <c r="D160" s="600"/>
      <c r="E160" s="608" t="s">
        <v>141</v>
      </c>
      <c r="F160" s="716"/>
      <c r="G160" s="1086"/>
      <c r="H160" s="1087"/>
      <c r="I160" s="708"/>
      <c r="J160" s="596"/>
      <c r="K160" s="596"/>
      <c r="L160" s="596"/>
      <c r="M160" s="596"/>
      <c r="N160" s="596"/>
      <c r="O160" s="596"/>
      <c r="P160" s="596"/>
      <c r="Q160" s="596"/>
      <c r="R160" s="596"/>
      <c r="S160" s="596"/>
      <c r="T160" s="596"/>
      <c r="U160" s="596"/>
      <c r="V160" s="596"/>
      <c r="W160" s="596"/>
      <c r="X160" s="596"/>
      <c r="Y160" s="596"/>
    </row>
    <row r="161" spans="1:25" s="593" customFormat="1" ht="15.75" customHeight="1">
      <c r="A161" s="594"/>
      <c r="B161" s="601"/>
      <c r="C161" s="602"/>
      <c r="D161" s="602"/>
      <c r="E161" s="602"/>
      <c r="F161" s="602"/>
      <c r="G161" s="602"/>
      <c r="H161" s="602"/>
      <c r="I161" s="602"/>
      <c r="J161" s="592"/>
    </row>
    <row r="162" spans="1:25" s="593" customFormat="1" ht="43.9" customHeight="1">
      <c r="A162" s="719" t="s">
        <v>312</v>
      </c>
      <c r="B162" s="1100" t="s">
        <v>313</v>
      </c>
      <c r="C162" s="1101"/>
      <c r="D162" s="1101"/>
      <c r="E162" s="1101"/>
      <c r="F162" s="720"/>
      <c r="G162" s="720"/>
      <c r="H162" s="720"/>
      <c r="I162" s="720"/>
      <c r="J162" s="592"/>
    </row>
    <row r="163" spans="1:25" s="593" customFormat="1" ht="59.25" customHeight="1">
      <c r="A163" s="703" t="s">
        <v>77</v>
      </c>
      <c r="B163" s="1079" t="s">
        <v>314</v>
      </c>
      <c r="C163" s="1079"/>
      <c r="D163" s="1079"/>
      <c r="E163" s="1079"/>
      <c r="F163" s="708"/>
      <c r="G163" s="1086"/>
      <c r="H163" s="1087"/>
      <c r="I163" s="708"/>
      <c r="J163" s="596"/>
      <c r="K163" s="596"/>
      <c r="L163" s="596"/>
      <c r="M163" s="596"/>
      <c r="N163" s="596"/>
      <c r="O163" s="596"/>
      <c r="P163" s="596"/>
      <c r="Q163" s="596"/>
      <c r="R163" s="596"/>
      <c r="S163" s="596"/>
      <c r="T163" s="596"/>
      <c r="U163" s="596"/>
      <c r="V163" s="596"/>
      <c r="W163" s="596"/>
      <c r="X163" s="596"/>
      <c r="Y163" s="596"/>
    </row>
    <row r="164" spans="1:25" s="593" customFormat="1" ht="42" customHeight="1">
      <c r="A164" s="703" t="s">
        <v>78</v>
      </c>
      <c r="B164" s="1079" t="s">
        <v>315</v>
      </c>
      <c r="C164" s="1130"/>
      <c r="D164" s="1130"/>
      <c r="E164" s="1130"/>
      <c r="F164" s="708"/>
      <c r="G164" s="1086"/>
      <c r="H164" s="1087"/>
      <c r="I164" s="708"/>
      <c r="J164" s="596"/>
      <c r="K164" s="596"/>
      <c r="L164" s="596"/>
      <c r="M164" s="596"/>
      <c r="N164" s="596"/>
      <c r="O164" s="596"/>
      <c r="P164" s="596"/>
      <c r="Q164" s="596"/>
      <c r="R164" s="596"/>
      <c r="S164" s="596"/>
      <c r="T164" s="596"/>
      <c r="U164" s="596"/>
      <c r="V164" s="596"/>
      <c r="W164" s="596"/>
      <c r="X164" s="596"/>
      <c r="Y164" s="596"/>
    </row>
    <row r="165" spans="1:25" s="593" customFormat="1" ht="48" customHeight="1">
      <c r="A165" s="703" t="s">
        <v>79</v>
      </c>
      <c r="B165" s="1079" t="s">
        <v>316</v>
      </c>
      <c r="C165" s="1079"/>
      <c r="D165" s="1079"/>
      <c r="E165" s="1079"/>
      <c r="F165" s="708"/>
      <c r="G165" s="1086"/>
      <c r="H165" s="1087"/>
      <c r="I165" s="708"/>
      <c r="J165" s="596"/>
      <c r="K165" s="596"/>
      <c r="L165" s="596"/>
      <c r="M165" s="596"/>
      <c r="N165" s="596"/>
      <c r="O165" s="596"/>
      <c r="P165" s="596"/>
      <c r="Q165" s="596"/>
      <c r="R165" s="596"/>
      <c r="S165" s="596"/>
      <c r="T165" s="596"/>
      <c r="U165" s="596"/>
      <c r="V165" s="596"/>
      <c r="W165" s="596"/>
      <c r="X165" s="596"/>
      <c r="Y165" s="596"/>
    </row>
    <row r="166" spans="1:25" s="593" customFormat="1" ht="34.5" hidden="1" customHeight="1">
      <c r="A166" s="703"/>
      <c r="B166" s="1079"/>
      <c r="C166" s="1079"/>
      <c r="D166" s="1079"/>
      <c r="E166" s="1079"/>
      <c r="F166" s="1131"/>
      <c r="G166" s="1132"/>
      <c r="H166" s="1133"/>
      <c r="I166" s="1132"/>
      <c r="J166" s="596"/>
      <c r="K166" s="596"/>
      <c r="L166" s="596"/>
      <c r="M166" s="596"/>
      <c r="N166" s="596"/>
      <c r="O166" s="596"/>
      <c r="P166" s="596"/>
      <c r="Q166" s="596"/>
      <c r="R166" s="596"/>
      <c r="S166" s="596"/>
      <c r="T166" s="596"/>
      <c r="U166" s="596"/>
      <c r="V166" s="596"/>
      <c r="W166" s="596"/>
      <c r="X166" s="596"/>
      <c r="Y166" s="596"/>
    </row>
    <row r="167" spans="1:25" s="593" customFormat="1" ht="38.25" customHeight="1">
      <c r="A167" s="703" t="s">
        <v>169</v>
      </c>
      <c r="B167" s="1079" t="s">
        <v>145</v>
      </c>
      <c r="C167" s="1079"/>
      <c r="D167" s="1079"/>
      <c r="E167" s="1079"/>
      <c r="F167" s="708"/>
      <c r="G167" s="1086"/>
      <c r="H167" s="1087"/>
      <c r="I167" s="708"/>
      <c r="J167" s="596"/>
      <c r="K167" s="596"/>
      <c r="L167" s="596"/>
      <c r="M167" s="596"/>
      <c r="N167" s="596"/>
      <c r="O167" s="596"/>
      <c r="P167" s="596"/>
      <c r="Q167" s="596"/>
      <c r="R167" s="596"/>
      <c r="S167" s="596"/>
      <c r="T167" s="596"/>
      <c r="U167" s="596"/>
      <c r="V167" s="596"/>
      <c r="W167" s="596"/>
      <c r="X167" s="596"/>
      <c r="Y167" s="596"/>
    </row>
    <row r="168" spans="1:25" s="593" customFormat="1" ht="32.25" customHeight="1">
      <c r="A168" s="703" t="s">
        <v>170</v>
      </c>
      <c r="B168" s="1079" t="s">
        <v>317</v>
      </c>
      <c r="C168" s="1079"/>
      <c r="D168" s="1079"/>
      <c r="E168" s="1079"/>
      <c r="F168" s="708"/>
      <c r="G168" s="1086"/>
      <c r="H168" s="1087"/>
      <c r="I168" s="708"/>
      <c r="J168" s="596"/>
      <c r="K168" s="596"/>
      <c r="L168" s="596"/>
      <c r="M168" s="596"/>
      <c r="N168" s="596"/>
      <c r="O168" s="596"/>
      <c r="P168" s="596"/>
      <c r="Q168" s="596"/>
      <c r="R168" s="596"/>
      <c r="S168" s="596"/>
      <c r="T168" s="596"/>
      <c r="U168" s="596"/>
      <c r="V168" s="596"/>
      <c r="W168" s="596"/>
      <c r="X168" s="596"/>
      <c r="Y168" s="596"/>
    </row>
    <row r="169" spans="1:25" s="593" customFormat="1" ht="67.5" customHeight="1">
      <c r="A169" s="1126" t="s">
        <v>172</v>
      </c>
      <c r="B169" s="1090" t="s">
        <v>147</v>
      </c>
      <c r="C169" s="1091"/>
      <c r="D169" s="1091"/>
      <c r="E169" s="1091"/>
      <c r="F169" s="712"/>
      <c r="G169" s="711"/>
      <c r="H169" s="712"/>
      <c r="I169" s="710"/>
      <c r="J169" s="596"/>
      <c r="K169" s="596"/>
      <c r="L169" s="596"/>
      <c r="M169" s="596"/>
      <c r="N169" s="596"/>
      <c r="O169" s="596"/>
      <c r="P169" s="596"/>
      <c r="Q169" s="596"/>
      <c r="R169" s="596"/>
      <c r="S169" s="596"/>
      <c r="T169" s="596"/>
      <c r="U169" s="596"/>
      <c r="V169" s="596"/>
      <c r="W169" s="596"/>
      <c r="X169" s="596"/>
      <c r="Y169" s="596"/>
    </row>
    <row r="170" spans="1:25" s="593" customFormat="1" ht="4.5" customHeight="1">
      <c r="A170" s="1127"/>
      <c r="B170" s="1129" t="s">
        <v>148</v>
      </c>
      <c r="C170" s="1129"/>
      <c r="D170" s="1129"/>
      <c r="E170" s="1129"/>
      <c r="F170" s="721"/>
      <c r="G170" s="722"/>
      <c r="H170" s="721"/>
      <c r="I170" s="723"/>
      <c r="J170" s="596"/>
      <c r="K170" s="596"/>
      <c r="L170" s="596"/>
      <c r="M170" s="596"/>
      <c r="N170" s="596"/>
      <c r="O170" s="596"/>
      <c r="P170" s="596"/>
      <c r="Q170" s="596"/>
      <c r="R170" s="596"/>
      <c r="S170" s="596"/>
      <c r="T170" s="596"/>
      <c r="U170" s="596"/>
      <c r="V170" s="596"/>
      <c r="W170" s="596"/>
      <c r="X170" s="596"/>
      <c r="Y170" s="596"/>
    </row>
    <row r="171" spans="1:25" s="593" customFormat="1" ht="18.75" customHeight="1">
      <c r="A171" s="1128"/>
      <c r="B171" s="1079"/>
      <c r="C171" s="1079"/>
      <c r="D171" s="1079"/>
      <c r="E171" s="1079"/>
      <c r="F171" s="724" t="s">
        <v>318</v>
      </c>
      <c r="G171" s="724" t="s">
        <v>318</v>
      </c>
      <c r="H171" s="725"/>
      <c r="I171" s="724" t="s">
        <v>318</v>
      </c>
      <c r="J171" s="596"/>
      <c r="K171" s="596"/>
      <c r="L171" s="596"/>
      <c r="M171" s="596"/>
      <c r="N171" s="596"/>
      <c r="O171" s="596"/>
      <c r="P171" s="596"/>
      <c r="Q171" s="596"/>
      <c r="R171" s="596"/>
      <c r="S171" s="596"/>
      <c r="T171" s="596"/>
      <c r="U171" s="596"/>
      <c r="V171" s="596"/>
      <c r="W171" s="596"/>
      <c r="X171" s="596"/>
      <c r="Y171" s="596"/>
    </row>
    <row r="172" spans="1:25" s="729" customFormat="1" ht="21.75" customHeight="1">
      <c r="A172" s="726"/>
      <c r="B172" s="727" t="s">
        <v>152</v>
      </c>
      <c r="C172" s="728"/>
      <c r="D172" s="728"/>
      <c r="E172" s="728"/>
      <c r="F172" s="728"/>
      <c r="G172" s="728"/>
      <c r="H172" s="728"/>
      <c r="I172" s="728"/>
      <c r="J172" s="600"/>
    </row>
    <row r="173" spans="1:25" s="593" customFormat="1" ht="36.75" customHeight="1">
      <c r="A173" s="730" t="s">
        <v>319</v>
      </c>
      <c r="B173" s="1121" t="s">
        <v>201</v>
      </c>
      <c r="C173" s="1122"/>
      <c r="D173" s="1122"/>
      <c r="E173" s="1122"/>
      <c r="F173" s="731"/>
      <c r="G173" s="732"/>
      <c r="H173" s="732"/>
      <c r="I173" s="733"/>
      <c r="J173" s="596"/>
      <c r="K173" s="596"/>
      <c r="L173" s="596"/>
      <c r="M173" s="596"/>
      <c r="N173" s="596"/>
      <c r="O173" s="596"/>
      <c r="P173" s="596"/>
      <c r="Q173" s="596"/>
      <c r="R173" s="596"/>
      <c r="S173" s="596"/>
      <c r="T173" s="596"/>
      <c r="U173" s="596"/>
      <c r="V173" s="596"/>
      <c r="W173" s="596"/>
      <c r="X173" s="596"/>
      <c r="Y173" s="596"/>
    </row>
    <row r="174" spans="1:25" s="593" customFormat="1" ht="57.75" customHeight="1">
      <c r="A174" s="703" t="s">
        <v>178</v>
      </c>
      <c r="B174" s="1084" t="s">
        <v>320</v>
      </c>
      <c r="C174" s="1084"/>
      <c r="D174" s="1084"/>
      <c r="E174" s="1085"/>
      <c r="F174" s="709"/>
      <c r="G174" s="1086"/>
      <c r="H174" s="1087"/>
      <c r="I174" s="734"/>
      <c r="J174" s="596"/>
      <c r="K174" s="596"/>
      <c r="L174" s="596"/>
      <c r="M174" s="596"/>
      <c r="N174" s="596"/>
      <c r="O174" s="596"/>
      <c r="P174" s="596"/>
      <c r="Q174" s="596"/>
      <c r="R174" s="596"/>
      <c r="S174" s="596"/>
      <c r="T174" s="596"/>
      <c r="U174" s="596"/>
      <c r="V174" s="596"/>
      <c r="W174" s="596"/>
      <c r="X174" s="596"/>
      <c r="Y174" s="596"/>
    </row>
    <row r="175" spans="1:25" s="593" customFormat="1" ht="48" customHeight="1">
      <c r="A175" s="703" t="s">
        <v>180</v>
      </c>
      <c r="B175" s="1084" t="s">
        <v>321</v>
      </c>
      <c r="C175" s="1084"/>
      <c r="D175" s="1084"/>
      <c r="E175" s="1085"/>
      <c r="F175" s="712"/>
      <c r="G175" s="1086"/>
      <c r="H175" s="1087"/>
      <c r="I175" s="734"/>
      <c r="J175" s="596"/>
      <c r="K175" s="596"/>
      <c r="L175" s="596"/>
      <c r="M175" s="596"/>
      <c r="N175" s="596"/>
      <c r="O175" s="596"/>
      <c r="P175" s="596"/>
      <c r="Q175" s="596"/>
      <c r="R175" s="596"/>
      <c r="S175" s="596"/>
      <c r="T175" s="596"/>
      <c r="U175" s="596"/>
      <c r="V175" s="596"/>
      <c r="W175" s="596"/>
      <c r="X175" s="596"/>
      <c r="Y175" s="596"/>
    </row>
    <row r="176" spans="1:25" s="593" customFormat="1" ht="40.5" customHeight="1">
      <c r="A176" s="703" t="s">
        <v>182</v>
      </c>
      <c r="B176" s="1084" t="s">
        <v>322</v>
      </c>
      <c r="C176" s="1084"/>
      <c r="D176" s="1084"/>
      <c r="E176" s="1085"/>
      <c r="F176" s="708"/>
      <c r="G176" s="1086"/>
      <c r="H176" s="1087"/>
      <c r="I176" s="708"/>
      <c r="J176" s="596"/>
      <c r="K176" s="596"/>
      <c r="L176" s="596"/>
      <c r="M176" s="596"/>
      <c r="N176" s="596"/>
      <c r="O176" s="596"/>
      <c r="P176" s="596"/>
      <c r="Q176" s="596"/>
      <c r="R176" s="596"/>
      <c r="S176" s="596"/>
      <c r="T176" s="596"/>
      <c r="U176" s="596"/>
      <c r="V176" s="596"/>
      <c r="W176" s="596"/>
      <c r="X176" s="596"/>
      <c r="Y176" s="596"/>
    </row>
    <row r="177" spans="1:25" s="593" customFormat="1" ht="24" customHeight="1">
      <c r="A177" s="703" t="s">
        <v>184</v>
      </c>
      <c r="B177" s="1084" t="s">
        <v>145</v>
      </c>
      <c r="C177" s="1084"/>
      <c r="D177" s="1084"/>
      <c r="E177" s="1085"/>
      <c r="F177" s="708"/>
      <c r="G177" s="1086"/>
      <c r="H177" s="1087"/>
      <c r="I177" s="708"/>
      <c r="J177" s="596"/>
      <c r="K177" s="596"/>
      <c r="L177" s="596"/>
      <c r="M177" s="596"/>
      <c r="N177" s="596"/>
      <c r="O177" s="596"/>
      <c r="P177" s="596"/>
      <c r="Q177" s="596"/>
      <c r="R177" s="596"/>
      <c r="S177" s="596"/>
      <c r="T177" s="596"/>
      <c r="U177" s="596"/>
      <c r="V177" s="596"/>
      <c r="W177" s="596"/>
      <c r="X177" s="596"/>
      <c r="Y177" s="596"/>
    </row>
    <row r="178" spans="1:25" s="593" customFormat="1" ht="27" customHeight="1">
      <c r="A178" s="703" t="s">
        <v>185</v>
      </c>
      <c r="B178" s="1084" t="s">
        <v>323</v>
      </c>
      <c r="C178" s="1084"/>
      <c r="D178" s="1084"/>
      <c r="E178" s="1085"/>
      <c r="F178" s="708"/>
      <c r="G178" s="1086"/>
      <c r="H178" s="1087"/>
      <c r="I178" s="708"/>
      <c r="J178" s="596"/>
      <c r="K178" s="596"/>
      <c r="L178" s="596"/>
      <c r="M178" s="596"/>
      <c r="N178" s="596"/>
      <c r="O178" s="596"/>
      <c r="P178" s="596"/>
      <c r="Q178" s="596"/>
      <c r="R178" s="596"/>
      <c r="S178" s="596"/>
      <c r="T178" s="596"/>
      <c r="U178" s="596"/>
      <c r="V178" s="596"/>
      <c r="W178" s="596"/>
      <c r="X178" s="596"/>
      <c r="Y178" s="596"/>
    </row>
    <row r="179" spans="1:25" s="593" customFormat="1" ht="53.25" customHeight="1">
      <c r="A179" s="1088" t="s">
        <v>189</v>
      </c>
      <c r="B179" s="1090" t="s">
        <v>147</v>
      </c>
      <c r="C179" s="1091"/>
      <c r="D179" s="1091"/>
      <c r="E179" s="1091"/>
      <c r="F179" s="710"/>
      <c r="G179" s="711"/>
      <c r="H179" s="712"/>
      <c r="I179" s="710"/>
      <c r="J179" s="596"/>
      <c r="K179" s="596"/>
      <c r="L179" s="596"/>
      <c r="M179" s="596"/>
      <c r="N179" s="596"/>
      <c r="O179" s="596"/>
      <c r="P179" s="596"/>
      <c r="Q179" s="596"/>
      <c r="R179" s="596"/>
      <c r="S179" s="596"/>
      <c r="T179" s="596"/>
      <c r="U179" s="596"/>
      <c r="V179" s="596"/>
      <c r="W179" s="596"/>
      <c r="X179" s="596"/>
      <c r="Y179" s="596"/>
    </row>
    <row r="180" spans="1:25" s="593" customFormat="1" ht="27" customHeight="1">
      <c r="A180" s="1089"/>
      <c r="B180" s="1093" t="s">
        <v>148</v>
      </c>
      <c r="C180" s="1080"/>
      <c r="D180" s="1080"/>
      <c r="E180" s="1081"/>
      <c r="F180" s="713" t="s">
        <v>324</v>
      </c>
      <c r="G180" s="713" t="s">
        <v>324</v>
      </c>
      <c r="H180" s="736"/>
      <c r="I180" s="713" t="s">
        <v>324</v>
      </c>
      <c r="J180" s="596"/>
      <c r="K180" s="596"/>
      <c r="L180" s="596"/>
      <c r="M180" s="596"/>
      <c r="N180" s="596"/>
      <c r="O180" s="596"/>
      <c r="P180" s="596"/>
      <c r="Q180" s="596"/>
      <c r="R180" s="596"/>
      <c r="S180" s="596"/>
      <c r="T180" s="596"/>
      <c r="U180" s="596"/>
      <c r="V180" s="596"/>
      <c r="W180" s="596"/>
      <c r="X180" s="596"/>
      <c r="Y180" s="596"/>
    </row>
    <row r="181" spans="1:25" s="593" customFormat="1" ht="14.25" customHeight="1">
      <c r="A181" s="594"/>
      <c r="B181" s="737"/>
      <c r="C181" s="738"/>
      <c r="D181" s="738"/>
      <c r="E181" s="739"/>
      <c r="F181" s="602"/>
      <c r="G181" s="602"/>
      <c r="H181" s="602"/>
      <c r="I181" s="602"/>
      <c r="J181" s="596"/>
      <c r="K181" s="596"/>
      <c r="L181" s="596"/>
      <c r="M181" s="596"/>
      <c r="N181" s="596"/>
      <c r="O181" s="596"/>
      <c r="P181" s="596"/>
      <c r="Q181" s="596"/>
      <c r="R181" s="596"/>
      <c r="S181" s="596"/>
      <c r="T181" s="596"/>
      <c r="U181" s="596"/>
      <c r="V181" s="596"/>
      <c r="W181" s="596"/>
      <c r="X181" s="596"/>
      <c r="Y181" s="596"/>
    </row>
    <row r="182" spans="1:25" s="593" customFormat="1" ht="45" customHeight="1">
      <c r="A182" s="703">
        <v>4</v>
      </c>
      <c r="B182" s="1079" t="s">
        <v>325</v>
      </c>
      <c r="C182" s="1079"/>
      <c r="D182" s="1079"/>
      <c r="E182" s="1079"/>
      <c r="F182" s="1079"/>
      <c r="G182" s="1079"/>
      <c r="H182" s="1079"/>
      <c r="I182" s="702"/>
      <c r="J182" s="596"/>
      <c r="K182" s="596"/>
      <c r="L182" s="596"/>
      <c r="M182" s="596"/>
      <c r="N182" s="596"/>
      <c r="O182" s="596"/>
      <c r="P182" s="596"/>
      <c r="Q182" s="596"/>
      <c r="R182" s="596"/>
      <c r="S182" s="596" t="s">
        <v>30</v>
      </c>
      <c r="T182" s="596"/>
      <c r="U182" s="596"/>
      <c r="V182" s="596"/>
      <c r="W182" s="596"/>
      <c r="X182" s="596"/>
      <c r="Y182" s="596"/>
    </row>
    <row r="183" spans="1:25" s="593" customFormat="1" ht="12.75" customHeight="1">
      <c r="A183" s="730"/>
      <c r="B183" s="1121"/>
      <c r="C183" s="1122"/>
      <c r="D183" s="1122"/>
      <c r="E183" s="1122"/>
      <c r="F183" s="731"/>
      <c r="G183" s="732"/>
      <c r="H183" s="732"/>
      <c r="I183" s="733"/>
      <c r="J183" s="596"/>
      <c r="K183" s="596"/>
      <c r="L183" s="596"/>
      <c r="M183" s="596"/>
      <c r="N183" s="596"/>
      <c r="O183" s="596"/>
      <c r="P183" s="596"/>
      <c r="Q183" s="596"/>
      <c r="R183" s="596"/>
      <c r="S183" s="596" t="s">
        <v>34</v>
      </c>
      <c r="T183" s="596"/>
      <c r="U183" s="596"/>
      <c r="V183" s="596"/>
      <c r="W183" s="596"/>
      <c r="X183" s="596"/>
      <c r="Y183" s="596"/>
    </row>
    <row r="184" spans="1:25" s="593" customFormat="1" ht="52.5" customHeight="1">
      <c r="A184" s="703">
        <v>5</v>
      </c>
      <c r="B184" s="1079" t="s">
        <v>326</v>
      </c>
      <c r="C184" s="1079"/>
      <c r="D184" s="1079"/>
      <c r="E184" s="1079"/>
      <c r="F184" s="1079"/>
      <c r="G184" s="1079"/>
      <c r="H184" s="1079"/>
      <c r="I184" s="702"/>
      <c r="J184" s="596"/>
      <c r="K184" s="596"/>
      <c r="L184" s="596"/>
      <c r="M184" s="596"/>
      <c r="N184" s="596"/>
      <c r="O184" s="596"/>
      <c r="P184" s="596"/>
      <c r="Q184" s="596"/>
      <c r="R184" s="596"/>
      <c r="S184" s="596"/>
      <c r="T184" s="596"/>
      <c r="U184" s="596"/>
      <c r="V184" s="596"/>
      <c r="W184" s="596"/>
      <c r="X184" s="596"/>
      <c r="Y184" s="596"/>
    </row>
    <row r="185" spans="1:25" s="593" customFormat="1" ht="12" customHeight="1">
      <c r="A185" s="730"/>
      <c r="B185" s="1121"/>
      <c r="C185" s="1122"/>
      <c r="D185" s="1122"/>
      <c r="E185" s="1122"/>
      <c r="F185" s="731"/>
      <c r="G185" s="732"/>
      <c r="H185" s="732"/>
      <c r="I185" s="733"/>
      <c r="J185" s="596"/>
      <c r="K185" s="596"/>
      <c r="L185" s="596"/>
      <c r="M185" s="596"/>
      <c r="N185" s="596"/>
      <c r="O185" s="596"/>
      <c r="P185" s="596"/>
      <c r="Q185" s="596"/>
      <c r="R185" s="596"/>
      <c r="S185" s="596"/>
      <c r="T185" s="596"/>
      <c r="U185" s="596"/>
      <c r="V185" s="596"/>
      <c r="W185" s="596"/>
      <c r="X185" s="596"/>
      <c r="Y185" s="596"/>
    </row>
    <row r="186" spans="1:25" s="593" customFormat="1" ht="72" customHeight="1">
      <c r="A186" s="703">
        <v>6</v>
      </c>
      <c r="B186" s="1079" t="s">
        <v>327</v>
      </c>
      <c r="C186" s="1079"/>
      <c r="D186" s="1079"/>
      <c r="E186" s="1079"/>
      <c r="F186" s="1079"/>
      <c r="G186" s="1079"/>
      <c r="H186" s="1079"/>
      <c r="I186" s="702"/>
      <c r="J186" s="596"/>
      <c r="K186" s="596"/>
      <c r="L186" s="596"/>
      <c r="M186" s="596"/>
      <c r="N186" s="596"/>
      <c r="O186" s="596"/>
      <c r="P186" s="596"/>
      <c r="Q186" s="596"/>
      <c r="R186" s="596"/>
      <c r="S186" s="596"/>
      <c r="T186" s="596"/>
      <c r="U186" s="596"/>
      <c r="V186" s="596"/>
      <c r="W186" s="596"/>
      <c r="X186" s="596"/>
      <c r="Y186" s="596"/>
    </row>
    <row r="187" spans="1:25" s="593" customFormat="1" ht="16.5">
      <c r="A187" s="730"/>
      <c r="B187" s="1121"/>
      <c r="C187" s="1122"/>
      <c r="D187" s="1122"/>
      <c r="E187" s="1122"/>
      <c r="F187" s="731"/>
      <c r="G187" s="732"/>
      <c r="H187" s="732"/>
      <c r="I187" s="733"/>
      <c r="J187" s="596"/>
      <c r="K187" s="596"/>
      <c r="L187" s="596"/>
      <c r="M187" s="596"/>
      <c r="N187" s="596"/>
      <c r="O187" s="596"/>
      <c r="P187" s="596"/>
      <c r="Q187" s="596"/>
      <c r="R187" s="596"/>
      <c r="S187" s="596"/>
      <c r="T187" s="596"/>
      <c r="U187" s="596"/>
      <c r="V187" s="596"/>
      <c r="W187" s="596"/>
      <c r="X187" s="596"/>
      <c r="Y187" s="596"/>
    </row>
    <row r="188" spans="1:25" s="593" customFormat="1" ht="42" customHeight="1">
      <c r="A188" s="703">
        <v>7</v>
      </c>
      <c r="B188" s="1080" t="s">
        <v>151</v>
      </c>
      <c r="C188" s="1080"/>
      <c r="D188" s="1080"/>
      <c r="E188" s="1080"/>
      <c r="F188" s="716"/>
      <c r="G188" s="1082"/>
      <c r="H188" s="1083"/>
      <c r="I188" s="716"/>
      <c r="J188" s="596"/>
      <c r="K188" s="596"/>
      <c r="L188" s="596"/>
      <c r="M188" s="596"/>
      <c r="N188" s="596"/>
      <c r="O188" s="596"/>
      <c r="P188" s="596"/>
      <c r="Q188" s="596"/>
      <c r="R188" s="596"/>
      <c r="S188" s="596"/>
      <c r="T188" s="596"/>
      <c r="U188" s="596"/>
      <c r="V188" s="596"/>
      <c r="W188" s="596"/>
      <c r="X188" s="596"/>
      <c r="Y188" s="596"/>
    </row>
    <row r="189" spans="1:25" s="593" customFormat="1" ht="21.75" customHeight="1">
      <c r="A189" s="594"/>
      <c r="B189" s="592"/>
      <c r="C189" s="592"/>
      <c r="D189" s="592"/>
      <c r="E189" s="592"/>
      <c r="F189" s="592"/>
      <c r="G189" s="592"/>
      <c r="H189" s="592"/>
      <c r="I189" s="592"/>
      <c r="J189" s="592"/>
    </row>
    <row r="190" spans="1:25" ht="27" customHeight="1">
      <c r="A190" s="1123" t="s">
        <v>328</v>
      </c>
      <c r="B190" s="1124"/>
      <c r="C190" s="1124"/>
      <c r="D190" s="1124"/>
      <c r="E190" s="1124"/>
      <c r="F190" s="1124"/>
      <c r="G190" s="1124"/>
      <c r="H190" s="1124"/>
      <c r="I190" s="1125"/>
      <c r="J190" s="390"/>
      <c r="K190" s="390"/>
      <c r="L190" s="390"/>
      <c r="M190" s="432"/>
      <c r="N190" s="390"/>
      <c r="O190" s="390"/>
      <c r="P190" s="390"/>
      <c r="Q190" s="390"/>
      <c r="R190" s="390"/>
      <c r="S190" s="390"/>
      <c r="T190" s="390"/>
      <c r="U190" s="390"/>
      <c r="V190" s="390"/>
      <c r="W190" s="390"/>
      <c r="X190" s="390"/>
    </row>
    <row r="191" spans="1:25" ht="52.5" customHeight="1">
      <c r="A191" s="1100" t="s">
        <v>329</v>
      </c>
      <c r="B191" s="1101"/>
      <c r="C191" s="1101"/>
      <c r="D191" s="1101"/>
      <c r="E191" s="1101"/>
      <c r="F191" s="1101"/>
      <c r="G191" s="1101"/>
      <c r="H191" s="1101"/>
      <c r="I191" s="1101"/>
      <c r="J191" s="390"/>
      <c r="K191" s="390"/>
      <c r="L191" s="390"/>
      <c r="M191" s="432"/>
      <c r="N191" s="390"/>
      <c r="O191" s="390"/>
      <c r="P191" s="390"/>
      <c r="Q191" s="390"/>
      <c r="R191" s="390"/>
      <c r="S191" s="390"/>
      <c r="T191" s="390"/>
      <c r="U191" s="390"/>
      <c r="V191" s="390"/>
      <c r="W191" s="390"/>
      <c r="X191" s="390"/>
    </row>
    <row r="192" spans="1:25" ht="34.5" customHeight="1">
      <c r="A192" s="703" t="s">
        <v>155</v>
      </c>
      <c r="B192" s="1111" t="s">
        <v>307</v>
      </c>
      <c r="C192" s="1111"/>
      <c r="D192" s="1111"/>
      <c r="E192" s="1111"/>
      <c r="F192" s="1112"/>
      <c r="G192" s="1112"/>
      <c r="H192" s="1112"/>
      <c r="I192" s="1087"/>
      <c r="J192" s="390"/>
      <c r="K192" s="390"/>
      <c r="L192" s="390"/>
      <c r="M192" s="432"/>
      <c r="N192" s="390"/>
      <c r="O192" s="390"/>
      <c r="P192" s="390"/>
      <c r="Q192" s="390"/>
      <c r="R192" s="390"/>
      <c r="S192" s="390"/>
      <c r="T192" s="390"/>
      <c r="U192" s="390"/>
      <c r="V192" s="390"/>
      <c r="W192" s="390"/>
      <c r="X192" s="390"/>
    </row>
    <row r="193" spans="1:24" ht="97.5" customHeight="1">
      <c r="A193" s="703" t="s">
        <v>157</v>
      </c>
      <c r="B193" s="1113" t="s">
        <v>330</v>
      </c>
      <c r="C193" s="1114"/>
      <c r="D193" s="1114"/>
      <c r="E193" s="1115"/>
      <c r="F193" s="1086"/>
      <c r="G193" s="1112"/>
      <c r="H193" s="1112"/>
      <c r="I193" s="1087"/>
      <c r="J193" s="390"/>
      <c r="K193" s="390"/>
      <c r="L193" s="390"/>
      <c r="M193" s="432"/>
      <c r="N193" s="390"/>
      <c r="O193" s="390"/>
      <c r="P193" s="390"/>
      <c r="Q193" s="390"/>
      <c r="R193" s="390"/>
      <c r="S193" s="390"/>
      <c r="T193" s="390"/>
      <c r="U193" s="390"/>
      <c r="V193" s="390"/>
      <c r="W193" s="390"/>
      <c r="X193" s="390"/>
    </row>
    <row r="194" spans="1:24" ht="63.75" customHeight="1">
      <c r="A194" s="703" t="s">
        <v>159</v>
      </c>
      <c r="B194" s="1116" t="s">
        <v>331</v>
      </c>
      <c r="C194" s="1116"/>
      <c r="D194" s="1116"/>
      <c r="E194" s="1117"/>
      <c r="F194" s="1112"/>
      <c r="G194" s="1112"/>
      <c r="H194" s="1112"/>
      <c r="I194" s="1087"/>
      <c r="J194" s="390"/>
      <c r="K194" s="390"/>
      <c r="L194" s="390"/>
      <c r="M194" s="432"/>
      <c r="N194" s="390"/>
      <c r="O194" s="390"/>
      <c r="P194" s="390"/>
      <c r="Q194" s="390"/>
      <c r="R194" s="390"/>
      <c r="S194" s="390"/>
      <c r="T194" s="390"/>
      <c r="U194" s="390"/>
      <c r="V194" s="390"/>
      <c r="W194" s="390"/>
      <c r="X194" s="390"/>
    </row>
    <row r="195" spans="1:24" ht="24.75" customHeight="1">
      <c r="A195" s="718" t="s">
        <v>332</v>
      </c>
      <c r="B195" s="1118" t="s">
        <v>333</v>
      </c>
      <c r="C195" s="1119"/>
      <c r="D195" s="1119"/>
      <c r="E195" s="1119"/>
      <c r="F195" s="1119"/>
      <c r="G195" s="1119"/>
      <c r="H195" s="1119"/>
      <c r="I195" s="1120"/>
      <c r="J195" s="309"/>
      <c r="K195" s="309"/>
      <c r="L195" s="309"/>
      <c r="M195" s="309"/>
      <c r="N195" s="309"/>
      <c r="O195" s="309"/>
      <c r="P195" s="309"/>
      <c r="Q195" s="309"/>
      <c r="R195" s="309"/>
      <c r="S195" s="309"/>
      <c r="T195" s="309"/>
      <c r="U195" s="309"/>
      <c r="V195" s="309"/>
      <c r="W195" s="309"/>
      <c r="X195" s="309"/>
    </row>
    <row r="196" spans="1:24" ht="36" customHeight="1">
      <c r="A196" s="703">
        <v>1</v>
      </c>
      <c r="B196" s="1084" t="s">
        <v>162</v>
      </c>
      <c r="C196" s="1084"/>
      <c r="D196" s="1084"/>
      <c r="E196" s="1106"/>
      <c r="F196" s="716"/>
      <c r="G196" s="1086"/>
      <c r="H196" s="1087"/>
      <c r="I196" s="708"/>
      <c r="J196" s="309"/>
      <c r="K196" s="309"/>
      <c r="L196" s="309"/>
      <c r="M196" s="309"/>
      <c r="N196" s="309"/>
      <c r="O196" s="309"/>
      <c r="P196" s="309"/>
      <c r="Q196" s="309"/>
      <c r="R196" s="309"/>
      <c r="S196" s="309"/>
      <c r="T196" s="309"/>
      <c r="U196" s="309"/>
      <c r="V196" s="309"/>
      <c r="W196" s="309"/>
      <c r="X196" s="309"/>
    </row>
    <row r="197" spans="1:24" ht="42" customHeight="1">
      <c r="A197" s="703">
        <v>2</v>
      </c>
      <c r="B197" s="1084" t="s">
        <v>137</v>
      </c>
      <c r="C197" s="1084"/>
      <c r="D197" s="1084"/>
      <c r="E197" s="1106"/>
      <c r="F197" s="716"/>
      <c r="G197" s="1086"/>
      <c r="H197" s="1087"/>
      <c r="I197" s="708"/>
      <c r="J197" s="309"/>
      <c r="K197" s="309"/>
      <c r="L197" s="309"/>
      <c r="M197" s="309"/>
      <c r="N197" s="309"/>
      <c r="O197" s="309"/>
      <c r="P197" s="309"/>
      <c r="Q197" s="309"/>
      <c r="R197" s="309"/>
      <c r="S197" s="309"/>
      <c r="T197" s="309"/>
      <c r="U197" s="309"/>
      <c r="V197" s="309"/>
      <c r="W197" s="309"/>
      <c r="X197" s="309"/>
    </row>
    <row r="198" spans="1:24" ht="33" customHeight="1">
      <c r="A198" s="740">
        <v>3</v>
      </c>
      <c r="B198" s="1107" t="s">
        <v>334</v>
      </c>
      <c r="C198" s="1107"/>
      <c r="D198" s="1107"/>
      <c r="E198" s="1108"/>
      <c r="F198" s="716"/>
      <c r="G198" s="1086"/>
      <c r="H198" s="1087"/>
      <c r="I198" s="708"/>
      <c r="J198" s="309"/>
      <c r="K198" s="309"/>
      <c r="L198" s="309"/>
      <c r="M198" s="309"/>
      <c r="N198" s="309"/>
      <c r="O198" s="309"/>
      <c r="P198" s="309"/>
      <c r="Q198" s="309"/>
      <c r="R198" s="309"/>
      <c r="S198" s="309"/>
      <c r="T198" s="309"/>
      <c r="U198" s="309"/>
      <c r="V198" s="309"/>
      <c r="W198" s="309"/>
      <c r="X198" s="309"/>
    </row>
    <row r="199" spans="1:24" ht="31.5" customHeight="1">
      <c r="A199" s="741"/>
      <c r="B199" s="1109"/>
      <c r="C199" s="1109"/>
      <c r="D199" s="1109"/>
      <c r="E199" s="1110"/>
      <c r="F199" s="716"/>
      <c r="G199" s="1086"/>
      <c r="H199" s="1087"/>
      <c r="I199" s="708"/>
      <c r="J199" s="309"/>
      <c r="K199" s="309"/>
      <c r="L199" s="309"/>
      <c r="M199" s="309"/>
      <c r="N199" s="309"/>
      <c r="O199" s="309"/>
      <c r="P199" s="309"/>
      <c r="Q199" s="309"/>
      <c r="R199" s="309"/>
      <c r="S199" s="309"/>
      <c r="T199" s="309"/>
      <c r="U199" s="309"/>
      <c r="V199" s="309"/>
      <c r="W199" s="309"/>
      <c r="X199" s="309"/>
    </row>
    <row r="200" spans="1:24" ht="28.5" customHeight="1">
      <c r="A200" s="741"/>
      <c r="B200" s="1109"/>
      <c r="C200" s="1109"/>
      <c r="D200" s="1109"/>
      <c r="E200" s="1110"/>
      <c r="F200" s="716"/>
      <c r="G200" s="1086"/>
      <c r="H200" s="1087"/>
      <c r="I200" s="708"/>
      <c r="J200" s="309"/>
      <c r="K200" s="309"/>
      <c r="L200" s="309"/>
      <c r="M200" s="309"/>
      <c r="N200" s="309"/>
      <c r="O200" s="309"/>
      <c r="P200" s="309"/>
      <c r="Q200" s="309"/>
      <c r="R200" s="309"/>
      <c r="S200" s="309"/>
      <c r="T200" s="309"/>
      <c r="U200" s="309"/>
      <c r="V200" s="309"/>
      <c r="W200" s="309"/>
      <c r="X200" s="309"/>
    </row>
    <row r="201" spans="1:24" ht="32.25" customHeight="1">
      <c r="A201" s="741"/>
      <c r="B201" s="1109"/>
      <c r="C201" s="1109"/>
      <c r="D201" s="1109"/>
      <c r="E201" s="1110"/>
      <c r="F201" s="716"/>
      <c r="G201" s="1086"/>
      <c r="H201" s="1087"/>
      <c r="I201" s="708"/>
      <c r="J201" s="309"/>
      <c r="K201" s="309"/>
      <c r="L201" s="309"/>
      <c r="M201" s="309"/>
      <c r="N201" s="309"/>
      <c r="O201" s="309"/>
      <c r="P201" s="309"/>
      <c r="Q201" s="309"/>
      <c r="R201" s="309"/>
      <c r="S201" s="309"/>
      <c r="T201" s="309"/>
      <c r="U201" s="309"/>
      <c r="V201" s="309"/>
      <c r="W201" s="309"/>
      <c r="X201" s="309"/>
    </row>
    <row r="202" spans="1:24" ht="35.25" customHeight="1">
      <c r="A202" s="741"/>
      <c r="B202" s="1102" t="s">
        <v>139</v>
      </c>
      <c r="C202" s="1102"/>
      <c r="D202" s="1102"/>
      <c r="E202" s="1103"/>
      <c r="F202" s="716"/>
      <c r="G202" s="1086"/>
      <c r="H202" s="1087"/>
      <c r="I202" s="708"/>
      <c r="J202" s="309"/>
      <c r="K202" s="309"/>
      <c r="L202" s="309"/>
      <c r="M202" s="309"/>
      <c r="N202" s="309"/>
      <c r="O202" s="309"/>
      <c r="P202" s="309"/>
      <c r="Q202" s="309"/>
      <c r="R202" s="309"/>
      <c r="S202" s="309"/>
      <c r="T202" s="309"/>
      <c r="U202" s="309"/>
      <c r="V202" s="309"/>
      <c r="W202" s="309"/>
      <c r="X202" s="309"/>
    </row>
    <row r="203" spans="1:24" ht="35.25" customHeight="1">
      <c r="A203" s="741"/>
      <c r="B203" s="1102" t="s">
        <v>140</v>
      </c>
      <c r="C203" s="1102"/>
      <c r="D203" s="1102"/>
      <c r="E203" s="1103"/>
      <c r="F203" s="716"/>
      <c r="G203" s="1086"/>
      <c r="H203" s="1087"/>
      <c r="I203" s="708"/>
      <c r="J203" s="309"/>
      <c r="K203" s="309"/>
      <c r="L203" s="309"/>
      <c r="M203" s="309"/>
      <c r="N203" s="309"/>
      <c r="O203" s="309"/>
      <c r="P203" s="309"/>
      <c r="Q203" s="309"/>
      <c r="R203" s="309"/>
      <c r="S203" s="309"/>
      <c r="T203" s="309"/>
      <c r="U203" s="309"/>
      <c r="V203" s="309"/>
      <c r="W203" s="309"/>
      <c r="X203" s="309"/>
    </row>
    <row r="204" spans="1:24" ht="41.25" customHeight="1">
      <c r="A204" s="742"/>
      <c r="B204" s="1104" t="s">
        <v>141</v>
      </c>
      <c r="C204" s="1104"/>
      <c r="D204" s="1104"/>
      <c r="E204" s="1105"/>
      <c r="F204" s="716"/>
      <c r="G204" s="1086"/>
      <c r="H204" s="1087"/>
      <c r="I204" s="708"/>
      <c r="J204" s="309"/>
      <c r="K204" s="309"/>
      <c r="L204" s="309"/>
      <c r="M204" s="309"/>
      <c r="N204" s="309"/>
      <c r="O204" s="309"/>
      <c r="P204" s="309"/>
      <c r="Q204" s="309"/>
      <c r="R204" s="309"/>
      <c r="S204" s="309"/>
      <c r="T204" s="309"/>
      <c r="U204" s="309"/>
      <c r="V204" s="309"/>
      <c r="W204" s="309"/>
      <c r="X204" s="309"/>
    </row>
    <row r="205" spans="1:24" ht="34.5" customHeight="1">
      <c r="A205" s="730" t="s">
        <v>335</v>
      </c>
      <c r="B205" s="1100" t="s">
        <v>177</v>
      </c>
      <c r="C205" s="1101"/>
      <c r="D205" s="1101"/>
      <c r="E205" s="1101"/>
      <c r="F205" s="731"/>
      <c r="G205" s="731"/>
      <c r="H205" s="731"/>
      <c r="I205" s="731"/>
      <c r="J205" s="309"/>
      <c r="K205" s="309"/>
      <c r="L205" s="309"/>
      <c r="M205" s="309"/>
      <c r="N205" s="309"/>
      <c r="O205" s="309"/>
      <c r="P205" s="309"/>
      <c r="Q205" s="309"/>
      <c r="R205" s="309"/>
      <c r="S205" s="309"/>
      <c r="T205" s="309"/>
      <c r="U205" s="309"/>
      <c r="V205" s="309"/>
      <c r="W205" s="309"/>
      <c r="X205" s="309"/>
    </row>
    <row r="206" spans="1:24" ht="44.25" customHeight="1">
      <c r="A206" s="703" t="s">
        <v>178</v>
      </c>
      <c r="B206" s="1084" t="s">
        <v>336</v>
      </c>
      <c r="C206" s="1084"/>
      <c r="D206" s="1084"/>
      <c r="E206" s="1085"/>
      <c r="F206" s="708"/>
      <c r="G206" s="1086"/>
      <c r="H206" s="1087"/>
      <c r="I206" s="708"/>
      <c r="J206" s="309"/>
      <c r="K206" s="309"/>
      <c r="L206" s="309"/>
      <c r="M206" s="309"/>
      <c r="N206" s="309"/>
      <c r="O206" s="309"/>
      <c r="P206" s="309"/>
      <c r="Q206" s="309"/>
      <c r="R206" s="309"/>
      <c r="S206" s="309"/>
      <c r="T206" s="309"/>
      <c r="U206" s="309"/>
      <c r="V206" s="309"/>
      <c r="W206" s="309"/>
      <c r="X206" s="309"/>
    </row>
    <row r="207" spans="1:24" ht="41.25" customHeight="1">
      <c r="A207" s="703" t="s">
        <v>180</v>
      </c>
      <c r="B207" s="1084" t="s">
        <v>337</v>
      </c>
      <c r="C207" s="1084"/>
      <c r="D207" s="1084"/>
      <c r="E207" s="1085"/>
      <c r="F207" s="708"/>
      <c r="G207" s="1086"/>
      <c r="H207" s="1087"/>
      <c r="I207" s="708"/>
      <c r="J207" s="309"/>
      <c r="K207" s="309"/>
      <c r="L207" s="309"/>
      <c r="M207" s="309"/>
      <c r="N207" s="309"/>
      <c r="O207" s="309"/>
      <c r="P207" s="309"/>
      <c r="Q207" s="309"/>
      <c r="R207" s="309"/>
      <c r="S207" s="309"/>
      <c r="T207" s="309"/>
      <c r="U207" s="309"/>
      <c r="V207" s="309"/>
      <c r="W207" s="309"/>
      <c r="X207" s="309"/>
    </row>
    <row r="208" spans="1:24" ht="37.5" customHeight="1">
      <c r="A208" s="703" t="s">
        <v>182</v>
      </c>
      <c r="B208" s="1084" t="s">
        <v>181</v>
      </c>
      <c r="C208" s="1084"/>
      <c r="D208" s="1084"/>
      <c r="E208" s="1085"/>
      <c r="F208" s="708"/>
      <c r="G208" s="1086"/>
      <c r="H208" s="1087"/>
      <c r="I208" s="708"/>
      <c r="J208" s="309"/>
      <c r="K208" s="309"/>
      <c r="L208" s="309"/>
      <c r="M208" s="309"/>
      <c r="N208" s="309"/>
      <c r="O208" s="309"/>
      <c r="P208" s="309"/>
      <c r="Q208" s="309"/>
      <c r="R208" s="309"/>
      <c r="S208" s="309"/>
      <c r="T208" s="309"/>
      <c r="U208" s="309"/>
      <c r="V208" s="309"/>
      <c r="W208" s="309"/>
      <c r="X208" s="309"/>
    </row>
    <row r="209" spans="1:24" ht="32.25" customHeight="1">
      <c r="A209" s="703" t="s">
        <v>184</v>
      </c>
      <c r="B209" s="1084" t="s">
        <v>145</v>
      </c>
      <c r="C209" s="1084"/>
      <c r="D209" s="1084"/>
      <c r="E209" s="1085"/>
      <c r="F209" s="708"/>
      <c r="G209" s="1086"/>
      <c r="H209" s="1087"/>
      <c r="I209" s="708"/>
      <c r="J209" s="309"/>
      <c r="K209" s="309"/>
      <c r="L209" s="309"/>
      <c r="M209" s="309"/>
      <c r="N209" s="309"/>
      <c r="O209" s="309"/>
      <c r="P209" s="309"/>
      <c r="Q209" s="309"/>
      <c r="R209" s="309"/>
      <c r="S209" s="309"/>
      <c r="T209" s="309"/>
      <c r="U209" s="309"/>
      <c r="V209" s="309"/>
      <c r="W209" s="309"/>
      <c r="X209" s="309"/>
    </row>
    <row r="210" spans="1:24" ht="37.5" customHeight="1">
      <c r="A210" s="703" t="s">
        <v>185</v>
      </c>
      <c r="B210" s="1084" t="s">
        <v>338</v>
      </c>
      <c r="C210" s="1084"/>
      <c r="D210" s="1084"/>
      <c r="E210" s="1085"/>
      <c r="F210" s="708"/>
      <c r="G210" s="1086"/>
      <c r="H210" s="1087"/>
      <c r="I210" s="708"/>
      <c r="J210" s="309"/>
      <c r="K210" s="309"/>
      <c r="L210" s="309"/>
      <c r="M210" s="309"/>
      <c r="N210" s="309"/>
      <c r="O210" s="309"/>
      <c r="P210" s="309"/>
      <c r="Q210" s="309"/>
      <c r="R210" s="309"/>
      <c r="S210" s="309"/>
      <c r="T210" s="309"/>
      <c r="U210" s="309"/>
      <c r="V210" s="309"/>
      <c r="W210" s="309"/>
      <c r="X210" s="309"/>
    </row>
    <row r="211" spans="1:24" ht="49.5" customHeight="1">
      <c r="A211" s="1088" t="s">
        <v>187</v>
      </c>
      <c r="B211" s="1090" t="s">
        <v>297</v>
      </c>
      <c r="C211" s="1091"/>
      <c r="D211" s="1091"/>
      <c r="E211" s="1092"/>
      <c r="F211" s="743"/>
      <c r="G211" s="711"/>
      <c r="H211" s="712"/>
      <c r="I211" s="710"/>
      <c r="J211" s="309"/>
      <c r="K211" s="309"/>
      <c r="L211" s="309"/>
      <c r="M211" s="309"/>
      <c r="N211" s="309"/>
      <c r="O211" s="309"/>
      <c r="P211" s="309"/>
      <c r="Q211" s="309"/>
      <c r="R211" s="309"/>
      <c r="S211" s="309"/>
      <c r="T211" s="309"/>
      <c r="U211" s="309"/>
      <c r="V211" s="309"/>
      <c r="W211" s="309"/>
      <c r="X211" s="309"/>
    </row>
    <row r="212" spans="1:24" ht="36" customHeight="1">
      <c r="A212" s="1089"/>
      <c r="B212" s="1093" t="s">
        <v>148</v>
      </c>
      <c r="C212" s="1080"/>
      <c r="D212" s="1080"/>
      <c r="E212" s="1081"/>
      <c r="F212" s="744" t="s">
        <v>318</v>
      </c>
      <c r="G212" s="745" t="s">
        <v>318</v>
      </c>
      <c r="H212" s="721"/>
      <c r="I212" s="744" t="s">
        <v>318</v>
      </c>
      <c r="J212" s="309"/>
      <c r="K212" s="309"/>
      <c r="L212" s="309"/>
      <c r="M212" s="309"/>
      <c r="N212" s="309"/>
      <c r="O212" s="309"/>
      <c r="P212" s="309"/>
      <c r="Q212" s="309"/>
      <c r="R212" s="309"/>
      <c r="S212" s="309"/>
      <c r="T212" s="309"/>
      <c r="U212" s="309"/>
      <c r="V212" s="309"/>
      <c r="W212" s="309"/>
      <c r="X212" s="309"/>
    </row>
    <row r="213" spans="1:24" ht="19.5" customHeight="1">
      <c r="A213" s="703"/>
      <c r="B213" s="1098" t="s">
        <v>152</v>
      </c>
      <c r="C213" s="1098"/>
      <c r="D213" s="1098"/>
      <c r="E213" s="1098"/>
      <c r="F213" s="1098"/>
      <c r="G213" s="1098"/>
      <c r="H213" s="1098"/>
      <c r="I213" s="1099"/>
      <c r="J213" s="309"/>
      <c r="K213" s="309"/>
      <c r="L213" s="309"/>
      <c r="M213" s="309"/>
      <c r="N213" s="309"/>
      <c r="O213" s="309"/>
      <c r="P213" s="309"/>
      <c r="Q213" s="309"/>
      <c r="R213" s="309"/>
      <c r="S213" s="309"/>
      <c r="T213" s="309"/>
      <c r="U213" s="309"/>
      <c r="V213" s="309"/>
      <c r="W213" s="309"/>
      <c r="X213" s="309"/>
    </row>
    <row r="214" spans="1:24" ht="39" customHeight="1">
      <c r="A214" s="719" t="s">
        <v>339</v>
      </c>
      <c r="B214" s="1100" t="s">
        <v>201</v>
      </c>
      <c r="C214" s="1101"/>
      <c r="D214" s="1101"/>
      <c r="E214" s="1101"/>
      <c r="F214" s="731"/>
      <c r="G214" s="746"/>
      <c r="H214" s="746"/>
      <c r="I214" s="747"/>
      <c r="J214" s="309"/>
      <c r="K214" s="309"/>
      <c r="L214" s="309"/>
      <c r="M214" s="309"/>
      <c r="N214" s="309"/>
      <c r="O214" s="309"/>
      <c r="P214" s="309"/>
      <c r="Q214" s="309"/>
      <c r="R214" s="309"/>
      <c r="S214" s="309"/>
      <c r="T214" s="309"/>
      <c r="U214" s="309"/>
      <c r="V214" s="309"/>
      <c r="W214" s="309"/>
      <c r="X214" s="309"/>
    </row>
    <row r="215" spans="1:24" ht="40.5" customHeight="1">
      <c r="A215" s="703" t="s">
        <v>178</v>
      </c>
      <c r="B215" s="1084" t="s">
        <v>340</v>
      </c>
      <c r="C215" s="1084"/>
      <c r="D215" s="1084"/>
      <c r="E215" s="1085"/>
      <c r="F215" s="709"/>
      <c r="G215" s="1086"/>
      <c r="H215" s="1087"/>
      <c r="I215" s="709"/>
      <c r="J215" s="309"/>
      <c r="K215" s="309"/>
      <c r="L215" s="309"/>
      <c r="M215" s="309"/>
      <c r="N215" s="309"/>
      <c r="O215" s="309"/>
      <c r="P215" s="309"/>
      <c r="Q215" s="309"/>
      <c r="R215" s="309"/>
      <c r="S215" s="309"/>
      <c r="T215" s="309"/>
      <c r="U215" s="309"/>
      <c r="V215" s="309"/>
      <c r="W215" s="309"/>
      <c r="X215" s="309"/>
    </row>
    <row r="216" spans="1:24" ht="30" customHeight="1">
      <c r="A216" s="703" t="s">
        <v>180</v>
      </c>
      <c r="B216" s="1084" t="s">
        <v>167</v>
      </c>
      <c r="C216" s="1084"/>
      <c r="D216" s="1084"/>
      <c r="E216" s="1085"/>
      <c r="F216" s="712"/>
      <c r="G216" s="606"/>
      <c r="H216" s="701"/>
      <c r="I216" s="734"/>
      <c r="J216" s="309"/>
      <c r="K216" s="309"/>
      <c r="L216" s="309"/>
      <c r="M216" s="309"/>
      <c r="N216" s="309"/>
      <c r="O216" s="309"/>
      <c r="P216" s="309"/>
      <c r="Q216" s="309"/>
      <c r="R216" s="309"/>
      <c r="S216" s="309"/>
      <c r="T216" s="309"/>
      <c r="U216" s="309"/>
      <c r="V216" s="309"/>
      <c r="W216" s="309"/>
      <c r="X216" s="309"/>
    </row>
    <row r="217" spans="1:24" ht="35.25" customHeight="1">
      <c r="A217" s="703" t="s">
        <v>182</v>
      </c>
      <c r="B217" s="1084" t="s">
        <v>341</v>
      </c>
      <c r="C217" s="1084"/>
      <c r="D217" s="1084"/>
      <c r="E217" s="1085"/>
      <c r="F217" s="708"/>
      <c r="G217" s="1086"/>
      <c r="H217" s="1087"/>
      <c r="I217" s="708"/>
      <c r="J217" s="309"/>
      <c r="K217" s="309"/>
      <c r="L217" s="309"/>
      <c r="M217" s="309"/>
      <c r="N217" s="309"/>
      <c r="O217" s="309"/>
      <c r="P217" s="309"/>
      <c r="Q217" s="309"/>
      <c r="R217" s="309"/>
      <c r="S217" s="309"/>
      <c r="T217" s="309"/>
      <c r="U217" s="309"/>
      <c r="V217" s="309"/>
      <c r="W217" s="309"/>
      <c r="X217" s="309"/>
    </row>
    <row r="218" spans="1:24" ht="31.5" customHeight="1">
      <c r="A218" s="703" t="s">
        <v>184</v>
      </c>
      <c r="B218" s="1084" t="s">
        <v>145</v>
      </c>
      <c r="C218" s="1084"/>
      <c r="D218" s="1084"/>
      <c r="E218" s="1085"/>
      <c r="F218" s="708"/>
      <c r="G218" s="1086"/>
      <c r="H218" s="1087"/>
      <c r="I218" s="708"/>
      <c r="J218" s="309"/>
      <c r="K218" s="309"/>
      <c r="L218" s="309"/>
      <c r="M218" s="309"/>
      <c r="N218" s="309"/>
      <c r="O218" s="309"/>
      <c r="P218" s="309"/>
      <c r="Q218" s="309"/>
      <c r="R218" s="309"/>
      <c r="S218" s="309"/>
      <c r="T218" s="309"/>
      <c r="U218" s="309"/>
      <c r="V218" s="309"/>
      <c r="W218" s="309"/>
      <c r="X218" s="309"/>
    </row>
    <row r="219" spans="1:24" ht="33" customHeight="1">
      <c r="A219" s="703" t="s">
        <v>185</v>
      </c>
      <c r="B219" s="1084" t="s">
        <v>342</v>
      </c>
      <c r="C219" s="1084"/>
      <c r="D219" s="1084"/>
      <c r="E219" s="1085"/>
      <c r="F219" s="708"/>
      <c r="G219" s="1086"/>
      <c r="H219" s="1087"/>
      <c r="I219" s="708"/>
      <c r="J219" s="309"/>
      <c r="K219" s="309"/>
      <c r="L219" s="309"/>
      <c r="M219" s="309"/>
      <c r="N219" s="309"/>
      <c r="O219" s="309"/>
      <c r="P219" s="309"/>
      <c r="Q219" s="309"/>
      <c r="R219" s="309"/>
      <c r="S219" s="309"/>
      <c r="T219" s="309"/>
      <c r="U219" s="309"/>
      <c r="V219" s="309"/>
      <c r="W219" s="309"/>
      <c r="X219" s="309"/>
    </row>
    <row r="220" spans="1:24" ht="48" customHeight="1">
      <c r="A220" s="1088" t="s">
        <v>205</v>
      </c>
      <c r="B220" s="1090" t="s">
        <v>147</v>
      </c>
      <c r="C220" s="1091"/>
      <c r="D220" s="1091"/>
      <c r="E220" s="1092"/>
      <c r="F220" s="710"/>
      <c r="G220" s="711"/>
      <c r="H220" s="712"/>
      <c r="I220" s="710"/>
    </row>
    <row r="221" spans="1:24" ht="48" customHeight="1">
      <c r="A221" s="1089"/>
      <c r="B221" s="1093" t="s">
        <v>148</v>
      </c>
      <c r="C221" s="1080"/>
      <c r="D221" s="1080"/>
      <c r="E221" s="1081"/>
      <c r="F221" s="735" t="s">
        <v>324</v>
      </c>
      <c r="G221" s="735" t="s">
        <v>324</v>
      </c>
      <c r="H221" s="736"/>
      <c r="I221" s="735" t="s">
        <v>324</v>
      </c>
    </row>
    <row r="222" spans="1:24" ht="16.5" customHeight="1">
      <c r="A222" s="633"/>
      <c r="B222" s="699"/>
      <c r="C222" s="699"/>
      <c r="D222" s="699"/>
      <c r="E222" s="699"/>
      <c r="F222" s="699"/>
      <c r="G222" s="699"/>
      <c r="H222" s="699"/>
      <c r="I222" s="699"/>
    </row>
    <row r="223" spans="1:24" ht="53.25" customHeight="1">
      <c r="A223" s="703">
        <v>5</v>
      </c>
      <c r="B223" s="1079" t="s">
        <v>343</v>
      </c>
      <c r="C223" s="1079"/>
      <c r="D223" s="1079"/>
      <c r="E223" s="1079"/>
      <c r="F223" s="1079"/>
      <c r="G223" s="1079"/>
      <c r="H223" s="1079"/>
      <c r="I223" s="748"/>
    </row>
    <row r="224" spans="1:24" ht="9" customHeight="1">
      <c r="A224" s="594"/>
      <c r="B224" s="1094"/>
      <c r="C224" s="1094"/>
      <c r="D224" s="1094"/>
      <c r="E224" s="1094"/>
      <c r="F224" s="1094"/>
      <c r="G224" s="1094"/>
      <c r="H224" s="1094"/>
      <c r="I224" s="1094"/>
    </row>
    <row r="225" spans="1:24" ht="61.5" customHeight="1">
      <c r="A225" s="703">
        <v>6</v>
      </c>
      <c r="B225" s="1079" t="s">
        <v>344</v>
      </c>
      <c r="C225" s="1079"/>
      <c r="D225" s="1079"/>
      <c r="E225" s="1079"/>
      <c r="F225" s="1079"/>
      <c r="G225" s="1079"/>
      <c r="H225" s="1079"/>
      <c r="I225" s="748"/>
    </row>
    <row r="226" spans="1:24" ht="15.75" customHeight="1">
      <c r="A226" s="1095"/>
      <c r="B226" s="1096"/>
      <c r="C226" s="1096"/>
      <c r="D226" s="1096"/>
      <c r="E226" s="1096"/>
      <c r="F226" s="1096"/>
      <c r="G226" s="1096"/>
      <c r="H226" s="1096"/>
      <c r="I226" s="1097"/>
    </row>
    <row r="227" spans="1:24" ht="72" customHeight="1">
      <c r="A227" s="703">
        <v>7</v>
      </c>
      <c r="B227" s="1079" t="s">
        <v>345</v>
      </c>
      <c r="C227" s="1079"/>
      <c r="D227" s="1079"/>
      <c r="E227" s="1079"/>
      <c r="F227" s="1079"/>
      <c r="G227" s="1079"/>
      <c r="H227" s="1079"/>
      <c r="I227" s="748"/>
    </row>
    <row r="228" spans="1:24" ht="45.75" customHeight="1">
      <c r="A228" s="749">
        <v>8</v>
      </c>
      <c r="B228" s="1080" t="s">
        <v>151</v>
      </c>
      <c r="C228" s="1080"/>
      <c r="D228" s="1080"/>
      <c r="E228" s="1081"/>
      <c r="F228" s="716"/>
      <c r="G228" s="1082"/>
      <c r="H228" s="1083"/>
      <c r="I228" s="716"/>
    </row>
    <row r="229" spans="1:24" s="593" customFormat="1" ht="12" customHeight="1">
      <c r="A229" s="592"/>
      <c r="B229" s="592"/>
      <c r="C229" s="592"/>
      <c r="D229" s="592"/>
      <c r="E229" s="592"/>
      <c r="F229" s="592"/>
      <c r="G229" s="592"/>
      <c r="H229" s="592"/>
      <c r="I229" s="592"/>
      <c r="J229" s="592"/>
    </row>
    <row r="230" spans="1:24" ht="21" hidden="1" customHeight="1">
      <c r="A230" s="326"/>
      <c r="B230" s="288"/>
      <c r="C230" s="288"/>
      <c r="D230" s="288"/>
      <c r="E230" s="431"/>
      <c r="F230" s="431"/>
      <c r="G230" s="431"/>
      <c r="H230" s="603"/>
      <c r="I230" s="390"/>
      <c r="J230" s="390"/>
      <c r="K230" s="390"/>
      <c r="L230" s="390"/>
      <c r="M230" s="432"/>
      <c r="N230" s="390"/>
      <c r="O230" s="390"/>
      <c r="P230" s="390"/>
      <c r="Q230" s="390"/>
      <c r="R230" s="390"/>
      <c r="S230" s="390"/>
      <c r="T230" s="390"/>
      <c r="U230" s="390"/>
      <c r="V230" s="390"/>
      <c r="W230" s="390"/>
      <c r="X230" s="390"/>
    </row>
    <row r="231" spans="1:24" ht="10.5" hidden="1" customHeight="1">
      <c r="A231" s="326"/>
      <c r="B231" s="288"/>
      <c r="C231" s="288"/>
      <c r="D231" s="288"/>
      <c r="E231" s="431"/>
      <c r="F231" s="431"/>
      <c r="G231" s="431"/>
      <c r="H231" s="603"/>
      <c r="I231" s="390"/>
      <c r="J231" s="390"/>
      <c r="K231" s="390"/>
      <c r="L231" s="390"/>
      <c r="M231" s="432"/>
      <c r="N231" s="390"/>
      <c r="O231" s="390"/>
      <c r="P231" s="390"/>
      <c r="Q231" s="390"/>
      <c r="R231" s="390"/>
      <c r="S231" s="390"/>
      <c r="T231" s="390"/>
      <c r="U231" s="390"/>
      <c r="V231" s="390"/>
      <c r="W231" s="390"/>
      <c r="X231" s="390"/>
    </row>
    <row r="232" spans="1:24" ht="10.5" hidden="1" customHeight="1">
      <c r="A232" s="326"/>
      <c r="B232" s="288"/>
      <c r="C232" s="288"/>
      <c r="D232" s="288"/>
      <c r="E232" s="431"/>
      <c r="F232" s="431"/>
      <c r="G232" s="431"/>
      <c r="H232" s="603"/>
      <c r="I232" s="390"/>
      <c r="J232" s="390"/>
      <c r="K232" s="390"/>
      <c r="L232" s="390"/>
      <c r="M232" s="432"/>
      <c r="N232" s="390"/>
      <c r="O232" s="390"/>
      <c r="P232" s="390"/>
      <c r="Q232" s="390"/>
      <c r="R232" s="390"/>
      <c r="S232" s="390"/>
      <c r="T232" s="390"/>
      <c r="U232" s="390"/>
      <c r="V232" s="390"/>
      <c r="W232" s="390"/>
      <c r="X232" s="390"/>
    </row>
    <row r="233" spans="1:24" ht="10.5" hidden="1" customHeight="1">
      <c r="A233" s="326"/>
      <c r="B233" s="288"/>
      <c r="C233" s="288"/>
      <c r="D233" s="288"/>
      <c r="E233" s="431"/>
      <c r="F233" s="431"/>
      <c r="G233" s="431"/>
      <c r="H233" s="603"/>
      <c r="I233" s="390"/>
      <c r="J233" s="390"/>
      <c r="K233" s="390"/>
      <c r="L233" s="390"/>
      <c r="M233" s="432"/>
      <c r="N233" s="390"/>
      <c r="O233" s="390"/>
      <c r="P233" s="390"/>
      <c r="Q233" s="390"/>
      <c r="R233" s="390"/>
      <c r="S233" s="390"/>
      <c r="T233" s="390"/>
      <c r="U233" s="390"/>
      <c r="V233" s="390"/>
      <c r="W233" s="390"/>
      <c r="X233" s="390"/>
    </row>
    <row r="234" spans="1:24" ht="10.5" hidden="1" customHeight="1">
      <c r="A234" s="326"/>
      <c r="B234" s="288"/>
      <c r="C234" s="288"/>
      <c r="D234" s="288"/>
      <c r="E234" s="431"/>
      <c r="F234" s="431"/>
      <c r="G234" s="431"/>
      <c r="H234" s="603"/>
      <c r="I234" s="390"/>
      <c r="J234" s="390"/>
      <c r="K234" s="390"/>
      <c r="L234" s="390"/>
      <c r="M234" s="432"/>
      <c r="N234" s="390"/>
      <c r="O234" s="390"/>
      <c r="P234" s="390"/>
      <c r="Q234" s="390"/>
      <c r="R234" s="390"/>
      <c r="S234" s="390"/>
      <c r="T234" s="390"/>
      <c r="U234" s="390"/>
      <c r="V234" s="390"/>
      <c r="W234" s="390"/>
      <c r="X234" s="390"/>
    </row>
    <row r="235" spans="1:24" ht="9.75" hidden="1" customHeight="1">
      <c r="A235" s="398"/>
      <c r="B235" s="326"/>
      <c r="C235" s="326"/>
      <c r="D235" s="611"/>
      <c r="E235" s="288"/>
      <c r="F235" s="288"/>
      <c r="G235" s="288"/>
      <c r="H235" s="612"/>
      <c r="I235" s="309"/>
      <c r="J235" s="309"/>
      <c r="K235" s="309"/>
      <c r="L235" s="309"/>
      <c r="M235" s="309"/>
      <c r="N235" s="309"/>
      <c r="O235" s="309"/>
      <c r="P235" s="309"/>
      <c r="Q235" s="309"/>
      <c r="R235" s="309"/>
      <c r="S235" s="309"/>
      <c r="T235" s="309"/>
      <c r="U235" s="309"/>
      <c r="V235" s="309"/>
      <c r="W235" s="309"/>
      <c r="X235" s="309"/>
    </row>
    <row r="236" spans="1:24" ht="15.75" hidden="1" customHeight="1">
      <c r="A236" s="398"/>
      <c r="B236" s="326"/>
      <c r="C236" s="326"/>
      <c r="D236" s="326"/>
      <c r="E236" s="326"/>
      <c r="F236" s="326"/>
      <c r="G236" s="326"/>
      <c r="H236" s="326"/>
      <c r="I236" s="326"/>
    </row>
    <row r="237" spans="1:24" ht="16.5" customHeight="1">
      <c r="A237" s="692" t="s">
        <v>346</v>
      </c>
      <c r="B237" s="1158" t="s">
        <v>347</v>
      </c>
      <c r="C237" s="1158"/>
      <c r="D237" s="1158"/>
      <c r="E237" s="1158"/>
      <c r="F237" s="1158"/>
      <c r="G237" s="1158"/>
      <c r="H237" s="1158"/>
      <c r="I237" s="693"/>
    </row>
    <row r="238" spans="1:24" ht="9" customHeight="1">
      <c r="A238" s="693"/>
      <c r="B238" s="694"/>
      <c r="C238" s="694"/>
      <c r="D238" s="694"/>
      <c r="E238" s="694"/>
      <c r="F238" s="694"/>
      <c r="G238" s="694"/>
      <c r="H238" s="693"/>
      <c r="I238" s="693"/>
    </row>
    <row r="239" spans="1:24" ht="20.100000000000001" customHeight="1">
      <c r="A239" s="695"/>
      <c r="B239" s="1160" t="s">
        <v>1084</v>
      </c>
      <c r="C239" s="1160"/>
      <c r="D239" s="1160"/>
      <c r="E239" s="1160"/>
      <c r="F239" s="1160"/>
      <c r="G239" s="1160"/>
      <c r="H239" s="1160"/>
      <c r="I239" s="696"/>
    </row>
    <row r="240" spans="1:24" ht="9" customHeight="1">
      <c r="A240" s="693"/>
      <c r="B240" s="694"/>
      <c r="C240" s="694"/>
      <c r="D240" s="694"/>
      <c r="E240" s="694"/>
      <c r="F240" s="694"/>
      <c r="G240" s="694"/>
      <c r="H240" s="693"/>
      <c r="I240" s="693"/>
    </row>
    <row r="241" spans="1:13" ht="409.5" customHeight="1">
      <c r="A241" s="697"/>
      <c r="B241" s="1161" t="s">
        <v>1085</v>
      </c>
      <c r="C241" s="1161"/>
      <c r="D241" s="1161"/>
      <c r="E241" s="1161"/>
      <c r="F241" s="1161"/>
      <c r="G241" s="1161"/>
      <c r="H241" s="1161"/>
      <c r="I241" s="693"/>
    </row>
    <row r="242" spans="1:13" ht="78.75" customHeight="1">
      <c r="A242" s="697"/>
      <c r="B242" s="1161" t="s">
        <v>1086</v>
      </c>
      <c r="C242" s="1161"/>
      <c r="D242" s="1161"/>
      <c r="E242" s="1161"/>
      <c r="F242" s="1161"/>
      <c r="G242" s="1161"/>
      <c r="H242" s="1161"/>
      <c r="I242" s="693"/>
    </row>
    <row r="243" spans="1:13" ht="14.25" customHeight="1">
      <c r="A243" s="326"/>
      <c r="B243" s="604"/>
      <c r="C243" s="604"/>
      <c r="D243" s="604"/>
      <c r="E243" s="604"/>
      <c r="F243" s="604"/>
      <c r="G243" s="604"/>
      <c r="H243" s="604"/>
      <c r="I243" s="326"/>
    </row>
    <row r="244" spans="1:13" ht="75" customHeight="1">
      <c r="A244" s="434"/>
      <c r="B244" s="988" t="s">
        <v>348</v>
      </c>
      <c r="C244" s="988"/>
      <c r="D244" s="988"/>
      <c r="E244" s="988"/>
      <c r="F244" s="988"/>
      <c r="G244" s="988"/>
      <c r="H244" s="988"/>
      <c r="I244" s="326"/>
    </row>
    <row r="245" spans="1:13" ht="15.75" hidden="1" customHeight="1">
      <c r="A245" s="434"/>
      <c r="B245" s="324"/>
      <c r="C245" s="324"/>
      <c r="D245" s="324"/>
      <c r="E245" s="324"/>
      <c r="F245" s="324"/>
      <c r="G245" s="324"/>
      <c r="H245" s="324"/>
      <c r="I245" s="326"/>
      <c r="M245" s="323">
        <f>M20</f>
        <v>2</v>
      </c>
    </row>
    <row r="246" spans="1:13" ht="7.5" customHeight="1">
      <c r="A246" s="434"/>
      <c r="B246" s="324"/>
      <c r="C246" s="324"/>
      <c r="D246" s="324"/>
      <c r="E246" s="324"/>
      <c r="F246" s="324"/>
      <c r="G246" s="324"/>
      <c r="H246" s="324"/>
      <c r="I246" s="326"/>
      <c r="M246" s="323"/>
    </row>
    <row r="247" spans="1:13" ht="20.25" customHeight="1">
      <c r="A247" s="605">
        <v>4</v>
      </c>
      <c r="B247" s="1162" t="s">
        <v>221</v>
      </c>
      <c r="C247" s="1162"/>
      <c r="D247" s="1162"/>
      <c r="E247" s="1162"/>
      <c r="F247" s="1162"/>
      <c r="G247" s="1162"/>
      <c r="H247" s="1162"/>
      <c r="I247" s="326"/>
      <c r="M247" s="323" t="str">
        <f>M21</f>
        <v>2 or more</v>
      </c>
    </row>
    <row r="248" spans="1:13" ht="29.25" customHeight="1">
      <c r="A248" s="404"/>
      <c r="B248" s="891" t="str">
        <f>IF(M245=1, "Name of the Bidder", IF(M245=2, "Name of the Bidder", IF(M245=3, "Name of Lead Partner of Joint Venture", "")))</f>
        <v>Name of the Bidder</v>
      </c>
      <c r="C248" s="881"/>
      <c r="D248" s="881"/>
      <c r="E248" s="1163">
        <f>'Names of Bidder'!D10</f>
        <v>0</v>
      </c>
      <c r="F248" s="1164"/>
      <c r="G248" s="1164"/>
      <c r="H248" s="1165"/>
      <c r="I248" s="326"/>
    </row>
    <row r="249" spans="1:13" ht="25.5" customHeight="1">
      <c r="A249" s="404" t="s">
        <v>222</v>
      </c>
      <c r="B249" s="891" t="s">
        <v>223</v>
      </c>
      <c r="C249" s="881"/>
      <c r="D249" s="881"/>
      <c r="E249" s="881"/>
      <c r="F249" s="881"/>
      <c r="G249" s="881"/>
      <c r="H249" s="881"/>
      <c r="I249" s="326"/>
    </row>
    <row r="250" spans="1:13" ht="19.5" customHeight="1">
      <c r="A250" s="437"/>
      <c r="B250" s="438"/>
      <c r="C250" s="438"/>
      <c r="D250" s="402"/>
      <c r="E250" s="892"/>
      <c r="F250" s="894" t="s">
        <v>225</v>
      </c>
      <c r="G250" s="895"/>
      <c r="H250" s="896"/>
      <c r="I250" s="326"/>
    </row>
    <row r="251" spans="1:13" ht="47.25" customHeight="1">
      <c r="A251" s="437"/>
      <c r="B251" s="438"/>
      <c r="C251" s="438"/>
      <c r="D251" s="402" t="s">
        <v>224</v>
      </c>
      <c r="E251" s="893"/>
      <c r="F251" s="870"/>
      <c r="G251" s="871"/>
      <c r="H251" s="872"/>
      <c r="I251" s="326"/>
    </row>
    <row r="252" spans="1:13" ht="17.25" customHeight="1">
      <c r="A252" s="439" t="s">
        <v>226</v>
      </c>
      <c r="B252" s="1041" t="s">
        <v>227</v>
      </c>
      <c r="C252" s="1041"/>
      <c r="D252" s="440"/>
      <c r="E252" s="492"/>
      <c r="F252" s="898"/>
      <c r="G252" s="899"/>
      <c r="H252" s="900"/>
      <c r="I252" s="326"/>
    </row>
    <row r="253" spans="1:13" ht="57" customHeight="1">
      <c r="A253" s="439"/>
      <c r="B253" s="1058" t="s">
        <v>349</v>
      </c>
      <c r="C253" s="1159"/>
      <c r="D253" s="902"/>
      <c r="E253" s="441" t="s">
        <v>30</v>
      </c>
      <c r="F253" s="867"/>
      <c r="G253" s="868"/>
      <c r="H253" s="869"/>
      <c r="I253" s="326"/>
    </row>
    <row r="254" spans="1:13" ht="15.75" customHeight="1">
      <c r="A254" s="660">
        <v>1</v>
      </c>
      <c r="B254" s="663" t="s">
        <v>350</v>
      </c>
      <c r="C254" s="410"/>
      <c r="D254" s="659"/>
      <c r="E254" s="491"/>
      <c r="F254" s="867"/>
      <c r="G254" s="868"/>
      <c r="H254" s="869"/>
      <c r="I254" s="326"/>
    </row>
    <row r="255" spans="1:13" ht="15.75" customHeight="1">
      <c r="A255" s="439">
        <v>2</v>
      </c>
      <c r="B255" s="663" t="s">
        <v>351</v>
      </c>
      <c r="C255" s="410"/>
      <c r="D255" s="447"/>
      <c r="E255" s="613"/>
      <c r="F255" s="867"/>
      <c r="G255" s="868"/>
      <c r="H255" s="869"/>
    </row>
    <row r="256" spans="1:13" ht="15.75" customHeight="1">
      <c r="A256" s="439">
        <v>3</v>
      </c>
      <c r="B256" s="663" t="s">
        <v>352</v>
      </c>
      <c r="C256" s="410"/>
      <c r="D256" s="447"/>
      <c r="E256" s="613"/>
      <c r="F256" s="867"/>
      <c r="G256" s="868"/>
      <c r="H256" s="869"/>
      <c r="I256" s="326"/>
    </row>
    <row r="257" spans="1:9" ht="15.75" customHeight="1">
      <c r="A257" s="439">
        <v>4</v>
      </c>
      <c r="B257" s="663" t="s">
        <v>353</v>
      </c>
      <c r="C257" s="661"/>
      <c r="D257" s="447"/>
      <c r="E257" s="613"/>
      <c r="F257" s="655"/>
      <c r="G257" s="656"/>
      <c r="H257" s="657"/>
      <c r="I257" s="326"/>
    </row>
    <row r="258" spans="1:9" ht="16.5" customHeight="1">
      <c r="A258" s="439">
        <v>5</v>
      </c>
      <c r="B258" s="663" t="s">
        <v>354</v>
      </c>
      <c r="C258" s="446"/>
      <c r="D258" s="447"/>
      <c r="E258" s="613"/>
      <c r="F258" s="867"/>
      <c r="G258" s="868"/>
      <c r="H258" s="869"/>
      <c r="I258" s="326"/>
    </row>
    <row r="259" spans="1:9">
      <c r="A259" s="439">
        <v>6</v>
      </c>
      <c r="B259" s="663" t="s">
        <v>229</v>
      </c>
      <c r="C259" s="446"/>
      <c r="D259" s="447"/>
      <c r="E259" s="613"/>
      <c r="F259" s="867"/>
      <c r="G259" s="868"/>
      <c r="H259" s="869"/>
      <c r="I259" s="326"/>
    </row>
    <row r="260" spans="1:9" ht="29.25" customHeight="1">
      <c r="A260" s="404"/>
      <c r="B260" s="435"/>
      <c r="C260" s="436"/>
      <c r="D260" s="436"/>
      <c r="E260" s="436"/>
      <c r="F260" s="436"/>
      <c r="G260" s="436"/>
      <c r="H260" s="436"/>
      <c r="I260" s="326"/>
    </row>
    <row r="261" spans="1:9" ht="29.25" customHeight="1">
      <c r="A261" s="404"/>
      <c r="B261" s="435"/>
      <c r="C261" s="436"/>
      <c r="D261" s="436"/>
      <c r="E261" s="436"/>
      <c r="F261" s="436"/>
      <c r="G261" s="436"/>
      <c r="H261" s="436"/>
      <c r="I261" s="326"/>
    </row>
    <row r="262" spans="1:9" ht="20.25" customHeight="1">
      <c r="A262" s="437" t="s">
        <v>91</v>
      </c>
      <c r="B262" s="891" t="s">
        <v>230</v>
      </c>
      <c r="C262" s="881"/>
      <c r="D262" s="881"/>
      <c r="E262" s="881"/>
      <c r="F262" s="881"/>
      <c r="G262" s="881"/>
      <c r="H262" s="881"/>
      <c r="I262" s="326"/>
    </row>
    <row r="263" spans="1:9" ht="19.5" customHeight="1">
      <c r="A263" s="437"/>
      <c r="B263" s="453"/>
      <c r="C263" s="438"/>
      <c r="D263" s="402"/>
      <c r="E263" s="892"/>
      <c r="F263" s="894" t="s">
        <v>225</v>
      </c>
      <c r="G263" s="895"/>
      <c r="H263" s="896"/>
      <c r="I263" s="326"/>
    </row>
    <row r="264" spans="1:9" ht="47.25" customHeight="1">
      <c r="A264" s="437"/>
      <c r="B264" s="453"/>
      <c r="C264" s="438"/>
      <c r="D264" s="402" t="s">
        <v>231</v>
      </c>
      <c r="E264" s="893"/>
      <c r="F264" s="870"/>
      <c r="G264" s="871"/>
      <c r="H264" s="872"/>
      <c r="I264" s="326"/>
    </row>
    <row r="265" spans="1:9" ht="17.25" customHeight="1">
      <c r="A265" s="439" t="s">
        <v>226</v>
      </c>
      <c r="B265" s="897" t="s">
        <v>227</v>
      </c>
      <c r="C265" s="886"/>
      <c r="D265" s="454"/>
      <c r="E265" s="492"/>
      <c r="F265" s="898"/>
      <c r="G265" s="899"/>
      <c r="H265" s="900"/>
      <c r="I265" s="326"/>
    </row>
    <row r="266" spans="1:9" ht="58.5" customHeight="1">
      <c r="A266" s="439"/>
      <c r="B266" s="1058" t="s">
        <v>349</v>
      </c>
      <c r="C266" s="1159"/>
      <c r="D266" s="902"/>
      <c r="E266" s="441" t="s">
        <v>30</v>
      </c>
      <c r="F266" s="867"/>
      <c r="G266" s="868"/>
      <c r="H266" s="869"/>
      <c r="I266" s="326"/>
    </row>
    <row r="267" spans="1:9" ht="15.75" customHeight="1">
      <c r="A267" s="660">
        <v>1</v>
      </c>
      <c r="B267" s="663" t="s">
        <v>350</v>
      </c>
      <c r="C267" s="658"/>
      <c r="D267" s="659"/>
      <c r="E267" s="614"/>
      <c r="F267" s="867"/>
      <c r="G267" s="868"/>
      <c r="H267" s="869"/>
      <c r="I267" s="326"/>
    </row>
    <row r="268" spans="1:9" ht="15.75" customHeight="1">
      <c r="A268" s="439">
        <v>2</v>
      </c>
      <c r="B268" s="663" t="s">
        <v>351</v>
      </c>
      <c r="C268" s="658"/>
      <c r="D268" s="445"/>
      <c r="E268" s="614"/>
      <c r="F268" s="867"/>
      <c r="G268" s="868"/>
      <c r="H268" s="869"/>
    </row>
    <row r="269" spans="1:9" ht="15.75" customHeight="1">
      <c r="A269" s="439">
        <v>3</v>
      </c>
      <c r="B269" s="663" t="s">
        <v>352</v>
      </c>
      <c r="C269" s="658"/>
      <c r="D269" s="445"/>
      <c r="E269" s="614"/>
      <c r="F269" s="867"/>
      <c r="G269" s="868"/>
      <c r="H269" s="869"/>
      <c r="I269" s="326"/>
    </row>
    <row r="270" spans="1:9" ht="16.5" customHeight="1">
      <c r="A270" s="439">
        <v>4</v>
      </c>
      <c r="B270" s="663" t="s">
        <v>353</v>
      </c>
      <c r="C270" s="658"/>
      <c r="D270" s="445"/>
      <c r="E270" s="614"/>
      <c r="F270" s="867"/>
      <c r="G270" s="868"/>
      <c r="H270" s="869"/>
      <c r="I270" s="326"/>
    </row>
    <row r="271" spans="1:9" ht="16.5" customHeight="1">
      <c r="A271" s="439">
        <v>5</v>
      </c>
      <c r="B271" s="663" t="s">
        <v>354</v>
      </c>
      <c r="C271" s="662"/>
      <c r="D271" s="445"/>
      <c r="E271" s="614"/>
      <c r="F271" s="655"/>
      <c r="G271" s="656"/>
      <c r="H271" s="657"/>
      <c r="I271" s="326"/>
    </row>
    <row r="272" spans="1:9" ht="16.5" customHeight="1">
      <c r="A272" s="660">
        <v>6</v>
      </c>
      <c r="B272" s="663" t="s">
        <v>229</v>
      </c>
      <c r="C272" s="664"/>
      <c r="D272" s="659"/>
      <c r="E272" s="614"/>
      <c r="F272" s="867"/>
      <c r="G272" s="868"/>
      <c r="H272" s="869"/>
      <c r="I272" s="326"/>
    </row>
    <row r="273" spans="1:9" ht="51" customHeight="1">
      <c r="A273" s="439"/>
      <c r="B273" s="1166" t="s">
        <v>232</v>
      </c>
      <c r="C273" s="1167"/>
      <c r="D273" s="445"/>
      <c r="E273" s="614"/>
      <c r="F273" s="867"/>
      <c r="G273" s="868"/>
      <c r="H273" s="869"/>
      <c r="I273" s="326"/>
    </row>
    <row r="274" spans="1:9" ht="16.5" customHeight="1">
      <c r="A274" s="434"/>
      <c r="B274" s="324"/>
      <c r="C274" s="324"/>
      <c r="D274" s="431"/>
      <c r="E274" s="431"/>
      <c r="F274" s="431"/>
      <c r="G274" s="431"/>
      <c r="H274" s="431"/>
      <c r="I274" s="326"/>
    </row>
    <row r="275" spans="1:9" ht="16.5" customHeight="1">
      <c r="A275" s="437" t="s">
        <v>233</v>
      </c>
      <c r="B275" s="875" t="s">
        <v>234</v>
      </c>
      <c r="C275" s="876"/>
      <c r="D275" s="455"/>
      <c r="E275" s="877"/>
      <c r="F275" s="878"/>
      <c r="G275" s="879"/>
      <c r="H275" s="880"/>
      <c r="I275" s="326"/>
    </row>
    <row r="276" spans="1:9" ht="34.5" customHeight="1">
      <c r="A276" s="437"/>
      <c r="B276" s="881"/>
      <c r="C276" s="875"/>
      <c r="D276" s="456" t="s">
        <v>235</v>
      </c>
      <c r="E276" s="882" t="s">
        <v>225</v>
      </c>
      <c r="F276" s="883"/>
      <c r="G276" s="883"/>
      <c r="H276" s="884"/>
      <c r="I276" s="326"/>
    </row>
    <row r="277" spans="1:9" ht="56.25" customHeight="1">
      <c r="A277" s="439"/>
      <c r="B277" s="865" t="s">
        <v>236</v>
      </c>
      <c r="C277" s="866"/>
      <c r="D277" s="445"/>
      <c r="E277" s="867"/>
      <c r="F277" s="868"/>
      <c r="G277" s="868"/>
      <c r="H277" s="869"/>
    </row>
    <row r="278" spans="1:9" ht="15.75" customHeight="1">
      <c r="A278" s="439"/>
      <c r="B278" s="885" t="s">
        <v>237</v>
      </c>
      <c r="C278" s="886"/>
      <c r="D278" s="454"/>
      <c r="E278" s="887"/>
      <c r="F278" s="888"/>
      <c r="G278" s="889"/>
      <c r="H278" s="890"/>
      <c r="I278" s="326"/>
    </row>
    <row r="279" spans="1:9" ht="79.5" customHeight="1">
      <c r="A279" s="439"/>
      <c r="B279" s="865" t="s">
        <v>238</v>
      </c>
      <c r="C279" s="866"/>
      <c r="D279" s="445"/>
      <c r="E279" s="867"/>
      <c r="F279" s="868"/>
      <c r="G279" s="868"/>
      <c r="H279" s="869"/>
      <c r="I279" s="326"/>
    </row>
    <row r="280" spans="1:9" ht="18" customHeight="1">
      <c r="A280" s="409"/>
      <c r="B280" s="390"/>
      <c r="C280" s="390"/>
      <c r="D280" s="390"/>
      <c r="G280" s="390"/>
    </row>
    <row r="281" spans="1:9" ht="19.5" hidden="1" customHeight="1">
      <c r="A281" s="404"/>
      <c r="B281" s="881" t="str">
        <f>IF(AND(M245=2,M247=1),"Name of Other Partner of JV",IF(AND(M245=2,M247="2 or more"),"Name of Other Partner-1 of JV",""))</f>
        <v>Name of Other Partner-1 of JV</v>
      </c>
      <c r="C281" s="881"/>
      <c r="D281" s="881"/>
      <c r="E281" s="891">
        <f>'[15]Name of Bidder'!C18</f>
        <v>0</v>
      </c>
      <c r="F281" s="881"/>
      <c r="G281" s="881"/>
      <c r="H281" s="875"/>
      <c r="I281" s="326"/>
    </row>
    <row r="282" spans="1:9" ht="29.25" hidden="1" customHeight="1">
      <c r="A282" s="404" t="s">
        <v>222</v>
      </c>
      <c r="B282" s="891" t="s">
        <v>223</v>
      </c>
      <c r="C282" s="881"/>
      <c r="D282" s="881"/>
      <c r="E282" s="881"/>
      <c r="F282" s="881"/>
      <c r="G282" s="881"/>
      <c r="H282" s="881"/>
      <c r="I282" s="326"/>
    </row>
    <row r="283" spans="1:9" ht="19.5" hidden="1" customHeight="1">
      <c r="A283" s="437"/>
      <c r="B283" s="453"/>
      <c r="C283" s="457"/>
      <c r="D283" s="458"/>
      <c r="E283" s="894" t="s">
        <v>240</v>
      </c>
      <c r="F283" s="896" t="s">
        <v>241</v>
      </c>
      <c r="G283" s="894" t="s">
        <v>225</v>
      </c>
      <c r="H283" s="896"/>
      <c r="I283" s="326"/>
    </row>
    <row r="284" spans="1:9" ht="47.25" hidden="1" customHeight="1">
      <c r="A284" s="437"/>
      <c r="B284" s="453"/>
      <c r="C284" s="457"/>
      <c r="D284" s="403" t="s">
        <v>242</v>
      </c>
      <c r="E284" s="1029"/>
      <c r="F284" s="1030"/>
      <c r="G284" s="1029"/>
      <c r="H284" s="1030"/>
      <c r="I284" s="326"/>
    </row>
    <row r="285" spans="1:9" ht="17.25" hidden="1" customHeight="1">
      <c r="A285" s="439" t="s">
        <v>226</v>
      </c>
      <c r="B285" s="887" t="s">
        <v>227</v>
      </c>
      <c r="C285" s="888"/>
      <c r="D285" s="459"/>
      <c r="E285" s="1015"/>
      <c r="F285" s="1016"/>
      <c r="G285" s="1015"/>
      <c r="H285" s="1016"/>
      <c r="I285" s="326"/>
    </row>
    <row r="286" spans="1:9" ht="17.25" hidden="1" customHeight="1">
      <c r="A286" s="439"/>
      <c r="B286" s="887" t="s">
        <v>243</v>
      </c>
      <c r="C286" s="901"/>
      <c r="D286" s="888"/>
      <c r="E286" s="441" t="s">
        <v>30</v>
      </c>
      <c r="F286" s="442"/>
      <c r="G286" s="442"/>
      <c r="H286" s="443"/>
      <c r="I286" s="326"/>
    </row>
    <row r="287" spans="1:9" ht="15.75" hidden="1" customHeight="1">
      <c r="A287" s="439">
        <v>1</v>
      </c>
      <c r="B287" s="1034" t="s">
        <v>244</v>
      </c>
      <c r="C287" s="1035"/>
      <c r="D287" s="447"/>
      <c r="E287" s="448"/>
      <c r="F287" s="449"/>
      <c r="G287" s="1023"/>
      <c r="H287" s="1024"/>
      <c r="I287" s="326"/>
    </row>
    <row r="288" spans="1:9" ht="15.75" hidden="1" customHeight="1">
      <c r="A288" s="439">
        <v>2</v>
      </c>
      <c r="B288" s="1034" t="s">
        <v>245</v>
      </c>
      <c r="C288" s="1035"/>
      <c r="D288" s="447"/>
      <c r="E288" s="448"/>
      <c r="F288" s="449"/>
      <c r="G288" s="1023"/>
      <c r="H288" s="1024"/>
    </row>
    <row r="289" spans="1:9" ht="15.75" hidden="1" customHeight="1">
      <c r="A289" s="439">
        <v>3</v>
      </c>
      <c r="B289" s="444" t="s">
        <v>246</v>
      </c>
      <c r="C289" s="446"/>
      <c r="D289" s="447"/>
      <c r="E289" s="448"/>
      <c r="F289" s="449"/>
      <c r="G289" s="1023"/>
      <c r="H289" s="1024"/>
      <c r="I289" s="326"/>
    </row>
    <row r="290" spans="1:9" ht="16.5" hidden="1" customHeight="1">
      <c r="A290" s="439">
        <v>4</v>
      </c>
      <c r="B290" s="444" t="s">
        <v>247</v>
      </c>
      <c r="C290" s="446"/>
      <c r="D290" s="447"/>
      <c r="E290" s="448"/>
      <c r="F290" s="449"/>
      <c r="G290" s="1023"/>
      <c r="H290" s="1024"/>
      <c r="I290" s="326"/>
    </row>
    <row r="291" spans="1:9" hidden="1">
      <c r="A291" s="439">
        <v>5</v>
      </c>
      <c r="B291" s="444" t="s">
        <v>248</v>
      </c>
      <c r="C291" s="446"/>
      <c r="D291" s="447"/>
      <c r="E291" s="448"/>
      <c r="F291" s="449"/>
      <c r="G291" s="1023"/>
      <c r="H291" s="1024"/>
      <c r="I291" s="326"/>
    </row>
    <row r="292" spans="1:9" ht="19.5" hidden="1" customHeight="1">
      <c r="A292" s="439">
        <v>6</v>
      </c>
      <c r="B292" s="444" t="s">
        <v>249</v>
      </c>
      <c r="C292" s="446"/>
      <c r="D292" s="450"/>
      <c r="E292" s="451"/>
      <c r="F292" s="452"/>
      <c r="G292" s="1025"/>
      <c r="H292" s="1026"/>
      <c r="I292" s="326"/>
    </row>
    <row r="293" spans="1:9" ht="32.25" hidden="1" customHeight="1">
      <c r="A293" s="434"/>
      <c r="B293" s="1027" t="s">
        <v>250</v>
      </c>
      <c r="C293" s="1027"/>
      <c r="D293" s="1027"/>
      <c r="E293" s="1027"/>
      <c r="F293" s="1027"/>
      <c r="G293" s="1027"/>
      <c r="H293" s="1028"/>
      <c r="I293" s="326"/>
    </row>
    <row r="294" spans="1:9" ht="32.25" hidden="1" customHeight="1">
      <c r="A294" s="404"/>
      <c r="B294" s="460"/>
      <c r="C294" s="460"/>
      <c r="D294" s="460"/>
      <c r="E294" s="460"/>
      <c r="F294" s="460"/>
      <c r="G294" s="460"/>
      <c r="H294" s="460"/>
      <c r="I294" s="326"/>
    </row>
    <row r="295" spans="1:9" ht="32.25" hidden="1" customHeight="1">
      <c r="A295" s="404"/>
      <c r="B295" s="460"/>
      <c r="C295" s="460"/>
      <c r="D295" s="460"/>
      <c r="E295" s="460"/>
      <c r="F295" s="460"/>
      <c r="G295" s="460"/>
      <c r="H295" s="460"/>
      <c r="I295" s="326"/>
    </row>
    <row r="296" spans="1:9" ht="32.25" hidden="1" customHeight="1">
      <c r="A296" s="404"/>
      <c r="B296" s="460"/>
      <c r="C296" s="460"/>
      <c r="D296" s="460"/>
      <c r="E296" s="460"/>
      <c r="F296" s="460"/>
      <c r="G296" s="460"/>
      <c r="H296" s="460"/>
      <c r="I296" s="326"/>
    </row>
    <row r="297" spans="1:9" ht="32.25" hidden="1" customHeight="1">
      <c r="A297" s="404"/>
      <c r="B297" s="460"/>
      <c r="C297" s="460"/>
      <c r="D297" s="460"/>
      <c r="E297" s="460"/>
      <c r="F297" s="460"/>
      <c r="G297" s="460"/>
      <c r="H297" s="460"/>
      <c r="I297" s="326"/>
    </row>
    <row r="298" spans="1:9" ht="20.25" hidden="1" customHeight="1">
      <c r="A298" s="437" t="s">
        <v>91</v>
      </c>
      <c r="B298" s="891" t="s">
        <v>230</v>
      </c>
      <c r="C298" s="881"/>
      <c r="D298" s="881"/>
      <c r="E298" s="881"/>
      <c r="F298" s="881"/>
      <c r="G298" s="881"/>
      <c r="H298" s="881"/>
      <c r="I298" s="326"/>
    </row>
    <row r="299" spans="1:9" ht="19.5" hidden="1" customHeight="1">
      <c r="A299" s="437"/>
      <c r="B299" s="461"/>
      <c r="C299" s="457"/>
      <c r="D299" s="458"/>
      <c r="E299" s="894" t="s">
        <v>240</v>
      </c>
      <c r="F299" s="896" t="s">
        <v>241</v>
      </c>
      <c r="G299" s="894" t="s">
        <v>225</v>
      </c>
      <c r="H299" s="896"/>
      <c r="I299" s="326"/>
    </row>
    <row r="300" spans="1:9" ht="47.25" hidden="1" customHeight="1">
      <c r="A300" s="437"/>
      <c r="B300" s="461"/>
      <c r="C300" s="457"/>
      <c r="D300" s="403" t="s">
        <v>251</v>
      </c>
      <c r="E300" s="1029"/>
      <c r="F300" s="1030"/>
      <c r="G300" s="1029"/>
      <c r="H300" s="1030"/>
      <c r="I300" s="326"/>
    </row>
    <row r="301" spans="1:9" ht="17.25" hidden="1" customHeight="1">
      <c r="A301" s="439" t="s">
        <v>226</v>
      </c>
      <c r="B301" s="902" t="s">
        <v>227</v>
      </c>
      <c r="C301" s="897"/>
      <c r="D301" s="462"/>
      <c r="E301" s="1015"/>
      <c r="F301" s="1016"/>
      <c r="G301" s="1017"/>
      <c r="H301" s="1018"/>
      <c r="I301" s="326"/>
    </row>
    <row r="302" spans="1:9" ht="17.25" hidden="1" customHeight="1">
      <c r="A302" s="439"/>
      <c r="B302" s="901" t="s">
        <v>243</v>
      </c>
      <c r="C302" s="901"/>
      <c r="D302" s="902"/>
      <c r="E302" s="441" t="s">
        <v>30</v>
      </c>
      <c r="F302" s="442"/>
      <c r="G302" s="442"/>
      <c r="H302" s="443"/>
      <c r="I302" s="326"/>
    </row>
    <row r="303" spans="1:9" ht="15.75" hidden="1" customHeight="1">
      <c r="A303" s="439">
        <v>1</v>
      </c>
      <c r="B303" s="1019" t="s">
        <v>244</v>
      </c>
      <c r="C303" s="1020"/>
      <c r="D303" s="465"/>
      <c r="E303" s="466"/>
      <c r="F303" s="467"/>
      <c r="G303" s="1021"/>
      <c r="H303" s="1022"/>
      <c r="I303" s="326"/>
    </row>
    <row r="304" spans="1:9" ht="15.75" hidden="1" customHeight="1">
      <c r="A304" s="439">
        <v>2</v>
      </c>
      <c r="B304" s="1019" t="s">
        <v>245</v>
      </c>
      <c r="C304" s="1020"/>
      <c r="D304" s="468"/>
      <c r="E304" s="448"/>
      <c r="F304" s="449"/>
      <c r="G304" s="1009"/>
      <c r="H304" s="1010"/>
    </row>
    <row r="305" spans="1:9" ht="15.75" hidden="1" customHeight="1">
      <c r="A305" s="439">
        <v>3</v>
      </c>
      <c r="B305" s="463" t="s">
        <v>246</v>
      </c>
      <c r="C305" s="464"/>
      <c r="D305" s="468"/>
      <c r="E305" s="448"/>
      <c r="F305" s="449"/>
      <c r="G305" s="1009"/>
      <c r="H305" s="1010"/>
      <c r="I305" s="326"/>
    </row>
    <row r="306" spans="1:9" ht="16.5" hidden="1" customHeight="1">
      <c r="A306" s="439">
        <v>4</v>
      </c>
      <c r="B306" s="463" t="s">
        <v>247</v>
      </c>
      <c r="C306" s="464"/>
      <c r="D306" s="468"/>
      <c r="E306" s="448"/>
      <c r="F306" s="449"/>
      <c r="G306" s="1009"/>
      <c r="H306" s="1010"/>
      <c r="I306" s="326"/>
    </row>
    <row r="307" spans="1:9" ht="15.75" hidden="1" customHeight="1">
      <c r="A307" s="439">
        <v>5</v>
      </c>
      <c r="B307" s="463" t="s">
        <v>248</v>
      </c>
      <c r="C307" s="464"/>
      <c r="D307" s="468"/>
      <c r="E307" s="448"/>
      <c r="F307" s="449"/>
      <c r="G307" s="1009"/>
      <c r="H307" s="1010"/>
      <c r="I307" s="326"/>
    </row>
    <row r="308" spans="1:9" hidden="1">
      <c r="A308" s="439">
        <v>6</v>
      </c>
      <c r="B308" s="463" t="s">
        <v>249</v>
      </c>
      <c r="C308" s="464"/>
      <c r="D308" s="469"/>
      <c r="E308" s="451"/>
      <c r="F308" s="452"/>
      <c r="G308" s="1011"/>
      <c r="H308" s="1012"/>
      <c r="I308" s="326"/>
    </row>
    <row r="309" spans="1:9" ht="49.5" hidden="1" customHeight="1">
      <c r="A309" s="439"/>
      <c r="B309" s="1033" t="s">
        <v>250</v>
      </c>
      <c r="C309" s="1027"/>
      <c r="D309" s="1027"/>
      <c r="E309" s="1027"/>
      <c r="F309" s="1027"/>
      <c r="G309" s="1027"/>
      <c r="H309" s="1028"/>
      <c r="I309" s="326"/>
    </row>
    <row r="310" spans="1:9" ht="16.5" hidden="1" customHeight="1">
      <c r="A310" s="470"/>
      <c r="B310" s="324"/>
      <c r="C310" s="324"/>
      <c r="D310" s="431"/>
      <c r="E310" s="431"/>
      <c r="F310" s="431"/>
      <c r="G310" s="431"/>
      <c r="H310" s="431"/>
      <c r="I310" s="326"/>
    </row>
    <row r="311" spans="1:9" ht="16.5" hidden="1" customHeight="1">
      <c r="A311" s="437" t="s">
        <v>233</v>
      </c>
      <c r="B311" s="875" t="s">
        <v>234</v>
      </c>
      <c r="C311" s="876"/>
      <c r="D311" s="455"/>
      <c r="E311" s="877"/>
      <c r="F311" s="878"/>
      <c r="G311" s="879"/>
      <c r="H311" s="880"/>
      <c r="I311" s="326"/>
    </row>
    <row r="312" spans="1:9" ht="28.5" hidden="1" customHeight="1">
      <c r="A312" s="437"/>
      <c r="B312" s="881"/>
      <c r="C312" s="875"/>
      <c r="D312" s="456"/>
      <c r="E312" s="882" t="s">
        <v>252</v>
      </c>
      <c r="F312" s="884"/>
      <c r="G312" s="1007" t="s">
        <v>240</v>
      </c>
      <c r="H312" s="1008"/>
      <c r="I312" s="326"/>
    </row>
    <row r="313" spans="1:9" ht="56.25" hidden="1" customHeight="1">
      <c r="A313" s="439"/>
      <c r="B313" s="865" t="s">
        <v>236</v>
      </c>
      <c r="C313" s="866"/>
      <c r="D313" s="445"/>
      <c r="E313" s="1003"/>
      <c r="F313" s="1004"/>
      <c r="G313" s="1005"/>
      <c r="H313" s="1005"/>
    </row>
    <row r="314" spans="1:9" ht="15.75" hidden="1" customHeight="1">
      <c r="A314" s="439"/>
      <c r="B314" s="885" t="s">
        <v>237</v>
      </c>
      <c r="C314" s="886"/>
      <c r="D314" s="454"/>
      <c r="E314" s="887"/>
      <c r="F314" s="888"/>
      <c r="G314" s="889"/>
      <c r="H314" s="890"/>
      <c r="I314" s="326"/>
    </row>
    <row r="315" spans="1:9" ht="66.75" hidden="1" customHeight="1">
      <c r="A315" s="439"/>
      <c r="B315" s="865" t="s">
        <v>238</v>
      </c>
      <c r="C315" s="866"/>
      <c r="D315" s="445"/>
      <c r="E315" s="1003"/>
      <c r="F315" s="1004"/>
      <c r="G315" s="1005"/>
      <c r="H315" s="1005"/>
      <c r="I315" s="326"/>
    </row>
    <row r="316" spans="1:9" ht="20.25" hidden="1" customHeight="1">
      <c r="A316" s="439"/>
      <c r="B316" s="471"/>
      <c r="C316" s="471"/>
      <c r="D316" s="472"/>
      <c r="E316" s="472"/>
      <c r="F316" s="472"/>
      <c r="G316" s="472"/>
      <c r="H316" s="472"/>
      <c r="I316" s="326"/>
    </row>
    <row r="317" spans="1:9" ht="32.25" hidden="1" customHeight="1">
      <c r="A317" s="404"/>
      <c r="B317" s="881" t="str">
        <f>IF(AND(M245=2,M247="2 or more"),"Name of Other Partner-2 of JV", "")</f>
        <v>Name of Other Partner-2 of JV</v>
      </c>
      <c r="C317" s="881"/>
      <c r="D317" s="881"/>
      <c r="E317" s="891">
        <f>'[15]Name of Bidder'!C23</f>
        <v>0</v>
      </c>
      <c r="F317" s="881"/>
      <c r="G317" s="881"/>
      <c r="H317" s="875"/>
      <c r="I317" s="326"/>
    </row>
    <row r="318" spans="1:9" ht="29.25" hidden="1" customHeight="1">
      <c r="A318" s="404" t="s">
        <v>222</v>
      </c>
      <c r="B318" s="891" t="s">
        <v>223</v>
      </c>
      <c r="C318" s="881"/>
      <c r="D318" s="881"/>
      <c r="E318" s="881"/>
      <c r="F318" s="881"/>
      <c r="G318" s="881"/>
      <c r="H318" s="881"/>
      <c r="I318" s="326"/>
    </row>
    <row r="319" spans="1:9" ht="19.5" hidden="1" customHeight="1">
      <c r="A319" s="437"/>
      <c r="B319" s="453"/>
      <c r="C319" s="457"/>
      <c r="D319" s="458"/>
      <c r="E319" s="894" t="s">
        <v>240</v>
      </c>
      <c r="F319" s="896" t="s">
        <v>241</v>
      </c>
      <c r="G319" s="894" t="s">
        <v>225</v>
      </c>
      <c r="H319" s="896"/>
      <c r="I319" s="326"/>
    </row>
    <row r="320" spans="1:9" ht="47.25" hidden="1" customHeight="1">
      <c r="A320" s="437"/>
      <c r="B320" s="453"/>
      <c r="C320" s="457"/>
      <c r="D320" s="403" t="s">
        <v>242</v>
      </c>
      <c r="E320" s="1029"/>
      <c r="F320" s="1030"/>
      <c r="G320" s="1029"/>
      <c r="H320" s="1030"/>
      <c r="I320" s="326"/>
    </row>
    <row r="321" spans="1:9" ht="17.25" hidden="1" customHeight="1">
      <c r="A321" s="439" t="s">
        <v>226</v>
      </c>
      <c r="B321" s="887" t="s">
        <v>227</v>
      </c>
      <c r="C321" s="888"/>
      <c r="D321" s="459"/>
      <c r="E321" s="1015"/>
      <c r="F321" s="1016"/>
      <c r="G321" s="1015"/>
      <c r="H321" s="1016"/>
      <c r="I321" s="326"/>
    </row>
    <row r="322" spans="1:9" ht="17.25" hidden="1" customHeight="1">
      <c r="A322" s="439"/>
      <c r="B322" s="887" t="s">
        <v>243</v>
      </c>
      <c r="C322" s="901"/>
      <c r="D322" s="888"/>
      <c r="E322" s="441" t="s">
        <v>30</v>
      </c>
      <c r="F322" s="442"/>
      <c r="G322" s="442"/>
      <c r="H322" s="443"/>
      <c r="I322" s="326"/>
    </row>
    <row r="323" spans="1:9" ht="15.75" hidden="1" customHeight="1">
      <c r="A323" s="439">
        <v>1</v>
      </c>
      <c r="B323" s="1019" t="s">
        <v>244</v>
      </c>
      <c r="C323" s="1020"/>
      <c r="D323" s="473"/>
      <c r="E323" s="466"/>
      <c r="F323" s="467"/>
      <c r="G323" s="1031"/>
      <c r="H323" s="1032"/>
      <c r="I323" s="326"/>
    </row>
    <row r="324" spans="1:9" ht="15.75" hidden="1" customHeight="1">
      <c r="A324" s="439">
        <v>2</v>
      </c>
      <c r="B324" s="1019" t="s">
        <v>245</v>
      </c>
      <c r="C324" s="1020"/>
      <c r="D324" s="447"/>
      <c r="E324" s="448"/>
      <c r="F324" s="449"/>
      <c r="G324" s="1023"/>
      <c r="H324" s="1024"/>
    </row>
    <row r="325" spans="1:9" ht="15.75" hidden="1" customHeight="1">
      <c r="A325" s="439">
        <v>3</v>
      </c>
      <c r="B325" s="463" t="s">
        <v>246</v>
      </c>
      <c r="C325" s="464"/>
      <c r="D325" s="447"/>
      <c r="E325" s="448"/>
      <c r="F325" s="449"/>
      <c r="G325" s="1023"/>
      <c r="H325" s="1024"/>
      <c r="I325" s="326"/>
    </row>
    <row r="326" spans="1:9" ht="16.5" hidden="1" customHeight="1">
      <c r="A326" s="439">
        <v>4</v>
      </c>
      <c r="B326" s="463" t="s">
        <v>247</v>
      </c>
      <c r="C326" s="464"/>
      <c r="D326" s="447"/>
      <c r="E326" s="448"/>
      <c r="F326" s="449"/>
      <c r="G326" s="1023"/>
      <c r="H326" s="1024"/>
      <c r="I326" s="326"/>
    </row>
    <row r="327" spans="1:9" ht="15.75" hidden="1" customHeight="1">
      <c r="A327" s="439">
        <v>5</v>
      </c>
      <c r="B327" s="463" t="s">
        <v>248</v>
      </c>
      <c r="C327" s="464"/>
      <c r="D327" s="447"/>
      <c r="E327" s="448"/>
      <c r="F327" s="449"/>
      <c r="G327" s="1023"/>
      <c r="H327" s="1024"/>
      <c r="I327" s="326"/>
    </row>
    <row r="328" spans="1:9" hidden="1">
      <c r="A328" s="439">
        <v>6</v>
      </c>
      <c r="B328" s="463" t="s">
        <v>249</v>
      </c>
      <c r="C328" s="464"/>
      <c r="D328" s="450"/>
      <c r="E328" s="451"/>
      <c r="F328" s="452"/>
      <c r="G328" s="1025"/>
      <c r="H328" s="1026"/>
      <c r="I328" s="326"/>
    </row>
    <row r="329" spans="1:9" ht="32.25" hidden="1" customHeight="1">
      <c r="A329" s="434"/>
      <c r="B329" s="1027" t="s">
        <v>250</v>
      </c>
      <c r="C329" s="1027"/>
      <c r="D329" s="1027"/>
      <c r="E329" s="1027"/>
      <c r="F329" s="1027"/>
      <c r="G329" s="1027"/>
      <c r="H329" s="1028"/>
      <c r="I329" s="326"/>
    </row>
    <row r="330" spans="1:9" ht="32.25" hidden="1" customHeight="1">
      <c r="A330" s="404"/>
      <c r="B330" s="460"/>
      <c r="C330" s="460"/>
      <c r="D330" s="460"/>
      <c r="E330" s="460"/>
      <c r="F330" s="460"/>
      <c r="G330" s="460"/>
      <c r="H330" s="460"/>
      <c r="I330" s="326"/>
    </row>
    <row r="331" spans="1:9" ht="20.25" hidden="1" customHeight="1">
      <c r="A331" s="437" t="s">
        <v>91</v>
      </c>
      <c r="B331" s="891" t="s">
        <v>230</v>
      </c>
      <c r="C331" s="881"/>
      <c r="D331" s="881"/>
      <c r="E331" s="881"/>
      <c r="F331" s="881"/>
      <c r="G331" s="881"/>
      <c r="H331" s="881"/>
      <c r="I331" s="326"/>
    </row>
    <row r="332" spans="1:9" ht="19.5" hidden="1" customHeight="1">
      <c r="A332" s="437"/>
      <c r="B332" s="461"/>
      <c r="C332" s="457"/>
      <c r="D332" s="458"/>
      <c r="E332" s="894" t="s">
        <v>240</v>
      </c>
      <c r="F332" s="896" t="s">
        <v>241</v>
      </c>
      <c r="G332" s="894" t="s">
        <v>225</v>
      </c>
      <c r="H332" s="896"/>
      <c r="I332" s="326"/>
    </row>
    <row r="333" spans="1:9" ht="47.25" hidden="1" customHeight="1">
      <c r="A333" s="437"/>
      <c r="B333" s="461"/>
      <c r="C333" s="457"/>
      <c r="D333" s="403" t="s">
        <v>251</v>
      </c>
      <c r="E333" s="1029"/>
      <c r="F333" s="1030"/>
      <c r="G333" s="1029"/>
      <c r="H333" s="1030"/>
      <c r="I333" s="326"/>
    </row>
    <row r="334" spans="1:9" ht="17.25" hidden="1" customHeight="1">
      <c r="A334" s="439" t="s">
        <v>226</v>
      </c>
      <c r="B334" s="902" t="s">
        <v>227</v>
      </c>
      <c r="C334" s="897"/>
      <c r="D334" s="462"/>
      <c r="E334" s="1015"/>
      <c r="F334" s="1016"/>
      <c r="G334" s="1017"/>
      <c r="H334" s="1018"/>
      <c r="I334" s="326"/>
    </row>
    <row r="335" spans="1:9" ht="17.25" hidden="1" customHeight="1">
      <c r="A335" s="439"/>
      <c r="B335" s="901" t="s">
        <v>243</v>
      </c>
      <c r="C335" s="901"/>
      <c r="D335" s="902"/>
      <c r="E335" s="441" t="s">
        <v>30</v>
      </c>
      <c r="F335" s="442"/>
      <c r="G335" s="442"/>
      <c r="H335" s="443"/>
      <c r="I335" s="326"/>
    </row>
    <row r="336" spans="1:9" ht="15.75" hidden="1" customHeight="1">
      <c r="A336" s="439">
        <v>1</v>
      </c>
      <c r="B336" s="1019" t="s">
        <v>244</v>
      </c>
      <c r="C336" s="1020"/>
      <c r="D336" s="465"/>
      <c r="E336" s="466"/>
      <c r="F336" s="467"/>
      <c r="G336" s="1021"/>
      <c r="H336" s="1022"/>
      <c r="I336" s="326"/>
    </row>
    <row r="337" spans="1:9" ht="15.75" hidden="1" customHeight="1">
      <c r="A337" s="439">
        <v>2</v>
      </c>
      <c r="B337" s="1019" t="s">
        <v>245</v>
      </c>
      <c r="C337" s="1020"/>
      <c r="D337" s="468"/>
      <c r="E337" s="448"/>
      <c r="F337" s="449"/>
      <c r="G337" s="1009"/>
      <c r="H337" s="1010"/>
    </row>
    <row r="338" spans="1:9" ht="15.75" hidden="1" customHeight="1">
      <c r="A338" s="439">
        <v>3</v>
      </c>
      <c r="B338" s="463" t="s">
        <v>246</v>
      </c>
      <c r="C338" s="464"/>
      <c r="D338" s="468"/>
      <c r="E338" s="448"/>
      <c r="F338" s="449"/>
      <c r="G338" s="1009"/>
      <c r="H338" s="1010"/>
      <c r="I338" s="326"/>
    </row>
    <row r="339" spans="1:9" ht="16.5" hidden="1" customHeight="1">
      <c r="A339" s="439">
        <v>4</v>
      </c>
      <c r="B339" s="463" t="s">
        <v>247</v>
      </c>
      <c r="C339" s="464"/>
      <c r="D339" s="468"/>
      <c r="E339" s="448"/>
      <c r="F339" s="449"/>
      <c r="G339" s="1009"/>
      <c r="H339" s="1010"/>
      <c r="I339" s="326"/>
    </row>
    <row r="340" spans="1:9" ht="15.75" hidden="1" customHeight="1">
      <c r="A340" s="439">
        <v>5</v>
      </c>
      <c r="B340" s="463" t="s">
        <v>248</v>
      </c>
      <c r="C340" s="464"/>
      <c r="D340" s="468"/>
      <c r="E340" s="448"/>
      <c r="F340" s="449"/>
      <c r="G340" s="1009"/>
      <c r="H340" s="1010"/>
      <c r="I340" s="326"/>
    </row>
    <row r="341" spans="1:9" ht="15.75" hidden="1" customHeight="1">
      <c r="A341" s="439">
        <v>6</v>
      </c>
      <c r="B341" s="463" t="s">
        <v>249</v>
      </c>
      <c r="C341" s="464"/>
      <c r="D341" s="468"/>
      <c r="E341" s="448"/>
      <c r="F341" s="449"/>
      <c r="G341" s="1009"/>
      <c r="H341" s="1010"/>
      <c r="I341" s="326"/>
    </row>
    <row r="342" spans="1:9" ht="32.25" hidden="1" customHeight="1">
      <c r="A342" s="439"/>
      <c r="B342" s="874" t="s">
        <v>232</v>
      </c>
      <c r="C342" s="874"/>
      <c r="D342" s="469"/>
      <c r="E342" s="451"/>
      <c r="F342" s="452"/>
      <c r="G342" s="1011"/>
      <c r="H342" s="1012"/>
      <c r="I342" s="326"/>
    </row>
    <row r="343" spans="1:9" ht="32.25" hidden="1" customHeight="1">
      <c r="A343" s="434"/>
      <c r="B343" s="1013" t="s">
        <v>250</v>
      </c>
      <c r="C343" s="1013"/>
      <c r="D343" s="1013"/>
      <c r="E343" s="1013"/>
      <c r="F343" s="1013"/>
      <c r="G343" s="1013"/>
      <c r="H343" s="1014"/>
      <c r="I343" s="326"/>
    </row>
    <row r="344" spans="1:9" ht="16.5" hidden="1" customHeight="1">
      <c r="A344" s="434"/>
      <c r="B344" s="324"/>
      <c r="C344" s="324"/>
      <c r="D344" s="431"/>
      <c r="E344" s="431"/>
      <c r="F344" s="431"/>
      <c r="G344" s="431"/>
      <c r="H344" s="431"/>
      <c r="I344" s="326"/>
    </row>
    <row r="345" spans="1:9" ht="16.5" hidden="1" customHeight="1">
      <c r="A345" s="437" t="s">
        <v>233</v>
      </c>
      <c r="B345" s="876" t="s">
        <v>234</v>
      </c>
      <c r="C345" s="876"/>
      <c r="D345" s="455"/>
      <c r="E345" s="877"/>
      <c r="F345" s="878"/>
      <c r="G345" s="879"/>
      <c r="H345" s="880"/>
      <c r="I345" s="326"/>
    </row>
    <row r="346" spans="1:9" ht="28.5" hidden="1" customHeight="1">
      <c r="A346" s="437"/>
      <c r="B346" s="891"/>
      <c r="C346" s="875"/>
      <c r="D346" s="456"/>
      <c r="E346" s="882" t="s">
        <v>252</v>
      </c>
      <c r="F346" s="884"/>
      <c r="G346" s="1007" t="s">
        <v>240</v>
      </c>
      <c r="H346" s="1008"/>
      <c r="I346" s="326"/>
    </row>
    <row r="347" spans="1:9" ht="56.25" hidden="1" customHeight="1">
      <c r="A347" s="439"/>
      <c r="B347" s="866" t="s">
        <v>236</v>
      </c>
      <c r="C347" s="866"/>
      <c r="D347" s="445"/>
      <c r="E347" s="1003"/>
      <c r="F347" s="1004"/>
      <c r="G347" s="1005"/>
      <c r="H347" s="1005"/>
    </row>
    <row r="348" spans="1:9" ht="15.75" hidden="1" customHeight="1">
      <c r="A348" s="439"/>
      <c r="B348" s="886" t="s">
        <v>237</v>
      </c>
      <c r="C348" s="886"/>
      <c r="D348" s="454"/>
      <c r="E348" s="887"/>
      <c r="F348" s="888"/>
      <c r="G348" s="889"/>
      <c r="H348" s="890"/>
      <c r="I348" s="326"/>
    </row>
    <row r="349" spans="1:9" ht="49.5" hidden="1" customHeight="1">
      <c r="A349" s="439"/>
      <c r="B349" s="866" t="s">
        <v>238</v>
      </c>
      <c r="C349" s="866"/>
      <c r="D349" s="445"/>
      <c r="E349" s="1003"/>
      <c r="F349" s="1004"/>
      <c r="G349" s="1005"/>
      <c r="H349" s="1005"/>
      <c r="I349" s="326"/>
    </row>
    <row r="350" spans="1:9" ht="22.5" hidden="1" customHeight="1">
      <c r="A350" s="434"/>
      <c r="B350" s="471"/>
      <c r="C350" s="471"/>
      <c r="D350" s="472"/>
      <c r="E350" s="472"/>
      <c r="F350" s="472"/>
      <c r="G350" s="472"/>
      <c r="H350" s="472"/>
      <c r="I350" s="326"/>
    </row>
    <row r="351" spans="1:9" ht="17.25" hidden="1" customHeight="1">
      <c r="A351" s="474" t="s">
        <v>253</v>
      </c>
      <c r="B351" s="1006" t="s">
        <v>254</v>
      </c>
      <c r="C351" s="1006"/>
      <c r="D351" s="1006"/>
      <c r="E351" s="1006"/>
      <c r="F351" s="1006"/>
      <c r="G351" s="1006"/>
      <c r="H351" s="1006"/>
      <c r="I351" s="326"/>
    </row>
    <row r="352" spans="1:9" ht="12" hidden="1" customHeight="1">
      <c r="A352" s="326"/>
      <c r="B352" s="390"/>
      <c r="C352" s="390"/>
      <c r="D352" s="390"/>
      <c r="E352" s="390"/>
      <c r="F352" s="390"/>
      <c r="G352" s="390"/>
      <c r="H352" s="326"/>
      <c r="I352" s="326"/>
    </row>
    <row r="353" spans="1:9" ht="75" hidden="1" customHeight="1">
      <c r="A353" s="475"/>
      <c r="B353" s="1000" t="s">
        <v>255</v>
      </c>
      <c r="C353" s="1000"/>
      <c r="D353" s="1000"/>
      <c r="E353" s="1000"/>
      <c r="F353" s="1000"/>
      <c r="G353" s="1000"/>
      <c r="H353" s="1000"/>
      <c r="I353" s="326"/>
    </row>
    <row r="354" spans="1:9" ht="185.25" hidden="1" customHeight="1">
      <c r="A354" s="434"/>
      <c r="B354" s="1001" t="s">
        <v>256</v>
      </c>
      <c r="C354" s="1001"/>
      <c r="D354" s="1001"/>
      <c r="E354" s="1001"/>
      <c r="F354" s="1001"/>
      <c r="G354" s="1001"/>
      <c r="H354" s="1001"/>
    </row>
    <row r="355" spans="1:9" ht="40.15" hidden="1" customHeight="1">
      <c r="A355" s="434"/>
      <c r="B355" s="1000"/>
      <c r="C355" s="1000"/>
      <c r="D355" s="1000"/>
      <c r="E355" s="1000"/>
      <c r="F355" s="1000"/>
      <c r="G355" s="1000"/>
      <c r="H355" s="1000"/>
      <c r="I355" s="326"/>
    </row>
    <row r="356" spans="1:9" ht="9" hidden="1" customHeight="1">
      <c r="A356" s="326"/>
      <c r="B356" s="326"/>
      <c r="C356" s="326"/>
      <c r="D356" s="326"/>
      <c r="E356" s="326"/>
      <c r="F356" s="326"/>
      <c r="G356" s="326"/>
      <c r="H356" s="326"/>
      <c r="I356" s="326"/>
    </row>
    <row r="357" spans="1:9" ht="33.75" hidden="1" customHeight="1">
      <c r="A357" s="434"/>
      <c r="B357" s="1000"/>
      <c r="C357" s="1000"/>
      <c r="D357" s="1000"/>
      <c r="E357" s="1000"/>
      <c r="F357" s="1000"/>
      <c r="G357" s="1000"/>
      <c r="H357" s="1000"/>
      <c r="I357" s="326"/>
    </row>
    <row r="358" spans="1:9" hidden="1">
      <c r="B358" s="390"/>
      <c r="C358" s="390"/>
      <c r="D358" s="390"/>
      <c r="E358" s="390"/>
      <c r="F358" s="390"/>
      <c r="G358" s="390"/>
    </row>
    <row r="359" spans="1:9" ht="42" hidden="1" customHeight="1">
      <c r="A359" s="433"/>
      <c r="B359" s="1000"/>
      <c r="C359" s="1000"/>
      <c r="D359" s="1000"/>
      <c r="E359" s="1000"/>
      <c r="F359" s="1000"/>
      <c r="G359" s="1000"/>
      <c r="H359" s="1000"/>
      <c r="I359" s="326"/>
    </row>
    <row r="360" spans="1:9" hidden="1">
      <c r="A360" s="326"/>
      <c r="B360" s="326"/>
      <c r="C360" s="326"/>
      <c r="D360" s="326"/>
      <c r="E360" s="326"/>
      <c r="F360" s="326"/>
      <c r="G360" s="326"/>
      <c r="H360" s="326"/>
      <c r="I360" s="326"/>
    </row>
    <row r="361" spans="1:9" ht="19.5" hidden="1" customHeight="1">
      <c r="A361" s="433"/>
      <c r="B361" s="1000" t="s">
        <v>257</v>
      </c>
      <c r="C361" s="1000"/>
      <c r="D361" s="1000"/>
      <c r="E361" s="1000"/>
      <c r="F361" s="1000"/>
      <c r="G361" s="1000"/>
      <c r="H361" s="1000"/>
      <c r="I361" s="326"/>
    </row>
    <row r="362" spans="1:9" hidden="1">
      <c r="A362" s="326"/>
      <c r="B362" s="390"/>
      <c r="C362" s="390"/>
      <c r="D362" s="390"/>
      <c r="E362" s="390"/>
      <c r="F362" s="390"/>
      <c r="G362" s="390"/>
      <c r="H362" s="326"/>
      <c r="I362" s="326"/>
    </row>
    <row r="363" spans="1:9" ht="40.15" hidden="1" customHeight="1">
      <c r="A363" s="433" t="s">
        <v>258</v>
      </c>
      <c r="B363" s="1001" t="s">
        <v>259</v>
      </c>
      <c r="C363" s="1001"/>
      <c r="D363" s="1001"/>
      <c r="E363" s="1001"/>
      <c r="F363" s="1001"/>
      <c r="G363" s="1001"/>
      <c r="H363" s="1001"/>
      <c r="I363" s="326"/>
    </row>
    <row r="364" spans="1:9" hidden="1">
      <c r="A364" s="326"/>
      <c r="B364" s="390"/>
      <c r="C364" s="390"/>
      <c r="D364" s="390"/>
      <c r="E364" s="390"/>
      <c r="F364" s="390"/>
      <c r="G364" s="390"/>
      <c r="H364" s="326"/>
      <c r="I364" s="326"/>
    </row>
    <row r="365" spans="1:9" ht="90" hidden="1" customHeight="1">
      <c r="A365" s="433" t="s">
        <v>260</v>
      </c>
      <c r="B365" s="1001" t="s">
        <v>261</v>
      </c>
      <c r="C365" s="1001"/>
      <c r="D365" s="1001"/>
      <c r="E365" s="1001"/>
      <c r="F365" s="1001"/>
      <c r="G365" s="1001"/>
      <c r="H365" s="1001"/>
    </row>
    <row r="366" spans="1:9" hidden="1">
      <c r="A366" s="326"/>
      <c r="B366" s="326"/>
      <c r="C366" s="326"/>
      <c r="D366" s="326"/>
      <c r="E366" s="326"/>
      <c r="F366" s="326"/>
      <c r="G366" s="326"/>
      <c r="H366" s="326"/>
      <c r="I366" s="326"/>
    </row>
    <row r="367" spans="1:9" ht="48" hidden="1" customHeight="1">
      <c r="A367" s="433" t="s">
        <v>262</v>
      </c>
      <c r="B367" s="1000" t="s">
        <v>263</v>
      </c>
      <c r="C367" s="1000"/>
      <c r="D367" s="1000"/>
      <c r="E367" s="1000"/>
      <c r="F367" s="1000"/>
      <c r="G367" s="1000"/>
      <c r="H367" s="1000"/>
      <c r="I367" s="326"/>
    </row>
    <row r="368" spans="1:9" ht="17.25" hidden="1" customHeight="1">
      <c r="A368" s="326"/>
      <c r="B368" s="326"/>
      <c r="C368" s="326"/>
      <c r="D368" s="325"/>
      <c r="E368" s="326"/>
      <c r="F368" s="326"/>
      <c r="G368" s="326"/>
      <c r="H368" s="326"/>
      <c r="I368" s="326"/>
    </row>
    <row r="369" spans="1:9" ht="21" hidden="1" customHeight="1">
      <c r="A369" s="433" t="s">
        <v>264</v>
      </c>
      <c r="B369" s="1000" t="s">
        <v>265</v>
      </c>
      <c r="C369" s="1000"/>
      <c r="D369" s="1000"/>
      <c r="E369" s="1000"/>
      <c r="F369" s="1000"/>
      <c r="G369" s="1000"/>
      <c r="H369" s="1000"/>
      <c r="I369" s="326"/>
    </row>
    <row r="370" spans="1:9" ht="29.25" hidden="1" customHeight="1">
      <c r="A370" s="433"/>
      <c r="B370" s="1002" t="s">
        <v>266</v>
      </c>
      <c r="C370" s="1002"/>
      <c r="D370" s="1002"/>
      <c r="E370" s="1002"/>
      <c r="F370" s="1002"/>
      <c r="G370" s="1002"/>
      <c r="H370" s="1002"/>
      <c r="I370" s="326"/>
    </row>
    <row r="371" spans="1:9" ht="17.25" hidden="1" customHeight="1">
      <c r="A371" s="433"/>
      <c r="B371" s="476"/>
      <c r="C371" s="476"/>
      <c r="D371" s="476"/>
      <c r="E371" s="476"/>
      <c r="F371" s="476"/>
      <c r="G371" s="476"/>
      <c r="H371" s="476"/>
    </row>
    <row r="372" spans="1:9" ht="72" hidden="1" customHeight="1">
      <c r="A372" s="434">
        <v>4.0999999999999996</v>
      </c>
      <c r="B372" s="988" t="s">
        <v>267</v>
      </c>
      <c r="C372" s="988"/>
      <c r="D372" s="988"/>
      <c r="E372" s="988"/>
      <c r="F372" s="988"/>
      <c r="G372" s="988"/>
      <c r="H372" s="988"/>
    </row>
    <row r="373" spans="1:9" ht="16.5" hidden="1" customHeight="1">
      <c r="A373" s="389" t="s">
        <v>83</v>
      </c>
      <c r="B373" s="999" t="str">
        <f>"For  " &amp;B248</f>
        <v>For  Name of the Bidder</v>
      </c>
      <c r="C373" s="999"/>
      <c r="D373" s="999"/>
      <c r="E373" s="999"/>
      <c r="F373" s="999"/>
      <c r="G373" s="326"/>
      <c r="H373" s="326"/>
      <c r="I373" s="326"/>
    </row>
    <row r="374" spans="1:9" ht="15.75" hidden="1" customHeight="1">
      <c r="A374" s="326"/>
      <c r="B374" s="477" t="s">
        <v>77</v>
      </c>
      <c r="C374" s="995"/>
      <c r="D374" s="996"/>
      <c r="E374" s="996"/>
      <c r="F374" s="996"/>
      <c r="G374" s="996"/>
      <c r="H374" s="997"/>
      <c r="I374" s="326"/>
    </row>
    <row r="375" spans="1:9" ht="15.75" hidden="1" customHeight="1">
      <c r="A375" s="326"/>
      <c r="B375" s="477" t="s">
        <v>78</v>
      </c>
      <c r="C375" s="995"/>
      <c r="D375" s="996"/>
      <c r="E375" s="996"/>
      <c r="F375" s="996"/>
      <c r="G375" s="996"/>
      <c r="H375" s="997"/>
      <c r="I375" s="326"/>
    </row>
    <row r="376" spans="1:9" ht="15.75" hidden="1" customHeight="1">
      <c r="A376" s="326"/>
      <c r="B376" s="477" t="s">
        <v>79</v>
      </c>
      <c r="C376" s="995"/>
      <c r="D376" s="996"/>
      <c r="E376" s="996"/>
      <c r="F376" s="996"/>
      <c r="G376" s="996"/>
      <c r="H376" s="997"/>
      <c r="I376" s="326"/>
    </row>
    <row r="377" spans="1:9" ht="15.75" hidden="1" customHeight="1">
      <c r="A377" s="326"/>
      <c r="B377" s="477" t="s">
        <v>169</v>
      </c>
      <c r="C377" s="995"/>
      <c r="D377" s="996"/>
      <c r="E377" s="996"/>
      <c r="F377" s="996"/>
      <c r="G377" s="996"/>
      <c r="H377" s="997"/>
      <c r="I377" s="326"/>
    </row>
    <row r="378" spans="1:9" ht="15.75" hidden="1" customHeight="1">
      <c r="A378" s="326"/>
      <c r="B378" s="477" t="s">
        <v>170</v>
      </c>
      <c r="C378" s="995"/>
      <c r="D378" s="996"/>
      <c r="E378" s="996"/>
      <c r="F378" s="996"/>
      <c r="G378" s="996"/>
      <c r="H378" s="997"/>
      <c r="I378" s="326"/>
    </row>
    <row r="379" spans="1:9" ht="15.75" hidden="1" customHeight="1">
      <c r="A379" s="326"/>
      <c r="B379" s="477" t="s">
        <v>172</v>
      </c>
      <c r="C379" s="995"/>
      <c r="D379" s="996"/>
      <c r="E379" s="996"/>
      <c r="F379" s="996"/>
      <c r="G379" s="996"/>
      <c r="H379" s="997"/>
      <c r="I379" s="326"/>
    </row>
    <row r="380" spans="1:9" ht="15.75" hidden="1" customHeight="1">
      <c r="A380" s="326"/>
      <c r="B380" s="477" t="s">
        <v>174</v>
      </c>
      <c r="C380" s="995"/>
      <c r="D380" s="996"/>
      <c r="E380" s="996"/>
      <c r="F380" s="996"/>
      <c r="G380" s="996"/>
      <c r="H380" s="997"/>
      <c r="I380" s="326"/>
    </row>
    <row r="381" spans="1:9" ht="15.75" hidden="1" customHeight="1">
      <c r="A381" s="326"/>
      <c r="B381" s="477" t="s">
        <v>268</v>
      </c>
      <c r="C381" s="995"/>
      <c r="D381" s="996"/>
      <c r="E381" s="996"/>
      <c r="F381" s="996"/>
      <c r="G381" s="996"/>
      <c r="H381" s="997"/>
      <c r="I381" s="326"/>
    </row>
    <row r="382" spans="1:9" ht="15.75" hidden="1" customHeight="1">
      <c r="A382" s="326"/>
      <c r="B382" s="477" t="s">
        <v>269</v>
      </c>
      <c r="C382" s="995"/>
      <c r="D382" s="996"/>
      <c r="E382" s="996"/>
      <c r="F382" s="996"/>
      <c r="G382" s="996"/>
      <c r="H382" s="997"/>
      <c r="I382" s="326"/>
    </row>
    <row r="383" spans="1:9" ht="15.75" hidden="1" customHeight="1">
      <c r="A383" s="326"/>
      <c r="B383" s="477" t="s">
        <v>270</v>
      </c>
      <c r="C383" s="995"/>
      <c r="D383" s="996"/>
      <c r="E383" s="996"/>
      <c r="F383" s="996"/>
      <c r="G383" s="996"/>
      <c r="H383" s="997"/>
      <c r="I383" s="326"/>
    </row>
    <row r="384" spans="1:9" hidden="1">
      <c r="A384" s="326"/>
      <c r="B384" s="326"/>
      <c r="C384" s="326"/>
      <c r="D384" s="326"/>
      <c r="E384" s="326"/>
      <c r="F384" s="326"/>
      <c r="G384" s="326"/>
      <c r="H384" s="326"/>
      <c r="I384" s="326"/>
    </row>
    <row r="385" spans="1:9" ht="16.5" hidden="1" customHeight="1">
      <c r="A385" s="389" t="s">
        <v>91</v>
      </c>
      <c r="B385" s="999" t="str">
        <f>"For  " &amp;B281</f>
        <v>For  Name of Other Partner-1 of JV</v>
      </c>
      <c r="C385" s="999"/>
      <c r="D385" s="999"/>
      <c r="E385" s="999"/>
      <c r="F385" s="999"/>
      <c r="G385" s="326"/>
      <c r="H385" s="326"/>
      <c r="I385" s="326"/>
    </row>
    <row r="386" spans="1:9" ht="15.75" hidden="1" customHeight="1">
      <c r="A386" s="326"/>
      <c r="B386" s="477" t="s">
        <v>77</v>
      </c>
      <c r="C386" s="995"/>
      <c r="D386" s="996"/>
      <c r="E386" s="996"/>
      <c r="F386" s="996"/>
      <c r="G386" s="996"/>
      <c r="H386" s="997"/>
      <c r="I386" s="326"/>
    </row>
    <row r="387" spans="1:9" ht="15.75" hidden="1" customHeight="1">
      <c r="A387" s="326"/>
      <c r="B387" s="477" t="s">
        <v>78</v>
      </c>
      <c r="C387" s="995"/>
      <c r="D387" s="996"/>
      <c r="E387" s="996"/>
      <c r="F387" s="996"/>
      <c r="G387" s="996"/>
      <c r="H387" s="997"/>
      <c r="I387" s="326"/>
    </row>
    <row r="388" spans="1:9" ht="15.75" hidden="1" customHeight="1">
      <c r="A388" s="326"/>
      <c r="B388" s="477" t="s">
        <v>79</v>
      </c>
      <c r="C388" s="995"/>
      <c r="D388" s="996"/>
      <c r="E388" s="996"/>
      <c r="F388" s="996"/>
      <c r="G388" s="996"/>
      <c r="H388" s="997"/>
      <c r="I388" s="326"/>
    </row>
    <row r="389" spans="1:9" ht="15.75" hidden="1" customHeight="1">
      <c r="A389" s="326"/>
      <c r="B389" s="477" t="s">
        <v>169</v>
      </c>
      <c r="C389" s="995"/>
      <c r="D389" s="996"/>
      <c r="E389" s="996"/>
      <c r="F389" s="996"/>
      <c r="G389" s="996"/>
      <c r="H389" s="997"/>
      <c r="I389" s="326"/>
    </row>
    <row r="390" spans="1:9" ht="15.75" hidden="1" customHeight="1">
      <c r="A390" s="326"/>
      <c r="B390" s="477" t="s">
        <v>170</v>
      </c>
      <c r="C390" s="995"/>
      <c r="D390" s="996"/>
      <c r="E390" s="996"/>
      <c r="F390" s="996"/>
      <c r="G390" s="996"/>
      <c r="H390" s="997"/>
      <c r="I390" s="326"/>
    </row>
    <row r="391" spans="1:9" ht="15.75" hidden="1" customHeight="1">
      <c r="A391" s="326"/>
      <c r="B391" s="477" t="s">
        <v>172</v>
      </c>
      <c r="C391" s="995"/>
      <c r="D391" s="996"/>
      <c r="E391" s="996"/>
      <c r="F391" s="996"/>
      <c r="G391" s="996"/>
      <c r="H391" s="997"/>
      <c r="I391" s="326"/>
    </row>
    <row r="392" spans="1:9" ht="15.75" hidden="1" customHeight="1">
      <c r="A392" s="326"/>
      <c r="B392" s="477" t="s">
        <v>174</v>
      </c>
      <c r="C392" s="995"/>
      <c r="D392" s="996"/>
      <c r="E392" s="996"/>
      <c r="F392" s="996"/>
      <c r="G392" s="996"/>
      <c r="H392" s="997"/>
      <c r="I392" s="326"/>
    </row>
    <row r="393" spans="1:9" ht="15.75" hidden="1" customHeight="1">
      <c r="A393" s="326"/>
      <c r="B393" s="477" t="s">
        <v>268</v>
      </c>
      <c r="C393" s="995"/>
      <c r="D393" s="996"/>
      <c r="E393" s="996"/>
      <c r="F393" s="996"/>
      <c r="G393" s="996"/>
      <c r="H393" s="997"/>
      <c r="I393" s="326"/>
    </row>
    <row r="394" spans="1:9" ht="15.75" hidden="1" customHeight="1">
      <c r="A394" s="326"/>
      <c r="B394" s="477" t="s">
        <v>269</v>
      </c>
      <c r="C394" s="995"/>
      <c r="D394" s="996"/>
      <c r="E394" s="996"/>
      <c r="F394" s="996"/>
      <c r="G394" s="996"/>
      <c r="H394" s="997"/>
      <c r="I394" s="326"/>
    </row>
    <row r="395" spans="1:9" ht="15.75" hidden="1" customHeight="1">
      <c r="A395" s="326"/>
      <c r="B395" s="477" t="s">
        <v>270</v>
      </c>
      <c r="C395" s="995"/>
      <c r="D395" s="996"/>
      <c r="E395" s="996"/>
      <c r="F395" s="996"/>
      <c r="G395" s="996"/>
      <c r="H395" s="997"/>
      <c r="I395" s="326"/>
    </row>
    <row r="396" spans="1:9" hidden="1">
      <c r="A396" s="326"/>
      <c r="B396" s="478"/>
      <c r="C396" s="479"/>
      <c r="D396" s="479"/>
      <c r="E396" s="479"/>
      <c r="F396" s="479"/>
      <c r="G396" s="479"/>
      <c r="H396" s="479"/>
      <c r="I396" s="326"/>
    </row>
    <row r="397" spans="1:9" ht="16.5" hidden="1" customHeight="1">
      <c r="A397" s="389" t="s">
        <v>233</v>
      </c>
      <c r="B397" s="999" t="str">
        <f>"For  "&amp;B317</f>
        <v>For  Name of Other Partner-2 of JV</v>
      </c>
      <c r="C397" s="999"/>
      <c r="D397" s="999"/>
      <c r="E397" s="999"/>
      <c r="F397" s="999"/>
      <c r="G397" s="326"/>
      <c r="H397" s="326"/>
      <c r="I397" s="326"/>
    </row>
    <row r="398" spans="1:9" ht="15.75" hidden="1" customHeight="1">
      <c r="A398" s="326"/>
      <c r="B398" s="477" t="s">
        <v>77</v>
      </c>
      <c r="C398" s="995"/>
      <c r="D398" s="996"/>
      <c r="E398" s="996"/>
      <c r="F398" s="996"/>
      <c r="G398" s="996"/>
      <c r="H398" s="997"/>
      <c r="I398" s="326"/>
    </row>
    <row r="399" spans="1:9" ht="15.75" hidden="1" customHeight="1">
      <c r="A399" s="326"/>
      <c r="B399" s="477" t="s">
        <v>78</v>
      </c>
      <c r="C399" s="995"/>
      <c r="D399" s="996"/>
      <c r="E399" s="996"/>
      <c r="F399" s="996"/>
      <c r="G399" s="996"/>
      <c r="H399" s="997"/>
      <c r="I399" s="326"/>
    </row>
    <row r="400" spans="1:9" ht="15.75" hidden="1" customHeight="1">
      <c r="A400" s="326"/>
      <c r="B400" s="477" t="s">
        <v>79</v>
      </c>
      <c r="C400" s="995"/>
      <c r="D400" s="996"/>
      <c r="E400" s="996"/>
      <c r="F400" s="996"/>
      <c r="G400" s="996"/>
      <c r="H400" s="997"/>
      <c r="I400" s="326"/>
    </row>
    <row r="401" spans="1:9" ht="15.75" hidden="1" customHeight="1">
      <c r="A401" s="326"/>
      <c r="B401" s="477" t="s">
        <v>169</v>
      </c>
      <c r="C401" s="995"/>
      <c r="D401" s="996"/>
      <c r="E401" s="996"/>
      <c r="F401" s="996"/>
      <c r="G401" s="996"/>
      <c r="H401" s="997"/>
      <c r="I401" s="326"/>
    </row>
    <row r="402" spans="1:9" ht="15.75" hidden="1" customHeight="1">
      <c r="A402" s="326"/>
      <c r="B402" s="477" t="s">
        <v>170</v>
      </c>
      <c r="C402" s="995"/>
      <c r="D402" s="996"/>
      <c r="E402" s="996"/>
      <c r="F402" s="996"/>
      <c r="G402" s="996"/>
      <c r="H402" s="997"/>
      <c r="I402" s="326"/>
    </row>
    <row r="403" spans="1:9" ht="15.75" hidden="1" customHeight="1">
      <c r="A403" s="326"/>
      <c r="B403" s="477" t="s">
        <v>172</v>
      </c>
      <c r="C403" s="995"/>
      <c r="D403" s="996"/>
      <c r="E403" s="996"/>
      <c r="F403" s="996"/>
      <c r="G403" s="996"/>
      <c r="H403" s="997"/>
      <c r="I403" s="326"/>
    </row>
    <row r="404" spans="1:9" ht="15.75" hidden="1" customHeight="1">
      <c r="A404" s="326"/>
      <c r="B404" s="477" t="s">
        <v>174</v>
      </c>
      <c r="C404" s="995"/>
      <c r="D404" s="996"/>
      <c r="E404" s="996"/>
      <c r="F404" s="996"/>
      <c r="G404" s="996"/>
      <c r="H404" s="997"/>
      <c r="I404" s="326"/>
    </row>
    <row r="405" spans="1:9" ht="15.75" hidden="1" customHeight="1">
      <c r="A405" s="326"/>
      <c r="B405" s="477" t="s">
        <v>268</v>
      </c>
      <c r="C405" s="995"/>
      <c r="D405" s="996"/>
      <c r="E405" s="996"/>
      <c r="F405" s="996"/>
      <c r="G405" s="996"/>
      <c r="H405" s="997"/>
      <c r="I405" s="326"/>
    </row>
    <row r="406" spans="1:9" ht="15.75" hidden="1" customHeight="1">
      <c r="A406" s="326"/>
      <c r="B406" s="477" t="s">
        <v>269</v>
      </c>
      <c r="C406" s="995"/>
      <c r="D406" s="996"/>
      <c r="E406" s="996"/>
      <c r="F406" s="996"/>
      <c r="G406" s="996"/>
      <c r="H406" s="997"/>
      <c r="I406" s="326"/>
    </row>
    <row r="407" spans="1:9" ht="15.75" hidden="1" customHeight="1">
      <c r="A407" s="326"/>
      <c r="B407" s="477" t="s">
        <v>270</v>
      </c>
      <c r="C407" s="995"/>
      <c r="D407" s="996"/>
      <c r="E407" s="996"/>
      <c r="F407" s="996"/>
      <c r="G407" s="996"/>
      <c r="H407" s="997"/>
      <c r="I407" s="326"/>
    </row>
    <row r="408" spans="1:9">
      <c r="A408" s="326"/>
      <c r="B408" s="478"/>
      <c r="C408" s="479"/>
      <c r="D408" s="479"/>
      <c r="E408" s="479"/>
      <c r="F408" s="479"/>
      <c r="G408" s="479"/>
      <c r="H408" s="479"/>
      <c r="I408" s="326"/>
    </row>
    <row r="409" spans="1:9" ht="24" customHeight="1">
      <c r="A409" s="474" t="s">
        <v>355</v>
      </c>
      <c r="B409" s="998" t="s">
        <v>272</v>
      </c>
      <c r="C409" s="998"/>
      <c r="D409" s="998"/>
      <c r="E409" s="998"/>
      <c r="F409" s="998"/>
      <c r="G409" s="998"/>
      <c r="H409" s="998"/>
      <c r="I409" s="326"/>
    </row>
    <row r="410" spans="1:9" ht="36" customHeight="1">
      <c r="A410" s="434">
        <v>5.0999999999999996</v>
      </c>
      <c r="B410" s="1001" t="s">
        <v>273</v>
      </c>
      <c r="C410" s="1001"/>
      <c r="D410" s="1001"/>
      <c r="E410" s="1001"/>
      <c r="F410" s="1001"/>
      <c r="G410" s="1001"/>
      <c r="H410" s="1001"/>
    </row>
    <row r="411" spans="1:9" ht="105.75" customHeight="1">
      <c r="A411" s="326"/>
      <c r="B411" s="433" t="s">
        <v>274</v>
      </c>
      <c r="C411" s="1001" t="s">
        <v>275</v>
      </c>
      <c r="D411" s="1001"/>
      <c r="E411" s="1001"/>
      <c r="F411" s="1001"/>
      <c r="G411" s="1001"/>
      <c r="H411" s="1001"/>
      <c r="I411" s="480"/>
    </row>
    <row r="412" spans="1:9" ht="78" customHeight="1">
      <c r="A412" s="326"/>
      <c r="B412" s="433" t="s">
        <v>276</v>
      </c>
      <c r="C412" s="1001" t="s">
        <v>277</v>
      </c>
      <c r="D412" s="1001"/>
      <c r="E412" s="1001"/>
      <c r="F412" s="1001"/>
      <c r="G412" s="1001"/>
      <c r="H412" s="1001"/>
      <c r="I412" s="326"/>
    </row>
    <row r="413" spans="1:9" ht="9" customHeight="1">
      <c r="A413" s="326"/>
      <c r="B413" s="326"/>
      <c r="C413" s="326"/>
      <c r="D413" s="326"/>
      <c r="E413" s="326"/>
      <c r="F413" s="326"/>
      <c r="G413" s="326"/>
      <c r="H413" s="326"/>
      <c r="I413" s="326"/>
    </row>
    <row r="414" spans="1:9" ht="36.75" customHeight="1">
      <c r="A414" s="434">
        <v>5.2</v>
      </c>
      <c r="B414" s="988" t="s">
        <v>278</v>
      </c>
      <c r="C414" s="988"/>
      <c r="D414" s="988"/>
      <c r="E414" s="988"/>
      <c r="F414" s="988"/>
      <c r="G414" s="988"/>
      <c r="H414" s="988"/>
    </row>
    <row r="415" spans="1:9" ht="10.5" customHeight="1">
      <c r="A415" s="326"/>
      <c r="B415" s="326"/>
      <c r="C415" s="326"/>
      <c r="D415" s="326"/>
      <c r="E415" s="326"/>
      <c r="F415" s="326"/>
      <c r="G415" s="326"/>
      <c r="H415" s="326"/>
      <c r="I415" s="326"/>
    </row>
    <row r="416" spans="1:9" ht="24" customHeight="1">
      <c r="A416" s="275"/>
      <c r="B416" s="988" t="s">
        <v>279</v>
      </c>
      <c r="C416" s="988"/>
      <c r="D416" s="988"/>
      <c r="E416" s="988"/>
      <c r="F416" s="988"/>
      <c r="G416" s="988"/>
      <c r="H416" s="988"/>
      <c r="I416" s="326"/>
    </row>
    <row r="417" spans="1:12" ht="32.25" customHeight="1">
      <c r="A417" s="481"/>
      <c r="B417" s="989"/>
      <c r="C417" s="990"/>
      <c r="D417" s="482" t="s">
        <v>280</v>
      </c>
      <c r="E417" s="991"/>
      <c r="F417" s="992"/>
      <c r="G417" s="992"/>
      <c r="H417" s="992"/>
      <c r="I417" s="326"/>
    </row>
    <row r="418" spans="1:12" ht="50.25" customHeight="1">
      <c r="A418" s="483" t="s">
        <v>83</v>
      </c>
      <c r="B418" s="897" t="s">
        <v>281</v>
      </c>
      <c r="C418" s="897"/>
      <c r="D418" s="303" t="s">
        <v>282</v>
      </c>
      <c r="E418" s="326"/>
      <c r="F418" s="326"/>
      <c r="G418" s="326"/>
      <c r="H418" s="326"/>
      <c r="I418" s="326"/>
    </row>
    <row r="419" spans="1:12" ht="21" customHeight="1">
      <c r="A419" s="484"/>
      <c r="B419" s="993" t="s">
        <v>283</v>
      </c>
      <c r="C419" s="994"/>
      <c r="D419" s="485"/>
      <c r="E419" s="326"/>
      <c r="F419" s="326"/>
      <c r="G419" s="326"/>
      <c r="H419" s="326"/>
      <c r="I419" s="309"/>
      <c r="J419" s="486"/>
      <c r="K419" s="487"/>
    </row>
    <row r="420" spans="1:12" ht="23.25" customHeight="1">
      <c r="A420" s="484"/>
      <c r="B420" s="993" t="s">
        <v>284</v>
      </c>
      <c r="C420" s="994"/>
      <c r="D420" s="485"/>
      <c r="E420" s="326"/>
      <c r="F420" s="326"/>
      <c r="G420" s="326"/>
      <c r="H420" s="326"/>
      <c r="J420" s="488"/>
      <c r="K420" s="489"/>
    </row>
    <row r="421" spans="1:12" ht="21.75" customHeight="1">
      <c r="A421" s="484"/>
      <c r="B421" s="993" t="s">
        <v>285</v>
      </c>
      <c r="C421" s="994"/>
      <c r="D421" s="485"/>
      <c r="E421" s="326"/>
      <c r="F421" s="326"/>
      <c r="G421" s="326"/>
      <c r="H421" s="326"/>
      <c r="I421" s="309"/>
      <c r="J421" s="486"/>
      <c r="K421" s="487"/>
      <c r="L421" s="309"/>
    </row>
    <row r="422" spans="1:12" ht="20.25" customHeight="1">
      <c r="A422" s="484"/>
      <c r="B422" s="993" t="s">
        <v>286</v>
      </c>
      <c r="C422" s="994"/>
      <c r="D422" s="485"/>
      <c r="E422" s="326"/>
      <c r="F422" s="326"/>
      <c r="G422" s="326"/>
      <c r="H422" s="326"/>
      <c r="I422" s="309"/>
      <c r="J422" s="486"/>
      <c r="K422" s="487"/>
      <c r="L422" s="309"/>
    </row>
    <row r="423" spans="1:12" ht="21.75" customHeight="1">
      <c r="A423" s="484"/>
      <c r="B423" s="898" t="s">
        <v>287</v>
      </c>
      <c r="C423" s="900"/>
      <c r="D423" s="485"/>
      <c r="E423" s="326"/>
      <c r="F423" s="326"/>
      <c r="G423" s="326"/>
      <c r="H423" s="326"/>
      <c r="I423" s="309"/>
      <c r="J423" s="486"/>
      <c r="K423" s="487"/>
      <c r="L423" s="309"/>
    </row>
    <row r="424" spans="1:12" ht="16.5" customHeight="1">
      <c r="A424" s="326"/>
      <c r="B424" s="326"/>
      <c r="C424" s="326"/>
      <c r="D424" s="326"/>
      <c r="E424" s="326"/>
      <c r="F424" s="326"/>
      <c r="G424" s="326"/>
      <c r="H424" s="326"/>
      <c r="I424" s="326"/>
    </row>
    <row r="425" spans="1:12">
      <c r="A425" s="326"/>
      <c r="B425" s="326"/>
      <c r="C425" s="326"/>
      <c r="D425" s="326"/>
      <c r="E425" s="326"/>
      <c r="F425" s="326"/>
      <c r="G425" s="326"/>
      <c r="H425" s="326"/>
      <c r="I425" s="326"/>
    </row>
    <row r="427" spans="1:12" ht="16.5">
      <c r="B427" s="307" t="s">
        <v>65</v>
      </c>
      <c r="C427" s="490" t="str">
        <f>'Attach 3(JV)'!B24</f>
        <v>--</v>
      </c>
      <c r="F427" s="306" t="s">
        <v>66</v>
      </c>
      <c r="G427" s="307" t="str">
        <f>'Attach 3(JV)'!E24</f>
        <v/>
      </c>
      <c r="H427" s="307"/>
      <c r="I427" s="307"/>
    </row>
    <row r="428" spans="1:12" ht="16.5">
      <c r="B428" s="307" t="s">
        <v>67</v>
      </c>
      <c r="C428" s="490" t="str">
        <f>'Attach 3(JV)'!B25</f>
        <v/>
      </c>
      <c r="F428" s="306" t="s">
        <v>68</v>
      </c>
      <c r="G428" s="307" t="str">
        <f>'Attach 3(JV)'!E25</f>
        <v/>
      </c>
      <c r="H428" s="307"/>
      <c r="I428" s="307"/>
    </row>
  </sheetData>
  <sheetProtection algorithmName="SHA-512" hashValue="NpwYkU0wxaAUuXHX5NcdV0Wgo0Db9wbVjnxE8DXzCBPXc9i8gI8QoiBKhfwqHm89fwn0sKLHBwYvl88UbLKqJw==" saltValue="Babae6TPVQI4HrmZ23/afA==" spinCount="100000" sheet="1" formatCells="0" formatColumns="0" formatRows="0" selectLockedCells="1"/>
  <customSheetViews>
    <customSheetView guid="{51A6EE7B-1159-4743-BF27-95D329619B3B}" scale="115" showPageBreaks="1" showGridLines="0" zeroValues="0" fitToPage="1" printArea="1" hiddenRows="1" hiddenColumns="1" view="pageBreakPreview" topLeftCell="A192">
      <selection activeCell="E202" sqref="E202"/>
      <rowBreaks count="1" manualBreakCount="1">
        <brk id="198" max="8" man="1"/>
      </rowBreaks>
      <pageMargins left="0" right="0" top="0" bottom="0" header="0" footer="0"/>
      <printOptions horizontalCentered="1"/>
      <pageSetup paperSize="9" scale="65" fitToHeight="0" orientation="portrait" r:id="rId1"/>
      <headerFooter alignWithMargins="0"/>
    </customSheetView>
    <customSheetView guid="{B9DDBA10-9BB0-4D91-9619-C113F75B2489}" scale="115" showPageBreaks="1" showGridLines="0" zeroValues="0" fitToPage="1" printArea="1" hiddenRows="1" hiddenColumns="1" view="pageBreakPreview" topLeftCell="A198">
      <selection activeCell="E215" sqref="E215"/>
      <rowBreaks count="1" manualBreakCount="1">
        <brk id="198" max="8" man="1"/>
      </rowBreaks>
      <pageMargins left="0" right="0" top="0" bottom="0" header="0" footer="0"/>
      <printOptions horizontalCentered="1"/>
      <pageSetup paperSize="9" scale="65" fitToHeight="0" orientation="portrait" r:id="rId2"/>
      <headerFooter alignWithMargins="0"/>
    </customSheetView>
    <customSheetView guid="{4B898AE2-7356-489E-882D-EC3B09CB95AA}" scale="80" showPageBreaks="1" showGridLines="0" zeroValues="0" fitToPage="1" printArea="1" hiddenRows="1" hiddenColumns="1" view="pageBreakPreview" topLeftCell="A198">
      <selection activeCell="D217" sqref="D217"/>
      <rowBreaks count="1" manualBreakCount="1">
        <brk id="198" max="8" man="1"/>
      </rowBreaks>
      <pageMargins left="0" right="0" top="0" bottom="0" header="0" footer="0"/>
      <printOptions horizontalCentered="1"/>
      <pageSetup paperSize="9" scale="65" fitToHeight="0" orientation="portrait" r:id="rId3"/>
      <headerFooter alignWithMargins="0"/>
    </customSheetView>
    <customSheetView guid="{3836A67F-51F8-4B52-B51D-937DC398CD1F}" scale="80" showPageBreaks="1" showGridLines="0" zeroValues="0" fitToPage="1" printArea="1" hiddenRows="1" hiddenColumns="1" view="pageBreakPreview" topLeftCell="A68">
      <selection activeCell="F77" sqref="F77:I77"/>
      <rowBreaks count="1" manualBreakCount="1">
        <brk id="198" max="8" man="1"/>
      </rowBreaks>
      <pageMargins left="0" right="0" top="0" bottom="0" header="0" footer="0"/>
      <printOptions horizontalCentered="1"/>
      <pageSetup paperSize="9" scale="65" fitToHeight="0" orientation="portrait" r:id="rId4"/>
      <headerFooter alignWithMargins="0"/>
    </customSheetView>
    <customSheetView guid="{9F341631-288D-49D9-8F81-65CCC818C9BA}" scale="80" showPageBreaks="1" showGridLines="0" zeroValues="0" fitToPage="1" printArea="1" hiddenRows="1" hiddenColumns="1" view="pageBreakPreview" topLeftCell="A68">
      <selection activeCell="F77" sqref="F77:I77"/>
      <rowBreaks count="1" manualBreakCount="1">
        <brk id="198" max="8" man="1"/>
      </rowBreaks>
      <pageMargins left="0" right="0" top="0" bottom="0" header="0" footer="0"/>
      <printOptions horizontalCentered="1"/>
      <pageSetup paperSize="9" scale="65" fitToHeight="0" orientation="portrait" r:id="rId5"/>
      <headerFooter alignWithMargins="0"/>
    </customSheetView>
    <customSheetView guid="{DBB6855E-D634-47BF-8EAD-2479D63E426E}" scale="70" showPageBreaks="1" showGridLines="0" zeroValues="0" fitToPage="1" printArea="1" hiddenRows="1" hiddenColumns="1" view="pageBreakPreview">
      <selection activeCell="D44" sqref="D44:F44"/>
      <rowBreaks count="1" manualBreakCount="1">
        <brk id="198" max="8" man="1"/>
      </rowBreaks>
      <pageMargins left="0" right="0" top="0" bottom="0" header="0" footer="0"/>
      <printOptions horizontalCentered="1"/>
      <pageSetup paperSize="9" scale="65" fitToHeight="0" orientation="portrait" r:id="rId6"/>
      <headerFooter alignWithMargins="0"/>
    </customSheetView>
    <customSheetView guid="{9CD72AD0-8BDA-437F-A784-A667464C809C}" scale="115" showPageBreaks="1" showGridLines="0" zeroValues="0" fitToPage="1" printArea="1" hiddenRows="1" hiddenColumns="1" view="pageBreakPreview" topLeftCell="A335">
      <selection activeCell="D342" sqref="D342"/>
      <rowBreaks count="2" manualBreakCount="2">
        <brk id="133" max="8" man="1"/>
        <brk id="172" max="8" man="1"/>
      </rowBreaks>
      <pageMargins left="0" right="0" top="0" bottom="0" header="0" footer="0"/>
      <printOptions horizontalCentered="1"/>
      <pageSetup paperSize="9" scale="65" fitToHeight="0" orientation="portrait" r:id="rId7"/>
      <headerFooter alignWithMargins="0"/>
    </customSheetView>
    <customSheetView guid="{757C3C2F-C668-4CD7-806B-CA71CC57DCC1}" scale="90" showPageBreaks="1" showGridLines="0" zeroValues="0" fitToPage="1" printArea="1" hiddenRows="1" hiddenColumns="1" view="pageBreakPreview" topLeftCell="A161">
      <selection activeCell="E176" sqref="E176"/>
      <rowBreaks count="2" manualBreakCount="2">
        <brk id="133" max="8" man="1"/>
        <brk id="172" max="8" man="1"/>
      </rowBreaks>
      <pageMargins left="0" right="0" top="0" bottom="0" header="0" footer="0"/>
      <printOptions horizontalCentered="1"/>
      <pageSetup paperSize="9" scale="65" fitToHeight="0" orientation="portrait" r:id="rId8"/>
      <headerFooter alignWithMargins="0"/>
    </customSheetView>
    <customSheetView guid="{696D4A13-5E44-4B16-B107-EB70ABB06CBE}" showPageBreaks="1" showGridLines="0" zeroValues="0" fitToPage="1" printArea="1" hiddenRows="1" hiddenColumns="1" view="pageBreakPreview">
      <selection activeCell="F117" sqref="F117:I117"/>
      <pageMargins left="0" right="0" top="0" bottom="0" header="0" footer="0"/>
      <printOptions horizontalCentered="1"/>
      <pageSetup paperSize="9" scale="65" fitToHeight="0" orientation="portrait" r:id="rId9"/>
      <headerFooter alignWithMargins="0"/>
    </customSheetView>
    <customSheetView guid="{5476C51C-4037-4B28-A818-10D7CDF0C66A}" showPageBreaks="1" showGridLines="0" zeroValues="0" fitToPage="1" printArea="1" hiddenRows="1" hiddenColumns="1" view="pageBreakPreview" topLeftCell="A331">
      <selection activeCell="E189" sqref="E189"/>
      <pageMargins left="0" right="0" top="0" bottom="0" header="0" footer="0"/>
      <printOptions horizontalCentered="1"/>
      <pageSetup paperSize="9" scale="65" fitToHeight="0" orientation="portrait" r:id="rId10"/>
      <headerFooter alignWithMargins="0"/>
    </customSheetView>
    <customSheetView guid="{273BBCBD-8F12-4445-A7CA-FDA7C67AE3D5}" showPageBreaks="1" showGridLines="0" zeroValues="0" fitToPage="1" printArea="1" hiddenRows="1" hiddenColumns="1" view="pageBreakPreview" topLeftCell="A113">
      <selection activeCell="I150" sqref="I150"/>
      <pageMargins left="0" right="0" top="0" bottom="0" header="0" footer="0"/>
      <printOptions horizontalCentered="1"/>
      <pageSetup paperSize="9" scale="65" fitToHeight="0" orientation="portrait" r:id="rId11"/>
      <headerFooter alignWithMargins="0"/>
    </customSheetView>
    <customSheetView guid="{27CB7082-4FAB-46F1-8968-11E3E4A629B2}" showPageBreaks="1" showGridLines="0" zeroValues="0" fitToPage="1" printArea="1" hiddenRows="1" hiddenColumns="1" view="pageBreakPreview" topLeftCell="A69">
      <selection activeCell="F75" sqref="F75:I75"/>
      <pageMargins left="0" right="0" top="0" bottom="0" header="0" footer="0"/>
      <printOptions horizontalCentered="1"/>
      <pageSetup paperSize="9" scale="65" fitToHeight="0" orientation="portrait" r:id="rId12"/>
      <headerFooter alignWithMargins="0"/>
    </customSheetView>
    <customSheetView guid="{CDF7C778-C53B-45C7-952D-968F867FB204}" showPageBreaks="1" showGridLines="0" zeroValues="0" fitToPage="1" printArea="1" hiddenRows="1" hiddenColumns="1" view="pageBreakPreview" topLeftCell="A93">
      <selection activeCell="F93" sqref="F93:I93"/>
      <pageMargins left="0" right="0" top="0" bottom="0" header="0" footer="0"/>
      <printOptions horizontalCentered="1"/>
      <pageSetup paperSize="9" scale="65" fitToHeight="0" orientation="portrait" r:id="rId13"/>
      <headerFooter alignWithMargins="0"/>
    </customSheetView>
    <customSheetView guid="{F8DC905B-04E9-41D7-B695-0DB8D092215B}" scale="80" showPageBreaks="1" showGridLines="0" zeroValues="0" fitToPage="1" printArea="1" hiddenRows="1" hiddenColumns="1" view="pageBreakPreview">
      <selection activeCell="A16" sqref="A16:I16"/>
      <pageMargins left="0" right="0" top="0" bottom="0" header="0" footer="0"/>
      <printOptions horizontalCentered="1"/>
      <pageSetup paperSize="9" scale="65" fitToHeight="0" orientation="portrait" r:id="rId14"/>
      <headerFooter alignWithMargins="0"/>
    </customSheetView>
    <customSheetView guid="{067EF7EF-2552-42C0-8B2F-9338A16B73EB}" scale="80" showPageBreaks="1" showGridLines="0" zeroValues="0" fitToPage="1" printArea="1" hiddenRows="1" hiddenColumns="1" view="pageBreakPreview" topLeftCell="A334">
      <selection activeCell="G57" sqref="G57"/>
      <pageMargins left="0" right="0" top="0" bottom="0" header="0" footer="0"/>
      <printOptions horizontalCentered="1"/>
      <pageSetup paperSize="9" scale="65" fitToHeight="0" orientation="portrait" r:id="rId15"/>
      <headerFooter alignWithMargins="0"/>
    </customSheetView>
    <customSheetView guid="{869B0F9C-77A4-468D-A350-EA35CAE357D9}" showPageBreaks="1" showGridLines="0" zeroValues="0" fitToPage="1" printArea="1" hiddenRows="1" hiddenColumns="1" view="pageBreakPreview" topLeftCell="A93">
      <selection activeCell="F93" sqref="F93:I93"/>
      <pageMargins left="0" right="0" top="0" bottom="0" header="0" footer="0"/>
      <printOptions horizontalCentered="1"/>
      <pageSetup paperSize="9" scale="65" fitToHeight="0" orientation="portrait" r:id="rId16"/>
      <headerFooter alignWithMargins="0"/>
    </customSheetView>
    <customSheetView guid="{5D67CA2D-8BB3-4F00-894F-4872C1BBE88F}" showPageBreaks="1" showGridLines="0" zeroValues="0" fitToPage="1" printArea="1" hiddenRows="1" hiddenColumns="1" view="pageBreakPreview" topLeftCell="A355">
      <selection activeCell="E176" sqref="E176"/>
      <pageMargins left="0" right="0" top="0" bottom="0" header="0" footer="0"/>
      <printOptions horizontalCentered="1"/>
      <pageSetup paperSize="9" scale="65" fitToHeight="0" orientation="portrait" r:id="rId17"/>
      <headerFooter alignWithMargins="0"/>
    </customSheetView>
    <customSheetView guid="{F0C5A243-1ADF-42BF-85A0-B6506A13618B}" scale="115" showPageBreaks="1" showGridLines="0" zeroValues="0" fitToPage="1" printArea="1" hiddenRows="1" hiddenColumns="1" view="pageBreakPreview">
      <selection activeCell="D342" sqref="D342"/>
      <rowBreaks count="2" manualBreakCount="2">
        <brk id="133" max="8" man="1"/>
        <brk id="172" max="8" man="1"/>
      </rowBreaks>
      <pageMargins left="0" right="0" top="0" bottom="0" header="0" footer="0"/>
      <printOptions horizontalCentered="1"/>
      <pageSetup paperSize="9" scale="65" fitToHeight="0" orientation="portrait" r:id="rId18"/>
      <headerFooter alignWithMargins="0"/>
    </customSheetView>
    <customSheetView guid="{176DC383-BC5B-4A2C-B484-0B54305CAC0E}" scale="80" showPageBreaks="1" showGridLines="0" zeroValues="0" fitToPage="1" printArea="1" hiddenRows="1" hiddenColumns="1" view="pageBreakPreview">
      <rowBreaks count="1" manualBreakCount="1">
        <brk id="198" max="8" man="1"/>
      </rowBreaks>
      <pageMargins left="0" right="0" top="0" bottom="0" header="0" footer="0"/>
      <printOptions horizontalCentered="1"/>
      <pageSetup paperSize="9" scale="65" fitToHeight="0" orientation="portrait" r:id="rId19"/>
      <headerFooter alignWithMargins="0"/>
    </customSheetView>
    <customSheetView guid="{3B6A9969-E4B8-452F-AFFE-7A4A13F5C420}" scale="115" showPageBreaks="1" showGridLines="0" zeroValues="0" fitToPage="1" printArea="1" hiddenRows="1" hiddenColumns="1" view="pageBreakPreview" topLeftCell="A198">
      <selection activeCell="E215" sqref="E215"/>
      <rowBreaks count="1" manualBreakCount="1">
        <brk id="198" max="8" man="1"/>
      </rowBreaks>
      <pageMargins left="0" right="0" top="0" bottom="0" header="0" footer="0"/>
      <printOptions horizontalCentered="1"/>
      <pageSetup paperSize="9" scale="65" fitToHeight="0" orientation="portrait" r:id="rId20"/>
      <headerFooter alignWithMargins="0"/>
    </customSheetView>
    <customSheetView guid="{B8284B7F-813C-4C59-8CB2-9F34C8EAC9F3}" scale="115" showPageBreaks="1" showGridLines="0" zeroValues="0" fitToPage="1" printArea="1" hiddenRows="1" hiddenColumns="1" view="pageBreakPreview" topLeftCell="A192">
      <selection activeCell="E202" sqref="E202"/>
      <rowBreaks count="1" manualBreakCount="1">
        <brk id="198" max="8" man="1"/>
      </rowBreaks>
      <pageMargins left="0" right="0" top="0" bottom="0" header="0" footer="0"/>
      <printOptions horizontalCentered="1"/>
      <pageSetup paperSize="9" scale="65" fitToHeight="0" orientation="portrait" r:id="rId21"/>
      <headerFooter alignWithMargins="0"/>
    </customSheetView>
  </customSheetViews>
  <mergeCells count="500">
    <mergeCell ref="B142:E142"/>
    <mergeCell ref="G142:H142"/>
    <mergeCell ref="A143:A144"/>
    <mergeCell ref="B143:E143"/>
    <mergeCell ref="B144:E144"/>
    <mergeCell ref="B145:E145"/>
    <mergeCell ref="G145:H145"/>
    <mergeCell ref="B124:I124"/>
    <mergeCell ref="B137:E137"/>
    <mergeCell ref="B138:E138"/>
    <mergeCell ref="G138:H138"/>
    <mergeCell ref="B139:E139"/>
    <mergeCell ref="F139:G139"/>
    <mergeCell ref="H139:I139"/>
    <mergeCell ref="B140:E140"/>
    <mergeCell ref="G140:H140"/>
    <mergeCell ref="B141:E141"/>
    <mergeCell ref="G141:H141"/>
    <mergeCell ref="B128:E128"/>
    <mergeCell ref="G128:H128"/>
    <mergeCell ref="B129:E129"/>
    <mergeCell ref="G129:H129"/>
    <mergeCell ref="A130:A136"/>
    <mergeCell ref="B130:E133"/>
    <mergeCell ref="G130:H130"/>
    <mergeCell ref="G131:H131"/>
    <mergeCell ref="G132:H132"/>
    <mergeCell ref="G133:H133"/>
    <mergeCell ref="G134:H134"/>
    <mergeCell ref="G135:H135"/>
    <mergeCell ref="G136:H136"/>
    <mergeCell ref="B103:E103"/>
    <mergeCell ref="B125:E125"/>
    <mergeCell ref="B126:E126"/>
    <mergeCell ref="F126:I126"/>
    <mergeCell ref="B127:E127"/>
    <mergeCell ref="F127:I127"/>
    <mergeCell ref="B123:E123"/>
    <mergeCell ref="G123:H123"/>
    <mergeCell ref="A100:J100"/>
    <mergeCell ref="A101:J101"/>
    <mergeCell ref="B119:E119"/>
    <mergeCell ref="G119:H119"/>
    <mergeCell ref="B120:E120"/>
    <mergeCell ref="G120:H120"/>
    <mergeCell ref="A121:A122"/>
    <mergeCell ref="B121:E121"/>
    <mergeCell ref="B122:E122"/>
    <mergeCell ref="G113:H113"/>
    <mergeCell ref="G114:H114"/>
    <mergeCell ref="B115:E115"/>
    <mergeCell ref="B116:E116"/>
    <mergeCell ref="G116:H116"/>
    <mergeCell ref="B117:E117"/>
    <mergeCell ref="F117:G117"/>
    <mergeCell ref="H117:I117"/>
    <mergeCell ref="B118:E118"/>
    <mergeCell ref="G118:H118"/>
    <mergeCell ref="B418:C418"/>
    <mergeCell ref="B419:C419"/>
    <mergeCell ref="B420:C420"/>
    <mergeCell ref="B421:C421"/>
    <mergeCell ref="B422:C422"/>
    <mergeCell ref="B423:C423"/>
    <mergeCell ref="C411:H411"/>
    <mergeCell ref="C412:H412"/>
    <mergeCell ref="B414:H414"/>
    <mergeCell ref="B416:H416"/>
    <mergeCell ref="B417:C417"/>
    <mergeCell ref="E417:F417"/>
    <mergeCell ref="G417:H417"/>
    <mergeCell ref="C404:H404"/>
    <mergeCell ref="C405:H405"/>
    <mergeCell ref="C406:H406"/>
    <mergeCell ref="C407:H407"/>
    <mergeCell ref="B409:H409"/>
    <mergeCell ref="B410:H410"/>
    <mergeCell ref="C398:H398"/>
    <mergeCell ref="C399:H399"/>
    <mergeCell ref="C400:H400"/>
    <mergeCell ref="C401:H401"/>
    <mergeCell ref="C402:H402"/>
    <mergeCell ref="C403:H403"/>
    <mergeCell ref="C391:H391"/>
    <mergeCell ref="C392:H392"/>
    <mergeCell ref="C393:H393"/>
    <mergeCell ref="C394:H394"/>
    <mergeCell ref="C395:H395"/>
    <mergeCell ref="B397:F397"/>
    <mergeCell ref="B385:F385"/>
    <mergeCell ref="C386:H386"/>
    <mergeCell ref="C387:H387"/>
    <mergeCell ref="C388:H388"/>
    <mergeCell ref="C389:H389"/>
    <mergeCell ref="C390:H390"/>
    <mergeCell ref="C378:H378"/>
    <mergeCell ref="C379:H379"/>
    <mergeCell ref="C380:H380"/>
    <mergeCell ref="C381:H381"/>
    <mergeCell ref="C382:H382"/>
    <mergeCell ref="C383:H383"/>
    <mergeCell ref="B372:H372"/>
    <mergeCell ref="B373:F373"/>
    <mergeCell ref="C374:H374"/>
    <mergeCell ref="C375:H375"/>
    <mergeCell ref="C376:H376"/>
    <mergeCell ref="C377:H377"/>
    <mergeCell ref="B361:H361"/>
    <mergeCell ref="B363:H363"/>
    <mergeCell ref="B365:H365"/>
    <mergeCell ref="B367:H367"/>
    <mergeCell ref="B369:H369"/>
    <mergeCell ref="B370:H370"/>
    <mergeCell ref="B351:H351"/>
    <mergeCell ref="B353:H353"/>
    <mergeCell ref="B354:H354"/>
    <mergeCell ref="B355:H355"/>
    <mergeCell ref="B357:H357"/>
    <mergeCell ref="B359:H359"/>
    <mergeCell ref="B348:C348"/>
    <mergeCell ref="E348:F348"/>
    <mergeCell ref="G348:H348"/>
    <mergeCell ref="B349:C349"/>
    <mergeCell ref="E349:F349"/>
    <mergeCell ref="G349:H349"/>
    <mergeCell ref="B346:C346"/>
    <mergeCell ref="E346:F346"/>
    <mergeCell ref="G346:H346"/>
    <mergeCell ref="B347:C347"/>
    <mergeCell ref="E347:F347"/>
    <mergeCell ref="G347:H347"/>
    <mergeCell ref="B342:C342"/>
    <mergeCell ref="G342:H342"/>
    <mergeCell ref="B343:H343"/>
    <mergeCell ref="B345:C345"/>
    <mergeCell ref="E345:F345"/>
    <mergeCell ref="G345:H345"/>
    <mergeCell ref="B337:C337"/>
    <mergeCell ref="G337:H337"/>
    <mergeCell ref="G338:H338"/>
    <mergeCell ref="G339:H339"/>
    <mergeCell ref="G340:H340"/>
    <mergeCell ref="G341:H341"/>
    <mergeCell ref="B334:C334"/>
    <mergeCell ref="E334:F334"/>
    <mergeCell ref="G334:H334"/>
    <mergeCell ref="B335:D335"/>
    <mergeCell ref="B336:C336"/>
    <mergeCell ref="G336:H336"/>
    <mergeCell ref="G326:H326"/>
    <mergeCell ref="G327:H327"/>
    <mergeCell ref="G328:H328"/>
    <mergeCell ref="B329:H329"/>
    <mergeCell ref="B331:H331"/>
    <mergeCell ref="E332:E333"/>
    <mergeCell ref="F332:F333"/>
    <mergeCell ref="G332:H333"/>
    <mergeCell ref="B322:D322"/>
    <mergeCell ref="B323:C323"/>
    <mergeCell ref="G323:H323"/>
    <mergeCell ref="B324:C324"/>
    <mergeCell ref="G324:H324"/>
    <mergeCell ref="G325:H325"/>
    <mergeCell ref="E319:E320"/>
    <mergeCell ref="F319:F320"/>
    <mergeCell ref="G319:H320"/>
    <mergeCell ref="B321:C321"/>
    <mergeCell ref="E321:F321"/>
    <mergeCell ref="G321:H321"/>
    <mergeCell ref="B315:C315"/>
    <mergeCell ref="E315:F315"/>
    <mergeCell ref="G315:H315"/>
    <mergeCell ref="B317:D317"/>
    <mergeCell ref="E317:H317"/>
    <mergeCell ref="B318:H318"/>
    <mergeCell ref="B313:C313"/>
    <mergeCell ref="E313:F313"/>
    <mergeCell ref="G313:H313"/>
    <mergeCell ref="B314:C314"/>
    <mergeCell ref="E314:F314"/>
    <mergeCell ref="G314:H314"/>
    <mergeCell ref="B309:H309"/>
    <mergeCell ref="B311:C311"/>
    <mergeCell ref="E311:F311"/>
    <mergeCell ref="G311:H311"/>
    <mergeCell ref="B312:C312"/>
    <mergeCell ref="E312:F312"/>
    <mergeCell ref="G312:H312"/>
    <mergeCell ref="B304:C304"/>
    <mergeCell ref="G304:H304"/>
    <mergeCell ref="G305:H305"/>
    <mergeCell ref="G306:H306"/>
    <mergeCell ref="G307:H307"/>
    <mergeCell ref="G308:H308"/>
    <mergeCell ref="B301:C301"/>
    <mergeCell ref="E301:F301"/>
    <mergeCell ref="G301:H301"/>
    <mergeCell ref="B302:D302"/>
    <mergeCell ref="B303:C303"/>
    <mergeCell ref="G303:H303"/>
    <mergeCell ref="G290:H290"/>
    <mergeCell ref="G291:H291"/>
    <mergeCell ref="G292:H292"/>
    <mergeCell ref="B293:H293"/>
    <mergeCell ref="B298:H298"/>
    <mergeCell ref="E299:E300"/>
    <mergeCell ref="F299:F300"/>
    <mergeCell ref="G299:H300"/>
    <mergeCell ref="B286:D286"/>
    <mergeCell ref="B287:C287"/>
    <mergeCell ref="G287:H287"/>
    <mergeCell ref="B288:C288"/>
    <mergeCell ref="G288:H288"/>
    <mergeCell ref="G289:H289"/>
    <mergeCell ref="B282:H282"/>
    <mergeCell ref="E283:E284"/>
    <mergeCell ref="F283:F284"/>
    <mergeCell ref="G283:H284"/>
    <mergeCell ref="B285:C285"/>
    <mergeCell ref="E285:F285"/>
    <mergeCell ref="G285:H285"/>
    <mergeCell ref="B278:C278"/>
    <mergeCell ref="E278:F278"/>
    <mergeCell ref="G278:H278"/>
    <mergeCell ref="B279:C279"/>
    <mergeCell ref="E279:H279"/>
    <mergeCell ref="B281:D281"/>
    <mergeCell ref="E281:H281"/>
    <mergeCell ref="B275:C275"/>
    <mergeCell ref="E275:F275"/>
    <mergeCell ref="G275:H275"/>
    <mergeCell ref="B276:C276"/>
    <mergeCell ref="E276:H276"/>
    <mergeCell ref="B277:C277"/>
    <mergeCell ref="E277:H277"/>
    <mergeCell ref="F269:H269"/>
    <mergeCell ref="F270:H270"/>
    <mergeCell ref="F272:H272"/>
    <mergeCell ref="B273:C273"/>
    <mergeCell ref="F273:H273"/>
    <mergeCell ref="B266:D266"/>
    <mergeCell ref="F266:H266"/>
    <mergeCell ref="F267:H267"/>
    <mergeCell ref="F268:H268"/>
    <mergeCell ref="F259:H259"/>
    <mergeCell ref="B262:H262"/>
    <mergeCell ref="E263:E264"/>
    <mergeCell ref="F263:H264"/>
    <mergeCell ref="B265:C265"/>
    <mergeCell ref="F265:H265"/>
    <mergeCell ref="F254:H254"/>
    <mergeCell ref="F255:H255"/>
    <mergeCell ref="F256:H256"/>
    <mergeCell ref="F258:H258"/>
    <mergeCell ref="B252:C252"/>
    <mergeCell ref="F252:H252"/>
    <mergeCell ref="B253:D253"/>
    <mergeCell ref="F253:H253"/>
    <mergeCell ref="B239:H239"/>
    <mergeCell ref="B241:H241"/>
    <mergeCell ref="B244:H244"/>
    <mergeCell ref="B247:H247"/>
    <mergeCell ref="B248:D248"/>
    <mergeCell ref="E248:H248"/>
    <mergeCell ref="B242:H242"/>
    <mergeCell ref="A81:A87"/>
    <mergeCell ref="B81:E84"/>
    <mergeCell ref="G81:H81"/>
    <mergeCell ref="G82:H82"/>
    <mergeCell ref="G83:H83"/>
    <mergeCell ref="B237:H237"/>
    <mergeCell ref="B249:H249"/>
    <mergeCell ref="E250:E251"/>
    <mergeCell ref="F250:H251"/>
    <mergeCell ref="G84:H84"/>
    <mergeCell ref="G85:H85"/>
    <mergeCell ref="G86:H86"/>
    <mergeCell ref="G87:H87"/>
    <mergeCell ref="B88:E88"/>
    <mergeCell ref="B89:E89"/>
    <mergeCell ref="G89:H89"/>
    <mergeCell ref="B90:E90"/>
    <mergeCell ref="F90:G90"/>
    <mergeCell ref="H90:I90"/>
    <mergeCell ref="B91:E91"/>
    <mergeCell ref="G91:H91"/>
    <mergeCell ref="B92:E92"/>
    <mergeCell ref="G92:H92"/>
    <mergeCell ref="B93:E93"/>
    <mergeCell ref="B77:E77"/>
    <mergeCell ref="F77:I77"/>
    <mergeCell ref="B78:E78"/>
    <mergeCell ref="F78:I78"/>
    <mergeCell ref="B79:E79"/>
    <mergeCell ref="G79:H79"/>
    <mergeCell ref="B80:E80"/>
    <mergeCell ref="G80:H80"/>
    <mergeCell ref="A74:J74"/>
    <mergeCell ref="A75:J75"/>
    <mergeCell ref="B66:I66"/>
    <mergeCell ref="B67:I67"/>
    <mergeCell ref="B69:I69"/>
    <mergeCell ref="B72:I72"/>
    <mergeCell ref="B73:I73"/>
    <mergeCell ref="D55:F55"/>
    <mergeCell ref="B57:F57"/>
    <mergeCell ref="B58:F58"/>
    <mergeCell ref="B61:I61"/>
    <mergeCell ref="B63:I63"/>
    <mergeCell ref="B65:I65"/>
    <mergeCell ref="B68:I68"/>
    <mergeCell ref="B70:I70"/>
    <mergeCell ref="B51:C51"/>
    <mergeCell ref="D51:F51"/>
    <mergeCell ref="B52:C52"/>
    <mergeCell ref="D52:F52"/>
    <mergeCell ref="D53:F53"/>
    <mergeCell ref="D54:F54"/>
    <mergeCell ref="B48:C48"/>
    <mergeCell ref="D48:F48"/>
    <mergeCell ref="B49:C49"/>
    <mergeCell ref="D49:F49"/>
    <mergeCell ref="B50:C50"/>
    <mergeCell ref="D50:F50"/>
    <mergeCell ref="A44:A46"/>
    <mergeCell ref="B44:C46"/>
    <mergeCell ref="D44:F44"/>
    <mergeCell ref="D45:F45"/>
    <mergeCell ref="D46:F46"/>
    <mergeCell ref="B47:C47"/>
    <mergeCell ref="D47:F47"/>
    <mergeCell ref="B39:H39"/>
    <mergeCell ref="A40:A42"/>
    <mergeCell ref="B40:C42"/>
    <mergeCell ref="D40:F42"/>
    <mergeCell ref="B43:C43"/>
    <mergeCell ref="D43:F43"/>
    <mergeCell ref="B31:H31"/>
    <mergeCell ref="B33:H33"/>
    <mergeCell ref="B34:H34"/>
    <mergeCell ref="B35:H35"/>
    <mergeCell ref="B37:H37"/>
    <mergeCell ref="B38:H38"/>
    <mergeCell ref="B22:H22"/>
    <mergeCell ref="A25:H25"/>
    <mergeCell ref="A27:H27"/>
    <mergeCell ref="B28:H28"/>
    <mergeCell ref="B29:H29"/>
    <mergeCell ref="B30:H30"/>
    <mergeCell ref="B12:C12"/>
    <mergeCell ref="A16:I16"/>
    <mergeCell ref="B18:F18"/>
    <mergeCell ref="B19:H19"/>
    <mergeCell ref="B20:H20"/>
    <mergeCell ref="B21:H21"/>
    <mergeCell ref="A3:I3"/>
    <mergeCell ref="A5:I5"/>
    <mergeCell ref="A8:D8"/>
    <mergeCell ref="B9:C9"/>
    <mergeCell ref="B10:C10"/>
    <mergeCell ref="B11:C11"/>
    <mergeCell ref="G93:H93"/>
    <mergeCell ref="A94:A95"/>
    <mergeCell ref="B94:E94"/>
    <mergeCell ref="B95:E95"/>
    <mergeCell ref="B96:E96"/>
    <mergeCell ref="A148:I148"/>
    <mergeCell ref="A149:I149"/>
    <mergeCell ref="B150:E150"/>
    <mergeCell ref="F150:I150"/>
    <mergeCell ref="B104:E104"/>
    <mergeCell ref="F104:I104"/>
    <mergeCell ref="B105:E105"/>
    <mergeCell ref="F105:I105"/>
    <mergeCell ref="B106:E106"/>
    <mergeCell ref="G106:H106"/>
    <mergeCell ref="B107:E107"/>
    <mergeCell ref="G107:H107"/>
    <mergeCell ref="A108:A114"/>
    <mergeCell ref="B108:E111"/>
    <mergeCell ref="G108:H108"/>
    <mergeCell ref="G109:H109"/>
    <mergeCell ref="G110:H110"/>
    <mergeCell ref="G111:H111"/>
    <mergeCell ref="G112:H112"/>
    <mergeCell ref="B151:E151"/>
    <mergeCell ref="F151:I151"/>
    <mergeCell ref="B152:E152"/>
    <mergeCell ref="F152:I152"/>
    <mergeCell ref="B153:I153"/>
    <mergeCell ref="B154:E154"/>
    <mergeCell ref="G154:H154"/>
    <mergeCell ref="B155:E155"/>
    <mergeCell ref="G155:H155"/>
    <mergeCell ref="A156:A160"/>
    <mergeCell ref="B156:E157"/>
    <mergeCell ref="G156:H156"/>
    <mergeCell ref="G157:H157"/>
    <mergeCell ref="G158:H158"/>
    <mergeCell ref="G159:H159"/>
    <mergeCell ref="G160:H160"/>
    <mergeCell ref="B162:E162"/>
    <mergeCell ref="B163:E163"/>
    <mergeCell ref="G163:H163"/>
    <mergeCell ref="B164:E164"/>
    <mergeCell ref="G164:H164"/>
    <mergeCell ref="B165:E165"/>
    <mergeCell ref="G165:H165"/>
    <mergeCell ref="B166:E166"/>
    <mergeCell ref="F166:G166"/>
    <mergeCell ref="H166:I166"/>
    <mergeCell ref="B167:E167"/>
    <mergeCell ref="G167:H167"/>
    <mergeCell ref="B168:E168"/>
    <mergeCell ref="G168:H168"/>
    <mergeCell ref="A169:A171"/>
    <mergeCell ref="B169:E169"/>
    <mergeCell ref="B170:E171"/>
    <mergeCell ref="B173:E173"/>
    <mergeCell ref="B174:E174"/>
    <mergeCell ref="G174:H174"/>
    <mergeCell ref="B175:E175"/>
    <mergeCell ref="G175:H175"/>
    <mergeCell ref="B176:E176"/>
    <mergeCell ref="G176:H176"/>
    <mergeCell ref="B177:E177"/>
    <mergeCell ref="G177:H177"/>
    <mergeCell ref="B178:E178"/>
    <mergeCell ref="G178:H178"/>
    <mergeCell ref="A179:A180"/>
    <mergeCell ref="B179:E179"/>
    <mergeCell ref="B180:E180"/>
    <mergeCell ref="B182:H182"/>
    <mergeCell ref="B183:E183"/>
    <mergeCell ref="B184:H184"/>
    <mergeCell ref="B185:E185"/>
    <mergeCell ref="B186:H186"/>
    <mergeCell ref="B187:E187"/>
    <mergeCell ref="B188:E188"/>
    <mergeCell ref="G188:H188"/>
    <mergeCell ref="A190:I190"/>
    <mergeCell ref="A191:I191"/>
    <mergeCell ref="B192:E192"/>
    <mergeCell ref="F192:I192"/>
    <mergeCell ref="B193:E193"/>
    <mergeCell ref="F193:I193"/>
    <mergeCell ref="B194:E194"/>
    <mergeCell ref="F194:I194"/>
    <mergeCell ref="B195:I195"/>
    <mergeCell ref="B196:E196"/>
    <mergeCell ref="G196:H196"/>
    <mergeCell ref="B197:E197"/>
    <mergeCell ref="G197:H197"/>
    <mergeCell ref="B198:E201"/>
    <mergeCell ref="G198:H198"/>
    <mergeCell ref="G199:H199"/>
    <mergeCell ref="G200:H200"/>
    <mergeCell ref="G201:H201"/>
    <mergeCell ref="B202:E202"/>
    <mergeCell ref="G202:H202"/>
    <mergeCell ref="B209:E209"/>
    <mergeCell ref="G209:H209"/>
    <mergeCell ref="B210:E210"/>
    <mergeCell ref="G210:H210"/>
    <mergeCell ref="A211:A212"/>
    <mergeCell ref="B211:E211"/>
    <mergeCell ref="B212:E212"/>
    <mergeCell ref="B203:E203"/>
    <mergeCell ref="G203:H203"/>
    <mergeCell ref="B204:E204"/>
    <mergeCell ref="G204:H204"/>
    <mergeCell ref="B205:E205"/>
    <mergeCell ref="B206:E206"/>
    <mergeCell ref="G206:H206"/>
    <mergeCell ref="B207:E207"/>
    <mergeCell ref="G207:H207"/>
    <mergeCell ref="B227:H227"/>
    <mergeCell ref="B228:E228"/>
    <mergeCell ref="G228:H228"/>
    <mergeCell ref="G96:H96"/>
    <mergeCell ref="B219:E219"/>
    <mergeCell ref="G219:H219"/>
    <mergeCell ref="A220:A221"/>
    <mergeCell ref="B220:E220"/>
    <mergeCell ref="B221:E221"/>
    <mergeCell ref="B223:H223"/>
    <mergeCell ref="B224:I224"/>
    <mergeCell ref="B225:H225"/>
    <mergeCell ref="A226:I226"/>
    <mergeCell ref="B213:I213"/>
    <mergeCell ref="B214:E214"/>
    <mergeCell ref="B215:E215"/>
    <mergeCell ref="G215:H215"/>
    <mergeCell ref="B216:E216"/>
    <mergeCell ref="B217:E217"/>
    <mergeCell ref="G217:H217"/>
    <mergeCell ref="B218:E218"/>
    <mergeCell ref="G218:H218"/>
    <mergeCell ref="B208:E208"/>
    <mergeCell ref="G208:H208"/>
  </mergeCells>
  <conditionalFormatting sqref="A19">
    <cfRule type="expression" dxfId="49" priority="23" stopIfTrue="1">
      <formula>$M$18="Sole Bidder"</formula>
    </cfRule>
    <cfRule type="expression" dxfId="48" priority="24" stopIfTrue="1">
      <formula>$M$18=1</formula>
    </cfRule>
  </conditionalFormatting>
  <conditionalFormatting sqref="A254">
    <cfRule type="expression" dxfId="47" priority="19" stopIfTrue="1">
      <formula>$E$253="No"</formula>
    </cfRule>
  </conditionalFormatting>
  <conditionalFormatting sqref="A20:H21">
    <cfRule type="expression" dxfId="46" priority="33" stopIfTrue="1">
      <formula>$M$20=2</formula>
    </cfRule>
  </conditionalFormatting>
  <conditionalFormatting sqref="A22:H22">
    <cfRule type="expression" dxfId="45" priority="32" stopIfTrue="1">
      <formula>AND($M$20=2,$M$21="2 or more")</formula>
    </cfRule>
  </conditionalFormatting>
  <conditionalFormatting sqref="A25:H25 A33:H34 E250:F250 D250:D251 E252 E255:E259 E263:F263 D263:D264 E265:F265 E267:F267 E268:E273 E274:H274 E277 E278:H278 E279 E283 G283 D283:D284 E285:H285 E287:H292 E316:H316 E319 G319 D319:D320 E321:H321 E323:H328 E350:H350 D417">
    <cfRule type="expression" dxfId="44" priority="20" stopIfTrue="1">
      <formula>$M$18="Sole Bidder"</formula>
    </cfRule>
  </conditionalFormatting>
  <conditionalFormatting sqref="A35:H35">
    <cfRule type="expression" dxfId="43" priority="34" stopIfTrue="1">
      <formula>$M$20&lt;2</formula>
    </cfRule>
  </conditionalFormatting>
  <conditionalFormatting sqref="A281:H281 A294:C302 D294:H315 A309:C315">
    <cfRule type="expression" dxfId="42" priority="25" stopIfTrue="1">
      <formula>$M$245&lt;2</formula>
    </cfRule>
  </conditionalFormatting>
  <conditionalFormatting sqref="A317:H317 A330:C335 A342:H349">
    <cfRule type="expression" dxfId="41" priority="26" stopIfTrue="1">
      <formula>$M$245&lt;2</formula>
    </cfRule>
    <cfRule type="expression" dxfId="40" priority="27" stopIfTrue="1">
      <formula>$M$247=1</formula>
    </cfRule>
  </conditionalFormatting>
  <conditionalFormatting sqref="A351:H369 A370:B370 A371:H372 A396:H396 A408:H408 A409">
    <cfRule type="expression" dxfId="39" priority="21" stopIfTrue="1">
      <formula>$M$18="Sole Bidder"</formula>
    </cfRule>
  </conditionalFormatting>
  <conditionalFormatting sqref="A385:H395 E417:H417">
    <cfRule type="expression" dxfId="38" priority="28" stopIfTrue="1">
      <formula>$M$245&lt;2</formula>
    </cfRule>
  </conditionalFormatting>
  <conditionalFormatting sqref="A397:H407 G417:H417">
    <cfRule type="expression" dxfId="37" priority="30" stopIfTrue="1">
      <formula>$M$247=1</formula>
    </cfRule>
  </conditionalFormatting>
  <conditionalFormatting sqref="A397:H407">
    <cfRule type="expression" dxfId="36" priority="29" stopIfTrue="1">
      <formula>$M$245&lt;2</formula>
    </cfRule>
  </conditionalFormatting>
  <conditionalFormatting sqref="B18:F18 B19:H19">
    <cfRule type="expression" dxfId="35" priority="31" stopIfTrue="1">
      <formula>$M$20&lt;2</formula>
    </cfRule>
  </conditionalFormatting>
  <conditionalFormatting sqref="D419:D423">
    <cfRule type="expression" dxfId="34" priority="15" stopIfTrue="1">
      <formula>$M$245&lt;2</formula>
    </cfRule>
  </conditionalFormatting>
  <conditionalFormatting sqref="D267:F267 D323:H323 D254:F254 A267">
    <cfRule type="expression" dxfId="33" priority="22" stopIfTrue="1">
      <formula>$E$253="No"</formula>
    </cfRule>
  </conditionalFormatting>
  <conditionalFormatting sqref="D330:H341">
    <cfRule type="expression" dxfId="32" priority="16" stopIfTrue="1">
      <formula>$M$245&lt;2</formula>
    </cfRule>
    <cfRule type="expression" dxfId="31" priority="17" stopIfTrue="1">
      <formula>$M$247=1</formula>
    </cfRule>
  </conditionalFormatting>
  <conditionalFormatting sqref="E254:F254">
    <cfRule type="expression" dxfId="30" priority="18" stopIfTrue="1">
      <formula>$M$18="Sole Bidder"</formula>
    </cfRule>
  </conditionalFormatting>
  <conditionalFormatting sqref="F253">
    <cfRule type="expression" dxfId="29" priority="13" stopIfTrue="1">
      <formula>$M$18="Sole Bidder"</formula>
    </cfRule>
    <cfRule type="expression" dxfId="28" priority="14" stopIfTrue="1">
      <formula>$E$253="No"</formula>
    </cfRule>
  </conditionalFormatting>
  <conditionalFormatting sqref="F266">
    <cfRule type="expression" dxfId="27" priority="1" stopIfTrue="1">
      <formula>$M$18="Sole Bidder"</formula>
    </cfRule>
    <cfRule type="expression" dxfId="26" priority="2" stopIfTrue="1">
      <formula>$E$253="No"</formula>
    </cfRule>
  </conditionalFormatting>
  <dataValidations count="2">
    <dataValidation type="list" allowBlank="1" showInputMessage="1" showErrorMessage="1" sqref="I65759 WVQ983267 WLU983267 WBY983267 VSC983267 VIG983267 UYK983267 UOO983267 UES983267 TUW983267 TLA983267 TBE983267 SRI983267 SHM983267 RXQ983267 RNU983267 RDY983267 QUC983267 QKG983267 QAK983267 PQO983267 PGS983267 OWW983267 ONA983267 ODE983267 NTI983267 NJM983267 MZQ983267 MPU983267 MFY983267 LWC983267 LMG983267 LCK983267 KSO983267 KIS983267 JYW983267 JPA983267 JFE983267 IVI983267 ILM983267 IBQ983267 HRU983267 HHY983267 GYC983267 GOG983267 GEK983267 FUO983267 FKS983267 FAW983267 ERA983267 EHE983267 DXI983267 DNM983267 DDQ983267 CTU983267 CJY983267 CAC983267 BQG983267 BGK983267 AWO983267 AMS983267 ACW983267 TA983267 JE983267 I983267 WVQ917731 WLU917731 WBY917731 VSC917731 VIG917731 UYK917731 UOO917731 UES917731 TUW917731 TLA917731 TBE917731 SRI917731 SHM917731 RXQ917731 RNU917731 RDY917731 QUC917731 QKG917731 QAK917731 PQO917731 PGS917731 OWW917731 ONA917731 ODE917731 NTI917731 NJM917731 MZQ917731 MPU917731 MFY917731 LWC917731 LMG917731 LCK917731 KSO917731 KIS917731 JYW917731 JPA917731 JFE917731 IVI917731 ILM917731 IBQ917731 HRU917731 HHY917731 GYC917731 GOG917731 GEK917731 FUO917731 FKS917731 FAW917731 ERA917731 EHE917731 DXI917731 DNM917731 DDQ917731 CTU917731 CJY917731 CAC917731 BQG917731 BGK917731 AWO917731 AMS917731 ACW917731 TA917731 JE917731 I917731 WVQ852195 WLU852195 WBY852195 VSC852195 VIG852195 UYK852195 UOO852195 UES852195 TUW852195 TLA852195 TBE852195 SRI852195 SHM852195 RXQ852195 RNU852195 RDY852195 QUC852195 QKG852195 QAK852195 PQO852195 PGS852195 OWW852195 ONA852195 ODE852195 NTI852195 NJM852195 MZQ852195 MPU852195 MFY852195 LWC852195 LMG852195 LCK852195 KSO852195 KIS852195 JYW852195 JPA852195 JFE852195 IVI852195 ILM852195 IBQ852195 HRU852195 HHY852195 GYC852195 GOG852195 GEK852195 FUO852195 FKS852195 FAW852195 ERA852195 EHE852195 DXI852195 DNM852195 DDQ852195 CTU852195 CJY852195 CAC852195 BQG852195 BGK852195 AWO852195 AMS852195 ACW852195 TA852195 JE852195 I852195 WVQ786659 WLU786659 WBY786659 VSC786659 VIG786659 UYK786659 UOO786659 UES786659 TUW786659 TLA786659 TBE786659 SRI786659 SHM786659 RXQ786659 RNU786659 RDY786659 QUC786659 QKG786659 QAK786659 PQO786659 PGS786659 OWW786659 ONA786659 ODE786659 NTI786659 NJM786659 MZQ786659 MPU786659 MFY786659 LWC786659 LMG786659 LCK786659 KSO786659 KIS786659 JYW786659 JPA786659 JFE786659 IVI786659 ILM786659 IBQ786659 HRU786659 HHY786659 GYC786659 GOG786659 GEK786659 FUO786659 FKS786659 FAW786659 ERA786659 EHE786659 DXI786659 DNM786659 DDQ786659 CTU786659 CJY786659 CAC786659 BQG786659 BGK786659 AWO786659 AMS786659 ACW786659 TA786659 JE786659 I786659 WVQ721123 WLU721123 WBY721123 VSC721123 VIG721123 UYK721123 UOO721123 UES721123 TUW721123 TLA721123 TBE721123 SRI721123 SHM721123 RXQ721123 RNU721123 RDY721123 QUC721123 QKG721123 QAK721123 PQO721123 PGS721123 OWW721123 ONA721123 ODE721123 NTI721123 NJM721123 MZQ721123 MPU721123 MFY721123 LWC721123 LMG721123 LCK721123 KSO721123 KIS721123 JYW721123 JPA721123 JFE721123 IVI721123 ILM721123 IBQ721123 HRU721123 HHY721123 GYC721123 GOG721123 GEK721123 FUO721123 FKS721123 FAW721123 ERA721123 EHE721123 DXI721123 DNM721123 DDQ721123 CTU721123 CJY721123 CAC721123 BQG721123 BGK721123 AWO721123 AMS721123 ACW721123 TA721123 JE721123 I721123 WVQ655587 WLU655587 WBY655587 VSC655587 VIG655587 UYK655587 UOO655587 UES655587 TUW655587 TLA655587 TBE655587 SRI655587 SHM655587 RXQ655587 RNU655587 RDY655587 QUC655587 QKG655587 QAK655587 PQO655587 PGS655587 OWW655587 ONA655587 ODE655587 NTI655587 NJM655587 MZQ655587 MPU655587 MFY655587 LWC655587 LMG655587 LCK655587 KSO655587 KIS655587 JYW655587 JPA655587 JFE655587 IVI655587 ILM655587 IBQ655587 HRU655587 HHY655587 GYC655587 GOG655587 GEK655587 FUO655587 FKS655587 FAW655587 ERA655587 EHE655587 DXI655587 DNM655587 DDQ655587 CTU655587 CJY655587 CAC655587 BQG655587 BGK655587 AWO655587 AMS655587 ACW655587 TA655587 JE655587 I655587 WVQ590051 WLU590051 WBY590051 VSC590051 VIG590051 UYK590051 UOO590051 UES590051 TUW590051 TLA590051 TBE590051 SRI590051 SHM590051 RXQ590051 RNU590051 RDY590051 QUC590051 QKG590051 QAK590051 PQO590051 PGS590051 OWW590051 ONA590051 ODE590051 NTI590051 NJM590051 MZQ590051 MPU590051 MFY590051 LWC590051 LMG590051 LCK590051 KSO590051 KIS590051 JYW590051 JPA590051 JFE590051 IVI590051 ILM590051 IBQ590051 HRU590051 HHY590051 GYC590051 GOG590051 GEK590051 FUO590051 FKS590051 FAW590051 ERA590051 EHE590051 DXI590051 DNM590051 DDQ590051 CTU590051 CJY590051 CAC590051 BQG590051 BGK590051 AWO590051 AMS590051 ACW590051 TA590051 JE590051 I590051 WVQ524515 WLU524515 WBY524515 VSC524515 VIG524515 UYK524515 UOO524515 UES524515 TUW524515 TLA524515 TBE524515 SRI524515 SHM524515 RXQ524515 RNU524515 RDY524515 QUC524515 QKG524515 QAK524515 PQO524515 PGS524515 OWW524515 ONA524515 ODE524515 NTI524515 NJM524515 MZQ524515 MPU524515 MFY524515 LWC524515 LMG524515 LCK524515 KSO524515 KIS524515 JYW524515 JPA524515 JFE524515 IVI524515 ILM524515 IBQ524515 HRU524515 HHY524515 GYC524515 GOG524515 GEK524515 FUO524515 FKS524515 FAW524515 ERA524515 EHE524515 DXI524515 DNM524515 DDQ524515 CTU524515 CJY524515 CAC524515 BQG524515 BGK524515 AWO524515 AMS524515 ACW524515 TA524515 JE524515 I524515 WVQ458979 WLU458979 WBY458979 VSC458979 VIG458979 UYK458979 UOO458979 UES458979 TUW458979 TLA458979 TBE458979 SRI458979 SHM458979 RXQ458979 RNU458979 RDY458979 QUC458979 QKG458979 QAK458979 PQO458979 PGS458979 OWW458979 ONA458979 ODE458979 NTI458979 NJM458979 MZQ458979 MPU458979 MFY458979 LWC458979 LMG458979 LCK458979 KSO458979 KIS458979 JYW458979 JPA458979 JFE458979 IVI458979 ILM458979 IBQ458979 HRU458979 HHY458979 GYC458979 GOG458979 GEK458979 FUO458979 FKS458979 FAW458979 ERA458979 EHE458979 DXI458979 DNM458979 DDQ458979 CTU458979 CJY458979 CAC458979 BQG458979 BGK458979 AWO458979 AMS458979 ACW458979 TA458979 JE458979 I458979 WVQ393443 WLU393443 WBY393443 VSC393443 VIG393443 UYK393443 UOO393443 UES393443 TUW393443 TLA393443 TBE393443 SRI393443 SHM393443 RXQ393443 RNU393443 RDY393443 QUC393443 QKG393443 QAK393443 PQO393443 PGS393443 OWW393443 ONA393443 ODE393443 NTI393443 NJM393443 MZQ393443 MPU393443 MFY393443 LWC393443 LMG393443 LCK393443 KSO393443 KIS393443 JYW393443 JPA393443 JFE393443 IVI393443 ILM393443 IBQ393443 HRU393443 HHY393443 GYC393443 GOG393443 GEK393443 FUO393443 FKS393443 FAW393443 ERA393443 EHE393443 DXI393443 DNM393443 DDQ393443 CTU393443 CJY393443 CAC393443 BQG393443 BGK393443 AWO393443 AMS393443 ACW393443 TA393443 JE393443 I393443 WVQ327907 WLU327907 WBY327907 VSC327907 VIG327907 UYK327907 UOO327907 UES327907 TUW327907 TLA327907 TBE327907 SRI327907 SHM327907 RXQ327907 RNU327907 RDY327907 QUC327907 QKG327907 QAK327907 PQO327907 PGS327907 OWW327907 ONA327907 ODE327907 NTI327907 NJM327907 MZQ327907 MPU327907 MFY327907 LWC327907 LMG327907 LCK327907 KSO327907 KIS327907 JYW327907 JPA327907 JFE327907 IVI327907 ILM327907 IBQ327907 HRU327907 HHY327907 GYC327907 GOG327907 GEK327907 FUO327907 FKS327907 FAW327907 ERA327907 EHE327907 DXI327907 DNM327907 DDQ327907 CTU327907 CJY327907 CAC327907 BQG327907 BGK327907 AWO327907 AMS327907 ACW327907 TA327907 JE327907 I327907 WVQ262371 WLU262371 WBY262371 VSC262371 VIG262371 UYK262371 UOO262371 UES262371 TUW262371 TLA262371 TBE262371 SRI262371 SHM262371 RXQ262371 RNU262371 RDY262371 QUC262371 QKG262371 QAK262371 PQO262371 PGS262371 OWW262371 ONA262371 ODE262371 NTI262371 NJM262371 MZQ262371 MPU262371 MFY262371 LWC262371 LMG262371 LCK262371 KSO262371 KIS262371 JYW262371 JPA262371 JFE262371 IVI262371 ILM262371 IBQ262371 HRU262371 HHY262371 GYC262371 GOG262371 GEK262371 FUO262371 FKS262371 FAW262371 ERA262371 EHE262371 DXI262371 DNM262371 DDQ262371 CTU262371 CJY262371 CAC262371 BQG262371 BGK262371 AWO262371 AMS262371 ACW262371 TA262371 JE262371 I262371 WVQ196835 WLU196835 WBY196835 VSC196835 VIG196835 UYK196835 UOO196835 UES196835 TUW196835 TLA196835 TBE196835 SRI196835 SHM196835 RXQ196835 RNU196835 RDY196835 QUC196835 QKG196835 QAK196835 PQO196835 PGS196835 OWW196835 ONA196835 ODE196835 NTI196835 NJM196835 MZQ196835 MPU196835 MFY196835 LWC196835 LMG196835 LCK196835 KSO196835 KIS196835 JYW196835 JPA196835 JFE196835 IVI196835 ILM196835 IBQ196835 HRU196835 HHY196835 GYC196835 GOG196835 GEK196835 FUO196835 FKS196835 FAW196835 ERA196835 EHE196835 DXI196835 DNM196835 DDQ196835 CTU196835 CJY196835 CAC196835 BQG196835 BGK196835 AWO196835 AMS196835 ACW196835 TA196835 JE196835 I196835 WVQ131299 WLU131299 WBY131299 VSC131299 VIG131299 UYK131299 UOO131299 UES131299 TUW131299 TLA131299 TBE131299 SRI131299 SHM131299 RXQ131299 RNU131299 RDY131299 QUC131299 QKG131299 QAK131299 PQO131299 PGS131299 OWW131299 ONA131299 ODE131299 NTI131299 NJM131299 MZQ131299 MPU131299 MFY131299 LWC131299 LMG131299 LCK131299 KSO131299 KIS131299 JYW131299 JPA131299 JFE131299 IVI131299 ILM131299 IBQ131299 HRU131299 HHY131299 GYC131299 GOG131299 GEK131299 FUO131299 FKS131299 FAW131299 ERA131299 EHE131299 DXI131299 DNM131299 DDQ131299 CTU131299 CJY131299 CAC131299 BQG131299 BGK131299 AWO131299 AMS131299 ACW131299 TA131299 JE131299 I131299 WVQ65763 WLU65763 WBY65763 VSC65763 VIG65763 UYK65763 UOO65763 UES65763 TUW65763 TLA65763 TBE65763 SRI65763 SHM65763 RXQ65763 RNU65763 RDY65763 QUC65763 QKG65763 QAK65763 PQO65763 PGS65763 OWW65763 ONA65763 ODE65763 NTI65763 NJM65763 MZQ65763 MPU65763 MFY65763 LWC65763 LMG65763 LCK65763 KSO65763 KIS65763 JYW65763 JPA65763 JFE65763 IVI65763 ILM65763 IBQ65763 HRU65763 HHY65763 GYC65763 GOG65763 GEK65763 FUO65763 FKS65763 FAW65763 ERA65763 EHE65763 DXI65763 DNM65763 DDQ65763 CTU65763 CJY65763 CAC65763 BQG65763 BGK65763 AWO65763 AMS65763 ACW65763 TA65763 JE65763 I65763 WVQ983265 WLU983265 WBY983265 VSC983265 VIG983265 UYK983265 UOO983265 UES983265 TUW983265 TLA983265 TBE983265 SRI983265 SHM983265 RXQ983265 RNU983265 RDY983265 QUC983265 QKG983265 QAK983265 PQO983265 PGS983265 OWW983265 ONA983265 ODE983265 NTI983265 NJM983265 MZQ983265 MPU983265 MFY983265 LWC983265 LMG983265 LCK983265 KSO983265 KIS983265 JYW983265 JPA983265 JFE983265 IVI983265 ILM983265 IBQ983265 HRU983265 HHY983265 GYC983265 GOG983265 GEK983265 FUO983265 FKS983265 FAW983265 ERA983265 EHE983265 DXI983265 DNM983265 DDQ983265 CTU983265 CJY983265 CAC983265 BQG983265 BGK983265 AWO983265 AMS983265 ACW983265 TA983265 JE983265 I983265 WVQ917729 WLU917729 WBY917729 VSC917729 VIG917729 UYK917729 UOO917729 UES917729 TUW917729 TLA917729 TBE917729 SRI917729 SHM917729 RXQ917729 RNU917729 RDY917729 QUC917729 QKG917729 QAK917729 PQO917729 PGS917729 OWW917729 ONA917729 ODE917729 NTI917729 NJM917729 MZQ917729 MPU917729 MFY917729 LWC917729 LMG917729 LCK917729 KSO917729 KIS917729 JYW917729 JPA917729 JFE917729 IVI917729 ILM917729 IBQ917729 HRU917729 HHY917729 GYC917729 GOG917729 GEK917729 FUO917729 FKS917729 FAW917729 ERA917729 EHE917729 DXI917729 DNM917729 DDQ917729 CTU917729 CJY917729 CAC917729 BQG917729 BGK917729 AWO917729 AMS917729 ACW917729 TA917729 JE917729 I917729 WVQ852193 WLU852193 WBY852193 VSC852193 VIG852193 UYK852193 UOO852193 UES852193 TUW852193 TLA852193 TBE852193 SRI852193 SHM852193 RXQ852193 RNU852193 RDY852193 QUC852193 QKG852193 QAK852193 PQO852193 PGS852193 OWW852193 ONA852193 ODE852193 NTI852193 NJM852193 MZQ852193 MPU852193 MFY852193 LWC852193 LMG852193 LCK852193 KSO852193 KIS852193 JYW852193 JPA852193 JFE852193 IVI852193 ILM852193 IBQ852193 HRU852193 HHY852193 GYC852193 GOG852193 GEK852193 FUO852193 FKS852193 FAW852193 ERA852193 EHE852193 DXI852193 DNM852193 DDQ852193 CTU852193 CJY852193 CAC852193 BQG852193 BGK852193 AWO852193 AMS852193 ACW852193 TA852193 JE852193 I852193 WVQ786657 WLU786657 WBY786657 VSC786657 VIG786657 UYK786657 UOO786657 UES786657 TUW786657 TLA786657 TBE786657 SRI786657 SHM786657 RXQ786657 RNU786657 RDY786657 QUC786657 QKG786657 QAK786657 PQO786657 PGS786657 OWW786657 ONA786657 ODE786657 NTI786657 NJM786657 MZQ786657 MPU786657 MFY786657 LWC786657 LMG786657 LCK786657 KSO786657 KIS786657 JYW786657 JPA786657 JFE786657 IVI786657 ILM786657 IBQ786657 HRU786657 HHY786657 GYC786657 GOG786657 GEK786657 FUO786657 FKS786657 FAW786657 ERA786657 EHE786657 DXI786657 DNM786657 DDQ786657 CTU786657 CJY786657 CAC786657 BQG786657 BGK786657 AWO786657 AMS786657 ACW786657 TA786657 JE786657 I786657 WVQ721121 WLU721121 WBY721121 VSC721121 VIG721121 UYK721121 UOO721121 UES721121 TUW721121 TLA721121 TBE721121 SRI721121 SHM721121 RXQ721121 RNU721121 RDY721121 QUC721121 QKG721121 QAK721121 PQO721121 PGS721121 OWW721121 ONA721121 ODE721121 NTI721121 NJM721121 MZQ721121 MPU721121 MFY721121 LWC721121 LMG721121 LCK721121 KSO721121 KIS721121 JYW721121 JPA721121 JFE721121 IVI721121 ILM721121 IBQ721121 HRU721121 HHY721121 GYC721121 GOG721121 GEK721121 FUO721121 FKS721121 FAW721121 ERA721121 EHE721121 DXI721121 DNM721121 DDQ721121 CTU721121 CJY721121 CAC721121 BQG721121 BGK721121 AWO721121 AMS721121 ACW721121 TA721121 JE721121 I721121 WVQ655585 WLU655585 WBY655585 VSC655585 VIG655585 UYK655585 UOO655585 UES655585 TUW655585 TLA655585 TBE655585 SRI655585 SHM655585 RXQ655585 RNU655585 RDY655585 QUC655585 QKG655585 QAK655585 PQO655585 PGS655585 OWW655585 ONA655585 ODE655585 NTI655585 NJM655585 MZQ655585 MPU655585 MFY655585 LWC655585 LMG655585 LCK655585 KSO655585 KIS655585 JYW655585 JPA655585 JFE655585 IVI655585 ILM655585 IBQ655585 HRU655585 HHY655585 GYC655585 GOG655585 GEK655585 FUO655585 FKS655585 FAW655585 ERA655585 EHE655585 DXI655585 DNM655585 DDQ655585 CTU655585 CJY655585 CAC655585 BQG655585 BGK655585 AWO655585 AMS655585 ACW655585 TA655585 JE655585 I655585 WVQ590049 WLU590049 WBY590049 VSC590049 VIG590049 UYK590049 UOO590049 UES590049 TUW590049 TLA590049 TBE590049 SRI590049 SHM590049 RXQ590049 RNU590049 RDY590049 QUC590049 QKG590049 QAK590049 PQO590049 PGS590049 OWW590049 ONA590049 ODE590049 NTI590049 NJM590049 MZQ590049 MPU590049 MFY590049 LWC590049 LMG590049 LCK590049 KSO590049 KIS590049 JYW590049 JPA590049 JFE590049 IVI590049 ILM590049 IBQ590049 HRU590049 HHY590049 GYC590049 GOG590049 GEK590049 FUO590049 FKS590049 FAW590049 ERA590049 EHE590049 DXI590049 DNM590049 DDQ590049 CTU590049 CJY590049 CAC590049 BQG590049 BGK590049 AWO590049 AMS590049 ACW590049 TA590049 JE590049 I590049 WVQ524513 WLU524513 WBY524513 VSC524513 VIG524513 UYK524513 UOO524513 UES524513 TUW524513 TLA524513 TBE524513 SRI524513 SHM524513 RXQ524513 RNU524513 RDY524513 QUC524513 QKG524513 QAK524513 PQO524513 PGS524513 OWW524513 ONA524513 ODE524513 NTI524513 NJM524513 MZQ524513 MPU524513 MFY524513 LWC524513 LMG524513 LCK524513 KSO524513 KIS524513 JYW524513 JPA524513 JFE524513 IVI524513 ILM524513 IBQ524513 HRU524513 HHY524513 GYC524513 GOG524513 GEK524513 FUO524513 FKS524513 FAW524513 ERA524513 EHE524513 DXI524513 DNM524513 DDQ524513 CTU524513 CJY524513 CAC524513 BQG524513 BGK524513 AWO524513 AMS524513 ACW524513 TA524513 JE524513 I524513 WVQ458977 WLU458977 WBY458977 VSC458977 VIG458977 UYK458977 UOO458977 UES458977 TUW458977 TLA458977 TBE458977 SRI458977 SHM458977 RXQ458977 RNU458977 RDY458977 QUC458977 QKG458977 QAK458977 PQO458977 PGS458977 OWW458977 ONA458977 ODE458977 NTI458977 NJM458977 MZQ458977 MPU458977 MFY458977 LWC458977 LMG458977 LCK458977 KSO458977 KIS458977 JYW458977 JPA458977 JFE458977 IVI458977 ILM458977 IBQ458977 HRU458977 HHY458977 GYC458977 GOG458977 GEK458977 FUO458977 FKS458977 FAW458977 ERA458977 EHE458977 DXI458977 DNM458977 DDQ458977 CTU458977 CJY458977 CAC458977 BQG458977 BGK458977 AWO458977 AMS458977 ACW458977 TA458977 JE458977 I458977 WVQ393441 WLU393441 WBY393441 VSC393441 VIG393441 UYK393441 UOO393441 UES393441 TUW393441 TLA393441 TBE393441 SRI393441 SHM393441 RXQ393441 RNU393441 RDY393441 QUC393441 QKG393441 QAK393441 PQO393441 PGS393441 OWW393441 ONA393441 ODE393441 NTI393441 NJM393441 MZQ393441 MPU393441 MFY393441 LWC393441 LMG393441 LCK393441 KSO393441 KIS393441 JYW393441 JPA393441 JFE393441 IVI393441 ILM393441 IBQ393441 HRU393441 HHY393441 GYC393441 GOG393441 GEK393441 FUO393441 FKS393441 FAW393441 ERA393441 EHE393441 DXI393441 DNM393441 DDQ393441 CTU393441 CJY393441 CAC393441 BQG393441 BGK393441 AWO393441 AMS393441 ACW393441 TA393441 JE393441 I393441 WVQ327905 WLU327905 WBY327905 VSC327905 VIG327905 UYK327905 UOO327905 UES327905 TUW327905 TLA327905 TBE327905 SRI327905 SHM327905 RXQ327905 RNU327905 RDY327905 QUC327905 QKG327905 QAK327905 PQO327905 PGS327905 OWW327905 ONA327905 ODE327905 NTI327905 NJM327905 MZQ327905 MPU327905 MFY327905 LWC327905 LMG327905 LCK327905 KSO327905 KIS327905 JYW327905 JPA327905 JFE327905 IVI327905 ILM327905 IBQ327905 HRU327905 HHY327905 GYC327905 GOG327905 GEK327905 FUO327905 FKS327905 FAW327905 ERA327905 EHE327905 DXI327905 DNM327905 DDQ327905 CTU327905 CJY327905 CAC327905 BQG327905 BGK327905 AWO327905 AMS327905 ACW327905 TA327905 JE327905 I327905 WVQ262369 WLU262369 WBY262369 VSC262369 VIG262369 UYK262369 UOO262369 UES262369 TUW262369 TLA262369 TBE262369 SRI262369 SHM262369 RXQ262369 RNU262369 RDY262369 QUC262369 QKG262369 QAK262369 PQO262369 PGS262369 OWW262369 ONA262369 ODE262369 NTI262369 NJM262369 MZQ262369 MPU262369 MFY262369 LWC262369 LMG262369 LCK262369 KSO262369 KIS262369 JYW262369 JPA262369 JFE262369 IVI262369 ILM262369 IBQ262369 HRU262369 HHY262369 GYC262369 GOG262369 GEK262369 FUO262369 FKS262369 FAW262369 ERA262369 EHE262369 DXI262369 DNM262369 DDQ262369 CTU262369 CJY262369 CAC262369 BQG262369 BGK262369 AWO262369 AMS262369 ACW262369 TA262369 JE262369 I262369 WVQ196833 WLU196833 WBY196833 VSC196833 VIG196833 UYK196833 UOO196833 UES196833 TUW196833 TLA196833 TBE196833 SRI196833 SHM196833 RXQ196833 RNU196833 RDY196833 QUC196833 QKG196833 QAK196833 PQO196833 PGS196833 OWW196833 ONA196833 ODE196833 NTI196833 NJM196833 MZQ196833 MPU196833 MFY196833 LWC196833 LMG196833 LCK196833 KSO196833 KIS196833 JYW196833 JPA196833 JFE196833 IVI196833 ILM196833 IBQ196833 HRU196833 HHY196833 GYC196833 GOG196833 GEK196833 FUO196833 FKS196833 FAW196833 ERA196833 EHE196833 DXI196833 DNM196833 DDQ196833 CTU196833 CJY196833 CAC196833 BQG196833 BGK196833 AWO196833 AMS196833 ACW196833 TA196833 JE196833 I196833 WVQ131297 WLU131297 WBY131297 VSC131297 VIG131297 UYK131297 UOO131297 UES131297 TUW131297 TLA131297 TBE131297 SRI131297 SHM131297 RXQ131297 RNU131297 RDY131297 QUC131297 QKG131297 QAK131297 PQO131297 PGS131297 OWW131297 ONA131297 ODE131297 NTI131297 NJM131297 MZQ131297 MPU131297 MFY131297 LWC131297 LMG131297 LCK131297 KSO131297 KIS131297 JYW131297 JPA131297 JFE131297 IVI131297 ILM131297 IBQ131297 HRU131297 HHY131297 GYC131297 GOG131297 GEK131297 FUO131297 FKS131297 FAW131297 ERA131297 EHE131297 DXI131297 DNM131297 DDQ131297 CTU131297 CJY131297 CAC131297 BQG131297 BGK131297 AWO131297 AMS131297 ACW131297 TA131297 JE131297 I131297 WVQ65761 WLU65761 WBY65761 VSC65761 VIG65761 UYK65761 UOO65761 UES65761 TUW65761 TLA65761 TBE65761 SRI65761 SHM65761 RXQ65761 RNU65761 RDY65761 QUC65761 QKG65761 QAK65761 PQO65761 PGS65761 OWW65761 ONA65761 ODE65761 NTI65761 NJM65761 MZQ65761 MPU65761 MFY65761 LWC65761 LMG65761 LCK65761 KSO65761 KIS65761 JYW65761 JPA65761 JFE65761 IVI65761 ILM65761 IBQ65761 HRU65761 HHY65761 GYC65761 GOG65761 GEK65761 FUO65761 FKS65761 FAW65761 ERA65761 EHE65761 DXI65761 DNM65761 DDQ65761 CTU65761 CJY65761 CAC65761 BQG65761 BGK65761 AWO65761 AMS65761 ACW65761 TA65761 JE65761 I65761 WVQ983263 WLU983263 WBY983263 VSC983263 VIG983263 UYK983263 UOO983263 UES983263 TUW983263 TLA983263 TBE983263 SRI983263 SHM983263 RXQ983263 RNU983263 RDY983263 QUC983263 QKG983263 QAK983263 PQO983263 PGS983263 OWW983263 ONA983263 ODE983263 NTI983263 NJM983263 MZQ983263 MPU983263 MFY983263 LWC983263 LMG983263 LCK983263 KSO983263 KIS983263 JYW983263 JPA983263 JFE983263 IVI983263 ILM983263 IBQ983263 HRU983263 HHY983263 GYC983263 GOG983263 GEK983263 FUO983263 FKS983263 FAW983263 ERA983263 EHE983263 DXI983263 DNM983263 DDQ983263 CTU983263 CJY983263 CAC983263 BQG983263 BGK983263 AWO983263 AMS983263 ACW983263 TA983263 JE983263 I983263 WVQ917727 WLU917727 WBY917727 VSC917727 VIG917727 UYK917727 UOO917727 UES917727 TUW917727 TLA917727 TBE917727 SRI917727 SHM917727 RXQ917727 RNU917727 RDY917727 QUC917727 QKG917727 QAK917727 PQO917727 PGS917727 OWW917727 ONA917727 ODE917727 NTI917727 NJM917727 MZQ917727 MPU917727 MFY917727 LWC917727 LMG917727 LCK917727 KSO917727 KIS917727 JYW917727 JPA917727 JFE917727 IVI917727 ILM917727 IBQ917727 HRU917727 HHY917727 GYC917727 GOG917727 GEK917727 FUO917727 FKS917727 FAW917727 ERA917727 EHE917727 DXI917727 DNM917727 DDQ917727 CTU917727 CJY917727 CAC917727 BQG917727 BGK917727 AWO917727 AMS917727 ACW917727 TA917727 JE917727 I917727 WVQ852191 WLU852191 WBY852191 VSC852191 VIG852191 UYK852191 UOO852191 UES852191 TUW852191 TLA852191 TBE852191 SRI852191 SHM852191 RXQ852191 RNU852191 RDY852191 QUC852191 QKG852191 QAK852191 PQO852191 PGS852191 OWW852191 ONA852191 ODE852191 NTI852191 NJM852191 MZQ852191 MPU852191 MFY852191 LWC852191 LMG852191 LCK852191 KSO852191 KIS852191 JYW852191 JPA852191 JFE852191 IVI852191 ILM852191 IBQ852191 HRU852191 HHY852191 GYC852191 GOG852191 GEK852191 FUO852191 FKS852191 FAW852191 ERA852191 EHE852191 DXI852191 DNM852191 DDQ852191 CTU852191 CJY852191 CAC852191 BQG852191 BGK852191 AWO852191 AMS852191 ACW852191 TA852191 JE852191 I852191 WVQ786655 WLU786655 WBY786655 VSC786655 VIG786655 UYK786655 UOO786655 UES786655 TUW786655 TLA786655 TBE786655 SRI786655 SHM786655 RXQ786655 RNU786655 RDY786655 QUC786655 QKG786655 QAK786655 PQO786655 PGS786655 OWW786655 ONA786655 ODE786655 NTI786655 NJM786655 MZQ786655 MPU786655 MFY786655 LWC786655 LMG786655 LCK786655 KSO786655 KIS786655 JYW786655 JPA786655 JFE786655 IVI786655 ILM786655 IBQ786655 HRU786655 HHY786655 GYC786655 GOG786655 GEK786655 FUO786655 FKS786655 FAW786655 ERA786655 EHE786655 DXI786655 DNM786655 DDQ786655 CTU786655 CJY786655 CAC786655 BQG786655 BGK786655 AWO786655 AMS786655 ACW786655 TA786655 JE786655 I786655 WVQ721119 WLU721119 WBY721119 VSC721119 VIG721119 UYK721119 UOO721119 UES721119 TUW721119 TLA721119 TBE721119 SRI721119 SHM721119 RXQ721119 RNU721119 RDY721119 QUC721119 QKG721119 QAK721119 PQO721119 PGS721119 OWW721119 ONA721119 ODE721119 NTI721119 NJM721119 MZQ721119 MPU721119 MFY721119 LWC721119 LMG721119 LCK721119 KSO721119 KIS721119 JYW721119 JPA721119 JFE721119 IVI721119 ILM721119 IBQ721119 HRU721119 HHY721119 GYC721119 GOG721119 GEK721119 FUO721119 FKS721119 FAW721119 ERA721119 EHE721119 DXI721119 DNM721119 DDQ721119 CTU721119 CJY721119 CAC721119 BQG721119 BGK721119 AWO721119 AMS721119 ACW721119 TA721119 JE721119 I721119 WVQ655583 WLU655583 WBY655583 VSC655583 VIG655583 UYK655583 UOO655583 UES655583 TUW655583 TLA655583 TBE655583 SRI655583 SHM655583 RXQ655583 RNU655583 RDY655583 QUC655583 QKG655583 QAK655583 PQO655583 PGS655583 OWW655583 ONA655583 ODE655583 NTI655583 NJM655583 MZQ655583 MPU655583 MFY655583 LWC655583 LMG655583 LCK655583 KSO655583 KIS655583 JYW655583 JPA655583 JFE655583 IVI655583 ILM655583 IBQ655583 HRU655583 HHY655583 GYC655583 GOG655583 GEK655583 FUO655583 FKS655583 FAW655583 ERA655583 EHE655583 DXI655583 DNM655583 DDQ655583 CTU655583 CJY655583 CAC655583 BQG655583 BGK655583 AWO655583 AMS655583 ACW655583 TA655583 JE655583 I655583 WVQ590047 WLU590047 WBY590047 VSC590047 VIG590047 UYK590047 UOO590047 UES590047 TUW590047 TLA590047 TBE590047 SRI590047 SHM590047 RXQ590047 RNU590047 RDY590047 QUC590047 QKG590047 QAK590047 PQO590047 PGS590047 OWW590047 ONA590047 ODE590047 NTI590047 NJM590047 MZQ590047 MPU590047 MFY590047 LWC590047 LMG590047 LCK590047 KSO590047 KIS590047 JYW590047 JPA590047 JFE590047 IVI590047 ILM590047 IBQ590047 HRU590047 HHY590047 GYC590047 GOG590047 GEK590047 FUO590047 FKS590047 FAW590047 ERA590047 EHE590047 DXI590047 DNM590047 DDQ590047 CTU590047 CJY590047 CAC590047 BQG590047 BGK590047 AWO590047 AMS590047 ACW590047 TA590047 JE590047 I590047 WVQ524511 WLU524511 WBY524511 VSC524511 VIG524511 UYK524511 UOO524511 UES524511 TUW524511 TLA524511 TBE524511 SRI524511 SHM524511 RXQ524511 RNU524511 RDY524511 QUC524511 QKG524511 QAK524511 PQO524511 PGS524511 OWW524511 ONA524511 ODE524511 NTI524511 NJM524511 MZQ524511 MPU524511 MFY524511 LWC524511 LMG524511 LCK524511 KSO524511 KIS524511 JYW524511 JPA524511 JFE524511 IVI524511 ILM524511 IBQ524511 HRU524511 HHY524511 GYC524511 GOG524511 GEK524511 FUO524511 FKS524511 FAW524511 ERA524511 EHE524511 DXI524511 DNM524511 DDQ524511 CTU524511 CJY524511 CAC524511 BQG524511 BGK524511 AWO524511 AMS524511 ACW524511 TA524511 JE524511 I524511 WVQ458975 WLU458975 WBY458975 VSC458975 VIG458975 UYK458975 UOO458975 UES458975 TUW458975 TLA458975 TBE458975 SRI458975 SHM458975 RXQ458975 RNU458975 RDY458975 QUC458975 QKG458975 QAK458975 PQO458975 PGS458975 OWW458975 ONA458975 ODE458975 NTI458975 NJM458975 MZQ458975 MPU458975 MFY458975 LWC458975 LMG458975 LCK458975 KSO458975 KIS458975 JYW458975 JPA458975 JFE458975 IVI458975 ILM458975 IBQ458975 HRU458975 HHY458975 GYC458975 GOG458975 GEK458975 FUO458975 FKS458975 FAW458975 ERA458975 EHE458975 DXI458975 DNM458975 DDQ458975 CTU458975 CJY458975 CAC458975 BQG458975 BGK458975 AWO458975 AMS458975 ACW458975 TA458975 JE458975 I458975 WVQ393439 WLU393439 WBY393439 VSC393439 VIG393439 UYK393439 UOO393439 UES393439 TUW393439 TLA393439 TBE393439 SRI393439 SHM393439 RXQ393439 RNU393439 RDY393439 QUC393439 QKG393439 QAK393439 PQO393439 PGS393439 OWW393439 ONA393439 ODE393439 NTI393439 NJM393439 MZQ393439 MPU393439 MFY393439 LWC393439 LMG393439 LCK393439 KSO393439 KIS393439 JYW393439 JPA393439 JFE393439 IVI393439 ILM393439 IBQ393439 HRU393439 HHY393439 GYC393439 GOG393439 GEK393439 FUO393439 FKS393439 FAW393439 ERA393439 EHE393439 DXI393439 DNM393439 DDQ393439 CTU393439 CJY393439 CAC393439 BQG393439 BGK393439 AWO393439 AMS393439 ACW393439 TA393439 JE393439 I393439 WVQ327903 WLU327903 WBY327903 VSC327903 VIG327903 UYK327903 UOO327903 UES327903 TUW327903 TLA327903 TBE327903 SRI327903 SHM327903 RXQ327903 RNU327903 RDY327903 QUC327903 QKG327903 QAK327903 PQO327903 PGS327903 OWW327903 ONA327903 ODE327903 NTI327903 NJM327903 MZQ327903 MPU327903 MFY327903 LWC327903 LMG327903 LCK327903 KSO327903 KIS327903 JYW327903 JPA327903 JFE327903 IVI327903 ILM327903 IBQ327903 HRU327903 HHY327903 GYC327903 GOG327903 GEK327903 FUO327903 FKS327903 FAW327903 ERA327903 EHE327903 DXI327903 DNM327903 DDQ327903 CTU327903 CJY327903 CAC327903 BQG327903 BGK327903 AWO327903 AMS327903 ACW327903 TA327903 JE327903 I327903 WVQ262367 WLU262367 WBY262367 VSC262367 VIG262367 UYK262367 UOO262367 UES262367 TUW262367 TLA262367 TBE262367 SRI262367 SHM262367 RXQ262367 RNU262367 RDY262367 QUC262367 QKG262367 QAK262367 PQO262367 PGS262367 OWW262367 ONA262367 ODE262367 NTI262367 NJM262367 MZQ262367 MPU262367 MFY262367 LWC262367 LMG262367 LCK262367 KSO262367 KIS262367 JYW262367 JPA262367 JFE262367 IVI262367 ILM262367 IBQ262367 HRU262367 HHY262367 GYC262367 GOG262367 GEK262367 FUO262367 FKS262367 FAW262367 ERA262367 EHE262367 DXI262367 DNM262367 DDQ262367 CTU262367 CJY262367 CAC262367 BQG262367 BGK262367 AWO262367 AMS262367 ACW262367 TA262367 JE262367 I262367 WVQ196831 WLU196831 WBY196831 VSC196831 VIG196831 UYK196831 UOO196831 UES196831 TUW196831 TLA196831 TBE196831 SRI196831 SHM196831 RXQ196831 RNU196831 RDY196831 QUC196831 QKG196831 QAK196831 PQO196831 PGS196831 OWW196831 ONA196831 ODE196831 NTI196831 NJM196831 MZQ196831 MPU196831 MFY196831 LWC196831 LMG196831 LCK196831 KSO196831 KIS196831 JYW196831 JPA196831 JFE196831 IVI196831 ILM196831 IBQ196831 HRU196831 HHY196831 GYC196831 GOG196831 GEK196831 FUO196831 FKS196831 FAW196831 ERA196831 EHE196831 DXI196831 DNM196831 DDQ196831 CTU196831 CJY196831 CAC196831 BQG196831 BGK196831 AWO196831 AMS196831 ACW196831 TA196831 JE196831 I196831 WVQ131295 WLU131295 WBY131295 VSC131295 VIG131295 UYK131295 UOO131295 UES131295 TUW131295 TLA131295 TBE131295 SRI131295 SHM131295 RXQ131295 RNU131295 RDY131295 QUC131295 QKG131295 QAK131295 PQO131295 PGS131295 OWW131295 ONA131295 ODE131295 NTI131295 NJM131295 MZQ131295 MPU131295 MFY131295 LWC131295 LMG131295 LCK131295 KSO131295 KIS131295 JYW131295 JPA131295 JFE131295 IVI131295 ILM131295 IBQ131295 HRU131295 HHY131295 GYC131295 GOG131295 GEK131295 FUO131295 FKS131295 FAW131295 ERA131295 EHE131295 DXI131295 DNM131295 DDQ131295 CTU131295 CJY131295 CAC131295 BQG131295 BGK131295 AWO131295 AMS131295 ACW131295 TA131295 JE131295 I131295 WVQ65759 WLU65759 WBY65759 VSC65759 VIG65759 UYK65759 UOO65759 UES65759 TUW65759 TLA65759 TBE65759 SRI65759 SHM65759 RXQ65759 RNU65759 RDY65759 QUC65759 QKG65759 QAK65759 PQO65759 PGS65759 OWW65759 ONA65759 ODE65759 NTI65759 NJM65759 MZQ65759 MPU65759 MFY65759 LWC65759 LMG65759 LCK65759 KSO65759 KIS65759 JYW65759 JPA65759 JFE65759 IVI65759 ILM65759 IBQ65759 HRU65759 HHY65759 GYC65759 GOG65759 GEK65759 FUO65759 FKS65759 FAW65759 ERA65759 EHE65759 DXI65759 DNM65759 DDQ65759 CTU65759 CJY65759 CAC65759 BQG65759 BGK65759 AWO65759 AMS65759 ACW65759 TA65759 JE65759" xr:uid="{00000000-0002-0000-0600-000000000000}">
      <formula1>#REF!</formula1>
    </dataValidation>
    <dataValidation type="list" allowBlank="1" showInputMessage="1" showErrorMessage="1" sqref="I225 I223 I227" xr:uid="{DA0713C9-554F-4F50-851B-96E89569811C}">
      <formula1>"YES,NO"</formula1>
    </dataValidation>
  </dataValidations>
  <printOptions horizontalCentered="1"/>
  <pageMargins left="0.42" right="0.28999999999999998" top="0.4" bottom="0.31" header="0.32" footer="0.24"/>
  <pageSetup paperSize="9" scale="65" fitToHeight="0" orientation="portrait" r:id="rId22"/>
  <headerFooter alignWithMargins="0"/>
  <rowBreaks count="1" manualBreakCount="1">
    <brk id="249" max="8" man="1"/>
  </rowBreaks>
  <drawing r:id="rId23"/>
  <legacyDrawing r:id="rId24"/>
  <mc:AlternateContent xmlns:mc="http://schemas.openxmlformats.org/markup-compatibility/2006">
    <mc:Choice Requires="x14">
      <controls>
        <mc:AlternateContent xmlns:mc="http://schemas.openxmlformats.org/markup-compatibility/2006">
          <mc:Choice Requires="x14">
            <control shapeId="141345" r:id="rId25" name="Check Box 33">
              <controlPr defaultSize="0" autoFill="0" autoLine="0" autoPict="0">
                <anchor moveWithCells="1" sizeWithCells="1">
                  <from>
                    <xdr:col>6</xdr:col>
                    <xdr:colOff>885825</xdr:colOff>
                    <xdr:row>166</xdr:row>
                    <xdr:rowOff>447675</xdr:rowOff>
                  </from>
                  <to>
                    <xdr:col>6</xdr:col>
                    <xdr:colOff>885825</xdr:colOff>
                    <xdr:row>166</xdr:row>
                    <xdr:rowOff>447675</xdr:rowOff>
                  </to>
                </anchor>
              </controlPr>
            </control>
          </mc:Choice>
        </mc:AlternateContent>
        <mc:AlternateContent xmlns:mc="http://schemas.openxmlformats.org/markup-compatibility/2006">
          <mc:Choice Requires="x14">
            <control shapeId="141346" r:id="rId26" name="Check Box 34">
              <controlPr defaultSize="0" autoFill="0" autoLine="0" autoPict="0">
                <anchor moveWithCells="1" sizeWithCells="1">
                  <from>
                    <xdr:col>6</xdr:col>
                    <xdr:colOff>885825</xdr:colOff>
                    <xdr:row>166</xdr:row>
                    <xdr:rowOff>447675</xdr:rowOff>
                  </from>
                  <to>
                    <xdr:col>6</xdr:col>
                    <xdr:colOff>885825</xdr:colOff>
                    <xdr:row>166</xdr:row>
                    <xdr:rowOff>447675</xdr:rowOff>
                  </to>
                </anchor>
              </controlPr>
            </control>
          </mc:Choice>
        </mc:AlternateContent>
        <mc:AlternateContent xmlns:mc="http://schemas.openxmlformats.org/markup-compatibility/2006">
          <mc:Choice Requires="x14">
            <control shapeId="141347" r:id="rId27" name="Check Box 35">
              <controlPr defaultSize="0" autoFill="0" autoLine="0" autoPict="0">
                <anchor moveWithCells="1" sizeWithCells="1">
                  <from>
                    <xdr:col>6</xdr:col>
                    <xdr:colOff>885825</xdr:colOff>
                    <xdr:row>166</xdr:row>
                    <xdr:rowOff>447675</xdr:rowOff>
                  </from>
                  <to>
                    <xdr:col>6</xdr:col>
                    <xdr:colOff>885825</xdr:colOff>
                    <xdr:row>166</xdr:row>
                    <xdr:rowOff>447675</xdr:rowOff>
                  </to>
                </anchor>
              </controlPr>
            </control>
          </mc:Choice>
        </mc:AlternateContent>
        <mc:AlternateContent xmlns:mc="http://schemas.openxmlformats.org/markup-compatibility/2006">
          <mc:Choice Requires="x14">
            <control shapeId="141348" r:id="rId28" name="Check Box 36">
              <controlPr defaultSize="0" autoFill="0" autoLine="0" autoPict="0">
                <anchor moveWithCells="1" sizeWithCells="1">
                  <from>
                    <xdr:col>6</xdr:col>
                    <xdr:colOff>885825</xdr:colOff>
                    <xdr:row>166</xdr:row>
                    <xdr:rowOff>447675</xdr:rowOff>
                  </from>
                  <to>
                    <xdr:col>6</xdr:col>
                    <xdr:colOff>885825</xdr:colOff>
                    <xdr:row>166</xdr:row>
                    <xdr:rowOff>447675</xdr:rowOff>
                  </to>
                </anchor>
              </controlPr>
            </control>
          </mc:Choice>
        </mc:AlternateContent>
        <mc:AlternateContent xmlns:mc="http://schemas.openxmlformats.org/markup-compatibility/2006">
          <mc:Choice Requires="x14">
            <control shapeId="141349" r:id="rId29" name="Check Box 37">
              <controlPr defaultSize="0" autoFill="0" autoLine="0" autoPict="0">
                <anchor moveWithCells="1" sizeWithCells="1">
                  <from>
                    <xdr:col>6</xdr:col>
                    <xdr:colOff>885825</xdr:colOff>
                    <xdr:row>166</xdr:row>
                    <xdr:rowOff>447675</xdr:rowOff>
                  </from>
                  <to>
                    <xdr:col>6</xdr:col>
                    <xdr:colOff>885825</xdr:colOff>
                    <xdr:row>166</xdr:row>
                    <xdr:rowOff>447675</xdr:rowOff>
                  </to>
                </anchor>
              </controlPr>
            </control>
          </mc:Choice>
        </mc:AlternateContent>
        <mc:AlternateContent xmlns:mc="http://schemas.openxmlformats.org/markup-compatibility/2006">
          <mc:Choice Requires="x14">
            <control shapeId="141350" r:id="rId30" name="Check Box 38">
              <controlPr defaultSize="0" autoFill="0" autoLine="0" autoPict="0">
                <anchor moveWithCells="1" sizeWithCells="1">
                  <from>
                    <xdr:col>5</xdr:col>
                    <xdr:colOff>47625</xdr:colOff>
                    <xdr:row>87</xdr:row>
                    <xdr:rowOff>28575</xdr:rowOff>
                  </from>
                  <to>
                    <xdr:col>5</xdr:col>
                    <xdr:colOff>47625</xdr:colOff>
                    <xdr:row>87</xdr:row>
                    <xdr:rowOff>28575</xdr:rowOff>
                  </to>
                </anchor>
              </controlPr>
            </control>
          </mc:Choice>
        </mc:AlternateContent>
        <mc:AlternateContent xmlns:mc="http://schemas.openxmlformats.org/markup-compatibility/2006">
          <mc:Choice Requires="x14">
            <control shapeId="141351" r:id="rId31" name="Check Box 39">
              <controlPr defaultSize="0" autoFill="0" autoLine="0" autoPict="0">
                <anchor moveWithCells="1" sizeWithCells="1">
                  <from>
                    <xdr:col>8</xdr:col>
                    <xdr:colOff>1543050</xdr:colOff>
                    <xdr:row>166</xdr:row>
                    <xdr:rowOff>447675</xdr:rowOff>
                  </from>
                  <to>
                    <xdr:col>8</xdr:col>
                    <xdr:colOff>1543050</xdr:colOff>
                    <xdr:row>166</xdr:row>
                    <xdr:rowOff>447675</xdr:rowOff>
                  </to>
                </anchor>
              </controlPr>
            </control>
          </mc:Choice>
        </mc:AlternateContent>
        <mc:AlternateContent xmlns:mc="http://schemas.openxmlformats.org/markup-compatibility/2006">
          <mc:Choice Requires="x14">
            <control shapeId="141352" r:id="rId32" name="Check Box 40">
              <controlPr defaultSize="0" autoFill="0" autoLine="0" autoPict="0">
                <anchor moveWithCells="1" sizeWithCells="1">
                  <from>
                    <xdr:col>8</xdr:col>
                    <xdr:colOff>1543050</xdr:colOff>
                    <xdr:row>166</xdr:row>
                    <xdr:rowOff>447675</xdr:rowOff>
                  </from>
                  <to>
                    <xdr:col>8</xdr:col>
                    <xdr:colOff>1543050</xdr:colOff>
                    <xdr:row>166</xdr:row>
                    <xdr:rowOff>447675</xdr:rowOff>
                  </to>
                </anchor>
              </controlPr>
            </control>
          </mc:Choice>
        </mc:AlternateContent>
        <mc:AlternateContent xmlns:mc="http://schemas.openxmlformats.org/markup-compatibility/2006">
          <mc:Choice Requires="x14">
            <control shapeId="141353" r:id="rId33" name="Check Box 41">
              <controlPr defaultSize="0" autoFill="0" autoLine="0" autoPict="0">
                <anchor moveWithCells="1" sizeWithCells="1">
                  <from>
                    <xdr:col>8</xdr:col>
                    <xdr:colOff>1543050</xdr:colOff>
                    <xdr:row>166</xdr:row>
                    <xdr:rowOff>447675</xdr:rowOff>
                  </from>
                  <to>
                    <xdr:col>8</xdr:col>
                    <xdr:colOff>1543050</xdr:colOff>
                    <xdr:row>166</xdr:row>
                    <xdr:rowOff>447675</xdr:rowOff>
                  </to>
                </anchor>
              </controlPr>
            </control>
          </mc:Choice>
        </mc:AlternateContent>
        <mc:AlternateContent xmlns:mc="http://schemas.openxmlformats.org/markup-compatibility/2006">
          <mc:Choice Requires="x14">
            <control shapeId="141354" r:id="rId34" name="Check Box 42">
              <controlPr defaultSize="0" autoFill="0" autoLine="0" autoPict="0">
                <anchor moveWithCells="1" sizeWithCells="1">
                  <from>
                    <xdr:col>8</xdr:col>
                    <xdr:colOff>1543050</xdr:colOff>
                    <xdr:row>166</xdr:row>
                    <xdr:rowOff>447675</xdr:rowOff>
                  </from>
                  <to>
                    <xdr:col>8</xdr:col>
                    <xdr:colOff>1543050</xdr:colOff>
                    <xdr:row>166</xdr:row>
                    <xdr:rowOff>447675</xdr:rowOff>
                  </to>
                </anchor>
              </controlPr>
            </control>
          </mc:Choice>
        </mc:AlternateContent>
        <mc:AlternateContent xmlns:mc="http://schemas.openxmlformats.org/markup-compatibility/2006">
          <mc:Choice Requires="x14">
            <control shapeId="141355" r:id="rId35" name="Check Box 43">
              <controlPr defaultSize="0" autoFill="0" autoLine="0" autoPict="0">
                <anchor moveWithCells="1" sizeWithCells="1">
                  <from>
                    <xdr:col>8</xdr:col>
                    <xdr:colOff>1543050</xdr:colOff>
                    <xdr:row>166</xdr:row>
                    <xdr:rowOff>447675</xdr:rowOff>
                  </from>
                  <to>
                    <xdr:col>9</xdr:col>
                    <xdr:colOff>0</xdr:colOff>
                    <xdr:row>166</xdr:row>
                    <xdr:rowOff>447675</xdr:rowOff>
                  </to>
                </anchor>
              </controlPr>
            </control>
          </mc:Choice>
        </mc:AlternateContent>
        <mc:AlternateContent xmlns:mc="http://schemas.openxmlformats.org/markup-compatibility/2006">
          <mc:Choice Requires="x14">
            <control shapeId="141356" r:id="rId36" name="Check Box 44">
              <controlPr defaultSize="0" autoFill="0" autoLine="0" autoPict="0">
                <anchor moveWithCells="1" sizeWithCells="1">
                  <from>
                    <xdr:col>7</xdr:col>
                    <xdr:colOff>47625</xdr:colOff>
                    <xdr:row>87</xdr:row>
                    <xdr:rowOff>28575</xdr:rowOff>
                  </from>
                  <to>
                    <xdr:col>7</xdr:col>
                    <xdr:colOff>47625</xdr:colOff>
                    <xdr:row>87</xdr:row>
                    <xdr:rowOff>28575</xdr:rowOff>
                  </to>
                </anchor>
              </controlPr>
            </control>
          </mc:Choice>
        </mc:AlternateContent>
        <mc:AlternateContent xmlns:mc="http://schemas.openxmlformats.org/markup-compatibility/2006">
          <mc:Choice Requires="x14">
            <control shapeId="141357" r:id="rId37" name="Check Box 45">
              <controlPr defaultSize="0" autoFill="0" autoLine="0" autoPict="0">
                <anchor moveWithCells="1" sizeWithCells="1">
                  <from>
                    <xdr:col>5</xdr:col>
                    <xdr:colOff>66675</xdr:colOff>
                    <xdr:row>93</xdr:row>
                    <xdr:rowOff>57150</xdr:rowOff>
                  </from>
                  <to>
                    <xdr:col>5</xdr:col>
                    <xdr:colOff>438150</xdr:colOff>
                    <xdr:row>93</xdr:row>
                    <xdr:rowOff>295275</xdr:rowOff>
                  </to>
                </anchor>
              </controlPr>
            </control>
          </mc:Choice>
        </mc:AlternateContent>
        <mc:AlternateContent xmlns:mc="http://schemas.openxmlformats.org/markup-compatibility/2006">
          <mc:Choice Requires="x14">
            <control shapeId="141358" r:id="rId38" name="Check Box 46">
              <controlPr defaultSize="0" autoFill="0" autoLine="0" autoPict="0">
                <anchor moveWithCells="1" sizeWithCells="1">
                  <from>
                    <xdr:col>5</xdr:col>
                    <xdr:colOff>581025</xdr:colOff>
                    <xdr:row>93</xdr:row>
                    <xdr:rowOff>57150</xdr:rowOff>
                  </from>
                  <to>
                    <xdr:col>5</xdr:col>
                    <xdr:colOff>1104900</xdr:colOff>
                    <xdr:row>93</xdr:row>
                    <xdr:rowOff>295275</xdr:rowOff>
                  </to>
                </anchor>
              </controlPr>
            </control>
          </mc:Choice>
        </mc:AlternateContent>
        <mc:AlternateContent xmlns:mc="http://schemas.openxmlformats.org/markup-compatibility/2006">
          <mc:Choice Requires="x14">
            <control shapeId="141359" r:id="rId39" name="Check Box 47">
              <controlPr defaultSize="0" autoFill="0" autoLine="0" autoPict="0">
                <anchor moveWithCells="1" sizeWithCells="1">
                  <from>
                    <xdr:col>5</xdr:col>
                    <xdr:colOff>57150</xdr:colOff>
                    <xdr:row>93</xdr:row>
                    <xdr:rowOff>304800</xdr:rowOff>
                  </from>
                  <to>
                    <xdr:col>5</xdr:col>
                    <xdr:colOff>533400</xdr:colOff>
                    <xdr:row>94</xdr:row>
                    <xdr:rowOff>209550</xdr:rowOff>
                  </to>
                </anchor>
              </controlPr>
            </control>
          </mc:Choice>
        </mc:AlternateContent>
        <mc:AlternateContent xmlns:mc="http://schemas.openxmlformats.org/markup-compatibility/2006">
          <mc:Choice Requires="x14">
            <control shapeId="141360" r:id="rId40" name="Check Box 48">
              <controlPr defaultSize="0" autoFill="0" autoLine="0" autoPict="0">
                <anchor moveWithCells="1" sizeWithCells="1">
                  <from>
                    <xdr:col>5</xdr:col>
                    <xdr:colOff>590550</xdr:colOff>
                    <xdr:row>93</xdr:row>
                    <xdr:rowOff>304800</xdr:rowOff>
                  </from>
                  <to>
                    <xdr:col>6</xdr:col>
                    <xdr:colOff>0</xdr:colOff>
                    <xdr:row>94</xdr:row>
                    <xdr:rowOff>219075</xdr:rowOff>
                  </to>
                </anchor>
              </controlPr>
            </control>
          </mc:Choice>
        </mc:AlternateContent>
        <mc:AlternateContent xmlns:mc="http://schemas.openxmlformats.org/markup-compatibility/2006">
          <mc:Choice Requires="x14">
            <control shapeId="141361" r:id="rId41" name="Check Box 49">
              <controlPr defaultSize="0" autoFill="0" autoLine="0" autoPict="0">
                <anchor moveWithCells="1" sizeWithCells="1">
                  <from>
                    <xdr:col>6</xdr:col>
                    <xdr:colOff>133350</xdr:colOff>
                    <xdr:row>93</xdr:row>
                    <xdr:rowOff>123825</xdr:rowOff>
                  </from>
                  <to>
                    <xdr:col>6</xdr:col>
                    <xdr:colOff>609600</xdr:colOff>
                    <xdr:row>94</xdr:row>
                    <xdr:rowOff>247650</xdr:rowOff>
                  </to>
                </anchor>
              </controlPr>
            </control>
          </mc:Choice>
        </mc:AlternateContent>
        <mc:AlternateContent xmlns:mc="http://schemas.openxmlformats.org/markup-compatibility/2006">
          <mc:Choice Requires="x14">
            <control shapeId="141362" r:id="rId42" name="Check Box 50">
              <controlPr defaultSize="0" autoFill="0" autoLine="0" autoPict="0">
                <anchor moveWithCells="1" sizeWithCells="1">
                  <from>
                    <xdr:col>6</xdr:col>
                    <xdr:colOff>790575</xdr:colOff>
                    <xdr:row>93</xdr:row>
                    <xdr:rowOff>123825</xdr:rowOff>
                  </from>
                  <to>
                    <xdr:col>7</xdr:col>
                    <xdr:colOff>152400</xdr:colOff>
                    <xdr:row>94</xdr:row>
                    <xdr:rowOff>247650</xdr:rowOff>
                  </to>
                </anchor>
              </controlPr>
            </control>
          </mc:Choice>
        </mc:AlternateContent>
        <mc:AlternateContent xmlns:mc="http://schemas.openxmlformats.org/markup-compatibility/2006">
          <mc:Choice Requires="x14">
            <control shapeId="141363" r:id="rId43" name="Check Box 51">
              <controlPr defaultSize="0" autoFill="0" autoLine="0" autoPict="0">
                <anchor moveWithCells="1" sizeWithCells="1">
                  <from>
                    <xdr:col>6</xdr:col>
                    <xdr:colOff>123825</xdr:colOff>
                    <xdr:row>94</xdr:row>
                    <xdr:rowOff>266700</xdr:rowOff>
                  </from>
                  <to>
                    <xdr:col>6</xdr:col>
                    <xdr:colOff>733425</xdr:colOff>
                    <xdr:row>94</xdr:row>
                    <xdr:rowOff>714375</xdr:rowOff>
                  </to>
                </anchor>
              </controlPr>
            </control>
          </mc:Choice>
        </mc:AlternateContent>
        <mc:AlternateContent xmlns:mc="http://schemas.openxmlformats.org/markup-compatibility/2006">
          <mc:Choice Requires="x14">
            <control shapeId="141364" r:id="rId44" name="Check Box 52">
              <controlPr defaultSize="0" autoFill="0" autoLine="0" autoPict="0">
                <anchor moveWithCells="1" sizeWithCells="1">
                  <from>
                    <xdr:col>6</xdr:col>
                    <xdr:colOff>800100</xdr:colOff>
                    <xdr:row>94</xdr:row>
                    <xdr:rowOff>276225</xdr:rowOff>
                  </from>
                  <to>
                    <xdr:col>7</xdr:col>
                    <xdr:colOff>542925</xdr:colOff>
                    <xdr:row>94</xdr:row>
                    <xdr:rowOff>733425</xdr:rowOff>
                  </to>
                </anchor>
              </controlPr>
            </control>
          </mc:Choice>
        </mc:AlternateContent>
        <mc:AlternateContent xmlns:mc="http://schemas.openxmlformats.org/markup-compatibility/2006">
          <mc:Choice Requires="x14">
            <control shapeId="141369" r:id="rId45" name="Check Box 57">
              <controlPr defaultSize="0" autoFill="0" autoLine="0" autoPict="0">
                <anchor moveWithCells="1" sizeWithCells="1">
                  <from>
                    <xdr:col>5</xdr:col>
                    <xdr:colOff>9525</xdr:colOff>
                    <xdr:row>168</xdr:row>
                    <xdr:rowOff>85725</xdr:rowOff>
                  </from>
                  <to>
                    <xdr:col>5</xdr:col>
                    <xdr:colOff>542925</xdr:colOff>
                    <xdr:row>168</xdr:row>
                    <xdr:rowOff>533400</xdr:rowOff>
                  </to>
                </anchor>
              </controlPr>
            </control>
          </mc:Choice>
        </mc:AlternateContent>
        <mc:AlternateContent xmlns:mc="http://schemas.openxmlformats.org/markup-compatibility/2006">
          <mc:Choice Requires="x14">
            <control shapeId="141370" r:id="rId46" name="Check Box 58">
              <controlPr defaultSize="0" autoFill="0" autoLine="0" autoPict="0">
                <anchor moveWithCells="1" sizeWithCells="1">
                  <from>
                    <xdr:col>5</xdr:col>
                    <xdr:colOff>9525</xdr:colOff>
                    <xdr:row>168</xdr:row>
                    <xdr:rowOff>409575</xdr:rowOff>
                  </from>
                  <to>
                    <xdr:col>5</xdr:col>
                    <xdr:colOff>771525</xdr:colOff>
                    <xdr:row>168</xdr:row>
                    <xdr:rowOff>857250</xdr:rowOff>
                  </to>
                </anchor>
              </controlPr>
            </control>
          </mc:Choice>
        </mc:AlternateContent>
        <mc:AlternateContent xmlns:mc="http://schemas.openxmlformats.org/markup-compatibility/2006">
          <mc:Choice Requires="x14">
            <control shapeId="141371" r:id="rId47" name="Check Box 59">
              <controlPr defaultSize="0" autoFill="0" autoLine="0" autoPict="0">
                <anchor moveWithCells="1" sizeWithCells="1">
                  <from>
                    <xdr:col>5</xdr:col>
                    <xdr:colOff>828675</xdr:colOff>
                    <xdr:row>168</xdr:row>
                    <xdr:rowOff>419100</xdr:rowOff>
                  </from>
                  <to>
                    <xdr:col>6</xdr:col>
                    <xdr:colOff>0</xdr:colOff>
                    <xdr:row>169</xdr:row>
                    <xdr:rowOff>9525</xdr:rowOff>
                  </to>
                </anchor>
              </controlPr>
            </control>
          </mc:Choice>
        </mc:AlternateContent>
        <mc:AlternateContent xmlns:mc="http://schemas.openxmlformats.org/markup-compatibility/2006">
          <mc:Choice Requires="x14">
            <control shapeId="141372" r:id="rId48" name="Check Box 60">
              <controlPr defaultSize="0" autoFill="0" autoLine="0" autoPict="0">
                <anchor moveWithCells="1" sizeWithCells="1">
                  <from>
                    <xdr:col>6</xdr:col>
                    <xdr:colOff>85725</xdr:colOff>
                    <xdr:row>168</xdr:row>
                    <xdr:rowOff>171450</xdr:rowOff>
                  </from>
                  <to>
                    <xdr:col>6</xdr:col>
                    <xdr:colOff>771525</xdr:colOff>
                    <xdr:row>168</xdr:row>
                    <xdr:rowOff>571500</xdr:rowOff>
                  </to>
                </anchor>
              </controlPr>
            </control>
          </mc:Choice>
        </mc:AlternateContent>
        <mc:AlternateContent xmlns:mc="http://schemas.openxmlformats.org/markup-compatibility/2006">
          <mc:Choice Requires="x14">
            <control shapeId="141373" r:id="rId49" name="Check Box 61">
              <controlPr defaultSize="0" autoFill="0" autoLine="0" autoPict="0">
                <anchor moveWithCells="1" sizeWithCells="1">
                  <from>
                    <xdr:col>6</xdr:col>
                    <xdr:colOff>76200</xdr:colOff>
                    <xdr:row>168</xdr:row>
                    <xdr:rowOff>466725</xdr:rowOff>
                  </from>
                  <to>
                    <xdr:col>6</xdr:col>
                    <xdr:colOff>1076325</xdr:colOff>
                    <xdr:row>168</xdr:row>
                    <xdr:rowOff>857250</xdr:rowOff>
                  </to>
                </anchor>
              </controlPr>
            </control>
          </mc:Choice>
        </mc:AlternateContent>
        <mc:AlternateContent xmlns:mc="http://schemas.openxmlformats.org/markup-compatibility/2006">
          <mc:Choice Requires="x14">
            <control shapeId="141374" r:id="rId50" name="Check Box 62">
              <controlPr defaultSize="0" autoFill="0" autoLine="0" autoPict="0">
                <anchor moveWithCells="1" sizeWithCells="1">
                  <from>
                    <xdr:col>6</xdr:col>
                    <xdr:colOff>1143000</xdr:colOff>
                    <xdr:row>168</xdr:row>
                    <xdr:rowOff>476250</xdr:rowOff>
                  </from>
                  <to>
                    <xdr:col>7</xdr:col>
                    <xdr:colOff>590550</xdr:colOff>
                    <xdr:row>169</xdr:row>
                    <xdr:rowOff>9525</xdr:rowOff>
                  </to>
                </anchor>
              </controlPr>
            </control>
          </mc:Choice>
        </mc:AlternateContent>
        <mc:AlternateContent xmlns:mc="http://schemas.openxmlformats.org/markup-compatibility/2006">
          <mc:Choice Requires="x14">
            <control shapeId="141375" r:id="rId51" name="Check Box 63">
              <controlPr defaultSize="0" autoFill="0" autoLine="0" autoPict="0">
                <anchor moveWithCells="1" sizeWithCells="1">
                  <from>
                    <xdr:col>8</xdr:col>
                    <xdr:colOff>95250</xdr:colOff>
                    <xdr:row>168</xdr:row>
                    <xdr:rowOff>152400</xdr:rowOff>
                  </from>
                  <to>
                    <xdr:col>8</xdr:col>
                    <xdr:colOff>647700</xdr:colOff>
                    <xdr:row>168</xdr:row>
                    <xdr:rowOff>180975</xdr:rowOff>
                  </to>
                </anchor>
              </controlPr>
            </control>
          </mc:Choice>
        </mc:AlternateContent>
        <mc:AlternateContent xmlns:mc="http://schemas.openxmlformats.org/markup-compatibility/2006">
          <mc:Choice Requires="x14">
            <control shapeId="141376" r:id="rId52" name="Check Box 64">
              <controlPr defaultSize="0" autoFill="0" autoLine="0" autoPict="0">
                <anchor moveWithCells="1" sizeWithCells="1">
                  <from>
                    <xdr:col>8</xdr:col>
                    <xdr:colOff>95250</xdr:colOff>
                    <xdr:row>168</xdr:row>
                    <xdr:rowOff>171450</xdr:rowOff>
                  </from>
                  <to>
                    <xdr:col>8</xdr:col>
                    <xdr:colOff>885825</xdr:colOff>
                    <xdr:row>168</xdr:row>
                    <xdr:rowOff>200025</xdr:rowOff>
                  </to>
                </anchor>
              </controlPr>
            </control>
          </mc:Choice>
        </mc:AlternateContent>
        <mc:AlternateContent xmlns:mc="http://schemas.openxmlformats.org/markup-compatibility/2006">
          <mc:Choice Requires="x14">
            <control shapeId="141377" r:id="rId53" name="Check Box 65">
              <controlPr defaultSize="0" autoFill="0" autoLine="0" autoPict="0">
                <anchor moveWithCells="1" sizeWithCells="1">
                  <from>
                    <xdr:col>8</xdr:col>
                    <xdr:colOff>942975</xdr:colOff>
                    <xdr:row>168</xdr:row>
                    <xdr:rowOff>171450</xdr:rowOff>
                  </from>
                  <to>
                    <xdr:col>8</xdr:col>
                    <xdr:colOff>1543050</xdr:colOff>
                    <xdr:row>168</xdr:row>
                    <xdr:rowOff>200025</xdr:rowOff>
                  </to>
                </anchor>
              </controlPr>
            </control>
          </mc:Choice>
        </mc:AlternateContent>
        <mc:AlternateContent xmlns:mc="http://schemas.openxmlformats.org/markup-compatibility/2006">
          <mc:Choice Requires="x14">
            <control shapeId="141378" r:id="rId54" name="Check Box 66">
              <controlPr defaultSize="0" autoFill="0" autoLine="0" autoPict="0">
                <anchor moveWithCells="1" sizeWithCells="1">
                  <from>
                    <xdr:col>4</xdr:col>
                    <xdr:colOff>933450</xdr:colOff>
                    <xdr:row>178</xdr:row>
                    <xdr:rowOff>76200</xdr:rowOff>
                  </from>
                  <to>
                    <xdr:col>5</xdr:col>
                    <xdr:colOff>866775</xdr:colOff>
                    <xdr:row>178</xdr:row>
                    <xdr:rowOff>590550</xdr:rowOff>
                  </to>
                </anchor>
              </controlPr>
            </control>
          </mc:Choice>
        </mc:AlternateContent>
        <mc:AlternateContent xmlns:mc="http://schemas.openxmlformats.org/markup-compatibility/2006">
          <mc:Choice Requires="x14">
            <control shapeId="141379" r:id="rId55" name="Check Box 67">
              <controlPr defaultSize="0" autoFill="0" autoLine="0" autoPict="0">
                <anchor moveWithCells="1" sizeWithCells="1">
                  <from>
                    <xdr:col>4</xdr:col>
                    <xdr:colOff>933450</xdr:colOff>
                    <xdr:row>178</xdr:row>
                    <xdr:rowOff>447675</xdr:rowOff>
                  </from>
                  <to>
                    <xdr:col>5</xdr:col>
                    <xdr:colOff>752475</xdr:colOff>
                    <xdr:row>179</xdr:row>
                    <xdr:rowOff>295275</xdr:rowOff>
                  </to>
                </anchor>
              </controlPr>
            </control>
          </mc:Choice>
        </mc:AlternateContent>
        <mc:AlternateContent xmlns:mc="http://schemas.openxmlformats.org/markup-compatibility/2006">
          <mc:Choice Requires="x14">
            <control shapeId="141380" r:id="rId56" name="Check Box 68">
              <controlPr defaultSize="0" autoFill="0" autoLine="0" autoPict="0">
                <anchor moveWithCells="1" sizeWithCells="1">
                  <from>
                    <xdr:col>5</xdr:col>
                    <xdr:colOff>809625</xdr:colOff>
                    <xdr:row>178</xdr:row>
                    <xdr:rowOff>457200</xdr:rowOff>
                  </from>
                  <to>
                    <xdr:col>6</xdr:col>
                    <xdr:colOff>0</xdr:colOff>
                    <xdr:row>179</xdr:row>
                    <xdr:rowOff>304800</xdr:rowOff>
                  </to>
                </anchor>
              </controlPr>
            </control>
          </mc:Choice>
        </mc:AlternateContent>
        <mc:AlternateContent xmlns:mc="http://schemas.openxmlformats.org/markup-compatibility/2006">
          <mc:Choice Requires="x14">
            <control shapeId="141381" r:id="rId57" name="Check Box 69">
              <controlPr defaultSize="0" autoFill="0" autoLine="0" autoPict="0">
                <anchor moveWithCells="1" sizeWithCells="1">
                  <from>
                    <xdr:col>6</xdr:col>
                    <xdr:colOff>133350</xdr:colOff>
                    <xdr:row>178</xdr:row>
                    <xdr:rowOff>38100</xdr:rowOff>
                  </from>
                  <to>
                    <xdr:col>6</xdr:col>
                    <xdr:colOff>828675</xdr:colOff>
                    <xdr:row>178</xdr:row>
                    <xdr:rowOff>400050</xdr:rowOff>
                  </to>
                </anchor>
              </controlPr>
            </control>
          </mc:Choice>
        </mc:AlternateContent>
        <mc:AlternateContent xmlns:mc="http://schemas.openxmlformats.org/markup-compatibility/2006">
          <mc:Choice Requires="x14">
            <control shapeId="141382" r:id="rId58" name="Check Box 70">
              <controlPr defaultSize="0" autoFill="0" autoLine="0" autoPict="0">
                <anchor moveWithCells="1" sizeWithCells="1">
                  <from>
                    <xdr:col>6</xdr:col>
                    <xdr:colOff>123825</xdr:colOff>
                    <xdr:row>178</xdr:row>
                    <xdr:rowOff>304800</xdr:rowOff>
                  </from>
                  <to>
                    <xdr:col>6</xdr:col>
                    <xdr:colOff>1133475</xdr:colOff>
                    <xdr:row>178</xdr:row>
                    <xdr:rowOff>666750</xdr:rowOff>
                  </to>
                </anchor>
              </controlPr>
            </control>
          </mc:Choice>
        </mc:AlternateContent>
        <mc:AlternateContent xmlns:mc="http://schemas.openxmlformats.org/markup-compatibility/2006">
          <mc:Choice Requires="x14">
            <control shapeId="141383" r:id="rId59" name="Check Box 71">
              <controlPr defaultSize="0" autoFill="0" autoLine="0" autoPict="0">
                <anchor moveWithCells="1" sizeWithCells="1">
                  <from>
                    <xdr:col>6</xdr:col>
                    <xdr:colOff>1209675</xdr:colOff>
                    <xdr:row>178</xdr:row>
                    <xdr:rowOff>304800</xdr:rowOff>
                  </from>
                  <to>
                    <xdr:col>7</xdr:col>
                    <xdr:colOff>657225</xdr:colOff>
                    <xdr:row>179</xdr:row>
                    <xdr:rowOff>9525</xdr:rowOff>
                  </to>
                </anchor>
              </controlPr>
            </control>
          </mc:Choice>
        </mc:AlternateContent>
        <mc:AlternateContent xmlns:mc="http://schemas.openxmlformats.org/markup-compatibility/2006">
          <mc:Choice Requires="x14">
            <control shapeId="141384" r:id="rId60" name="Check Box 72">
              <controlPr defaultSize="0" autoFill="0" autoLine="0" autoPict="0">
                <anchor moveWithCells="1" sizeWithCells="1">
                  <from>
                    <xdr:col>8</xdr:col>
                    <xdr:colOff>114300</xdr:colOff>
                    <xdr:row>178</xdr:row>
                    <xdr:rowOff>38100</xdr:rowOff>
                  </from>
                  <to>
                    <xdr:col>8</xdr:col>
                    <xdr:colOff>1047750</xdr:colOff>
                    <xdr:row>178</xdr:row>
                    <xdr:rowOff>400050</xdr:rowOff>
                  </to>
                </anchor>
              </controlPr>
            </control>
          </mc:Choice>
        </mc:AlternateContent>
        <mc:AlternateContent xmlns:mc="http://schemas.openxmlformats.org/markup-compatibility/2006">
          <mc:Choice Requires="x14">
            <control shapeId="141385" r:id="rId61" name="Check Box 73">
              <controlPr defaultSize="0" autoFill="0" autoLine="0" autoPict="0">
                <anchor moveWithCells="1" sizeWithCells="1">
                  <from>
                    <xdr:col>8</xdr:col>
                    <xdr:colOff>114300</xdr:colOff>
                    <xdr:row>178</xdr:row>
                    <xdr:rowOff>304800</xdr:rowOff>
                  </from>
                  <to>
                    <xdr:col>8</xdr:col>
                    <xdr:colOff>742950</xdr:colOff>
                    <xdr:row>178</xdr:row>
                    <xdr:rowOff>666750</xdr:rowOff>
                  </to>
                </anchor>
              </controlPr>
            </control>
          </mc:Choice>
        </mc:AlternateContent>
        <mc:AlternateContent xmlns:mc="http://schemas.openxmlformats.org/markup-compatibility/2006">
          <mc:Choice Requires="x14">
            <control shapeId="141386" r:id="rId62" name="Check Box 74">
              <controlPr defaultSize="0" autoFill="0" autoLine="0" autoPict="0">
                <anchor moveWithCells="1" sizeWithCells="1">
                  <from>
                    <xdr:col>8</xdr:col>
                    <xdr:colOff>781050</xdr:colOff>
                    <xdr:row>178</xdr:row>
                    <xdr:rowOff>304800</xdr:rowOff>
                  </from>
                  <to>
                    <xdr:col>8</xdr:col>
                    <xdr:colOff>1257300</xdr:colOff>
                    <xdr:row>179</xdr:row>
                    <xdr:rowOff>9525</xdr:rowOff>
                  </to>
                </anchor>
              </controlPr>
            </control>
          </mc:Choice>
        </mc:AlternateContent>
        <mc:AlternateContent xmlns:mc="http://schemas.openxmlformats.org/markup-compatibility/2006">
          <mc:Choice Requires="x14">
            <control shapeId="141387" r:id="rId63" name="Check Box 75">
              <controlPr defaultSize="0" autoFill="0" autoLine="0" autoPict="0">
                <anchor moveWithCells="1" sizeWithCells="1">
                  <from>
                    <xdr:col>5</xdr:col>
                    <xdr:colOff>0</xdr:colOff>
                    <xdr:row>210</xdr:row>
                    <xdr:rowOff>171450</xdr:rowOff>
                  </from>
                  <to>
                    <xdr:col>5</xdr:col>
                    <xdr:colOff>533400</xdr:colOff>
                    <xdr:row>210</xdr:row>
                    <xdr:rowOff>514350</xdr:rowOff>
                  </to>
                </anchor>
              </controlPr>
            </control>
          </mc:Choice>
        </mc:AlternateContent>
        <mc:AlternateContent xmlns:mc="http://schemas.openxmlformats.org/markup-compatibility/2006">
          <mc:Choice Requires="x14">
            <control shapeId="141388" r:id="rId64" name="Check Box 76">
              <controlPr defaultSize="0" autoFill="0" autoLine="0" autoPict="0">
                <anchor moveWithCells="1" sizeWithCells="1">
                  <from>
                    <xdr:col>4</xdr:col>
                    <xdr:colOff>962025</xdr:colOff>
                    <xdr:row>210</xdr:row>
                    <xdr:rowOff>419100</xdr:rowOff>
                  </from>
                  <to>
                    <xdr:col>5</xdr:col>
                    <xdr:colOff>771525</xdr:colOff>
                    <xdr:row>211</xdr:row>
                    <xdr:rowOff>133350</xdr:rowOff>
                  </to>
                </anchor>
              </controlPr>
            </control>
          </mc:Choice>
        </mc:AlternateContent>
        <mc:AlternateContent xmlns:mc="http://schemas.openxmlformats.org/markup-compatibility/2006">
          <mc:Choice Requires="x14">
            <control shapeId="141389" r:id="rId65" name="Check Box 77">
              <controlPr defaultSize="0" autoFill="0" autoLine="0" autoPict="0">
                <anchor moveWithCells="1" sizeWithCells="1">
                  <from>
                    <xdr:col>5</xdr:col>
                    <xdr:colOff>819150</xdr:colOff>
                    <xdr:row>210</xdr:row>
                    <xdr:rowOff>428625</xdr:rowOff>
                  </from>
                  <to>
                    <xdr:col>6</xdr:col>
                    <xdr:colOff>0</xdr:colOff>
                    <xdr:row>211</xdr:row>
                    <xdr:rowOff>152400</xdr:rowOff>
                  </to>
                </anchor>
              </controlPr>
            </control>
          </mc:Choice>
        </mc:AlternateContent>
        <mc:AlternateContent xmlns:mc="http://schemas.openxmlformats.org/markup-compatibility/2006">
          <mc:Choice Requires="x14">
            <control shapeId="141390" r:id="rId66" name="Check Box 78">
              <controlPr defaultSize="0" autoFill="0" autoLine="0" autoPict="0">
                <anchor moveWithCells="1" sizeWithCells="1">
                  <from>
                    <xdr:col>6</xdr:col>
                    <xdr:colOff>104775</xdr:colOff>
                    <xdr:row>210</xdr:row>
                    <xdr:rowOff>123825</xdr:rowOff>
                  </from>
                  <to>
                    <xdr:col>6</xdr:col>
                    <xdr:colOff>800100</xdr:colOff>
                    <xdr:row>210</xdr:row>
                    <xdr:rowOff>466725</xdr:rowOff>
                  </to>
                </anchor>
              </controlPr>
            </control>
          </mc:Choice>
        </mc:AlternateContent>
        <mc:AlternateContent xmlns:mc="http://schemas.openxmlformats.org/markup-compatibility/2006">
          <mc:Choice Requires="x14">
            <control shapeId="141391" r:id="rId67" name="Check Box 79">
              <controlPr defaultSize="0" autoFill="0" autoLine="0" autoPict="0">
                <anchor moveWithCells="1" sizeWithCells="1">
                  <from>
                    <xdr:col>6</xdr:col>
                    <xdr:colOff>95250</xdr:colOff>
                    <xdr:row>210</xdr:row>
                    <xdr:rowOff>371475</xdr:rowOff>
                  </from>
                  <to>
                    <xdr:col>6</xdr:col>
                    <xdr:colOff>1104900</xdr:colOff>
                    <xdr:row>211</xdr:row>
                    <xdr:rowOff>85725</xdr:rowOff>
                  </to>
                </anchor>
              </controlPr>
            </control>
          </mc:Choice>
        </mc:AlternateContent>
        <mc:AlternateContent xmlns:mc="http://schemas.openxmlformats.org/markup-compatibility/2006">
          <mc:Choice Requires="x14">
            <control shapeId="141392" r:id="rId68" name="Check Box 80">
              <controlPr defaultSize="0" autoFill="0" autoLine="0" autoPict="0">
                <anchor moveWithCells="1" sizeWithCells="1">
                  <from>
                    <xdr:col>6</xdr:col>
                    <xdr:colOff>1181100</xdr:colOff>
                    <xdr:row>210</xdr:row>
                    <xdr:rowOff>381000</xdr:rowOff>
                  </from>
                  <to>
                    <xdr:col>7</xdr:col>
                    <xdr:colOff>628650</xdr:colOff>
                    <xdr:row>211</xdr:row>
                    <xdr:rowOff>104775</xdr:rowOff>
                  </to>
                </anchor>
              </controlPr>
            </control>
          </mc:Choice>
        </mc:AlternateContent>
        <mc:AlternateContent xmlns:mc="http://schemas.openxmlformats.org/markup-compatibility/2006">
          <mc:Choice Requires="x14">
            <control shapeId="141393" r:id="rId69" name="Check Box 81">
              <controlPr defaultSize="0" autoFill="0" autoLine="0" autoPict="0">
                <anchor moveWithCells="1" sizeWithCells="1">
                  <from>
                    <xdr:col>8</xdr:col>
                    <xdr:colOff>114300</xdr:colOff>
                    <xdr:row>210</xdr:row>
                    <xdr:rowOff>171450</xdr:rowOff>
                  </from>
                  <to>
                    <xdr:col>8</xdr:col>
                    <xdr:colOff>657225</xdr:colOff>
                    <xdr:row>210</xdr:row>
                    <xdr:rowOff>514350</xdr:rowOff>
                  </to>
                </anchor>
              </controlPr>
            </control>
          </mc:Choice>
        </mc:AlternateContent>
        <mc:AlternateContent xmlns:mc="http://schemas.openxmlformats.org/markup-compatibility/2006">
          <mc:Choice Requires="x14">
            <control shapeId="141394" r:id="rId70" name="Check Box 82">
              <controlPr defaultSize="0" autoFill="0" autoLine="0" autoPict="0">
                <anchor moveWithCells="1" sizeWithCells="1">
                  <from>
                    <xdr:col>8</xdr:col>
                    <xdr:colOff>114300</xdr:colOff>
                    <xdr:row>210</xdr:row>
                    <xdr:rowOff>419100</xdr:rowOff>
                  </from>
                  <to>
                    <xdr:col>8</xdr:col>
                    <xdr:colOff>895350</xdr:colOff>
                    <xdr:row>211</xdr:row>
                    <xdr:rowOff>133350</xdr:rowOff>
                  </to>
                </anchor>
              </controlPr>
            </control>
          </mc:Choice>
        </mc:AlternateContent>
        <mc:AlternateContent xmlns:mc="http://schemas.openxmlformats.org/markup-compatibility/2006">
          <mc:Choice Requires="x14">
            <control shapeId="141395" r:id="rId71" name="Check Box 83">
              <controlPr defaultSize="0" autoFill="0" autoLine="0" autoPict="0">
                <anchor moveWithCells="1" sizeWithCells="1">
                  <from>
                    <xdr:col>8</xdr:col>
                    <xdr:colOff>952500</xdr:colOff>
                    <xdr:row>210</xdr:row>
                    <xdr:rowOff>428625</xdr:rowOff>
                  </from>
                  <to>
                    <xdr:col>8</xdr:col>
                    <xdr:colOff>1543050</xdr:colOff>
                    <xdr:row>211</xdr:row>
                    <xdr:rowOff>152400</xdr:rowOff>
                  </to>
                </anchor>
              </controlPr>
            </control>
          </mc:Choice>
        </mc:AlternateContent>
        <mc:AlternateContent xmlns:mc="http://schemas.openxmlformats.org/markup-compatibility/2006">
          <mc:Choice Requires="x14">
            <control shapeId="141396" r:id="rId72" name="Check Box 84">
              <controlPr defaultSize="0" autoFill="0" autoLine="0" autoPict="0">
                <anchor moveWithCells="1" sizeWithCells="1">
                  <from>
                    <xdr:col>4</xdr:col>
                    <xdr:colOff>942975</xdr:colOff>
                    <xdr:row>219</xdr:row>
                    <xdr:rowOff>180975</xdr:rowOff>
                  </from>
                  <to>
                    <xdr:col>5</xdr:col>
                    <xdr:colOff>762000</xdr:colOff>
                    <xdr:row>219</xdr:row>
                    <xdr:rowOff>514350</xdr:rowOff>
                  </to>
                </anchor>
              </controlPr>
            </control>
          </mc:Choice>
        </mc:AlternateContent>
        <mc:AlternateContent xmlns:mc="http://schemas.openxmlformats.org/markup-compatibility/2006">
          <mc:Choice Requires="x14">
            <control shapeId="141397" r:id="rId73" name="Check Box 85">
              <controlPr defaultSize="0" autoFill="0" autoLine="0" autoPict="0">
                <anchor moveWithCells="1" sizeWithCells="1">
                  <from>
                    <xdr:col>4</xdr:col>
                    <xdr:colOff>942975</xdr:colOff>
                    <xdr:row>219</xdr:row>
                    <xdr:rowOff>428625</xdr:rowOff>
                  </from>
                  <to>
                    <xdr:col>5</xdr:col>
                    <xdr:colOff>762000</xdr:colOff>
                    <xdr:row>220</xdr:row>
                    <xdr:rowOff>161925</xdr:rowOff>
                  </to>
                </anchor>
              </controlPr>
            </control>
          </mc:Choice>
        </mc:AlternateContent>
        <mc:AlternateContent xmlns:mc="http://schemas.openxmlformats.org/markup-compatibility/2006">
          <mc:Choice Requires="x14">
            <control shapeId="141398" r:id="rId74" name="Check Box 86">
              <controlPr defaultSize="0" autoFill="0" autoLine="0" autoPict="0">
                <anchor moveWithCells="1" sizeWithCells="1">
                  <from>
                    <xdr:col>5</xdr:col>
                    <xdr:colOff>819150</xdr:colOff>
                    <xdr:row>219</xdr:row>
                    <xdr:rowOff>438150</xdr:rowOff>
                  </from>
                  <to>
                    <xdr:col>6</xdr:col>
                    <xdr:colOff>0</xdr:colOff>
                    <xdr:row>220</xdr:row>
                    <xdr:rowOff>171450</xdr:rowOff>
                  </to>
                </anchor>
              </controlPr>
            </control>
          </mc:Choice>
        </mc:AlternateContent>
        <mc:AlternateContent xmlns:mc="http://schemas.openxmlformats.org/markup-compatibility/2006">
          <mc:Choice Requires="x14">
            <control shapeId="141399" r:id="rId75" name="Check Box 87">
              <controlPr defaultSize="0" autoFill="0" autoLine="0" autoPict="0">
                <anchor moveWithCells="1" sizeWithCells="1">
                  <from>
                    <xdr:col>6</xdr:col>
                    <xdr:colOff>180975</xdr:colOff>
                    <xdr:row>219</xdr:row>
                    <xdr:rowOff>209550</xdr:rowOff>
                  </from>
                  <to>
                    <xdr:col>6</xdr:col>
                    <xdr:colOff>876300</xdr:colOff>
                    <xdr:row>219</xdr:row>
                    <xdr:rowOff>542925</xdr:rowOff>
                  </to>
                </anchor>
              </controlPr>
            </control>
          </mc:Choice>
        </mc:AlternateContent>
        <mc:AlternateContent xmlns:mc="http://schemas.openxmlformats.org/markup-compatibility/2006">
          <mc:Choice Requires="x14">
            <control shapeId="141400" r:id="rId76" name="Check Box 88">
              <controlPr defaultSize="0" autoFill="0" autoLine="0" autoPict="0">
                <anchor moveWithCells="1" sizeWithCells="1">
                  <from>
                    <xdr:col>6</xdr:col>
                    <xdr:colOff>171450</xdr:colOff>
                    <xdr:row>219</xdr:row>
                    <xdr:rowOff>457200</xdr:rowOff>
                  </from>
                  <to>
                    <xdr:col>6</xdr:col>
                    <xdr:colOff>1181100</xdr:colOff>
                    <xdr:row>220</xdr:row>
                    <xdr:rowOff>190500</xdr:rowOff>
                  </to>
                </anchor>
              </controlPr>
            </control>
          </mc:Choice>
        </mc:AlternateContent>
        <mc:AlternateContent xmlns:mc="http://schemas.openxmlformats.org/markup-compatibility/2006">
          <mc:Choice Requires="x14">
            <control shapeId="141401" r:id="rId77" name="Check Box 89">
              <controlPr defaultSize="0" autoFill="0" autoLine="0" autoPict="0">
                <anchor moveWithCells="1" sizeWithCells="1">
                  <from>
                    <xdr:col>6</xdr:col>
                    <xdr:colOff>1257300</xdr:colOff>
                    <xdr:row>219</xdr:row>
                    <xdr:rowOff>466725</xdr:rowOff>
                  </from>
                  <to>
                    <xdr:col>7</xdr:col>
                    <xdr:colOff>704850</xdr:colOff>
                    <xdr:row>220</xdr:row>
                    <xdr:rowOff>200025</xdr:rowOff>
                  </to>
                </anchor>
              </controlPr>
            </control>
          </mc:Choice>
        </mc:AlternateContent>
        <mc:AlternateContent xmlns:mc="http://schemas.openxmlformats.org/markup-compatibility/2006">
          <mc:Choice Requires="x14">
            <control shapeId="141402" r:id="rId78" name="Check Box 90">
              <controlPr defaultSize="0" autoFill="0" autoLine="0" autoPict="0">
                <anchor moveWithCells="1" sizeWithCells="1">
                  <from>
                    <xdr:col>8</xdr:col>
                    <xdr:colOff>152400</xdr:colOff>
                    <xdr:row>219</xdr:row>
                    <xdr:rowOff>190500</xdr:rowOff>
                  </from>
                  <to>
                    <xdr:col>8</xdr:col>
                    <xdr:colOff>990600</xdr:colOff>
                    <xdr:row>219</xdr:row>
                    <xdr:rowOff>523875</xdr:rowOff>
                  </to>
                </anchor>
              </controlPr>
            </control>
          </mc:Choice>
        </mc:AlternateContent>
        <mc:AlternateContent xmlns:mc="http://schemas.openxmlformats.org/markup-compatibility/2006">
          <mc:Choice Requires="x14">
            <control shapeId="141403" r:id="rId79" name="Check Box 91">
              <controlPr defaultSize="0" autoFill="0" autoLine="0" autoPict="0">
                <anchor moveWithCells="1" sizeWithCells="1">
                  <from>
                    <xdr:col>8</xdr:col>
                    <xdr:colOff>152400</xdr:colOff>
                    <xdr:row>219</xdr:row>
                    <xdr:rowOff>438150</xdr:rowOff>
                  </from>
                  <to>
                    <xdr:col>8</xdr:col>
                    <xdr:colOff>914400</xdr:colOff>
                    <xdr:row>220</xdr:row>
                    <xdr:rowOff>171450</xdr:rowOff>
                  </to>
                </anchor>
              </controlPr>
            </control>
          </mc:Choice>
        </mc:AlternateContent>
        <mc:AlternateContent xmlns:mc="http://schemas.openxmlformats.org/markup-compatibility/2006">
          <mc:Choice Requires="x14">
            <control shapeId="141404" r:id="rId80" name="Check Box 92">
              <controlPr defaultSize="0" autoFill="0" autoLine="0" autoPict="0">
                <anchor moveWithCells="1" sizeWithCells="1">
                  <from>
                    <xdr:col>8</xdr:col>
                    <xdr:colOff>962025</xdr:colOff>
                    <xdr:row>219</xdr:row>
                    <xdr:rowOff>447675</xdr:rowOff>
                  </from>
                  <to>
                    <xdr:col>8</xdr:col>
                    <xdr:colOff>1543050</xdr:colOff>
                    <xdr:row>220</xdr:row>
                    <xdr:rowOff>180975</xdr:rowOff>
                  </to>
                </anchor>
              </controlPr>
            </control>
          </mc:Choice>
        </mc:AlternateContent>
        <mc:AlternateContent xmlns:mc="http://schemas.openxmlformats.org/markup-compatibility/2006">
          <mc:Choice Requires="x14">
            <control shapeId="141405" r:id="rId81" name="Check Box 93">
              <controlPr defaultSize="0" autoFill="0" autoLine="0" autoPict="0">
                <anchor moveWithCells="1" sizeWithCells="1">
                  <from>
                    <xdr:col>8</xdr:col>
                    <xdr:colOff>66675</xdr:colOff>
                    <xdr:row>93</xdr:row>
                    <xdr:rowOff>28575</xdr:rowOff>
                  </from>
                  <to>
                    <xdr:col>8</xdr:col>
                    <xdr:colOff>552450</xdr:colOff>
                    <xdr:row>94</xdr:row>
                    <xdr:rowOff>152400</xdr:rowOff>
                  </to>
                </anchor>
              </controlPr>
            </control>
          </mc:Choice>
        </mc:AlternateContent>
        <mc:AlternateContent xmlns:mc="http://schemas.openxmlformats.org/markup-compatibility/2006">
          <mc:Choice Requires="x14">
            <control shapeId="141406" r:id="rId82" name="Check Box 94">
              <controlPr defaultSize="0" autoFill="0" autoLine="0" autoPict="0">
                <anchor moveWithCells="1" sizeWithCells="1">
                  <from>
                    <xdr:col>8</xdr:col>
                    <xdr:colOff>733425</xdr:colOff>
                    <xdr:row>93</xdr:row>
                    <xdr:rowOff>28575</xdr:rowOff>
                  </from>
                  <to>
                    <xdr:col>8</xdr:col>
                    <xdr:colOff>1400175</xdr:colOff>
                    <xdr:row>94</xdr:row>
                    <xdr:rowOff>152400</xdr:rowOff>
                  </to>
                </anchor>
              </controlPr>
            </control>
          </mc:Choice>
        </mc:AlternateContent>
        <mc:AlternateContent xmlns:mc="http://schemas.openxmlformats.org/markup-compatibility/2006">
          <mc:Choice Requires="x14">
            <control shapeId="141407" r:id="rId83" name="Check Box 95">
              <controlPr defaultSize="0" autoFill="0" autoLine="0" autoPict="0">
                <anchor moveWithCells="1" sizeWithCells="1">
                  <from>
                    <xdr:col>8</xdr:col>
                    <xdr:colOff>57150</xdr:colOff>
                    <xdr:row>94</xdr:row>
                    <xdr:rowOff>180975</xdr:rowOff>
                  </from>
                  <to>
                    <xdr:col>8</xdr:col>
                    <xdr:colOff>666750</xdr:colOff>
                    <xdr:row>94</xdr:row>
                    <xdr:rowOff>628650</xdr:rowOff>
                  </to>
                </anchor>
              </controlPr>
            </control>
          </mc:Choice>
        </mc:AlternateContent>
        <mc:AlternateContent xmlns:mc="http://schemas.openxmlformats.org/markup-compatibility/2006">
          <mc:Choice Requires="x14">
            <control shapeId="141408" r:id="rId84" name="Check Box 96">
              <controlPr defaultSize="0" autoFill="0" autoLine="0" autoPict="0">
                <anchor moveWithCells="1" sizeWithCells="1">
                  <from>
                    <xdr:col>8</xdr:col>
                    <xdr:colOff>733425</xdr:colOff>
                    <xdr:row>94</xdr:row>
                    <xdr:rowOff>190500</xdr:rowOff>
                  </from>
                  <to>
                    <xdr:col>24</xdr:col>
                    <xdr:colOff>247650</xdr:colOff>
                    <xdr:row>94</xdr:row>
                    <xdr:rowOff>638175</xdr:rowOff>
                  </to>
                </anchor>
              </controlPr>
            </control>
          </mc:Choice>
        </mc:AlternateContent>
        <mc:AlternateContent xmlns:mc="http://schemas.openxmlformats.org/markup-compatibility/2006">
          <mc:Choice Requires="x14">
            <control shapeId="141409" r:id="rId85" name="Check Box 97">
              <controlPr defaultSize="0" autoFill="0" autoLine="0" autoPict="0">
                <anchor moveWithCells="1" sizeWithCells="1">
                  <from>
                    <xdr:col>5</xdr:col>
                    <xdr:colOff>66675</xdr:colOff>
                    <xdr:row>120</xdr:row>
                    <xdr:rowOff>57150</xdr:rowOff>
                  </from>
                  <to>
                    <xdr:col>5</xdr:col>
                    <xdr:colOff>438150</xdr:colOff>
                    <xdr:row>120</xdr:row>
                    <xdr:rowOff>285750</xdr:rowOff>
                  </to>
                </anchor>
              </controlPr>
            </control>
          </mc:Choice>
        </mc:AlternateContent>
        <mc:AlternateContent xmlns:mc="http://schemas.openxmlformats.org/markup-compatibility/2006">
          <mc:Choice Requires="x14">
            <control shapeId="141410" r:id="rId86" name="Check Box 98">
              <controlPr defaultSize="0" autoFill="0" autoLine="0" autoPict="0">
                <anchor moveWithCells="1" sizeWithCells="1">
                  <from>
                    <xdr:col>5</xdr:col>
                    <xdr:colOff>581025</xdr:colOff>
                    <xdr:row>120</xdr:row>
                    <xdr:rowOff>57150</xdr:rowOff>
                  </from>
                  <to>
                    <xdr:col>5</xdr:col>
                    <xdr:colOff>1104900</xdr:colOff>
                    <xdr:row>120</xdr:row>
                    <xdr:rowOff>285750</xdr:rowOff>
                  </to>
                </anchor>
              </controlPr>
            </control>
          </mc:Choice>
        </mc:AlternateContent>
        <mc:AlternateContent xmlns:mc="http://schemas.openxmlformats.org/markup-compatibility/2006">
          <mc:Choice Requires="x14">
            <control shapeId="141411" r:id="rId87" name="Check Box 99">
              <controlPr defaultSize="0" autoFill="0" autoLine="0" autoPict="0">
                <anchor moveWithCells="1" sizeWithCells="1">
                  <from>
                    <xdr:col>5</xdr:col>
                    <xdr:colOff>57150</xdr:colOff>
                    <xdr:row>120</xdr:row>
                    <xdr:rowOff>295275</xdr:rowOff>
                  </from>
                  <to>
                    <xdr:col>5</xdr:col>
                    <xdr:colOff>533400</xdr:colOff>
                    <xdr:row>121</xdr:row>
                    <xdr:rowOff>209550</xdr:rowOff>
                  </to>
                </anchor>
              </controlPr>
            </control>
          </mc:Choice>
        </mc:AlternateContent>
        <mc:AlternateContent xmlns:mc="http://schemas.openxmlformats.org/markup-compatibility/2006">
          <mc:Choice Requires="x14">
            <control shapeId="141412" r:id="rId88" name="Check Box 100">
              <controlPr defaultSize="0" autoFill="0" autoLine="0" autoPict="0">
                <anchor moveWithCells="1" sizeWithCells="1">
                  <from>
                    <xdr:col>5</xdr:col>
                    <xdr:colOff>590550</xdr:colOff>
                    <xdr:row>120</xdr:row>
                    <xdr:rowOff>304800</xdr:rowOff>
                  </from>
                  <to>
                    <xdr:col>6</xdr:col>
                    <xdr:colOff>0</xdr:colOff>
                    <xdr:row>121</xdr:row>
                    <xdr:rowOff>209550</xdr:rowOff>
                  </to>
                </anchor>
              </controlPr>
            </control>
          </mc:Choice>
        </mc:AlternateContent>
        <mc:AlternateContent xmlns:mc="http://schemas.openxmlformats.org/markup-compatibility/2006">
          <mc:Choice Requires="x14">
            <control shapeId="141413" r:id="rId89" name="Check Box 101">
              <controlPr defaultSize="0" autoFill="0" autoLine="0" autoPict="0">
                <anchor moveWithCells="1" sizeWithCells="1">
                  <from>
                    <xdr:col>6</xdr:col>
                    <xdr:colOff>133350</xdr:colOff>
                    <xdr:row>120</xdr:row>
                    <xdr:rowOff>114300</xdr:rowOff>
                  </from>
                  <to>
                    <xdr:col>6</xdr:col>
                    <xdr:colOff>609600</xdr:colOff>
                    <xdr:row>121</xdr:row>
                    <xdr:rowOff>409575</xdr:rowOff>
                  </to>
                </anchor>
              </controlPr>
            </control>
          </mc:Choice>
        </mc:AlternateContent>
        <mc:AlternateContent xmlns:mc="http://schemas.openxmlformats.org/markup-compatibility/2006">
          <mc:Choice Requires="x14">
            <control shapeId="141414" r:id="rId90" name="Check Box 102">
              <controlPr defaultSize="0" autoFill="0" autoLine="0" autoPict="0">
                <anchor moveWithCells="1" sizeWithCells="1">
                  <from>
                    <xdr:col>6</xdr:col>
                    <xdr:colOff>790575</xdr:colOff>
                    <xdr:row>120</xdr:row>
                    <xdr:rowOff>114300</xdr:rowOff>
                  </from>
                  <to>
                    <xdr:col>7</xdr:col>
                    <xdr:colOff>152400</xdr:colOff>
                    <xdr:row>121</xdr:row>
                    <xdr:rowOff>409575</xdr:rowOff>
                  </to>
                </anchor>
              </controlPr>
            </control>
          </mc:Choice>
        </mc:AlternateContent>
        <mc:AlternateContent xmlns:mc="http://schemas.openxmlformats.org/markup-compatibility/2006">
          <mc:Choice Requires="x14">
            <control shapeId="141415" r:id="rId91" name="Check Box 103">
              <controlPr defaultSize="0" autoFill="0" autoLine="0" autoPict="0">
                <anchor moveWithCells="1" sizeWithCells="1">
                  <from>
                    <xdr:col>6</xdr:col>
                    <xdr:colOff>123825</xdr:colOff>
                    <xdr:row>121</xdr:row>
                    <xdr:rowOff>438150</xdr:rowOff>
                  </from>
                  <to>
                    <xdr:col>6</xdr:col>
                    <xdr:colOff>733425</xdr:colOff>
                    <xdr:row>121</xdr:row>
                    <xdr:rowOff>1047750</xdr:rowOff>
                  </to>
                </anchor>
              </controlPr>
            </control>
          </mc:Choice>
        </mc:AlternateContent>
        <mc:AlternateContent xmlns:mc="http://schemas.openxmlformats.org/markup-compatibility/2006">
          <mc:Choice Requires="x14">
            <control shapeId="141416" r:id="rId92" name="Check Box 104">
              <controlPr defaultSize="0" autoFill="0" autoLine="0" autoPict="0">
                <anchor moveWithCells="1" sizeWithCells="1">
                  <from>
                    <xdr:col>6</xdr:col>
                    <xdr:colOff>800100</xdr:colOff>
                    <xdr:row>121</xdr:row>
                    <xdr:rowOff>447675</xdr:rowOff>
                  </from>
                  <to>
                    <xdr:col>7</xdr:col>
                    <xdr:colOff>542925</xdr:colOff>
                    <xdr:row>122</xdr:row>
                    <xdr:rowOff>19050</xdr:rowOff>
                  </to>
                </anchor>
              </controlPr>
            </control>
          </mc:Choice>
        </mc:AlternateContent>
        <mc:AlternateContent xmlns:mc="http://schemas.openxmlformats.org/markup-compatibility/2006">
          <mc:Choice Requires="x14">
            <control shapeId="141417" r:id="rId93" name="Check Box 105">
              <controlPr defaultSize="0" autoFill="0" autoLine="0" autoPict="0">
                <anchor moveWithCells="1" sizeWithCells="1">
                  <from>
                    <xdr:col>8</xdr:col>
                    <xdr:colOff>66675</xdr:colOff>
                    <xdr:row>120</xdr:row>
                    <xdr:rowOff>28575</xdr:rowOff>
                  </from>
                  <to>
                    <xdr:col>8</xdr:col>
                    <xdr:colOff>552450</xdr:colOff>
                    <xdr:row>120</xdr:row>
                    <xdr:rowOff>295275</xdr:rowOff>
                  </to>
                </anchor>
              </controlPr>
            </control>
          </mc:Choice>
        </mc:AlternateContent>
        <mc:AlternateContent xmlns:mc="http://schemas.openxmlformats.org/markup-compatibility/2006">
          <mc:Choice Requires="x14">
            <control shapeId="141418" r:id="rId94" name="Check Box 106">
              <controlPr defaultSize="0" autoFill="0" autoLine="0" autoPict="0">
                <anchor moveWithCells="1" sizeWithCells="1">
                  <from>
                    <xdr:col>8</xdr:col>
                    <xdr:colOff>733425</xdr:colOff>
                    <xdr:row>120</xdr:row>
                    <xdr:rowOff>28575</xdr:rowOff>
                  </from>
                  <to>
                    <xdr:col>8</xdr:col>
                    <xdr:colOff>1400175</xdr:colOff>
                    <xdr:row>120</xdr:row>
                    <xdr:rowOff>295275</xdr:rowOff>
                  </to>
                </anchor>
              </controlPr>
            </control>
          </mc:Choice>
        </mc:AlternateContent>
        <mc:AlternateContent xmlns:mc="http://schemas.openxmlformats.org/markup-compatibility/2006">
          <mc:Choice Requires="x14">
            <control shapeId="141419" r:id="rId95" name="Check Box 107">
              <controlPr defaultSize="0" autoFill="0" autoLine="0" autoPict="0">
                <anchor moveWithCells="1" sizeWithCells="1">
                  <from>
                    <xdr:col>8</xdr:col>
                    <xdr:colOff>57150</xdr:colOff>
                    <xdr:row>120</xdr:row>
                    <xdr:rowOff>304800</xdr:rowOff>
                  </from>
                  <to>
                    <xdr:col>8</xdr:col>
                    <xdr:colOff>666750</xdr:colOff>
                    <xdr:row>121</xdr:row>
                    <xdr:rowOff>247650</xdr:rowOff>
                  </to>
                </anchor>
              </controlPr>
            </control>
          </mc:Choice>
        </mc:AlternateContent>
        <mc:AlternateContent xmlns:mc="http://schemas.openxmlformats.org/markup-compatibility/2006">
          <mc:Choice Requires="x14">
            <control shapeId="141420" r:id="rId96" name="Check Box 108">
              <controlPr defaultSize="0" autoFill="0" autoLine="0" autoPict="0">
                <anchor moveWithCells="1" sizeWithCells="1">
                  <from>
                    <xdr:col>8</xdr:col>
                    <xdr:colOff>733425</xdr:colOff>
                    <xdr:row>120</xdr:row>
                    <xdr:rowOff>314325</xdr:rowOff>
                  </from>
                  <to>
                    <xdr:col>24</xdr:col>
                    <xdr:colOff>247650</xdr:colOff>
                    <xdr:row>121</xdr:row>
                    <xdr:rowOff>257175</xdr:rowOff>
                  </to>
                </anchor>
              </controlPr>
            </control>
          </mc:Choice>
        </mc:AlternateContent>
        <mc:AlternateContent xmlns:mc="http://schemas.openxmlformats.org/markup-compatibility/2006">
          <mc:Choice Requires="x14">
            <control shapeId="141421" r:id="rId97" name="Check Box 109">
              <controlPr defaultSize="0" autoFill="0" autoLine="0" autoPict="0">
                <anchor moveWithCells="1" sizeWithCells="1">
                  <from>
                    <xdr:col>5</xdr:col>
                    <xdr:colOff>66675</xdr:colOff>
                    <xdr:row>142</xdr:row>
                    <xdr:rowOff>47625</xdr:rowOff>
                  </from>
                  <to>
                    <xdr:col>5</xdr:col>
                    <xdr:colOff>438150</xdr:colOff>
                    <xdr:row>142</xdr:row>
                    <xdr:rowOff>285750</xdr:rowOff>
                  </to>
                </anchor>
              </controlPr>
            </control>
          </mc:Choice>
        </mc:AlternateContent>
        <mc:AlternateContent xmlns:mc="http://schemas.openxmlformats.org/markup-compatibility/2006">
          <mc:Choice Requires="x14">
            <control shapeId="141422" r:id="rId98" name="Check Box 110">
              <controlPr defaultSize="0" autoFill="0" autoLine="0" autoPict="0">
                <anchor moveWithCells="1" sizeWithCells="1">
                  <from>
                    <xdr:col>5</xdr:col>
                    <xdr:colOff>581025</xdr:colOff>
                    <xdr:row>142</xdr:row>
                    <xdr:rowOff>47625</xdr:rowOff>
                  </from>
                  <to>
                    <xdr:col>5</xdr:col>
                    <xdr:colOff>1104900</xdr:colOff>
                    <xdr:row>142</xdr:row>
                    <xdr:rowOff>285750</xdr:rowOff>
                  </to>
                </anchor>
              </controlPr>
            </control>
          </mc:Choice>
        </mc:AlternateContent>
        <mc:AlternateContent xmlns:mc="http://schemas.openxmlformats.org/markup-compatibility/2006">
          <mc:Choice Requires="x14">
            <control shapeId="141423" r:id="rId99" name="Check Box 111">
              <controlPr defaultSize="0" autoFill="0" autoLine="0" autoPict="0">
                <anchor moveWithCells="1" sizeWithCells="1">
                  <from>
                    <xdr:col>5</xdr:col>
                    <xdr:colOff>57150</xdr:colOff>
                    <xdr:row>142</xdr:row>
                    <xdr:rowOff>295275</xdr:rowOff>
                  </from>
                  <to>
                    <xdr:col>5</xdr:col>
                    <xdr:colOff>533400</xdr:colOff>
                    <xdr:row>143</xdr:row>
                    <xdr:rowOff>200025</xdr:rowOff>
                  </to>
                </anchor>
              </controlPr>
            </control>
          </mc:Choice>
        </mc:AlternateContent>
        <mc:AlternateContent xmlns:mc="http://schemas.openxmlformats.org/markup-compatibility/2006">
          <mc:Choice Requires="x14">
            <control shapeId="141424" r:id="rId100" name="Check Box 112">
              <controlPr defaultSize="0" autoFill="0" autoLine="0" autoPict="0">
                <anchor moveWithCells="1" sizeWithCells="1">
                  <from>
                    <xdr:col>5</xdr:col>
                    <xdr:colOff>590550</xdr:colOff>
                    <xdr:row>142</xdr:row>
                    <xdr:rowOff>295275</xdr:rowOff>
                  </from>
                  <to>
                    <xdr:col>6</xdr:col>
                    <xdr:colOff>0</xdr:colOff>
                    <xdr:row>143</xdr:row>
                    <xdr:rowOff>209550</xdr:rowOff>
                  </to>
                </anchor>
              </controlPr>
            </control>
          </mc:Choice>
        </mc:AlternateContent>
        <mc:AlternateContent xmlns:mc="http://schemas.openxmlformats.org/markup-compatibility/2006">
          <mc:Choice Requires="x14">
            <control shapeId="141425" r:id="rId101" name="Check Box 113">
              <controlPr defaultSize="0" autoFill="0" autoLine="0" autoPict="0">
                <anchor moveWithCells="1" sizeWithCells="1">
                  <from>
                    <xdr:col>6</xdr:col>
                    <xdr:colOff>133350</xdr:colOff>
                    <xdr:row>142</xdr:row>
                    <xdr:rowOff>114300</xdr:rowOff>
                  </from>
                  <to>
                    <xdr:col>6</xdr:col>
                    <xdr:colOff>609600</xdr:colOff>
                    <xdr:row>143</xdr:row>
                    <xdr:rowOff>400050</xdr:rowOff>
                  </to>
                </anchor>
              </controlPr>
            </control>
          </mc:Choice>
        </mc:AlternateContent>
        <mc:AlternateContent xmlns:mc="http://schemas.openxmlformats.org/markup-compatibility/2006">
          <mc:Choice Requires="x14">
            <control shapeId="141426" r:id="rId102" name="Check Box 114">
              <controlPr defaultSize="0" autoFill="0" autoLine="0" autoPict="0">
                <anchor moveWithCells="1" sizeWithCells="1">
                  <from>
                    <xdr:col>6</xdr:col>
                    <xdr:colOff>790575</xdr:colOff>
                    <xdr:row>142</xdr:row>
                    <xdr:rowOff>114300</xdr:rowOff>
                  </from>
                  <to>
                    <xdr:col>7</xdr:col>
                    <xdr:colOff>152400</xdr:colOff>
                    <xdr:row>143</xdr:row>
                    <xdr:rowOff>400050</xdr:rowOff>
                  </to>
                </anchor>
              </controlPr>
            </control>
          </mc:Choice>
        </mc:AlternateContent>
        <mc:AlternateContent xmlns:mc="http://schemas.openxmlformats.org/markup-compatibility/2006">
          <mc:Choice Requires="x14">
            <control shapeId="141427" r:id="rId103" name="Check Box 115">
              <controlPr defaultSize="0" autoFill="0" autoLine="0" autoPict="0">
                <anchor moveWithCells="1" sizeWithCells="1">
                  <from>
                    <xdr:col>6</xdr:col>
                    <xdr:colOff>123825</xdr:colOff>
                    <xdr:row>143</xdr:row>
                    <xdr:rowOff>428625</xdr:rowOff>
                  </from>
                  <to>
                    <xdr:col>6</xdr:col>
                    <xdr:colOff>733425</xdr:colOff>
                    <xdr:row>143</xdr:row>
                    <xdr:rowOff>1047750</xdr:rowOff>
                  </to>
                </anchor>
              </controlPr>
            </control>
          </mc:Choice>
        </mc:AlternateContent>
        <mc:AlternateContent xmlns:mc="http://schemas.openxmlformats.org/markup-compatibility/2006">
          <mc:Choice Requires="x14">
            <control shapeId="141428" r:id="rId104" name="Check Box 116">
              <controlPr defaultSize="0" autoFill="0" autoLine="0" autoPict="0">
                <anchor moveWithCells="1" sizeWithCells="1">
                  <from>
                    <xdr:col>6</xdr:col>
                    <xdr:colOff>800100</xdr:colOff>
                    <xdr:row>143</xdr:row>
                    <xdr:rowOff>447675</xdr:rowOff>
                  </from>
                  <to>
                    <xdr:col>7</xdr:col>
                    <xdr:colOff>542925</xdr:colOff>
                    <xdr:row>144</xdr:row>
                    <xdr:rowOff>9525</xdr:rowOff>
                  </to>
                </anchor>
              </controlPr>
            </control>
          </mc:Choice>
        </mc:AlternateContent>
        <mc:AlternateContent xmlns:mc="http://schemas.openxmlformats.org/markup-compatibility/2006">
          <mc:Choice Requires="x14">
            <control shapeId="141429" r:id="rId105" name="Check Box 117">
              <controlPr defaultSize="0" autoFill="0" autoLine="0" autoPict="0">
                <anchor moveWithCells="1" sizeWithCells="1">
                  <from>
                    <xdr:col>8</xdr:col>
                    <xdr:colOff>66675</xdr:colOff>
                    <xdr:row>142</xdr:row>
                    <xdr:rowOff>19050</xdr:rowOff>
                  </from>
                  <to>
                    <xdr:col>8</xdr:col>
                    <xdr:colOff>552450</xdr:colOff>
                    <xdr:row>142</xdr:row>
                    <xdr:rowOff>285750</xdr:rowOff>
                  </to>
                </anchor>
              </controlPr>
            </control>
          </mc:Choice>
        </mc:AlternateContent>
        <mc:AlternateContent xmlns:mc="http://schemas.openxmlformats.org/markup-compatibility/2006">
          <mc:Choice Requires="x14">
            <control shapeId="141430" r:id="rId106" name="Check Box 118">
              <controlPr defaultSize="0" autoFill="0" autoLine="0" autoPict="0">
                <anchor moveWithCells="1" sizeWithCells="1">
                  <from>
                    <xdr:col>8</xdr:col>
                    <xdr:colOff>733425</xdr:colOff>
                    <xdr:row>142</xdr:row>
                    <xdr:rowOff>19050</xdr:rowOff>
                  </from>
                  <to>
                    <xdr:col>8</xdr:col>
                    <xdr:colOff>1400175</xdr:colOff>
                    <xdr:row>142</xdr:row>
                    <xdr:rowOff>285750</xdr:rowOff>
                  </to>
                </anchor>
              </controlPr>
            </control>
          </mc:Choice>
        </mc:AlternateContent>
        <mc:AlternateContent xmlns:mc="http://schemas.openxmlformats.org/markup-compatibility/2006">
          <mc:Choice Requires="x14">
            <control shapeId="141431" r:id="rId107" name="Check Box 119">
              <controlPr defaultSize="0" autoFill="0" autoLine="0" autoPict="0">
                <anchor moveWithCells="1" sizeWithCells="1">
                  <from>
                    <xdr:col>8</xdr:col>
                    <xdr:colOff>57150</xdr:colOff>
                    <xdr:row>142</xdr:row>
                    <xdr:rowOff>304800</xdr:rowOff>
                  </from>
                  <to>
                    <xdr:col>8</xdr:col>
                    <xdr:colOff>666750</xdr:colOff>
                    <xdr:row>143</xdr:row>
                    <xdr:rowOff>247650</xdr:rowOff>
                  </to>
                </anchor>
              </controlPr>
            </control>
          </mc:Choice>
        </mc:AlternateContent>
        <mc:AlternateContent xmlns:mc="http://schemas.openxmlformats.org/markup-compatibility/2006">
          <mc:Choice Requires="x14">
            <control shapeId="141432" r:id="rId108" name="Check Box 120">
              <controlPr defaultSize="0" autoFill="0" autoLine="0" autoPict="0">
                <anchor moveWithCells="1" sizeWithCells="1">
                  <from>
                    <xdr:col>8</xdr:col>
                    <xdr:colOff>733425</xdr:colOff>
                    <xdr:row>142</xdr:row>
                    <xdr:rowOff>304800</xdr:rowOff>
                  </from>
                  <to>
                    <xdr:col>24</xdr:col>
                    <xdr:colOff>247650</xdr:colOff>
                    <xdr:row>143</xdr:row>
                    <xdr:rowOff>247650</xdr:rowOff>
                  </to>
                </anchor>
              </controlPr>
            </control>
          </mc:Choice>
        </mc:AlternateContent>
        <mc:AlternateContent xmlns:mc="http://schemas.openxmlformats.org/markup-compatibility/2006">
          <mc:Choice Requires="x14">
            <control shapeId="141433" r:id="rId109" name="Check Box 121">
              <controlPr defaultSize="0" autoFill="0" autoLine="0" autoPict="0">
                <anchor moveWithCells="1" sizeWithCells="1">
                  <from>
                    <xdr:col>5</xdr:col>
                    <xdr:colOff>9525</xdr:colOff>
                    <xdr:row>168</xdr:row>
                    <xdr:rowOff>85725</xdr:rowOff>
                  </from>
                  <to>
                    <xdr:col>5</xdr:col>
                    <xdr:colOff>1152525</xdr:colOff>
                    <xdr:row>168</xdr:row>
                    <xdr:rowOff>533400</xdr:rowOff>
                  </to>
                </anchor>
              </controlPr>
            </control>
          </mc:Choice>
        </mc:AlternateContent>
        <mc:AlternateContent xmlns:mc="http://schemas.openxmlformats.org/markup-compatibility/2006">
          <mc:Choice Requires="x14">
            <control shapeId="141434" r:id="rId110" name="Check Box 122">
              <controlPr defaultSize="0" autoFill="0" autoLine="0" autoPict="0">
                <anchor moveWithCells="1" sizeWithCells="1">
                  <from>
                    <xdr:col>5</xdr:col>
                    <xdr:colOff>9525</xdr:colOff>
                    <xdr:row>168</xdr:row>
                    <xdr:rowOff>409575</xdr:rowOff>
                  </from>
                  <to>
                    <xdr:col>5</xdr:col>
                    <xdr:colOff>771525</xdr:colOff>
                    <xdr:row>168</xdr:row>
                    <xdr:rowOff>857250</xdr:rowOff>
                  </to>
                </anchor>
              </controlPr>
            </control>
          </mc:Choice>
        </mc:AlternateContent>
        <mc:AlternateContent xmlns:mc="http://schemas.openxmlformats.org/markup-compatibility/2006">
          <mc:Choice Requires="x14">
            <control shapeId="141435" r:id="rId111" name="Check Box 123">
              <controlPr defaultSize="0" autoFill="0" autoLine="0" autoPict="0">
                <anchor moveWithCells="1" sizeWithCells="1">
                  <from>
                    <xdr:col>5</xdr:col>
                    <xdr:colOff>828675</xdr:colOff>
                    <xdr:row>168</xdr:row>
                    <xdr:rowOff>419100</xdr:rowOff>
                  </from>
                  <to>
                    <xdr:col>6</xdr:col>
                    <xdr:colOff>0</xdr:colOff>
                    <xdr:row>169</xdr:row>
                    <xdr:rowOff>9525</xdr:rowOff>
                  </to>
                </anchor>
              </controlPr>
            </control>
          </mc:Choice>
        </mc:AlternateContent>
        <mc:AlternateContent xmlns:mc="http://schemas.openxmlformats.org/markup-compatibility/2006">
          <mc:Choice Requires="x14">
            <control shapeId="141436" r:id="rId112" name="Check Box 124">
              <controlPr defaultSize="0" autoFill="0" autoLine="0" autoPict="0">
                <anchor moveWithCells="1" sizeWithCells="1">
                  <from>
                    <xdr:col>6</xdr:col>
                    <xdr:colOff>85725</xdr:colOff>
                    <xdr:row>168</xdr:row>
                    <xdr:rowOff>171450</xdr:rowOff>
                  </from>
                  <to>
                    <xdr:col>6</xdr:col>
                    <xdr:colOff>771525</xdr:colOff>
                    <xdr:row>168</xdr:row>
                    <xdr:rowOff>571500</xdr:rowOff>
                  </to>
                </anchor>
              </controlPr>
            </control>
          </mc:Choice>
        </mc:AlternateContent>
        <mc:AlternateContent xmlns:mc="http://schemas.openxmlformats.org/markup-compatibility/2006">
          <mc:Choice Requires="x14">
            <control shapeId="141437" r:id="rId113" name="Check Box 125">
              <controlPr defaultSize="0" autoFill="0" autoLine="0" autoPict="0">
                <anchor moveWithCells="1" sizeWithCells="1">
                  <from>
                    <xdr:col>6</xdr:col>
                    <xdr:colOff>76200</xdr:colOff>
                    <xdr:row>168</xdr:row>
                    <xdr:rowOff>466725</xdr:rowOff>
                  </from>
                  <to>
                    <xdr:col>6</xdr:col>
                    <xdr:colOff>1076325</xdr:colOff>
                    <xdr:row>168</xdr:row>
                    <xdr:rowOff>857250</xdr:rowOff>
                  </to>
                </anchor>
              </controlPr>
            </control>
          </mc:Choice>
        </mc:AlternateContent>
        <mc:AlternateContent xmlns:mc="http://schemas.openxmlformats.org/markup-compatibility/2006">
          <mc:Choice Requires="x14">
            <control shapeId="141438" r:id="rId114" name="Check Box 126">
              <controlPr defaultSize="0" autoFill="0" autoLine="0" autoPict="0">
                <anchor moveWithCells="1" sizeWithCells="1">
                  <from>
                    <xdr:col>6</xdr:col>
                    <xdr:colOff>1143000</xdr:colOff>
                    <xdr:row>168</xdr:row>
                    <xdr:rowOff>476250</xdr:rowOff>
                  </from>
                  <to>
                    <xdr:col>7</xdr:col>
                    <xdr:colOff>590550</xdr:colOff>
                    <xdr:row>169</xdr:row>
                    <xdr:rowOff>9525</xdr:rowOff>
                  </to>
                </anchor>
              </controlPr>
            </control>
          </mc:Choice>
        </mc:AlternateContent>
        <mc:AlternateContent xmlns:mc="http://schemas.openxmlformats.org/markup-compatibility/2006">
          <mc:Choice Requires="x14">
            <control shapeId="141439" r:id="rId115" name="Check Box 127">
              <controlPr defaultSize="0" autoFill="0" autoLine="0" autoPict="0">
                <anchor moveWithCells="1" sizeWithCells="1">
                  <from>
                    <xdr:col>8</xdr:col>
                    <xdr:colOff>95250</xdr:colOff>
                    <xdr:row>168</xdr:row>
                    <xdr:rowOff>152400</xdr:rowOff>
                  </from>
                  <to>
                    <xdr:col>8</xdr:col>
                    <xdr:colOff>1304925</xdr:colOff>
                    <xdr:row>168</xdr:row>
                    <xdr:rowOff>514350</xdr:rowOff>
                  </to>
                </anchor>
              </controlPr>
            </control>
          </mc:Choice>
        </mc:AlternateContent>
        <mc:AlternateContent xmlns:mc="http://schemas.openxmlformats.org/markup-compatibility/2006">
          <mc:Choice Requires="x14">
            <control shapeId="141440" r:id="rId116" name="Check Box 128">
              <controlPr defaultSize="0" autoFill="0" autoLine="0" autoPict="0">
                <anchor moveWithCells="1" sizeWithCells="1">
                  <from>
                    <xdr:col>8</xdr:col>
                    <xdr:colOff>95250</xdr:colOff>
                    <xdr:row>168</xdr:row>
                    <xdr:rowOff>419100</xdr:rowOff>
                  </from>
                  <to>
                    <xdr:col>8</xdr:col>
                    <xdr:colOff>885825</xdr:colOff>
                    <xdr:row>168</xdr:row>
                    <xdr:rowOff>771525</xdr:rowOff>
                  </to>
                </anchor>
              </controlPr>
            </control>
          </mc:Choice>
        </mc:AlternateContent>
        <mc:AlternateContent xmlns:mc="http://schemas.openxmlformats.org/markup-compatibility/2006">
          <mc:Choice Requires="x14">
            <control shapeId="141441" r:id="rId117" name="Check Box 129">
              <controlPr defaultSize="0" autoFill="0" autoLine="0" autoPict="0">
                <anchor moveWithCells="1" sizeWithCells="1">
                  <from>
                    <xdr:col>8</xdr:col>
                    <xdr:colOff>942975</xdr:colOff>
                    <xdr:row>168</xdr:row>
                    <xdr:rowOff>419100</xdr:rowOff>
                  </from>
                  <to>
                    <xdr:col>8</xdr:col>
                    <xdr:colOff>1543050</xdr:colOff>
                    <xdr:row>168</xdr:row>
                    <xdr:rowOff>781050</xdr:rowOff>
                  </to>
                </anchor>
              </controlPr>
            </control>
          </mc:Choice>
        </mc:AlternateContent>
        <mc:AlternateContent xmlns:mc="http://schemas.openxmlformats.org/markup-compatibility/2006">
          <mc:Choice Requires="x14">
            <control shapeId="141442" r:id="rId118" name="Check Box 130">
              <controlPr defaultSize="0" autoFill="0" autoLine="0" autoPict="0">
                <anchor moveWithCells="1" sizeWithCells="1">
                  <from>
                    <xdr:col>4</xdr:col>
                    <xdr:colOff>933450</xdr:colOff>
                    <xdr:row>178</xdr:row>
                    <xdr:rowOff>76200</xdr:rowOff>
                  </from>
                  <to>
                    <xdr:col>5</xdr:col>
                    <xdr:colOff>866775</xdr:colOff>
                    <xdr:row>178</xdr:row>
                    <xdr:rowOff>590550</xdr:rowOff>
                  </to>
                </anchor>
              </controlPr>
            </control>
          </mc:Choice>
        </mc:AlternateContent>
        <mc:AlternateContent xmlns:mc="http://schemas.openxmlformats.org/markup-compatibility/2006">
          <mc:Choice Requires="x14">
            <control shapeId="141443" r:id="rId119" name="Check Box 131">
              <controlPr defaultSize="0" autoFill="0" autoLine="0" autoPict="0">
                <anchor moveWithCells="1" sizeWithCells="1">
                  <from>
                    <xdr:col>4</xdr:col>
                    <xdr:colOff>933450</xdr:colOff>
                    <xdr:row>178</xdr:row>
                    <xdr:rowOff>447675</xdr:rowOff>
                  </from>
                  <to>
                    <xdr:col>5</xdr:col>
                    <xdr:colOff>752475</xdr:colOff>
                    <xdr:row>179</xdr:row>
                    <xdr:rowOff>295275</xdr:rowOff>
                  </to>
                </anchor>
              </controlPr>
            </control>
          </mc:Choice>
        </mc:AlternateContent>
        <mc:AlternateContent xmlns:mc="http://schemas.openxmlformats.org/markup-compatibility/2006">
          <mc:Choice Requires="x14">
            <control shapeId="141444" r:id="rId120" name="Check Box 132">
              <controlPr defaultSize="0" autoFill="0" autoLine="0" autoPict="0">
                <anchor moveWithCells="1" sizeWithCells="1">
                  <from>
                    <xdr:col>5</xdr:col>
                    <xdr:colOff>809625</xdr:colOff>
                    <xdr:row>178</xdr:row>
                    <xdr:rowOff>457200</xdr:rowOff>
                  </from>
                  <to>
                    <xdr:col>5</xdr:col>
                    <xdr:colOff>1400175</xdr:colOff>
                    <xdr:row>179</xdr:row>
                    <xdr:rowOff>304800</xdr:rowOff>
                  </to>
                </anchor>
              </controlPr>
            </control>
          </mc:Choice>
        </mc:AlternateContent>
        <mc:AlternateContent xmlns:mc="http://schemas.openxmlformats.org/markup-compatibility/2006">
          <mc:Choice Requires="x14">
            <control shapeId="141445" r:id="rId121" name="Check Box 133">
              <controlPr defaultSize="0" autoFill="0" autoLine="0" autoPict="0">
                <anchor moveWithCells="1" sizeWithCells="1">
                  <from>
                    <xdr:col>8</xdr:col>
                    <xdr:colOff>114300</xdr:colOff>
                    <xdr:row>178</xdr:row>
                    <xdr:rowOff>38100</xdr:rowOff>
                  </from>
                  <to>
                    <xdr:col>8</xdr:col>
                    <xdr:colOff>1047750</xdr:colOff>
                    <xdr:row>178</xdr:row>
                    <xdr:rowOff>400050</xdr:rowOff>
                  </to>
                </anchor>
              </controlPr>
            </control>
          </mc:Choice>
        </mc:AlternateContent>
        <mc:AlternateContent xmlns:mc="http://schemas.openxmlformats.org/markup-compatibility/2006">
          <mc:Choice Requires="x14">
            <control shapeId="141446" r:id="rId122" name="Check Box 134">
              <controlPr defaultSize="0" autoFill="0" autoLine="0" autoPict="0">
                <anchor moveWithCells="1" sizeWithCells="1">
                  <from>
                    <xdr:col>8</xdr:col>
                    <xdr:colOff>114300</xdr:colOff>
                    <xdr:row>178</xdr:row>
                    <xdr:rowOff>304800</xdr:rowOff>
                  </from>
                  <to>
                    <xdr:col>8</xdr:col>
                    <xdr:colOff>742950</xdr:colOff>
                    <xdr:row>178</xdr:row>
                    <xdr:rowOff>666750</xdr:rowOff>
                  </to>
                </anchor>
              </controlPr>
            </control>
          </mc:Choice>
        </mc:AlternateContent>
        <mc:AlternateContent xmlns:mc="http://schemas.openxmlformats.org/markup-compatibility/2006">
          <mc:Choice Requires="x14">
            <control shapeId="141447" r:id="rId123" name="Check Box 135">
              <controlPr defaultSize="0" autoFill="0" autoLine="0" autoPict="0">
                <anchor moveWithCells="1" sizeWithCells="1">
                  <from>
                    <xdr:col>8</xdr:col>
                    <xdr:colOff>781050</xdr:colOff>
                    <xdr:row>178</xdr:row>
                    <xdr:rowOff>314325</xdr:rowOff>
                  </from>
                  <to>
                    <xdr:col>8</xdr:col>
                    <xdr:colOff>1257300</xdr:colOff>
                    <xdr:row>179</xdr:row>
                    <xdr:rowOff>9525</xdr:rowOff>
                  </to>
                </anchor>
              </controlPr>
            </control>
          </mc:Choice>
        </mc:AlternateContent>
        <mc:AlternateContent xmlns:mc="http://schemas.openxmlformats.org/markup-compatibility/2006">
          <mc:Choice Requires="x14">
            <control shapeId="141448" r:id="rId124" name="Check Box 136">
              <controlPr defaultSize="0" autoFill="0" autoLine="0" autoPict="0">
                <anchor moveWithCells="1" sizeWithCells="1">
                  <from>
                    <xdr:col>5</xdr:col>
                    <xdr:colOff>0</xdr:colOff>
                    <xdr:row>210</xdr:row>
                    <xdr:rowOff>171450</xdr:rowOff>
                  </from>
                  <to>
                    <xdr:col>5</xdr:col>
                    <xdr:colOff>1200150</xdr:colOff>
                    <xdr:row>210</xdr:row>
                    <xdr:rowOff>514350</xdr:rowOff>
                  </to>
                </anchor>
              </controlPr>
            </control>
          </mc:Choice>
        </mc:AlternateContent>
        <mc:AlternateContent xmlns:mc="http://schemas.openxmlformats.org/markup-compatibility/2006">
          <mc:Choice Requires="x14">
            <control shapeId="141449" r:id="rId125" name="Check Box 137">
              <controlPr defaultSize="0" autoFill="0" autoLine="0" autoPict="0">
                <anchor moveWithCells="1" sizeWithCells="1">
                  <from>
                    <xdr:col>4</xdr:col>
                    <xdr:colOff>962025</xdr:colOff>
                    <xdr:row>210</xdr:row>
                    <xdr:rowOff>419100</xdr:rowOff>
                  </from>
                  <to>
                    <xdr:col>5</xdr:col>
                    <xdr:colOff>771525</xdr:colOff>
                    <xdr:row>211</xdr:row>
                    <xdr:rowOff>133350</xdr:rowOff>
                  </to>
                </anchor>
              </controlPr>
            </control>
          </mc:Choice>
        </mc:AlternateContent>
        <mc:AlternateContent xmlns:mc="http://schemas.openxmlformats.org/markup-compatibility/2006">
          <mc:Choice Requires="x14">
            <control shapeId="141450" r:id="rId126" name="Check Box 138">
              <controlPr defaultSize="0" autoFill="0" autoLine="0" autoPict="0">
                <anchor moveWithCells="1" sizeWithCells="1">
                  <from>
                    <xdr:col>5</xdr:col>
                    <xdr:colOff>819150</xdr:colOff>
                    <xdr:row>210</xdr:row>
                    <xdr:rowOff>428625</xdr:rowOff>
                  </from>
                  <to>
                    <xdr:col>5</xdr:col>
                    <xdr:colOff>1400175</xdr:colOff>
                    <xdr:row>211</xdr:row>
                    <xdr:rowOff>152400</xdr:rowOff>
                  </to>
                </anchor>
              </controlPr>
            </control>
          </mc:Choice>
        </mc:AlternateContent>
        <mc:AlternateContent xmlns:mc="http://schemas.openxmlformats.org/markup-compatibility/2006">
          <mc:Choice Requires="x14">
            <control shapeId="141451" r:id="rId127" name="Check Box 139">
              <controlPr defaultSize="0" autoFill="0" autoLine="0" autoPict="0">
                <anchor moveWithCells="1" sizeWithCells="1">
                  <from>
                    <xdr:col>6</xdr:col>
                    <xdr:colOff>104775</xdr:colOff>
                    <xdr:row>210</xdr:row>
                    <xdr:rowOff>123825</xdr:rowOff>
                  </from>
                  <to>
                    <xdr:col>6</xdr:col>
                    <xdr:colOff>800100</xdr:colOff>
                    <xdr:row>210</xdr:row>
                    <xdr:rowOff>466725</xdr:rowOff>
                  </to>
                </anchor>
              </controlPr>
            </control>
          </mc:Choice>
        </mc:AlternateContent>
        <mc:AlternateContent xmlns:mc="http://schemas.openxmlformats.org/markup-compatibility/2006">
          <mc:Choice Requires="x14">
            <control shapeId="141452" r:id="rId128" name="Check Box 140">
              <controlPr defaultSize="0" autoFill="0" autoLine="0" autoPict="0">
                <anchor moveWithCells="1" sizeWithCells="1">
                  <from>
                    <xdr:col>6</xdr:col>
                    <xdr:colOff>95250</xdr:colOff>
                    <xdr:row>210</xdr:row>
                    <xdr:rowOff>371475</xdr:rowOff>
                  </from>
                  <to>
                    <xdr:col>6</xdr:col>
                    <xdr:colOff>1104900</xdr:colOff>
                    <xdr:row>211</xdr:row>
                    <xdr:rowOff>85725</xdr:rowOff>
                  </to>
                </anchor>
              </controlPr>
            </control>
          </mc:Choice>
        </mc:AlternateContent>
        <mc:AlternateContent xmlns:mc="http://schemas.openxmlformats.org/markup-compatibility/2006">
          <mc:Choice Requires="x14">
            <control shapeId="141453" r:id="rId129" name="Check Box 141">
              <controlPr defaultSize="0" autoFill="0" autoLine="0" autoPict="0">
                <anchor moveWithCells="1" sizeWithCells="1">
                  <from>
                    <xdr:col>6</xdr:col>
                    <xdr:colOff>1181100</xdr:colOff>
                    <xdr:row>210</xdr:row>
                    <xdr:rowOff>381000</xdr:rowOff>
                  </from>
                  <to>
                    <xdr:col>7</xdr:col>
                    <xdr:colOff>628650</xdr:colOff>
                    <xdr:row>211</xdr:row>
                    <xdr:rowOff>104775</xdr:rowOff>
                  </to>
                </anchor>
              </controlPr>
            </control>
          </mc:Choice>
        </mc:AlternateContent>
        <mc:AlternateContent xmlns:mc="http://schemas.openxmlformats.org/markup-compatibility/2006">
          <mc:Choice Requires="x14">
            <control shapeId="141454" r:id="rId130" name="Check Box 142">
              <controlPr defaultSize="0" autoFill="0" autoLine="0" autoPict="0">
                <anchor moveWithCells="1" sizeWithCells="1">
                  <from>
                    <xdr:col>8</xdr:col>
                    <xdr:colOff>114300</xdr:colOff>
                    <xdr:row>210</xdr:row>
                    <xdr:rowOff>171450</xdr:rowOff>
                  </from>
                  <to>
                    <xdr:col>8</xdr:col>
                    <xdr:colOff>657225</xdr:colOff>
                    <xdr:row>210</xdr:row>
                    <xdr:rowOff>514350</xdr:rowOff>
                  </to>
                </anchor>
              </controlPr>
            </control>
          </mc:Choice>
        </mc:AlternateContent>
        <mc:AlternateContent xmlns:mc="http://schemas.openxmlformats.org/markup-compatibility/2006">
          <mc:Choice Requires="x14">
            <control shapeId="141455" r:id="rId131" name="Check Box 143">
              <controlPr defaultSize="0" autoFill="0" autoLine="0" autoPict="0">
                <anchor moveWithCells="1" sizeWithCells="1">
                  <from>
                    <xdr:col>8</xdr:col>
                    <xdr:colOff>114300</xdr:colOff>
                    <xdr:row>210</xdr:row>
                    <xdr:rowOff>419100</xdr:rowOff>
                  </from>
                  <to>
                    <xdr:col>8</xdr:col>
                    <xdr:colOff>895350</xdr:colOff>
                    <xdr:row>211</xdr:row>
                    <xdr:rowOff>133350</xdr:rowOff>
                  </to>
                </anchor>
              </controlPr>
            </control>
          </mc:Choice>
        </mc:AlternateContent>
        <mc:AlternateContent xmlns:mc="http://schemas.openxmlformats.org/markup-compatibility/2006">
          <mc:Choice Requires="x14">
            <control shapeId="141456" r:id="rId132" name="Check Box 144">
              <controlPr defaultSize="0" autoFill="0" autoLine="0" autoPict="0">
                <anchor moveWithCells="1" sizeWithCells="1">
                  <from>
                    <xdr:col>8</xdr:col>
                    <xdr:colOff>952500</xdr:colOff>
                    <xdr:row>210</xdr:row>
                    <xdr:rowOff>428625</xdr:rowOff>
                  </from>
                  <to>
                    <xdr:col>8</xdr:col>
                    <xdr:colOff>1543050</xdr:colOff>
                    <xdr:row>211</xdr:row>
                    <xdr:rowOff>152400</xdr:rowOff>
                  </to>
                </anchor>
              </controlPr>
            </control>
          </mc:Choice>
        </mc:AlternateContent>
        <mc:AlternateContent xmlns:mc="http://schemas.openxmlformats.org/markup-compatibility/2006">
          <mc:Choice Requires="x14">
            <control shapeId="141457" r:id="rId133" name="Check Box 145">
              <controlPr defaultSize="0" autoFill="0" autoLine="0" autoPict="0">
                <anchor moveWithCells="1" sizeWithCells="1">
                  <from>
                    <xdr:col>4</xdr:col>
                    <xdr:colOff>942975</xdr:colOff>
                    <xdr:row>219</xdr:row>
                    <xdr:rowOff>180975</xdr:rowOff>
                  </from>
                  <to>
                    <xdr:col>5</xdr:col>
                    <xdr:colOff>762000</xdr:colOff>
                    <xdr:row>219</xdr:row>
                    <xdr:rowOff>514350</xdr:rowOff>
                  </to>
                </anchor>
              </controlPr>
            </control>
          </mc:Choice>
        </mc:AlternateContent>
        <mc:AlternateContent xmlns:mc="http://schemas.openxmlformats.org/markup-compatibility/2006">
          <mc:Choice Requires="x14">
            <control shapeId="141458" r:id="rId134" name="Check Box 146">
              <controlPr defaultSize="0" autoFill="0" autoLine="0" autoPict="0">
                <anchor moveWithCells="1" sizeWithCells="1">
                  <from>
                    <xdr:col>4</xdr:col>
                    <xdr:colOff>942975</xdr:colOff>
                    <xdr:row>219</xdr:row>
                    <xdr:rowOff>428625</xdr:rowOff>
                  </from>
                  <to>
                    <xdr:col>5</xdr:col>
                    <xdr:colOff>762000</xdr:colOff>
                    <xdr:row>220</xdr:row>
                    <xdr:rowOff>161925</xdr:rowOff>
                  </to>
                </anchor>
              </controlPr>
            </control>
          </mc:Choice>
        </mc:AlternateContent>
        <mc:AlternateContent xmlns:mc="http://schemas.openxmlformats.org/markup-compatibility/2006">
          <mc:Choice Requires="x14">
            <control shapeId="141459" r:id="rId135" name="Check Box 147">
              <controlPr defaultSize="0" autoFill="0" autoLine="0" autoPict="0">
                <anchor moveWithCells="1" sizeWithCells="1">
                  <from>
                    <xdr:col>5</xdr:col>
                    <xdr:colOff>819150</xdr:colOff>
                    <xdr:row>219</xdr:row>
                    <xdr:rowOff>438150</xdr:rowOff>
                  </from>
                  <to>
                    <xdr:col>6</xdr:col>
                    <xdr:colOff>0</xdr:colOff>
                    <xdr:row>220</xdr:row>
                    <xdr:rowOff>171450</xdr:rowOff>
                  </to>
                </anchor>
              </controlPr>
            </control>
          </mc:Choice>
        </mc:AlternateContent>
        <mc:AlternateContent xmlns:mc="http://schemas.openxmlformats.org/markup-compatibility/2006">
          <mc:Choice Requires="x14">
            <control shapeId="141460" r:id="rId136" name="Check Box 148">
              <controlPr defaultSize="0" autoFill="0" autoLine="0" autoPict="0">
                <anchor moveWithCells="1" sizeWithCells="1">
                  <from>
                    <xdr:col>6</xdr:col>
                    <xdr:colOff>180975</xdr:colOff>
                    <xdr:row>219</xdr:row>
                    <xdr:rowOff>209550</xdr:rowOff>
                  </from>
                  <to>
                    <xdr:col>6</xdr:col>
                    <xdr:colOff>876300</xdr:colOff>
                    <xdr:row>219</xdr:row>
                    <xdr:rowOff>542925</xdr:rowOff>
                  </to>
                </anchor>
              </controlPr>
            </control>
          </mc:Choice>
        </mc:AlternateContent>
        <mc:AlternateContent xmlns:mc="http://schemas.openxmlformats.org/markup-compatibility/2006">
          <mc:Choice Requires="x14">
            <control shapeId="141461" r:id="rId137" name="Check Box 149">
              <controlPr defaultSize="0" autoFill="0" autoLine="0" autoPict="0">
                <anchor moveWithCells="1" sizeWithCells="1">
                  <from>
                    <xdr:col>6</xdr:col>
                    <xdr:colOff>171450</xdr:colOff>
                    <xdr:row>219</xdr:row>
                    <xdr:rowOff>457200</xdr:rowOff>
                  </from>
                  <to>
                    <xdr:col>6</xdr:col>
                    <xdr:colOff>1181100</xdr:colOff>
                    <xdr:row>220</xdr:row>
                    <xdr:rowOff>190500</xdr:rowOff>
                  </to>
                </anchor>
              </controlPr>
            </control>
          </mc:Choice>
        </mc:AlternateContent>
        <mc:AlternateContent xmlns:mc="http://schemas.openxmlformats.org/markup-compatibility/2006">
          <mc:Choice Requires="x14">
            <control shapeId="141462" r:id="rId138" name="Check Box 150">
              <controlPr defaultSize="0" autoFill="0" autoLine="0" autoPict="0">
                <anchor moveWithCells="1" sizeWithCells="1">
                  <from>
                    <xdr:col>6</xdr:col>
                    <xdr:colOff>1257300</xdr:colOff>
                    <xdr:row>219</xdr:row>
                    <xdr:rowOff>466725</xdr:rowOff>
                  </from>
                  <to>
                    <xdr:col>7</xdr:col>
                    <xdr:colOff>704850</xdr:colOff>
                    <xdr:row>220</xdr:row>
                    <xdr:rowOff>200025</xdr:rowOff>
                  </to>
                </anchor>
              </controlPr>
            </control>
          </mc:Choice>
        </mc:AlternateContent>
        <mc:AlternateContent xmlns:mc="http://schemas.openxmlformats.org/markup-compatibility/2006">
          <mc:Choice Requires="x14">
            <control shapeId="141463" r:id="rId139" name="Check Box 151">
              <controlPr defaultSize="0" autoFill="0" autoLine="0" autoPict="0">
                <anchor moveWithCells="1" sizeWithCells="1">
                  <from>
                    <xdr:col>8</xdr:col>
                    <xdr:colOff>152400</xdr:colOff>
                    <xdr:row>219</xdr:row>
                    <xdr:rowOff>190500</xdr:rowOff>
                  </from>
                  <to>
                    <xdr:col>8</xdr:col>
                    <xdr:colOff>990600</xdr:colOff>
                    <xdr:row>219</xdr:row>
                    <xdr:rowOff>523875</xdr:rowOff>
                  </to>
                </anchor>
              </controlPr>
            </control>
          </mc:Choice>
        </mc:AlternateContent>
        <mc:AlternateContent xmlns:mc="http://schemas.openxmlformats.org/markup-compatibility/2006">
          <mc:Choice Requires="x14">
            <control shapeId="141464" r:id="rId140" name="Check Box 152">
              <controlPr defaultSize="0" autoFill="0" autoLine="0" autoPict="0">
                <anchor moveWithCells="1" sizeWithCells="1">
                  <from>
                    <xdr:col>8</xdr:col>
                    <xdr:colOff>152400</xdr:colOff>
                    <xdr:row>219</xdr:row>
                    <xdr:rowOff>438150</xdr:rowOff>
                  </from>
                  <to>
                    <xdr:col>8</xdr:col>
                    <xdr:colOff>914400</xdr:colOff>
                    <xdr:row>220</xdr:row>
                    <xdr:rowOff>171450</xdr:rowOff>
                  </to>
                </anchor>
              </controlPr>
            </control>
          </mc:Choice>
        </mc:AlternateContent>
        <mc:AlternateContent xmlns:mc="http://schemas.openxmlformats.org/markup-compatibility/2006">
          <mc:Choice Requires="x14">
            <control shapeId="141465" r:id="rId141" name="Check Box 153">
              <controlPr defaultSize="0" autoFill="0" autoLine="0" autoPict="0">
                <anchor moveWithCells="1" sizeWithCells="1">
                  <from>
                    <xdr:col>8</xdr:col>
                    <xdr:colOff>971550</xdr:colOff>
                    <xdr:row>219</xdr:row>
                    <xdr:rowOff>447675</xdr:rowOff>
                  </from>
                  <to>
                    <xdr:col>8</xdr:col>
                    <xdr:colOff>1543050</xdr:colOff>
                    <xdr:row>220</xdr:row>
                    <xdr:rowOff>180975</xdr:rowOff>
                  </to>
                </anchor>
              </controlPr>
            </control>
          </mc:Choice>
        </mc:AlternateContent>
        <mc:AlternateContent xmlns:mc="http://schemas.openxmlformats.org/markup-compatibility/2006">
          <mc:Choice Requires="x14">
            <control shapeId="141466" r:id="rId142" name="Check Box 154">
              <controlPr defaultSize="0" autoFill="0" autoLine="0" autoPict="0">
                <anchor moveWithCells="1" sizeWithCells="1">
                  <from>
                    <xdr:col>4</xdr:col>
                    <xdr:colOff>942975</xdr:colOff>
                    <xdr:row>178</xdr:row>
                    <xdr:rowOff>123825</xdr:rowOff>
                  </from>
                  <to>
                    <xdr:col>5</xdr:col>
                    <xdr:colOff>762000</xdr:colOff>
                    <xdr:row>178</xdr:row>
                    <xdr:rowOff>495300</xdr:rowOff>
                  </to>
                </anchor>
              </controlPr>
            </control>
          </mc:Choice>
        </mc:AlternateContent>
        <mc:AlternateContent xmlns:mc="http://schemas.openxmlformats.org/markup-compatibility/2006">
          <mc:Choice Requires="x14">
            <control shapeId="141467" r:id="rId143" name="Check Box 155">
              <controlPr defaultSize="0" autoFill="0" autoLine="0" autoPict="0">
                <anchor moveWithCells="1" sizeWithCells="1">
                  <from>
                    <xdr:col>4</xdr:col>
                    <xdr:colOff>942975</xdr:colOff>
                    <xdr:row>178</xdr:row>
                    <xdr:rowOff>400050</xdr:rowOff>
                  </from>
                  <to>
                    <xdr:col>5</xdr:col>
                    <xdr:colOff>762000</xdr:colOff>
                    <xdr:row>179</xdr:row>
                    <xdr:rowOff>104775</xdr:rowOff>
                  </to>
                </anchor>
              </controlPr>
            </control>
          </mc:Choice>
        </mc:AlternateContent>
        <mc:AlternateContent xmlns:mc="http://schemas.openxmlformats.org/markup-compatibility/2006">
          <mc:Choice Requires="x14">
            <control shapeId="141468" r:id="rId144" name="Check Box 156">
              <controlPr defaultSize="0" autoFill="0" autoLine="0" autoPict="0">
                <anchor moveWithCells="1" sizeWithCells="1">
                  <from>
                    <xdr:col>5</xdr:col>
                    <xdr:colOff>819150</xdr:colOff>
                    <xdr:row>178</xdr:row>
                    <xdr:rowOff>409575</xdr:rowOff>
                  </from>
                  <to>
                    <xdr:col>6</xdr:col>
                    <xdr:colOff>0</xdr:colOff>
                    <xdr:row>179</xdr:row>
                    <xdr:rowOff>114300</xdr:rowOff>
                  </to>
                </anchor>
              </controlPr>
            </control>
          </mc:Choice>
        </mc:AlternateContent>
        <mc:AlternateContent xmlns:mc="http://schemas.openxmlformats.org/markup-compatibility/2006">
          <mc:Choice Requires="x14">
            <control shapeId="141469" r:id="rId145" name="Check Box 157">
              <controlPr defaultSize="0" autoFill="0" autoLine="0" autoPict="0">
                <anchor moveWithCells="1" sizeWithCells="1">
                  <from>
                    <xdr:col>6</xdr:col>
                    <xdr:colOff>219075</xdr:colOff>
                    <xdr:row>178</xdr:row>
                    <xdr:rowOff>38100</xdr:rowOff>
                  </from>
                  <to>
                    <xdr:col>7</xdr:col>
                    <xdr:colOff>19050</xdr:colOff>
                    <xdr:row>178</xdr:row>
                    <xdr:rowOff>542925</xdr:rowOff>
                  </to>
                </anchor>
              </controlPr>
            </control>
          </mc:Choice>
        </mc:AlternateContent>
        <mc:AlternateContent xmlns:mc="http://schemas.openxmlformats.org/markup-compatibility/2006">
          <mc:Choice Requires="x14">
            <control shapeId="141470" r:id="rId146" name="Check Box 158">
              <controlPr defaultSize="0" autoFill="0" autoLine="0" autoPict="0">
                <anchor moveWithCells="1" sizeWithCells="1">
                  <from>
                    <xdr:col>6</xdr:col>
                    <xdr:colOff>209550</xdr:colOff>
                    <xdr:row>178</xdr:row>
                    <xdr:rowOff>409575</xdr:rowOff>
                  </from>
                  <to>
                    <xdr:col>6</xdr:col>
                    <xdr:colOff>1190625</xdr:colOff>
                    <xdr:row>179</xdr:row>
                    <xdr:rowOff>247650</xdr:rowOff>
                  </to>
                </anchor>
              </controlPr>
            </control>
          </mc:Choice>
        </mc:AlternateContent>
        <mc:AlternateContent xmlns:mc="http://schemas.openxmlformats.org/markup-compatibility/2006">
          <mc:Choice Requires="x14">
            <control shapeId="141471" r:id="rId147" name="Check Box 159">
              <controlPr defaultSize="0" autoFill="0" autoLine="0" autoPict="0">
                <anchor moveWithCells="1" sizeWithCells="1">
                  <from>
                    <xdr:col>6</xdr:col>
                    <xdr:colOff>1257300</xdr:colOff>
                    <xdr:row>178</xdr:row>
                    <xdr:rowOff>419100</xdr:rowOff>
                  </from>
                  <to>
                    <xdr:col>7</xdr:col>
                    <xdr:colOff>676275</xdr:colOff>
                    <xdr:row>179</xdr:row>
                    <xdr:rowOff>266700</xdr:rowOff>
                  </to>
                </anchor>
              </controlPr>
            </control>
          </mc:Choice>
        </mc:AlternateContent>
        <mc:AlternateContent xmlns:mc="http://schemas.openxmlformats.org/markup-compatibility/2006">
          <mc:Choice Requires="x14">
            <control shapeId="141472" r:id="rId148" name="Check Box 160">
              <controlPr defaultSize="0" autoFill="0" autoLine="0" autoPict="0">
                <anchor moveWithCells="1" sizeWithCells="1">
                  <from>
                    <xdr:col>8</xdr:col>
                    <xdr:colOff>47625</xdr:colOff>
                    <xdr:row>178</xdr:row>
                    <xdr:rowOff>57150</xdr:rowOff>
                  </from>
                  <to>
                    <xdr:col>8</xdr:col>
                    <xdr:colOff>1181100</xdr:colOff>
                    <xdr:row>178</xdr:row>
                    <xdr:rowOff>571500</xdr:rowOff>
                  </to>
                </anchor>
              </controlPr>
            </control>
          </mc:Choice>
        </mc:AlternateContent>
        <mc:AlternateContent xmlns:mc="http://schemas.openxmlformats.org/markup-compatibility/2006">
          <mc:Choice Requires="x14">
            <control shapeId="141473" r:id="rId149" name="Check Box 161">
              <controlPr defaultSize="0" autoFill="0" autoLine="0" autoPict="0">
                <anchor moveWithCells="1" sizeWithCells="1">
                  <from>
                    <xdr:col>8</xdr:col>
                    <xdr:colOff>47625</xdr:colOff>
                    <xdr:row>178</xdr:row>
                    <xdr:rowOff>438150</xdr:rowOff>
                  </from>
                  <to>
                    <xdr:col>8</xdr:col>
                    <xdr:colOff>1038225</xdr:colOff>
                    <xdr:row>179</xdr:row>
                    <xdr:rowOff>276225</xdr:rowOff>
                  </to>
                </anchor>
              </controlPr>
            </control>
          </mc:Choice>
        </mc:AlternateContent>
        <mc:AlternateContent xmlns:mc="http://schemas.openxmlformats.org/markup-compatibility/2006">
          <mc:Choice Requires="x14">
            <control shapeId="141474" r:id="rId150" name="Check Box 162">
              <controlPr defaultSize="0" autoFill="0" autoLine="0" autoPict="0">
                <anchor moveWithCells="1" sizeWithCells="1">
                  <from>
                    <xdr:col>8</xdr:col>
                    <xdr:colOff>914400</xdr:colOff>
                    <xdr:row>178</xdr:row>
                    <xdr:rowOff>409575</xdr:rowOff>
                  </from>
                  <to>
                    <xdr:col>8</xdr:col>
                    <xdr:colOff>1466850</xdr:colOff>
                    <xdr:row>179</xdr:row>
                    <xdr:rowOff>257175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1000000}">
          <x14:formula1>
            <xm:f>"Yes,No"</xm:f>
          </x14:formula1>
          <xm:sqref>G419:G423 JC419:JC423 SY419:SY423 ACU419:ACU423 AMQ419:AMQ423 AWM419:AWM423 BGI419:BGI423 BQE419:BQE423 CAA419:CAA423 CJW419:CJW423 CTS419:CTS423 DDO419:DDO423 DNK419:DNK423 DXG419:DXG423 EHC419:EHC423 EQY419:EQY423 FAU419:FAU423 FKQ419:FKQ423 FUM419:FUM423 GEI419:GEI423 GOE419:GOE423 GYA419:GYA423 HHW419:HHW423 HRS419:HRS423 IBO419:IBO423 ILK419:ILK423 IVG419:IVG423 JFC419:JFC423 JOY419:JOY423 JYU419:JYU423 KIQ419:KIQ423 KSM419:KSM423 LCI419:LCI423 LME419:LME423 LWA419:LWA423 MFW419:MFW423 MPS419:MPS423 MZO419:MZO423 NJK419:NJK423 NTG419:NTG423 ODC419:ODC423 OMY419:OMY423 OWU419:OWU423 PGQ419:PGQ423 PQM419:PQM423 QAI419:QAI423 QKE419:QKE423 QUA419:QUA423 RDW419:RDW423 RNS419:RNS423 RXO419:RXO423 SHK419:SHK423 SRG419:SRG423 TBC419:TBC423 TKY419:TKY423 TUU419:TUU423 UEQ419:UEQ423 UOM419:UOM423 UYI419:UYI423 VIE419:VIE423 VSA419:VSA423 WBW419:WBW423 WLS419:WLS423 WVO419:WVO423 G65955:G65959 JC65955:JC65959 SY65955:SY65959 ACU65955:ACU65959 AMQ65955:AMQ65959 AWM65955:AWM65959 BGI65955:BGI65959 BQE65955:BQE65959 CAA65955:CAA65959 CJW65955:CJW65959 CTS65955:CTS65959 DDO65955:DDO65959 DNK65955:DNK65959 DXG65955:DXG65959 EHC65955:EHC65959 EQY65955:EQY65959 FAU65955:FAU65959 FKQ65955:FKQ65959 FUM65955:FUM65959 GEI65955:GEI65959 GOE65955:GOE65959 GYA65955:GYA65959 HHW65955:HHW65959 HRS65955:HRS65959 IBO65955:IBO65959 ILK65955:ILK65959 IVG65955:IVG65959 JFC65955:JFC65959 JOY65955:JOY65959 JYU65955:JYU65959 KIQ65955:KIQ65959 KSM65955:KSM65959 LCI65955:LCI65959 LME65955:LME65959 LWA65955:LWA65959 MFW65955:MFW65959 MPS65955:MPS65959 MZO65955:MZO65959 NJK65955:NJK65959 NTG65955:NTG65959 ODC65955:ODC65959 OMY65955:OMY65959 OWU65955:OWU65959 PGQ65955:PGQ65959 PQM65955:PQM65959 QAI65955:QAI65959 QKE65955:QKE65959 QUA65955:QUA65959 RDW65955:RDW65959 RNS65955:RNS65959 RXO65955:RXO65959 SHK65955:SHK65959 SRG65955:SRG65959 TBC65955:TBC65959 TKY65955:TKY65959 TUU65955:TUU65959 UEQ65955:UEQ65959 UOM65955:UOM65959 UYI65955:UYI65959 VIE65955:VIE65959 VSA65955:VSA65959 WBW65955:WBW65959 WLS65955:WLS65959 WVO65955:WVO65959 G131491:G131495 JC131491:JC131495 SY131491:SY131495 ACU131491:ACU131495 AMQ131491:AMQ131495 AWM131491:AWM131495 BGI131491:BGI131495 BQE131491:BQE131495 CAA131491:CAA131495 CJW131491:CJW131495 CTS131491:CTS131495 DDO131491:DDO131495 DNK131491:DNK131495 DXG131491:DXG131495 EHC131491:EHC131495 EQY131491:EQY131495 FAU131491:FAU131495 FKQ131491:FKQ131495 FUM131491:FUM131495 GEI131491:GEI131495 GOE131491:GOE131495 GYA131491:GYA131495 HHW131491:HHW131495 HRS131491:HRS131495 IBO131491:IBO131495 ILK131491:ILK131495 IVG131491:IVG131495 JFC131491:JFC131495 JOY131491:JOY131495 JYU131491:JYU131495 KIQ131491:KIQ131495 KSM131491:KSM131495 LCI131491:LCI131495 LME131491:LME131495 LWA131491:LWA131495 MFW131491:MFW131495 MPS131491:MPS131495 MZO131491:MZO131495 NJK131491:NJK131495 NTG131491:NTG131495 ODC131491:ODC131495 OMY131491:OMY131495 OWU131491:OWU131495 PGQ131491:PGQ131495 PQM131491:PQM131495 QAI131491:QAI131495 QKE131491:QKE131495 QUA131491:QUA131495 RDW131491:RDW131495 RNS131491:RNS131495 RXO131491:RXO131495 SHK131491:SHK131495 SRG131491:SRG131495 TBC131491:TBC131495 TKY131491:TKY131495 TUU131491:TUU131495 UEQ131491:UEQ131495 UOM131491:UOM131495 UYI131491:UYI131495 VIE131491:VIE131495 VSA131491:VSA131495 WBW131491:WBW131495 WLS131491:WLS131495 WVO131491:WVO131495 G197027:G197031 JC197027:JC197031 SY197027:SY197031 ACU197027:ACU197031 AMQ197027:AMQ197031 AWM197027:AWM197031 BGI197027:BGI197031 BQE197027:BQE197031 CAA197027:CAA197031 CJW197027:CJW197031 CTS197027:CTS197031 DDO197027:DDO197031 DNK197027:DNK197031 DXG197027:DXG197031 EHC197027:EHC197031 EQY197027:EQY197031 FAU197027:FAU197031 FKQ197027:FKQ197031 FUM197027:FUM197031 GEI197027:GEI197031 GOE197027:GOE197031 GYA197027:GYA197031 HHW197027:HHW197031 HRS197027:HRS197031 IBO197027:IBO197031 ILK197027:ILK197031 IVG197027:IVG197031 JFC197027:JFC197031 JOY197027:JOY197031 JYU197027:JYU197031 KIQ197027:KIQ197031 KSM197027:KSM197031 LCI197027:LCI197031 LME197027:LME197031 LWA197027:LWA197031 MFW197027:MFW197031 MPS197027:MPS197031 MZO197027:MZO197031 NJK197027:NJK197031 NTG197027:NTG197031 ODC197027:ODC197031 OMY197027:OMY197031 OWU197027:OWU197031 PGQ197027:PGQ197031 PQM197027:PQM197031 QAI197027:QAI197031 QKE197027:QKE197031 QUA197027:QUA197031 RDW197027:RDW197031 RNS197027:RNS197031 RXO197027:RXO197031 SHK197027:SHK197031 SRG197027:SRG197031 TBC197027:TBC197031 TKY197027:TKY197031 TUU197027:TUU197031 UEQ197027:UEQ197031 UOM197027:UOM197031 UYI197027:UYI197031 VIE197027:VIE197031 VSA197027:VSA197031 WBW197027:WBW197031 WLS197027:WLS197031 WVO197027:WVO197031 G262563:G262567 JC262563:JC262567 SY262563:SY262567 ACU262563:ACU262567 AMQ262563:AMQ262567 AWM262563:AWM262567 BGI262563:BGI262567 BQE262563:BQE262567 CAA262563:CAA262567 CJW262563:CJW262567 CTS262563:CTS262567 DDO262563:DDO262567 DNK262563:DNK262567 DXG262563:DXG262567 EHC262563:EHC262567 EQY262563:EQY262567 FAU262563:FAU262567 FKQ262563:FKQ262567 FUM262563:FUM262567 GEI262563:GEI262567 GOE262563:GOE262567 GYA262563:GYA262567 HHW262563:HHW262567 HRS262563:HRS262567 IBO262563:IBO262567 ILK262563:ILK262567 IVG262563:IVG262567 JFC262563:JFC262567 JOY262563:JOY262567 JYU262563:JYU262567 KIQ262563:KIQ262567 KSM262563:KSM262567 LCI262563:LCI262567 LME262563:LME262567 LWA262563:LWA262567 MFW262563:MFW262567 MPS262563:MPS262567 MZO262563:MZO262567 NJK262563:NJK262567 NTG262563:NTG262567 ODC262563:ODC262567 OMY262563:OMY262567 OWU262563:OWU262567 PGQ262563:PGQ262567 PQM262563:PQM262567 QAI262563:QAI262567 QKE262563:QKE262567 QUA262563:QUA262567 RDW262563:RDW262567 RNS262563:RNS262567 RXO262563:RXO262567 SHK262563:SHK262567 SRG262563:SRG262567 TBC262563:TBC262567 TKY262563:TKY262567 TUU262563:TUU262567 UEQ262563:UEQ262567 UOM262563:UOM262567 UYI262563:UYI262567 VIE262563:VIE262567 VSA262563:VSA262567 WBW262563:WBW262567 WLS262563:WLS262567 WVO262563:WVO262567 G328099:G328103 JC328099:JC328103 SY328099:SY328103 ACU328099:ACU328103 AMQ328099:AMQ328103 AWM328099:AWM328103 BGI328099:BGI328103 BQE328099:BQE328103 CAA328099:CAA328103 CJW328099:CJW328103 CTS328099:CTS328103 DDO328099:DDO328103 DNK328099:DNK328103 DXG328099:DXG328103 EHC328099:EHC328103 EQY328099:EQY328103 FAU328099:FAU328103 FKQ328099:FKQ328103 FUM328099:FUM328103 GEI328099:GEI328103 GOE328099:GOE328103 GYA328099:GYA328103 HHW328099:HHW328103 HRS328099:HRS328103 IBO328099:IBO328103 ILK328099:ILK328103 IVG328099:IVG328103 JFC328099:JFC328103 JOY328099:JOY328103 JYU328099:JYU328103 KIQ328099:KIQ328103 KSM328099:KSM328103 LCI328099:LCI328103 LME328099:LME328103 LWA328099:LWA328103 MFW328099:MFW328103 MPS328099:MPS328103 MZO328099:MZO328103 NJK328099:NJK328103 NTG328099:NTG328103 ODC328099:ODC328103 OMY328099:OMY328103 OWU328099:OWU328103 PGQ328099:PGQ328103 PQM328099:PQM328103 QAI328099:QAI328103 QKE328099:QKE328103 QUA328099:QUA328103 RDW328099:RDW328103 RNS328099:RNS328103 RXO328099:RXO328103 SHK328099:SHK328103 SRG328099:SRG328103 TBC328099:TBC328103 TKY328099:TKY328103 TUU328099:TUU328103 UEQ328099:UEQ328103 UOM328099:UOM328103 UYI328099:UYI328103 VIE328099:VIE328103 VSA328099:VSA328103 WBW328099:WBW328103 WLS328099:WLS328103 WVO328099:WVO328103 G393635:G393639 JC393635:JC393639 SY393635:SY393639 ACU393635:ACU393639 AMQ393635:AMQ393639 AWM393635:AWM393639 BGI393635:BGI393639 BQE393635:BQE393639 CAA393635:CAA393639 CJW393635:CJW393639 CTS393635:CTS393639 DDO393635:DDO393639 DNK393635:DNK393639 DXG393635:DXG393639 EHC393635:EHC393639 EQY393635:EQY393639 FAU393635:FAU393639 FKQ393635:FKQ393639 FUM393635:FUM393639 GEI393635:GEI393639 GOE393635:GOE393639 GYA393635:GYA393639 HHW393635:HHW393639 HRS393635:HRS393639 IBO393635:IBO393639 ILK393635:ILK393639 IVG393635:IVG393639 JFC393635:JFC393639 JOY393635:JOY393639 JYU393635:JYU393639 KIQ393635:KIQ393639 KSM393635:KSM393639 LCI393635:LCI393639 LME393635:LME393639 LWA393635:LWA393639 MFW393635:MFW393639 MPS393635:MPS393639 MZO393635:MZO393639 NJK393635:NJK393639 NTG393635:NTG393639 ODC393635:ODC393639 OMY393635:OMY393639 OWU393635:OWU393639 PGQ393635:PGQ393639 PQM393635:PQM393639 QAI393635:QAI393639 QKE393635:QKE393639 QUA393635:QUA393639 RDW393635:RDW393639 RNS393635:RNS393639 RXO393635:RXO393639 SHK393635:SHK393639 SRG393635:SRG393639 TBC393635:TBC393639 TKY393635:TKY393639 TUU393635:TUU393639 UEQ393635:UEQ393639 UOM393635:UOM393639 UYI393635:UYI393639 VIE393635:VIE393639 VSA393635:VSA393639 WBW393635:WBW393639 WLS393635:WLS393639 WVO393635:WVO393639 G459171:G459175 JC459171:JC459175 SY459171:SY459175 ACU459171:ACU459175 AMQ459171:AMQ459175 AWM459171:AWM459175 BGI459171:BGI459175 BQE459171:BQE459175 CAA459171:CAA459175 CJW459171:CJW459175 CTS459171:CTS459175 DDO459171:DDO459175 DNK459171:DNK459175 DXG459171:DXG459175 EHC459171:EHC459175 EQY459171:EQY459175 FAU459171:FAU459175 FKQ459171:FKQ459175 FUM459171:FUM459175 GEI459171:GEI459175 GOE459171:GOE459175 GYA459171:GYA459175 HHW459171:HHW459175 HRS459171:HRS459175 IBO459171:IBO459175 ILK459171:ILK459175 IVG459171:IVG459175 JFC459171:JFC459175 JOY459171:JOY459175 JYU459171:JYU459175 KIQ459171:KIQ459175 KSM459171:KSM459175 LCI459171:LCI459175 LME459171:LME459175 LWA459171:LWA459175 MFW459171:MFW459175 MPS459171:MPS459175 MZO459171:MZO459175 NJK459171:NJK459175 NTG459171:NTG459175 ODC459171:ODC459175 OMY459171:OMY459175 OWU459171:OWU459175 PGQ459171:PGQ459175 PQM459171:PQM459175 QAI459171:QAI459175 QKE459171:QKE459175 QUA459171:QUA459175 RDW459171:RDW459175 RNS459171:RNS459175 RXO459171:RXO459175 SHK459171:SHK459175 SRG459171:SRG459175 TBC459171:TBC459175 TKY459171:TKY459175 TUU459171:TUU459175 UEQ459171:UEQ459175 UOM459171:UOM459175 UYI459171:UYI459175 VIE459171:VIE459175 VSA459171:VSA459175 WBW459171:WBW459175 WLS459171:WLS459175 WVO459171:WVO459175 G524707:G524711 JC524707:JC524711 SY524707:SY524711 ACU524707:ACU524711 AMQ524707:AMQ524711 AWM524707:AWM524711 BGI524707:BGI524711 BQE524707:BQE524711 CAA524707:CAA524711 CJW524707:CJW524711 CTS524707:CTS524711 DDO524707:DDO524711 DNK524707:DNK524711 DXG524707:DXG524711 EHC524707:EHC524711 EQY524707:EQY524711 FAU524707:FAU524711 FKQ524707:FKQ524711 FUM524707:FUM524711 GEI524707:GEI524711 GOE524707:GOE524711 GYA524707:GYA524711 HHW524707:HHW524711 HRS524707:HRS524711 IBO524707:IBO524711 ILK524707:ILK524711 IVG524707:IVG524711 JFC524707:JFC524711 JOY524707:JOY524711 JYU524707:JYU524711 KIQ524707:KIQ524711 KSM524707:KSM524711 LCI524707:LCI524711 LME524707:LME524711 LWA524707:LWA524711 MFW524707:MFW524711 MPS524707:MPS524711 MZO524707:MZO524711 NJK524707:NJK524711 NTG524707:NTG524711 ODC524707:ODC524711 OMY524707:OMY524711 OWU524707:OWU524711 PGQ524707:PGQ524711 PQM524707:PQM524711 QAI524707:QAI524711 QKE524707:QKE524711 QUA524707:QUA524711 RDW524707:RDW524711 RNS524707:RNS524711 RXO524707:RXO524711 SHK524707:SHK524711 SRG524707:SRG524711 TBC524707:TBC524711 TKY524707:TKY524711 TUU524707:TUU524711 UEQ524707:UEQ524711 UOM524707:UOM524711 UYI524707:UYI524711 VIE524707:VIE524711 VSA524707:VSA524711 WBW524707:WBW524711 WLS524707:WLS524711 WVO524707:WVO524711 G590243:G590247 JC590243:JC590247 SY590243:SY590247 ACU590243:ACU590247 AMQ590243:AMQ590247 AWM590243:AWM590247 BGI590243:BGI590247 BQE590243:BQE590247 CAA590243:CAA590247 CJW590243:CJW590247 CTS590243:CTS590247 DDO590243:DDO590247 DNK590243:DNK590247 DXG590243:DXG590247 EHC590243:EHC590247 EQY590243:EQY590247 FAU590243:FAU590247 FKQ590243:FKQ590247 FUM590243:FUM590247 GEI590243:GEI590247 GOE590243:GOE590247 GYA590243:GYA590247 HHW590243:HHW590247 HRS590243:HRS590247 IBO590243:IBO590247 ILK590243:ILK590247 IVG590243:IVG590247 JFC590243:JFC590247 JOY590243:JOY590247 JYU590243:JYU590247 KIQ590243:KIQ590247 KSM590243:KSM590247 LCI590243:LCI590247 LME590243:LME590247 LWA590243:LWA590247 MFW590243:MFW590247 MPS590243:MPS590247 MZO590243:MZO590247 NJK590243:NJK590247 NTG590243:NTG590247 ODC590243:ODC590247 OMY590243:OMY590247 OWU590243:OWU590247 PGQ590243:PGQ590247 PQM590243:PQM590247 QAI590243:QAI590247 QKE590243:QKE590247 QUA590243:QUA590247 RDW590243:RDW590247 RNS590243:RNS590247 RXO590243:RXO590247 SHK590243:SHK590247 SRG590243:SRG590247 TBC590243:TBC590247 TKY590243:TKY590247 TUU590243:TUU590247 UEQ590243:UEQ590247 UOM590243:UOM590247 UYI590243:UYI590247 VIE590243:VIE590247 VSA590243:VSA590247 WBW590243:WBW590247 WLS590243:WLS590247 WVO590243:WVO590247 G655779:G655783 JC655779:JC655783 SY655779:SY655783 ACU655779:ACU655783 AMQ655779:AMQ655783 AWM655779:AWM655783 BGI655779:BGI655783 BQE655779:BQE655783 CAA655779:CAA655783 CJW655779:CJW655783 CTS655779:CTS655783 DDO655779:DDO655783 DNK655779:DNK655783 DXG655779:DXG655783 EHC655779:EHC655783 EQY655779:EQY655783 FAU655779:FAU655783 FKQ655779:FKQ655783 FUM655779:FUM655783 GEI655779:GEI655783 GOE655779:GOE655783 GYA655779:GYA655783 HHW655779:HHW655783 HRS655779:HRS655783 IBO655779:IBO655783 ILK655779:ILK655783 IVG655779:IVG655783 JFC655779:JFC655783 JOY655779:JOY655783 JYU655779:JYU655783 KIQ655779:KIQ655783 KSM655779:KSM655783 LCI655779:LCI655783 LME655779:LME655783 LWA655779:LWA655783 MFW655779:MFW655783 MPS655779:MPS655783 MZO655779:MZO655783 NJK655779:NJK655783 NTG655779:NTG655783 ODC655779:ODC655783 OMY655779:OMY655783 OWU655779:OWU655783 PGQ655779:PGQ655783 PQM655779:PQM655783 QAI655779:QAI655783 QKE655779:QKE655783 QUA655779:QUA655783 RDW655779:RDW655783 RNS655779:RNS655783 RXO655779:RXO655783 SHK655779:SHK655783 SRG655779:SRG655783 TBC655779:TBC655783 TKY655779:TKY655783 TUU655779:TUU655783 UEQ655779:UEQ655783 UOM655779:UOM655783 UYI655779:UYI655783 VIE655779:VIE655783 VSA655779:VSA655783 WBW655779:WBW655783 WLS655779:WLS655783 WVO655779:WVO655783 G721315:G721319 JC721315:JC721319 SY721315:SY721319 ACU721315:ACU721319 AMQ721315:AMQ721319 AWM721315:AWM721319 BGI721315:BGI721319 BQE721315:BQE721319 CAA721315:CAA721319 CJW721315:CJW721319 CTS721315:CTS721319 DDO721315:DDO721319 DNK721315:DNK721319 DXG721315:DXG721319 EHC721315:EHC721319 EQY721315:EQY721319 FAU721315:FAU721319 FKQ721315:FKQ721319 FUM721315:FUM721319 GEI721315:GEI721319 GOE721315:GOE721319 GYA721315:GYA721319 HHW721315:HHW721319 HRS721315:HRS721319 IBO721315:IBO721319 ILK721315:ILK721319 IVG721315:IVG721319 JFC721315:JFC721319 JOY721315:JOY721319 JYU721315:JYU721319 KIQ721315:KIQ721319 KSM721315:KSM721319 LCI721315:LCI721319 LME721315:LME721319 LWA721315:LWA721319 MFW721315:MFW721319 MPS721315:MPS721319 MZO721315:MZO721319 NJK721315:NJK721319 NTG721315:NTG721319 ODC721315:ODC721319 OMY721315:OMY721319 OWU721315:OWU721319 PGQ721315:PGQ721319 PQM721315:PQM721319 QAI721315:QAI721319 QKE721315:QKE721319 QUA721315:QUA721319 RDW721315:RDW721319 RNS721315:RNS721319 RXO721315:RXO721319 SHK721315:SHK721319 SRG721315:SRG721319 TBC721315:TBC721319 TKY721315:TKY721319 TUU721315:TUU721319 UEQ721315:UEQ721319 UOM721315:UOM721319 UYI721315:UYI721319 VIE721315:VIE721319 VSA721315:VSA721319 WBW721315:WBW721319 WLS721315:WLS721319 WVO721315:WVO721319 G786851:G786855 JC786851:JC786855 SY786851:SY786855 ACU786851:ACU786855 AMQ786851:AMQ786855 AWM786851:AWM786855 BGI786851:BGI786855 BQE786851:BQE786855 CAA786851:CAA786855 CJW786851:CJW786855 CTS786851:CTS786855 DDO786851:DDO786855 DNK786851:DNK786855 DXG786851:DXG786855 EHC786851:EHC786855 EQY786851:EQY786855 FAU786851:FAU786855 FKQ786851:FKQ786855 FUM786851:FUM786855 GEI786851:GEI786855 GOE786851:GOE786855 GYA786851:GYA786855 HHW786851:HHW786855 HRS786851:HRS786855 IBO786851:IBO786855 ILK786851:ILK786855 IVG786851:IVG786855 JFC786851:JFC786855 JOY786851:JOY786855 JYU786851:JYU786855 KIQ786851:KIQ786855 KSM786851:KSM786855 LCI786851:LCI786855 LME786851:LME786855 LWA786851:LWA786855 MFW786851:MFW786855 MPS786851:MPS786855 MZO786851:MZO786855 NJK786851:NJK786855 NTG786851:NTG786855 ODC786851:ODC786855 OMY786851:OMY786855 OWU786851:OWU786855 PGQ786851:PGQ786855 PQM786851:PQM786855 QAI786851:QAI786855 QKE786851:QKE786855 QUA786851:QUA786855 RDW786851:RDW786855 RNS786851:RNS786855 RXO786851:RXO786855 SHK786851:SHK786855 SRG786851:SRG786855 TBC786851:TBC786855 TKY786851:TKY786855 TUU786851:TUU786855 UEQ786851:UEQ786855 UOM786851:UOM786855 UYI786851:UYI786855 VIE786851:VIE786855 VSA786851:VSA786855 WBW786851:WBW786855 WLS786851:WLS786855 WVO786851:WVO786855 G852387:G852391 JC852387:JC852391 SY852387:SY852391 ACU852387:ACU852391 AMQ852387:AMQ852391 AWM852387:AWM852391 BGI852387:BGI852391 BQE852387:BQE852391 CAA852387:CAA852391 CJW852387:CJW852391 CTS852387:CTS852391 DDO852387:DDO852391 DNK852387:DNK852391 DXG852387:DXG852391 EHC852387:EHC852391 EQY852387:EQY852391 FAU852387:FAU852391 FKQ852387:FKQ852391 FUM852387:FUM852391 GEI852387:GEI852391 GOE852387:GOE852391 GYA852387:GYA852391 HHW852387:HHW852391 HRS852387:HRS852391 IBO852387:IBO852391 ILK852387:ILK852391 IVG852387:IVG852391 JFC852387:JFC852391 JOY852387:JOY852391 JYU852387:JYU852391 KIQ852387:KIQ852391 KSM852387:KSM852391 LCI852387:LCI852391 LME852387:LME852391 LWA852387:LWA852391 MFW852387:MFW852391 MPS852387:MPS852391 MZO852387:MZO852391 NJK852387:NJK852391 NTG852387:NTG852391 ODC852387:ODC852391 OMY852387:OMY852391 OWU852387:OWU852391 PGQ852387:PGQ852391 PQM852387:PQM852391 QAI852387:QAI852391 QKE852387:QKE852391 QUA852387:QUA852391 RDW852387:RDW852391 RNS852387:RNS852391 RXO852387:RXO852391 SHK852387:SHK852391 SRG852387:SRG852391 TBC852387:TBC852391 TKY852387:TKY852391 TUU852387:TUU852391 UEQ852387:UEQ852391 UOM852387:UOM852391 UYI852387:UYI852391 VIE852387:VIE852391 VSA852387:VSA852391 WBW852387:WBW852391 WLS852387:WLS852391 WVO852387:WVO852391 G917923:G917927 JC917923:JC917927 SY917923:SY917927 ACU917923:ACU917927 AMQ917923:AMQ917927 AWM917923:AWM917927 BGI917923:BGI917927 BQE917923:BQE917927 CAA917923:CAA917927 CJW917923:CJW917927 CTS917923:CTS917927 DDO917923:DDO917927 DNK917923:DNK917927 DXG917923:DXG917927 EHC917923:EHC917927 EQY917923:EQY917927 FAU917923:FAU917927 FKQ917923:FKQ917927 FUM917923:FUM917927 GEI917923:GEI917927 GOE917923:GOE917927 GYA917923:GYA917927 HHW917923:HHW917927 HRS917923:HRS917927 IBO917923:IBO917927 ILK917923:ILK917927 IVG917923:IVG917927 JFC917923:JFC917927 JOY917923:JOY917927 JYU917923:JYU917927 KIQ917923:KIQ917927 KSM917923:KSM917927 LCI917923:LCI917927 LME917923:LME917927 LWA917923:LWA917927 MFW917923:MFW917927 MPS917923:MPS917927 MZO917923:MZO917927 NJK917923:NJK917927 NTG917923:NTG917927 ODC917923:ODC917927 OMY917923:OMY917927 OWU917923:OWU917927 PGQ917923:PGQ917927 PQM917923:PQM917927 QAI917923:QAI917927 QKE917923:QKE917927 QUA917923:QUA917927 RDW917923:RDW917927 RNS917923:RNS917927 RXO917923:RXO917927 SHK917923:SHK917927 SRG917923:SRG917927 TBC917923:TBC917927 TKY917923:TKY917927 TUU917923:TUU917927 UEQ917923:UEQ917927 UOM917923:UOM917927 UYI917923:UYI917927 VIE917923:VIE917927 VSA917923:VSA917927 WBW917923:WBW917927 WLS917923:WLS917927 WVO917923:WVO917927 G983459:G983463 JC983459:JC983463 SY983459:SY983463 ACU983459:ACU983463 AMQ983459:AMQ983463 AWM983459:AWM983463 BGI983459:BGI983463 BQE983459:BQE983463 CAA983459:CAA983463 CJW983459:CJW983463 CTS983459:CTS983463 DDO983459:DDO983463 DNK983459:DNK983463 DXG983459:DXG983463 EHC983459:EHC983463 EQY983459:EQY983463 FAU983459:FAU983463 FKQ983459:FKQ983463 FUM983459:FUM983463 GEI983459:GEI983463 GOE983459:GOE983463 GYA983459:GYA983463 HHW983459:HHW983463 HRS983459:HRS983463 IBO983459:IBO983463 ILK983459:ILK983463 IVG983459:IVG983463 JFC983459:JFC983463 JOY983459:JOY983463 JYU983459:JYU983463 KIQ983459:KIQ983463 KSM983459:KSM983463 LCI983459:LCI983463 LME983459:LME983463 LWA983459:LWA983463 MFW983459:MFW983463 MPS983459:MPS983463 MZO983459:MZO983463 NJK983459:NJK983463 NTG983459:NTG983463 ODC983459:ODC983463 OMY983459:OMY983463 OWU983459:OWU983463 PGQ983459:PGQ983463 PQM983459:PQM983463 QAI983459:QAI983463 QKE983459:QKE983463 QUA983459:QUA983463 RDW983459:RDW983463 RNS983459:RNS983463 RXO983459:RXO983463 SHK983459:SHK983463 SRG983459:SRG983463 TBC983459:TBC983463 TKY983459:TKY983463 TUU983459:TUU983463 UEQ983459:UEQ983463 UOM983459:UOM983463 UYI983459:UYI983463 VIE983459:VIE983463 VSA983459:VSA983463 WBW983459:WBW983463 WLS983459:WLS983463 WVO983459:WVO983463 E322 JA322 SW322 ACS322 AMO322 AWK322 BGG322 BQC322 BZY322 CJU322 CTQ322 DDM322 DNI322 DXE322 EHA322 EQW322 FAS322 FKO322 FUK322 GEG322 GOC322 GXY322 HHU322 HRQ322 IBM322 ILI322 IVE322 JFA322 JOW322 JYS322 KIO322 KSK322 LCG322 LMC322 LVY322 MFU322 MPQ322 MZM322 NJI322 NTE322 ODA322 OMW322 OWS322 PGO322 PQK322 QAG322 QKC322 QTY322 RDU322 RNQ322 RXM322 SHI322 SRE322 TBA322 TKW322 TUS322 UEO322 UOK322 UYG322 VIC322 VRY322 WBU322 WLQ322 WVM322 E65858 JA65858 SW65858 ACS65858 AMO65858 AWK65858 BGG65858 BQC65858 BZY65858 CJU65858 CTQ65858 DDM65858 DNI65858 DXE65858 EHA65858 EQW65858 FAS65858 FKO65858 FUK65858 GEG65858 GOC65858 GXY65858 HHU65858 HRQ65858 IBM65858 ILI65858 IVE65858 JFA65858 JOW65858 JYS65858 KIO65858 KSK65858 LCG65858 LMC65858 LVY65858 MFU65858 MPQ65858 MZM65858 NJI65858 NTE65858 ODA65858 OMW65858 OWS65858 PGO65858 PQK65858 QAG65858 QKC65858 QTY65858 RDU65858 RNQ65858 RXM65858 SHI65858 SRE65858 TBA65858 TKW65858 TUS65858 UEO65858 UOK65858 UYG65858 VIC65858 VRY65858 WBU65858 WLQ65858 WVM65858 E131394 JA131394 SW131394 ACS131394 AMO131394 AWK131394 BGG131394 BQC131394 BZY131394 CJU131394 CTQ131394 DDM131394 DNI131394 DXE131394 EHA131394 EQW131394 FAS131394 FKO131394 FUK131394 GEG131394 GOC131394 GXY131394 HHU131394 HRQ131394 IBM131394 ILI131394 IVE131394 JFA131394 JOW131394 JYS131394 KIO131394 KSK131394 LCG131394 LMC131394 LVY131394 MFU131394 MPQ131394 MZM131394 NJI131394 NTE131394 ODA131394 OMW131394 OWS131394 PGO131394 PQK131394 QAG131394 QKC131394 QTY131394 RDU131394 RNQ131394 RXM131394 SHI131394 SRE131394 TBA131394 TKW131394 TUS131394 UEO131394 UOK131394 UYG131394 VIC131394 VRY131394 WBU131394 WLQ131394 WVM131394 E196930 JA196930 SW196930 ACS196930 AMO196930 AWK196930 BGG196930 BQC196930 BZY196930 CJU196930 CTQ196930 DDM196930 DNI196930 DXE196930 EHA196930 EQW196930 FAS196930 FKO196930 FUK196930 GEG196930 GOC196930 GXY196930 HHU196930 HRQ196930 IBM196930 ILI196930 IVE196930 JFA196930 JOW196930 JYS196930 KIO196930 KSK196930 LCG196930 LMC196930 LVY196930 MFU196930 MPQ196930 MZM196930 NJI196930 NTE196930 ODA196930 OMW196930 OWS196930 PGO196930 PQK196930 QAG196930 QKC196930 QTY196930 RDU196930 RNQ196930 RXM196930 SHI196930 SRE196930 TBA196930 TKW196930 TUS196930 UEO196930 UOK196930 UYG196930 VIC196930 VRY196930 WBU196930 WLQ196930 WVM196930 E262466 JA262466 SW262466 ACS262466 AMO262466 AWK262466 BGG262466 BQC262466 BZY262466 CJU262466 CTQ262466 DDM262466 DNI262466 DXE262466 EHA262466 EQW262466 FAS262466 FKO262466 FUK262466 GEG262466 GOC262466 GXY262466 HHU262466 HRQ262466 IBM262466 ILI262466 IVE262466 JFA262466 JOW262466 JYS262466 KIO262466 KSK262466 LCG262466 LMC262466 LVY262466 MFU262466 MPQ262466 MZM262466 NJI262466 NTE262466 ODA262466 OMW262466 OWS262466 PGO262466 PQK262466 QAG262466 QKC262466 QTY262466 RDU262466 RNQ262466 RXM262466 SHI262466 SRE262466 TBA262466 TKW262466 TUS262466 UEO262466 UOK262466 UYG262466 VIC262466 VRY262466 WBU262466 WLQ262466 WVM262466 E328002 JA328002 SW328002 ACS328002 AMO328002 AWK328002 BGG328002 BQC328002 BZY328002 CJU328002 CTQ328002 DDM328002 DNI328002 DXE328002 EHA328002 EQW328002 FAS328002 FKO328002 FUK328002 GEG328002 GOC328002 GXY328002 HHU328002 HRQ328002 IBM328002 ILI328002 IVE328002 JFA328002 JOW328002 JYS328002 KIO328002 KSK328002 LCG328002 LMC328002 LVY328002 MFU328002 MPQ328002 MZM328002 NJI328002 NTE328002 ODA328002 OMW328002 OWS328002 PGO328002 PQK328002 QAG328002 QKC328002 QTY328002 RDU328002 RNQ328002 RXM328002 SHI328002 SRE328002 TBA328002 TKW328002 TUS328002 UEO328002 UOK328002 UYG328002 VIC328002 VRY328002 WBU328002 WLQ328002 WVM328002 E393538 JA393538 SW393538 ACS393538 AMO393538 AWK393538 BGG393538 BQC393538 BZY393538 CJU393538 CTQ393538 DDM393538 DNI393538 DXE393538 EHA393538 EQW393538 FAS393538 FKO393538 FUK393538 GEG393538 GOC393538 GXY393538 HHU393538 HRQ393538 IBM393538 ILI393538 IVE393538 JFA393538 JOW393538 JYS393538 KIO393538 KSK393538 LCG393538 LMC393538 LVY393538 MFU393538 MPQ393538 MZM393538 NJI393538 NTE393538 ODA393538 OMW393538 OWS393538 PGO393538 PQK393538 QAG393538 QKC393538 QTY393538 RDU393538 RNQ393538 RXM393538 SHI393538 SRE393538 TBA393538 TKW393538 TUS393538 UEO393538 UOK393538 UYG393538 VIC393538 VRY393538 WBU393538 WLQ393538 WVM393538 E459074 JA459074 SW459074 ACS459074 AMO459074 AWK459074 BGG459074 BQC459074 BZY459074 CJU459074 CTQ459074 DDM459074 DNI459074 DXE459074 EHA459074 EQW459074 FAS459074 FKO459074 FUK459074 GEG459074 GOC459074 GXY459074 HHU459074 HRQ459074 IBM459074 ILI459074 IVE459074 JFA459074 JOW459074 JYS459074 KIO459074 KSK459074 LCG459074 LMC459074 LVY459074 MFU459074 MPQ459074 MZM459074 NJI459074 NTE459074 ODA459074 OMW459074 OWS459074 PGO459074 PQK459074 QAG459074 QKC459074 QTY459074 RDU459074 RNQ459074 RXM459074 SHI459074 SRE459074 TBA459074 TKW459074 TUS459074 UEO459074 UOK459074 UYG459074 VIC459074 VRY459074 WBU459074 WLQ459074 WVM459074 E524610 JA524610 SW524610 ACS524610 AMO524610 AWK524610 BGG524610 BQC524610 BZY524610 CJU524610 CTQ524610 DDM524610 DNI524610 DXE524610 EHA524610 EQW524610 FAS524610 FKO524610 FUK524610 GEG524610 GOC524610 GXY524610 HHU524610 HRQ524610 IBM524610 ILI524610 IVE524610 JFA524610 JOW524610 JYS524610 KIO524610 KSK524610 LCG524610 LMC524610 LVY524610 MFU524610 MPQ524610 MZM524610 NJI524610 NTE524610 ODA524610 OMW524610 OWS524610 PGO524610 PQK524610 QAG524610 QKC524610 QTY524610 RDU524610 RNQ524610 RXM524610 SHI524610 SRE524610 TBA524610 TKW524610 TUS524610 UEO524610 UOK524610 UYG524610 VIC524610 VRY524610 WBU524610 WLQ524610 WVM524610 E590146 JA590146 SW590146 ACS590146 AMO590146 AWK590146 BGG590146 BQC590146 BZY590146 CJU590146 CTQ590146 DDM590146 DNI590146 DXE590146 EHA590146 EQW590146 FAS590146 FKO590146 FUK590146 GEG590146 GOC590146 GXY590146 HHU590146 HRQ590146 IBM590146 ILI590146 IVE590146 JFA590146 JOW590146 JYS590146 KIO590146 KSK590146 LCG590146 LMC590146 LVY590146 MFU590146 MPQ590146 MZM590146 NJI590146 NTE590146 ODA590146 OMW590146 OWS590146 PGO590146 PQK590146 QAG590146 QKC590146 QTY590146 RDU590146 RNQ590146 RXM590146 SHI590146 SRE590146 TBA590146 TKW590146 TUS590146 UEO590146 UOK590146 UYG590146 VIC590146 VRY590146 WBU590146 WLQ590146 WVM590146 E655682 JA655682 SW655682 ACS655682 AMO655682 AWK655682 BGG655682 BQC655682 BZY655682 CJU655682 CTQ655682 DDM655682 DNI655682 DXE655682 EHA655682 EQW655682 FAS655682 FKO655682 FUK655682 GEG655682 GOC655682 GXY655682 HHU655682 HRQ655682 IBM655682 ILI655682 IVE655682 JFA655682 JOW655682 JYS655682 KIO655682 KSK655682 LCG655682 LMC655682 LVY655682 MFU655682 MPQ655682 MZM655682 NJI655682 NTE655682 ODA655682 OMW655682 OWS655682 PGO655682 PQK655682 QAG655682 QKC655682 QTY655682 RDU655682 RNQ655682 RXM655682 SHI655682 SRE655682 TBA655682 TKW655682 TUS655682 UEO655682 UOK655682 UYG655682 VIC655682 VRY655682 WBU655682 WLQ655682 WVM655682 E721218 JA721218 SW721218 ACS721218 AMO721218 AWK721218 BGG721218 BQC721218 BZY721218 CJU721218 CTQ721218 DDM721218 DNI721218 DXE721218 EHA721218 EQW721218 FAS721218 FKO721218 FUK721218 GEG721218 GOC721218 GXY721218 HHU721218 HRQ721218 IBM721218 ILI721218 IVE721218 JFA721218 JOW721218 JYS721218 KIO721218 KSK721218 LCG721218 LMC721218 LVY721218 MFU721218 MPQ721218 MZM721218 NJI721218 NTE721218 ODA721218 OMW721218 OWS721218 PGO721218 PQK721218 QAG721218 QKC721218 QTY721218 RDU721218 RNQ721218 RXM721218 SHI721218 SRE721218 TBA721218 TKW721218 TUS721218 UEO721218 UOK721218 UYG721218 VIC721218 VRY721218 WBU721218 WLQ721218 WVM721218 E786754 JA786754 SW786754 ACS786754 AMO786754 AWK786754 BGG786754 BQC786754 BZY786754 CJU786754 CTQ786754 DDM786754 DNI786754 DXE786754 EHA786754 EQW786754 FAS786754 FKO786754 FUK786754 GEG786754 GOC786754 GXY786754 HHU786754 HRQ786754 IBM786754 ILI786754 IVE786754 JFA786754 JOW786754 JYS786754 KIO786754 KSK786754 LCG786754 LMC786754 LVY786754 MFU786754 MPQ786754 MZM786754 NJI786754 NTE786754 ODA786754 OMW786754 OWS786754 PGO786754 PQK786754 QAG786754 QKC786754 QTY786754 RDU786754 RNQ786754 RXM786754 SHI786754 SRE786754 TBA786754 TKW786754 TUS786754 UEO786754 UOK786754 UYG786754 VIC786754 VRY786754 WBU786754 WLQ786754 WVM786754 E852290 JA852290 SW852290 ACS852290 AMO852290 AWK852290 BGG852290 BQC852290 BZY852290 CJU852290 CTQ852290 DDM852290 DNI852290 DXE852290 EHA852290 EQW852290 FAS852290 FKO852290 FUK852290 GEG852290 GOC852290 GXY852290 HHU852290 HRQ852290 IBM852290 ILI852290 IVE852290 JFA852290 JOW852290 JYS852290 KIO852290 KSK852290 LCG852290 LMC852290 LVY852290 MFU852290 MPQ852290 MZM852290 NJI852290 NTE852290 ODA852290 OMW852290 OWS852290 PGO852290 PQK852290 QAG852290 QKC852290 QTY852290 RDU852290 RNQ852290 RXM852290 SHI852290 SRE852290 TBA852290 TKW852290 TUS852290 UEO852290 UOK852290 UYG852290 VIC852290 VRY852290 WBU852290 WLQ852290 WVM852290 E917826 JA917826 SW917826 ACS917826 AMO917826 AWK917826 BGG917826 BQC917826 BZY917826 CJU917826 CTQ917826 DDM917826 DNI917826 DXE917826 EHA917826 EQW917826 FAS917826 FKO917826 FUK917826 GEG917826 GOC917826 GXY917826 HHU917826 HRQ917826 IBM917826 ILI917826 IVE917826 JFA917826 JOW917826 JYS917826 KIO917826 KSK917826 LCG917826 LMC917826 LVY917826 MFU917826 MPQ917826 MZM917826 NJI917826 NTE917826 ODA917826 OMW917826 OWS917826 PGO917826 PQK917826 QAG917826 QKC917826 QTY917826 RDU917826 RNQ917826 RXM917826 SHI917826 SRE917826 TBA917826 TKW917826 TUS917826 UEO917826 UOK917826 UYG917826 VIC917826 VRY917826 WBU917826 WLQ917826 WVM917826 E983362 JA983362 SW983362 ACS983362 AMO983362 AWK983362 BGG983362 BQC983362 BZY983362 CJU983362 CTQ983362 DDM983362 DNI983362 DXE983362 EHA983362 EQW983362 FAS983362 FKO983362 FUK983362 GEG983362 GOC983362 GXY983362 HHU983362 HRQ983362 IBM983362 ILI983362 IVE983362 JFA983362 JOW983362 JYS983362 KIO983362 KSK983362 LCG983362 LMC983362 LVY983362 MFU983362 MPQ983362 MZM983362 NJI983362 NTE983362 ODA983362 OMW983362 OWS983362 PGO983362 PQK983362 QAG983362 QKC983362 QTY983362 RDU983362 RNQ983362 RXM983362 SHI983362 SRE983362 TBA983362 TKW983362 TUS983362 UEO983362 UOK983362 UYG983362 VIC983362 VRY983362 WBU983362 WLQ983362 WVM983362 E286 JA286 SW286 ACS286 AMO286 AWK286 BGG286 BQC286 BZY286 CJU286 CTQ286 DDM286 DNI286 DXE286 EHA286 EQW286 FAS286 FKO286 FUK286 GEG286 GOC286 GXY286 HHU286 HRQ286 IBM286 ILI286 IVE286 JFA286 JOW286 JYS286 KIO286 KSK286 LCG286 LMC286 LVY286 MFU286 MPQ286 MZM286 NJI286 NTE286 ODA286 OMW286 OWS286 PGO286 PQK286 QAG286 QKC286 QTY286 RDU286 RNQ286 RXM286 SHI286 SRE286 TBA286 TKW286 TUS286 UEO286 UOK286 UYG286 VIC286 VRY286 WBU286 WLQ286 WVM286 E65822 JA65822 SW65822 ACS65822 AMO65822 AWK65822 BGG65822 BQC65822 BZY65822 CJU65822 CTQ65822 DDM65822 DNI65822 DXE65822 EHA65822 EQW65822 FAS65822 FKO65822 FUK65822 GEG65822 GOC65822 GXY65822 HHU65822 HRQ65822 IBM65822 ILI65822 IVE65822 JFA65822 JOW65822 JYS65822 KIO65822 KSK65822 LCG65822 LMC65822 LVY65822 MFU65822 MPQ65822 MZM65822 NJI65822 NTE65822 ODA65822 OMW65822 OWS65822 PGO65822 PQK65822 QAG65822 QKC65822 QTY65822 RDU65822 RNQ65822 RXM65822 SHI65822 SRE65822 TBA65822 TKW65822 TUS65822 UEO65822 UOK65822 UYG65822 VIC65822 VRY65822 WBU65822 WLQ65822 WVM65822 E131358 JA131358 SW131358 ACS131358 AMO131358 AWK131358 BGG131358 BQC131358 BZY131358 CJU131358 CTQ131358 DDM131358 DNI131358 DXE131358 EHA131358 EQW131358 FAS131358 FKO131358 FUK131358 GEG131358 GOC131358 GXY131358 HHU131358 HRQ131358 IBM131358 ILI131358 IVE131358 JFA131358 JOW131358 JYS131358 KIO131358 KSK131358 LCG131358 LMC131358 LVY131358 MFU131358 MPQ131358 MZM131358 NJI131358 NTE131358 ODA131358 OMW131358 OWS131358 PGO131358 PQK131358 QAG131358 QKC131358 QTY131358 RDU131358 RNQ131358 RXM131358 SHI131358 SRE131358 TBA131358 TKW131358 TUS131358 UEO131358 UOK131358 UYG131358 VIC131358 VRY131358 WBU131358 WLQ131358 WVM131358 E196894 JA196894 SW196894 ACS196894 AMO196894 AWK196894 BGG196894 BQC196894 BZY196894 CJU196894 CTQ196894 DDM196894 DNI196894 DXE196894 EHA196894 EQW196894 FAS196894 FKO196894 FUK196894 GEG196894 GOC196894 GXY196894 HHU196894 HRQ196894 IBM196894 ILI196894 IVE196894 JFA196894 JOW196894 JYS196894 KIO196894 KSK196894 LCG196894 LMC196894 LVY196894 MFU196894 MPQ196894 MZM196894 NJI196894 NTE196894 ODA196894 OMW196894 OWS196894 PGO196894 PQK196894 QAG196894 QKC196894 QTY196894 RDU196894 RNQ196894 RXM196894 SHI196894 SRE196894 TBA196894 TKW196894 TUS196894 UEO196894 UOK196894 UYG196894 VIC196894 VRY196894 WBU196894 WLQ196894 WVM196894 E262430 JA262430 SW262430 ACS262430 AMO262430 AWK262430 BGG262430 BQC262430 BZY262430 CJU262430 CTQ262430 DDM262430 DNI262430 DXE262430 EHA262430 EQW262430 FAS262430 FKO262430 FUK262430 GEG262430 GOC262430 GXY262430 HHU262430 HRQ262430 IBM262430 ILI262430 IVE262430 JFA262430 JOW262430 JYS262430 KIO262430 KSK262430 LCG262430 LMC262430 LVY262430 MFU262430 MPQ262430 MZM262430 NJI262430 NTE262430 ODA262430 OMW262430 OWS262430 PGO262430 PQK262430 QAG262430 QKC262430 QTY262430 RDU262430 RNQ262430 RXM262430 SHI262430 SRE262430 TBA262430 TKW262430 TUS262430 UEO262430 UOK262430 UYG262430 VIC262430 VRY262430 WBU262430 WLQ262430 WVM262430 E327966 JA327966 SW327966 ACS327966 AMO327966 AWK327966 BGG327966 BQC327966 BZY327966 CJU327966 CTQ327966 DDM327966 DNI327966 DXE327966 EHA327966 EQW327966 FAS327966 FKO327966 FUK327966 GEG327966 GOC327966 GXY327966 HHU327966 HRQ327966 IBM327966 ILI327966 IVE327966 JFA327966 JOW327966 JYS327966 KIO327966 KSK327966 LCG327966 LMC327966 LVY327966 MFU327966 MPQ327966 MZM327966 NJI327966 NTE327966 ODA327966 OMW327966 OWS327966 PGO327966 PQK327966 QAG327966 QKC327966 QTY327966 RDU327966 RNQ327966 RXM327966 SHI327966 SRE327966 TBA327966 TKW327966 TUS327966 UEO327966 UOK327966 UYG327966 VIC327966 VRY327966 WBU327966 WLQ327966 WVM327966 E393502 JA393502 SW393502 ACS393502 AMO393502 AWK393502 BGG393502 BQC393502 BZY393502 CJU393502 CTQ393502 DDM393502 DNI393502 DXE393502 EHA393502 EQW393502 FAS393502 FKO393502 FUK393502 GEG393502 GOC393502 GXY393502 HHU393502 HRQ393502 IBM393502 ILI393502 IVE393502 JFA393502 JOW393502 JYS393502 KIO393502 KSK393502 LCG393502 LMC393502 LVY393502 MFU393502 MPQ393502 MZM393502 NJI393502 NTE393502 ODA393502 OMW393502 OWS393502 PGO393502 PQK393502 QAG393502 QKC393502 QTY393502 RDU393502 RNQ393502 RXM393502 SHI393502 SRE393502 TBA393502 TKW393502 TUS393502 UEO393502 UOK393502 UYG393502 VIC393502 VRY393502 WBU393502 WLQ393502 WVM393502 E459038 JA459038 SW459038 ACS459038 AMO459038 AWK459038 BGG459038 BQC459038 BZY459038 CJU459038 CTQ459038 DDM459038 DNI459038 DXE459038 EHA459038 EQW459038 FAS459038 FKO459038 FUK459038 GEG459038 GOC459038 GXY459038 HHU459038 HRQ459038 IBM459038 ILI459038 IVE459038 JFA459038 JOW459038 JYS459038 KIO459038 KSK459038 LCG459038 LMC459038 LVY459038 MFU459038 MPQ459038 MZM459038 NJI459038 NTE459038 ODA459038 OMW459038 OWS459038 PGO459038 PQK459038 QAG459038 QKC459038 QTY459038 RDU459038 RNQ459038 RXM459038 SHI459038 SRE459038 TBA459038 TKW459038 TUS459038 UEO459038 UOK459038 UYG459038 VIC459038 VRY459038 WBU459038 WLQ459038 WVM459038 E524574 JA524574 SW524574 ACS524574 AMO524574 AWK524574 BGG524574 BQC524574 BZY524574 CJU524574 CTQ524574 DDM524574 DNI524574 DXE524574 EHA524574 EQW524574 FAS524574 FKO524574 FUK524574 GEG524574 GOC524574 GXY524574 HHU524574 HRQ524574 IBM524574 ILI524574 IVE524574 JFA524574 JOW524574 JYS524574 KIO524574 KSK524574 LCG524574 LMC524574 LVY524574 MFU524574 MPQ524574 MZM524574 NJI524574 NTE524574 ODA524574 OMW524574 OWS524574 PGO524574 PQK524574 QAG524574 QKC524574 QTY524574 RDU524574 RNQ524574 RXM524574 SHI524574 SRE524574 TBA524574 TKW524574 TUS524574 UEO524574 UOK524574 UYG524574 VIC524574 VRY524574 WBU524574 WLQ524574 WVM524574 E590110 JA590110 SW590110 ACS590110 AMO590110 AWK590110 BGG590110 BQC590110 BZY590110 CJU590110 CTQ590110 DDM590110 DNI590110 DXE590110 EHA590110 EQW590110 FAS590110 FKO590110 FUK590110 GEG590110 GOC590110 GXY590110 HHU590110 HRQ590110 IBM590110 ILI590110 IVE590110 JFA590110 JOW590110 JYS590110 KIO590110 KSK590110 LCG590110 LMC590110 LVY590110 MFU590110 MPQ590110 MZM590110 NJI590110 NTE590110 ODA590110 OMW590110 OWS590110 PGO590110 PQK590110 QAG590110 QKC590110 QTY590110 RDU590110 RNQ590110 RXM590110 SHI590110 SRE590110 TBA590110 TKW590110 TUS590110 UEO590110 UOK590110 UYG590110 VIC590110 VRY590110 WBU590110 WLQ590110 WVM590110 E655646 JA655646 SW655646 ACS655646 AMO655646 AWK655646 BGG655646 BQC655646 BZY655646 CJU655646 CTQ655646 DDM655646 DNI655646 DXE655646 EHA655646 EQW655646 FAS655646 FKO655646 FUK655646 GEG655646 GOC655646 GXY655646 HHU655646 HRQ655646 IBM655646 ILI655646 IVE655646 JFA655646 JOW655646 JYS655646 KIO655646 KSK655646 LCG655646 LMC655646 LVY655646 MFU655646 MPQ655646 MZM655646 NJI655646 NTE655646 ODA655646 OMW655646 OWS655646 PGO655646 PQK655646 QAG655646 QKC655646 QTY655646 RDU655646 RNQ655646 RXM655646 SHI655646 SRE655646 TBA655646 TKW655646 TUS655646 UEO655646 UOK655646 UYG655646 VIC655646 VRY655646 WBU655646 WLQ655646 WVM655646 E721182 JA721182 SW721182 ACS721182 AMO721182 AWK721182 BGG721182 BQC721182 BZY721182 CJU721182 CTQ721182 DDM721182 DNI721182 DXE721182 EHA721182 EQW721182 FAS721182 FKO721182 FUK721182 GEG721182 GOC721182 GXY721182 HHU721182 HRQ721182 IBM721182 ILI721182 IVE721182 JFA721182 JOW721182 JYS721182 KIO721182 KSK721182 LCG721182 LMC721182 LVY721182 MFU721182 MPQ721182 MZM721182 NJI721182 NTE721182 ODA721182 OMW721182 OWS721182 PGO721182 PQK721182 QAG721182 QKC721182 QTY721182 RDU721182 RNQ721182 RXM721182 SHI721182 SRE721182 TBA721182 TKW721182 TUS721182 UEO721182 UOK721182 UYG721182 VIC721182 VRY721182 WBU721182 WLQ721182 WVM721182 E786718 JA786718 SW786718 ACS786718 AMO786718 AWK786718 BGG786718 BQC786718 BZY786718 CJU786718 CTQ786718 DDM786718 DNI786718 DXE786718 EHA786718 EQW786718 FAS786718 FKO786718 FUK786718 GEG786718 GOC786718 GXY786718 HHU786718 HRQ786718 IBM786718 ILI786718 IVE786718 JFA786718 JOW786718 JYS786718 KIO786718 KSK786718 LCG786718 LMC786718 LVY786718 MFU786718 MPQ786718 MZM786718 NJI786718 NTE786718 ODA786718 OMW786718 OWS786718 PGO786718 PQK786718 QAG786718 QKC786718 QTY786718 RDU786718 RNQ786718 RXM786718 SHI786718 SRE786718 TBA786718 TKW786718 TUS786718 UEO786718 UOK786718 UYG786718 VIC786718 VRY786718 WBU786718 WLQ786718 WVM786718 E852254 JA852254 SW852254 ACS852254 AMO852254 AWK852254 BGG852254 BQC852254 BZY852254 CJU852254 CTQ852254 DDM852254 DNI852254 DXE852254 EHA852254 EQW852254 FAS852254 FKO852254 FUK852254 GEG852254 GOC852254 GXY852254 HHU852254 HRQ852254 IBM852254 ILI852254 IVE852254 JFA852254 JOW852254 JYS852254 KIO852254 KSK852254 LCG852254 LMC852254 LVY852254 MFU852254 MPQ852254 MZM852254 NJI852254 NTE852254 ODA852254 OMW852254 OWS852254 PGO852254 PQK852254 QAG852254 QKC852254 QTY852254 RDU852254 RNQ852254 RXM852254 SHI852254 SRE852254 TBA852254 TKW852254 TUS852254 UEO852254 UOK852254 UYG852254 VIC852254 VRY852254 WBU852254 WLQ852254 WVM852254 E917790 JA917790 SW917790 ACS917790 AMO917790 AWK917790 BGG917790 BQC917790 BZY917790 CJU917790 CTQ917790 DDM917790 DNI917790 DXE917790 EHA917790 EQW917790 FAS917790 FKO917790 FUK917790 GEG917790 GOC917790 GXY917790 HHU917790 HRQ917790 IBM917790 ILI917790 IVE917790 JFA917790 JOW917790 JYS917790 KIO917790 KSK917790 LCG917790 LMC917790 LVY917790 MFU917790 MPQ917790 MZM917790 NJI917790 NTE917790 ODA917790 OMW917790 OWS917790 PGO917790 PQK917790 QAG917790 QKC917790 QTY917790 RDU917790 RNQ917790 RXM917790 SHI917790 SRE917790 TBA917790 TKW917790 TUS917790 UEO917790 UOK917790 UYG917790 VIC917790 VRY917790 WBU917790 WLQ917790 WVM917790 E983326 JA983326 SW983326 ACS983326 AMO983326 AWK983326 BGG983326 BQC983326 BZY983326 CJU983326 CTQ983326 DDM983326 DNI983326 DXE983326 EHA983326 EQW983326 FAS983326 FKO983326 FUK983326 GEG983326 GOC983326 GXY983326 HHU983326 HRQ983326 IBM983326 ILI983326 IVE983326 JFA983326 JOW983326 JYS983326 KIO983326 KSK983326 LCG983326 LMC983326 LVY983326 MFU983326 MPQ983326 MZM983326 NJI983326 NTE983326 ODA983326 OMW983326 OWS983326 PGO983326 PQK983326 QAG983326 QKC983326 QTY983326 RDU983326 RNQ983326 RXM983326 SHI983326 SRE983326 TBA983326 TKW983326 TUS983326 UEO983326 UOK983326 UYG983326 VIC983326 VRY983326 WBU983326 WLQ983326 WVM983326 E335 JA335 SW335 ACS335 AMO335 AWK335 BGG335 BQC335 BZY335 CJU335 CTQ335 DDM335 DNI335 DXE335 EHA335 EQW335 FAS335 FKO335 FUK335 GEG335 GOC335 GXY335 HHU335 HRQ335 IBM335 ILI335 IVE335 JFA335 JOW335 JYS335 KIO335 KSK335 LCG335 LMC335 LVY335 MFU335 MPQ335 MZM335 NJI335 NTE335 ODA335 OMW335 OWS335 PGO335 PQK335 QAG335 QKC335 QTY335 RDU335 RNQ335 RXM335 SHI335 SRE335 TBA335 TKW335 TUS335 UEO335 UOK335 UYG335 VIC335 VRY335 WBU335 WLQ335 WVM335 E65871 JA65871 SW65871 ACS65871 AMO65871 AWK65871 BGG65871 BQC65871 BZY65871 CJU65871 CTQ65871 DDM65871 DNI65871 DXE65871 EHA65871 EQW65871 FAS65871 FKO65871 FUK65871 GEG65871 GOC65871 GXY65871 HHU65871 HRQ65871 IBM65871 ILI65871 IVE65871 JFA65871 JOW65871 JYS65871 KIO65871 KSK65871 LCG65871 LMC65871 LVY65871 MFU65871 MPQ65871 MZM65871 NJI65871 NTE65871 ODA65871 OMW65871 OWS65871 PGO65871 PQK65871 QAG65871 QKC65871 QTY65871 RDU65871 RNQ65871 RXM65871 SHI65871 SRE65871 TBA65871 TKW65871 TUS65871 UEO65871 UOK65871 UYG65871 VIC65871 VRY65871 WBU65871 WLQ65871 WVM65871 E131407 JA131407 SW131407 ACS131407 AMO131407 AWK131407 BGG131407 BQC131407 BZY131407 CJU131407 CTQ131407 DDM131407 DNI131407 DXE131407 EHA131407 EQW131407 FAS131407 FKO131407 FUK131407 GEG131407 GOC131407 GXY131407 HHU131407 HRQ131407 IBM131407 ILI131407 IVE131407 JFA131407 JOW131407 JYS131407 KIO131407 KSK131407 LCG131407 LMC131407 LVY131407 MFU131407 MPQ131407 MZM131407 NJI131407 NTE131407 ODA131407 OMW131407 OWS131407 PGO131407 PQK131407 QAG131407 QKC131407 QTY131407 RDU131407 RNQ131407 RXM131407 SHI131407 SRE131407 TBA131407 TKW131407 TUS131407 UEO131407 UOK131407 UYG131407 VIC131407 VRY131407 WBU131407 WLQ131407 WVM131407 E196943 JA196943 SW196943 ACS196943 AMO196943 AWK196943 BGG196943 BQC196943 BZY196943 CJU196943 CTQ196943 DDM196943 DNI196943 DXE196943 EHA196943 EQW196943 FAS196943 FKO196943 FUK196943 GEG196943 GOC196943 GXY196943 HHU196943 HRQ196943 IBM196943 ILI196943 IVE196943 JFA196943 JOW196943 JYS196943 KIO196943 KSK196943 LCG196943 LMC196943 LVY196943 MFU196943 MPQ196943 MZM196943 NJI196943 NTE196943 ODA196943 OMW196943 OWS196943 PGO196943 PQK196943 QAG196943 QKC196943 QTY196943 RDU196943 RNQ196943 RXM196943 SHI196943 SRE196943 TBA196943 TKW196943 TUS196943 UEO196943 UOK196943 UYG196943 VIC196943 VRY196943 WBU196943 WLQ196943 WVM196943 E262479 JA262479 SW262479 ACS262479 AMO262479 AWK262479 BGG262479 BQC262479 BZY262479 CJU262479 CTQ262479 DDM262479 DNI262479 DXE262479 EHA262479 EQW262479 FAS262479 FKO262479 FUK262479 GEG262479 GOC262479 GXY262479 HHU262479 HRQ262479 IBM262479 ILI262479 IVE262479 JFA262479 JOW262479 JYS262479 KIO262479 KSK262479 LCG262479 LMC262479 LVY262479 MFU262479 MPQ262479 MZM262479 NJI262479 NTE262479 ODA262479 OMW262479 OWS262479 PGO262479 PQK262479 QAG262479 QKC262479 QTY262479 RDU262479 RNQ262479 RXM262479 SHI262479 SRE262479 TBA262479 TKW262479 TUS262479 UEO262479 UOK262479 UYG262479 VIC262479 VRY262479 WBU262479 WLQ262479 WVM262479 E328015 JA328015 SW328015 ACS328015 AMO328015 AWK328015 BGG328015 BQC328015 BZY328015 CJU328015 CTQ328015 DDM328015 DNI328015 DXE328015 EHA328015 EQW328015 FAS328015 FKO328015 FUK328015 GEG328015 GOC328015 GXY328015 HHU328015 HRQ328015 IBM328015 ILI328015 IVE328015 JFA328015 JOW328015 JYS328015 KIO328015 KSK328015 LCG328015 LMC328015 LVY328015 MFU328015 MPQ328015 MZM328015 NJI328015 NTE328015 ODA328015 OMW328015 OWS328015 PGO328015 PQK328015 QAG328015 QKC328015 QTY328015 RDU328015 RNQ328015 RXM328015 SHI328015 SRE328015 TBA328015 TKW328015 TUS328015 UEO328015 UOK328015 UYG328015 VIC328015 VRY328015 WBU328015 WLQ328015 WVM328015 E393551 JA393551 SW393551 ACS393551 AMO393551 AWK393551 BGG393551 BQC393551 BZY393551 CJU393551 CTQ393551 DDM393551 DNI393551 DXE393551 EHA393551 EQW393551 FAS393551 FKO393551 FUK393551 GEG393551 GOC393551 GXY393551 HHU393551 HRQ393551 IBM393551 ILI393551 IVE393551 JFA393551 JOW393551 JYS393551 KIO393551 KSK393551 LCG393551 LMC393551 LVY393551 MFU393551 MPQ393551 MZM393551 NJI393551 NTE393551 ODA393551 OMW393551 OWS393551 PGO393551 PQK393551 QAG393551 QKC393551 QTY393551 RDU393551 RNQ393551 RXM393551 SHI393551 SRE393551 TBA393551 TKW393551 TUS393551 UEO393551 UOK393551 UYG393551 VIC393551 VRY393551 WBU393551 WLQ393551 WVM393551 E459087 JA459087 SW459087 ACS459087 AMO459087 AWK459087 BGG459087 BQC459087 BZY459087 CJU459087 CTQ459087 DDM459087 DNI459087 DXE459087 EHA459087 EQW459087 FAS459087 FKO459087 FUK459087 GEG459087 GOC459087 GXY459087 HHU459087 HRQ459087 IBM459087 ILI459087 IVE459087 JFA459087 JOW459087 JYS459087 KIO459087 KSK459087 LCG459087 LMC459087 LVY459087 MFU459087 MPQ459087 MZM459087 NJI459087 NTE459087 ODA459087 OMW459087 OWS459087 PGO459087 PQK459087 QAG459087 QKC459087 QTY459087 RDU459087 RNQ459087 RXM459087 SHI459087 SRE459087 TBA459087 TKW459087 TUS459087 UEO459087 UOK459087 UYG459087 VIC459087 VRY459087 WBU459087 WLQ459087 WVM459087 E524623 JA524623 SW524623 ACS524623 AMO524623 AWK524623 BGG524623 BQC524623 BZY524623 CJU524623 CTQ524623 DDM524623 DNI524623 DXE524623 EHA524623 EQW524623 FAS524623 FKO524623 FUK524623 GEG524623 GOC524623 GXY524623 HHU524623 HRQ524623 IBM524623 ILI524623 IVE524623 JFA524623 JOW524623 JYS524623 KIO524623 KSK524623 LCG524623 LMC524623 LVY524623 MFU524623 MPQ524623 MZM524623 NJI524623 NTE524623 ODA524623 OMW524623 OWS524623 PGO524623 PQK524623 QAG524623 QKC524623 QTY524623 RDU524623 RNQ524623 RXM524623 SHI524623 SRE524623 TBA524623 TKW524623 TUS524623 UEO524623 UOK524623 UYG524623 VIC524623 VRY524623 WBU524623 WLQ524623 WVM524623 E590159 JA590159 SW590159 ACS590159 AMO590159 AWK590159 BGG590159 BQC590159 BZY590159 CJU590159 CTQ590159 DDM590159 DNI590159 DXE590159 EHA590159 EQW590159 FAS590159 FKO590159 FUK590159 GEG590159 GOC590159 GXY590159 HHU590159 HRQ590159 IBM590159 ILI590159 IVE590159 JFA590159 JOW590159 JYS590159 KIO590159 KSK590159 LCG590159 LMC590159 LVY590159 MFU590159 MPQ590159 MZM590159 NJI590159 NTE590159 ODA590159 OMW590159 OWS590159 PGO590159 PQK590159 QAG590159 QKC590159 QTY590159 RDU590159 RNQ590159 RXM590159 SHI590159 SRE590159 TBA590159 TKW590159 TUS590159 UEO590159 UOK590159 UYG590159 VIC590159 VRY590159 WBU590159 WLQ590159 WVM590159 E655695 JA655695 SW655695 ACS655695 AMO655695 AWK655695 BGG655695 BQC655695 BZY655695 CJU655695 CTQ655695 DDM655695 DNI655695 DXE655695 EHA655695 EQW655695 FAS655695 FKO655695 FUK655695 GEG655695 GOC655695 GXY655695 HHU655695 HRQ655695 IBM655695 ILI655695 IVE655695 JFA655695 JOW655695 JYS655695 KIO655695 KSK655695 LCG655695 LMC655695 LVY655695 MFU655695 MPQ655695 MZM655695 NJI655695 NTE655695 ODA655695 OMW655695 OWS655695 PGO655695 PQK655695 QAG655695 QKC655695 QTY655695 RDU655695 RNQ655695 RXM655695 SHI655695 SRE655695 TBA655695 TKW655695 TUS655695 UEO655695 UOK655695 UYG655695 VIC655695 VRY655695 WBU655695 WLQ655695 WVM655695 E721231 JA721231 SW721231 ACS721231 AMO721231 AWK721231 BGG721231 BQC721231 BZY721231 CJU721231 CTQ721231 DDM721231 DNI721231 DXE721231 EHA721231 EQW721231 FAS721231 FKO721231 FUK721231 GEG721231 GOC721231 GXY721231 HHU721231 HRQ721231 IBM721231 ILI721231 IVE721231 JFA721231 JOW721231 JYS721231 KIO721231 KSK721231 LCG721231 LMC721231 LVY721231 MFU721231 MPQ721231 MZM721231 NJI721231 NTE721231 ODA721231 OMW721231 OWS721231 PGO721231 PQK721231 QAG721231 QKC721231 QTY721231 RDU721231 RNQ721231 RXM721231 SHI721231 SRE721231 TBA721231 TKW721231 TUS721231 UEO721231 UOK721231 UYG721231 VIC721231 VRY721231 WBU721231 WLQ721231 WVM721231 E786767 JA786767 SW786767 ACS786767 AMO786767 AWK786767 BGG786767 BQC786767 BZY786767 CJU786767 CTQ786767 DDM786767 DNI786767 DXE786767 EHA786767 EQW786767 FAS786767 FKO786767 FUK786767 GEG786767 GOC786767 GXY786767 HHU786767 HRQ786767 IBM786767 ILI786767 IVE786767 JFA786767 JOW786767 JYS786767 KIO786767 KSK786767 LCG786767 LMC786767 LVY786767 MFU786767 MPQ786767 MZM786767 NJI786767 NTE786767 ODA786767 OMW786767 OWS786767 PGO786767 PQK786767 QAG786767 QKC786767 QTY786767 RDU786767 RNQ786767 RXM786767 SHI786767 SRE786767 TBA786767 TKW786767 TUS786767 UEO786767 UOK786767 UYG786767 VIC786767 VRY786767 WBU786767 WLQ786767 WVM786767 E852303 JA852303 SW852303 ACS852303 AMO852303 AWK852303 BGG852303 BQC852303 BZY852303 CJU852303 CTQ852303 DDM852303 DNI852303 DXE852303 EHA852303 EQW852303 FAS852303 FKO852303 FUK852303 GEG852303 GOC852303 GXY852303 HHU852303 HRQ852303 IBM852303 ILI852303 IVE852303 JFA852303 JOW852303 JYS852303 KIO852303 KSK852303 LCG852303 LMC852303 LVY852303 MFU852303 MPQ852303 MZM852303 NJI852303 NTE852303 ODA852303 OMW852303 OWS852303 PGO852303 PQK852303 QAG852303 QKC852303 QTY852303 RDU852303 RNQ852303 RXM852303 SHI852303 SRE852303 TBA852303 TKW852303 TUS852303 UEO852303 UOK852303 UYG852303 VIC852303 VRY852303 WBU852303 WLQ852303 WVM852303 E917839 JA917839 SW917839 ACS917839 AMO917839 AWK917839 BGG917839 BQC917839 BZY917839 CJU917839 CTQ917839 DDM917839 DNI917839 DXE917839 EHA917839 EQW917839 FAS917839 FKO917839 FUK917839 GEG917839 GOC917839 GXY917839 HHU917839 HRQ917839 IBM917839 ILI917839 IVE917839 JFA917839 JOW917839 JYS917839 KIO917839 KSK917839 LCG917839 LMC917839 LVY917839 MFU917839 MPQ917839 MZM917839 NJI917839 NTE917839 ODA917839 OMW917839 OWS917839 PGO917839 PQK917839 QAG917839 QKC917839 QTY917839 RDU917839 RNQ917839 RXM917839 SHI917839 SRE917839 TBA917839 TKW917839 TUS917839 UEO917839 UOK917839 UYG917839 VIC917839 VRY917839 WBU917839 WLQ917839 WVM917839 E983375 JA983375 SW983375 ACS983375 AMO983375 AWK983375 BGG983375 BQC983375 BZY983375 CJU983375 CTQ983375 DDM983375 DNI983375 DXE983375 EHA983375 EQW983375 FAS983375 FKO983375 FUK983375 GEG983375 GOC983375 GXY983375 HHU983375 HRQ983375 IBM983375 ILI983375 IVE983375 JFA983375 JOW983375 JYS983375 KIO983375 KSK983375 LCG983375 LMC983375 LVY983375 MFU983375 MPQ983375 MZM983375 NJI983375 NTE983375 ODA983375 OMW983375 OWS983375 PGO983375 PQK983375 QAG983375 QKC983375 QTY983375 RDU983375 RNQ983375 RXM983375 SHI983375 SRE983375 TBA983375 TKW983375 TUS983375 UEO983375 UOK983375 UYG983375 VIC983375 VRY983375 WBU983375 WLQ983375 WVM983375 E302 JA302 SW302 ACS302 AMO302 AWK302 BGG302 BQC302 BZY302 CJU302 CTQ302 DDM302 DNI302 DXE302 EHA302 EQW302 FAS302 FKO302 FUK302 GEG302 GOC302 GXY302 HHU302 HRQ302 IBM302 ILI302 IVE302 JFA302 JOW302 JYS302 KIO302 KSK302 LCG302 LMC302 LVY302 MFU302 MPQ302 MZM302 NJI302 NTE302 ODA302 OMW302 OWS302 PGO302 PQK302 QAG302 QKC302 QTY302 RDU302 RNQ302 RXM302 SHI302 SRE302 TBA302 TKW302 TUS302 UEO302 UOK302 UYG302 VIC302 VRY302 WBU302 WLQ302 WVM302 E65838 JA65838 SW65838 ACS65838 AMO65838 AWK65838 BGG65838 BQC65838 BZY65838 CJU65838 CTQ65838 DDM65838 DNI65838 DXE65838 EHA65838 EQW65838 FAS65838 FKO65838 FUK65838 GEG65838 GOC65838 GXY65838 HHU65838 HRQ65838 IBM65838 ILI65838 IVE65838 JFA65838 JOW65838 JYS65838 KIO65838 KSK65838 LCG65838 LMC65838 LVY65838 MFU65838 MPQ65838 MZM65838 NJI65838 NTE65838 ODA65838 OMW65838 OWS65838 PGO65838 PQK65838 QAG65838 QKC65838 QTY65838 RDU65838 RNQ65838 RXM65838 SHI65838 SRE65838 TBA65838 TKW65838 TUS65838 UEO65838 UOK65838 UYG65838 VIC65838 VRY65838 WBU65838 WLQ65838 WVM65838 E131374 JA131374 SW131374 ACS131374 AMO131374 AWK131374 BGG131374 BQC131374 BZY131374 CJU131374 CTQ131374 DDM131374 DNI131374 DXE131374 EHA131374 EQW131374 FAS131374 FKO131374 FUK131374 GEG131374 GOC131374 GXY131374 HHU131374 HRQ131374 IBM131374 ILI131374 IVE131374 JFA131374 JOW131374 JYS131374 KIO131374 KSK131374 LCG131374 LMC131374 LVY131374 MFU131374 MPQ131374 MZM131374 NJI131374 NTE131374 ODA131374 OMW131374 OWS131374 PGO131374 PQK131374 QAG131374 QKC131374 QTY131374 RDU131374 RNQ131374 RXM131374 SHI131374 SRE131374 TBA131374 TKW131374 TUS131374 UEO131374 UOK131374 UYG131374 VIC131374 VRY131374 WBU131374 WLQ131374 WVM131374 E196910 JA196910 SW196910 ACS196910 AMO196910 AWK196910 BGG196910 BQC196910 BZY196910 CJU196910 CTQ196910 DDM196910 DNI196910 DXE196910 EHA196910 EQW196910 FAS196910 FKO196910 FUK196910 GEG196910 GOC196910 GXY196910 HHU196910 HRQ196910 IBM196910 ILI196910 IVE196910 JFA196910 JOW196910 JYS196910 KIO196910 KSK196910 LCG196910 LMC196910 LVY196910 MFU196910 MPQ196910 MZM196910 NJI196910 NTE196910 ODA196910 OMW196910 OWS196910 PGO196910 PQK196910 QAG196910 QKC196910 QTY196910 RDU196910 RNQ196910 RXM196910 SHI196910 SRE196910 TBA196910 TKW196910 TUS196910 UEO196910 UOK196910 UYG196910 VIC196910 VRY196910 WBU196910 WLQ196910 WVM196910 E262446 JA262446 SW262446 ACS262446 AMO262446 AWK262446 BGG262446 BQC262446 BZY262446 CJU262446 CTQ262446 DDM262446 DNI262446 DXE262446 EHA262446 EQW262446 FAS262446 FKO262446 FUK262446 GEG262446 GOC262446 GXY262446 HHU262446 HRQ262446 IBM262446 ILI262446 IVE262446 JFA262446 JOW262446 JYS262446 KIO262446 KSK262446 LCG262446 LMC262446 LVY262446 MFU262446 MPQ262446 MZM262446 NJI262446 NTE262446 ODA262446 OMW262446 OWS262446 PGO262446 PQK262446 QAG262446 QKC262446 QTY262446 RDU262446 RNQ262446 RXM262446 SHI262446 SRE262446 TBA262446 TKW262446 TUS262446 UEO262446 UOK262446 UYG262446 VIC262446 VRY262446 WBU262446 WLQ262446 WVM262446 E327982 JA327982 SW327982 ACS327982 AMO327982 AWK327982 BGG327982 BQC327982 BZY327982 CJU327982 CTQ327982 DDM327982 DNI327982 DXE327982 EHA327982 EQW327982 FAS327982 FKO327982 FUK327982 GEG327982 GOC327982 GXY327982 HHU327982 HRQ327982 IBM327982 ILI327982 IVE327982 JFA327982 JOW327982 JYS327982 KIO327982 KSK327982 LCG327982 LMC327982 LVY327982 MFU327982 MPQ327982 MZM327982 NJI327982 NTE327982 ODA327982 OMW327982 OWS327982 PGO327982 PQK327982 QAG327982 QKC327982 QTY327982 RDU327982 RNQ327982 RXM327982 SHI327982 SRE327982 TBA327982 TKW327982 TUS327982 UEO327982 UOK327982 UYG327982 VIC327982 VRY327982 WBU327982 WLQ327982 WVM327982 E393518 JA393518 SW393518 ACS393518 AMO393518 AWK393518 BGG393518 BQC393518 BZY393518 CJU393518 CTQ393518 DDM393518 DNI393518 DXE393518 EHA393518 EQW393518 FAS393518 FKO393518 FUK393518 GEG393518 GOC393518 GXY393518 HHU393518 HRQ393518 IBM393518 ILI393518 IVE393518 JFA393518 JOW393518 JYS393518 KIO393518 KSK393518 LCG393518 LMC393518 LVY393518 MFU393518 MPQ393518 MZM393518 NJI393518 NTE393518 ODA393518 OMW393518 OWS393518 PGO393518 PQK393518 QAG393518 QKC393518 QTY393518 RDU393518 RNQ393518 RXM393518 SHI393518 SRE393518 TBA393518 TKW393518 TUS393518 UEO393518 UOK393518 UYG393518 VIC393518 VRY393518 WBU393518 WLQ393518 WVM393518 E459054 JA459054 SW459054 ACS459054 AMO459054 AWK459054 BGG459054 BQC459054 BZY459054 CJU459054 CTQ459054 DDM459054 DNI459054 DXE459054 EHA459054 EQW459054 FAS459054 FKO459054 FUK459054 GEG459054 GOC459054 GXY459054 HHU459054 HRQ459054 IBM459054 ILI459054 IVE459054 JFA459054 JOW459054 JYS459054 KIO459054 KSK459054 LCG459054 LMC459054 LVY459054 MFU459054 MPQ459054 MZM459054 NJI459054 NTE459054 ODA459054 OMW459054 OWS459054 PGO459054 PQK459054 QAG459054 QKC459054 QTY459054 RDU459054 RNQ459054 RXM459054 SHI459054 SRE459054 TBA459054 TKW459054 TUS459054 UEO459054 UOK459054 UYG459054 VIC459054 VRY459054 WBU459054 WLQ459054 WVM459054 E524590 JA524590 SW524590 ACS524590 AMO524590 AWK524590 BGG524590 BQC524590 BZY524590 CJU524590 CTQ524590 DDM524590 DNI524590 DXE524590 EHA524590 EQW524590 FAS524590 FKO524590 FUK524590 GEG524590 GOC524590 GXY524590 HHU524590 HRQ524590 IBM524590 ILI524590 IVE524590 JFA524590 JOW524590 JYS524590 KIO524590 KSK524590 LCG524590 LMC524590 LVY524590 MFU524590 MPQ524590 MZM524590 NJI524590 NTE524590 ODA524590 OMW524590 OWS524590 PGO524590 PQK524590 QAG524590 QKC524590 QTY524590 RDU524590 RNQ524590 RXM524590 SHI524590 SRE524590 TBA524590 TKW524590 TUS524590 UEO524590 UOK524590 UYG524590 VIC524590 VRY524590 WBU524590 WLQ524590 WVM524590 E590126 JA590126 SW590126 ACS590126 AMO590126 AWK590126 BGG590126 BQC590126 BZY590126 CJU590126 CTQ590126 DDM590126 DNI590126 DXE590126 EHA590126 EQW590126 FAS590126 FKO590126 FUK590126 GEG590126 GOC590126 GXY590126 HHU590126 HRQ590126 IBM590126 ILI590126 IVE590126 JFA590126 JOW590126 JYS590126 KIO590126 KSK590126 LCG590126 LMC590126 LVY590126 MFU590126 MPQ590126 MZM590126 NJI590126 NTE590126 ODA590126 OMW590126 OWS590126 PGO590126 PQK590126 QAG590126 QKC590126 QTY590126 RDU590126 RNQ590126 RXM590126 SHI590126 SRE590126 TBA590126 TKW590126 TUS590126 UEO590126 UOK590126 UYG590126 VIC590126 VRY590126 WBU590126 WLQ590126 WVM590126 E655662 JA655662 SW655662 ACS655662 AMO655662 AWK655662 BGG655662 BQC655662 BZY655662 CJU655662 CTQ655662 DDM655662 DNI655662 DXE655662 EHA655662 EQW655662 FAS655662 FKO655662 FUK655662 GEG655662 GOC655662 GXY655662 HHU655662 HRQ655662 IBM655662 ILI655662 IVE655662 JFA655662 JOW655662 JYS655662 KIO655662 KSK655662 LCG655662 LMC655662 LVY655662 MFU655662 MPQ655662 MZM655662 NJI655662 NTE655662 ODA655662 OMW655662 OWS655662 PGO655662 PQK655662 QAG655662 QKC655662 QTY655662 RDU655662 RNQ655662 RXM655662 SHI655662 SRE655662 TBA655662 TKW655662 TUS655662 UEO655662 UOK655662 UYG655662 VIC655662 VRY655662 WBU655662 WLQ655662 WVM655662 E721198 JA721198 SW721198 ACS721198 AMO721198 AWK721198 BGG721198 BQC721198 BZY721198 CJU721198 CTQ721198 DDM721198 DNI721198 DXE721198 EHA721198 EQW721198 FAS721198 FKO721198 FUK721198 GEG721198 GOC721198 GXY721198 HHU721198 HRQ721198 IBM721198 ILI721198 IVE721198 JFA721198 JOW721198 JYS721198 KIO721198 KSK721198 LCG721198 LMC721198 LVY721198 MFU721198 MPQ721198 MZM721198 NJI721198 NTE721198 ODA721198 OMW721198 OWS721198 PGO721198 PQK721198 QAG721198 QKC721198 QTY721198 RDU721198 RNQ721198 RXM721198 SHI721198 SRE721198 TBA721198 TKW721198 TUS721198 UEO721198 UOK721198 UYG721198 VIC721198 VRY721198 WBU721198 WLQ721198 WVM721198 E786734 JA786734 SW786734 ACS786734 AMO786734 AWK786734 BGG786734 BQC786734 BZY786734 CJU786734 CTQ786734 DDM786734 DNI786734 DXE786734 EHA786734 EQW786734 FAS786734 FKO786734 FUK786734 GEG786734 GOC786734 GXY786734 HHU786734 HRQ786734 IBM786734 ILI786734 IVE786734 JFA786734 JOW786734 JYS786734 KIO786734 KSK786734 LCG786734 LMC786734 LVY786734 MFU786734 MPQ786734 MZM786734 NJI786734 NTE786734 ODA786734 OMW786734 OWS786734 PGO786734 PQK786734 QAG786734 QKC786734 QTY786734 RDU786734 RNQ786734 RXM786734 SHI786734 SRE786734 TBA786734 TKW786734 TUS786734 UEO786734 UOK786734 UYG786734 VIC786734 VRY786734 WBU786734 WLQ786734 WVM786734 E852270 JA852270 SW852270 ACS852270 AMO852270 AWK852270 BGG852270 BQC852270 BZY852270 CJU852270 CTQ852270 DDM852270 DNI852270 DXE852270 EHA852270 EQW852270 FAS852270 FKO852270 FUK852270 GEG852270 GOC852270 GXY852270 HHU852270 HRQ852270 IBM852270 ILI852270 IVE852270 JFA852270 JOW852270 JYS852270 KIO852270 KSK852270 LCG852270 LMC852270 LVY852270 MFU852270 MPQ852270 MZM852270 NJI852270 NTE852270 ODA852270 OMW852270 OWS852270 PGO852270 PQK852270 QAG852270 QKC852270 QTY852270 RDU852270 RNQ852270 RXM852270 SHI852270 SRE852270 TBA852270 TKW852270 TUS852270 UEO852270 UOK852270 UYG852270 VIC852270 VRY852270 WBU852270 WLQ852270 WVM852270 E917806 JA917806 SW917806 ACS917806 AMO917806 AWK917806 BGG917806 BQC917806 BZY917806 CJU917806 CTQ917806 DDM917806 DNI917806 DXE917806 EHA917806 EQW917806 FAS917806 FKO917806 FUK917806 GEG917806 GOC917806 GXY917806 HHU917806 HRQ917806 IBM917806 ILI917806 IVE917806 JFA917806 JOW917806 JYS917806 KIO917806 KSK917806 LCG917806 LMC917806 LVY917806 MFU917806 MPQ917806 MZM917806 NJI917806 NTE917806 ODA917806 OMW917806 OWS917806 PGO917806 PQK917806 QAG917806 QKC917806 QTY917806 RDU917806 RNQ917806 RXM917806 SHI917806 SRE917806 TBA917806 TKW917806 TUS917806 UEO917806 UOK917806 UYG917806 VIC917806 VRY917806 WBU917806 WLQ917806 WVM917806 E983342 JA983342 SW983342 ACS983342 AMO983342 AWK983342 BGG983342 BQC983342 BZY983342 CJU983342 CTQ983342 DDM983342 DNI983342 DXE983342 EHA983342 EQW983342 FAS983342 FKO983342 FUK983342 GEG983342 GOC983342 GXY983342 HHU983342 HRQ983342 IBM983342 ILI983342 IVE983342 JFA983342 JOW983342 JYS983342 KIO983342 KSK983342 LCG983342 LMC983342 LVY983342 MFU983342 MPQ983342 MZM983342 NJI983342 NTE983342 ODA983342 OMW983342 OWS983342 PGO983342 PQK983342 QAG983342 QKC983342 QTY983342 RDU983342 RNQ983342 RXM983342 SHI983342 SRE983342 TBA983342 TKW983342 TUS983342 UEO983342 UOK983342 UYG983342 VIC983342 VRY983342 WBU983342 WLQ983342 WVM983342 E266 JA266 SW266 ACS266 AMO266 AWK266 BGG266 BQC266 BZY266 CJU266 CTQ266 DDM266 DNI266 DXE266 EHA266 EQW266 FAS266 FKO266 FUK266 GEG266 GOC266 GXY266 HHU266 HRQ266 IBM266 ILI266 IVE266 JFA266 JOW266 JYS266 KIO266 KSK266 LCG266 LMC266 LVY266 MFU266 MPQ266 MZM266 NJI266 NTE266 ODA266 OMW266 OWS266 PGO266 PQK266 QAG266 QKC266 QTY266 RDU266 RNQ266 RXM266 SHI266 SRE266 TBA266 TKW266 TUS266 UEO266 UOK266 UYG266 VIC266 VRY266 WBU266 WLQ266 WVM266 E65802 JA65802 SW65802 ACS65802 AMO65802 AWK65802 BGG65802 BQC65802 BZY65802 CJU65802 CTQ65802 DDM65802 DNI65802 DXE65802 EHA65802 EQW65802 FAS65802 FKO65802 FUK65802 GEG65802 GOC65802 GXY65802 HHU65802 HRQ65802 IBM65802 ILI65802 IVE65802 JFA65802 JOW65802 JYS65802 KIO65802 KSK65802 LCG65802 LMC65802 LVY65802 MFU65802 MPQ65802 MZM65802 NJI65802 NTE65802 ODA65802 OMW65802 OWS65802 PGO65802 PQK65802 QAG65802 QKC65802 QTY65802 RDU65802 RNQ65802 RXM65802 SHI65802 SRE65802 TBA65802 TKW65802 TUS65802 UEO65802 UOK65802 UYG65802 VIC65802 VRY65802 WBU65802 WLQ65802 WVM65802 E131338 JA131338 SW131338 ACS131338 AMO131338 AWK131338 BGG131338 BQC131338 BZY131338 CJU131338 CTQ131338 DDM131338 DNI131338 DXE131338 EHA131338 EQW131338 FAS131338 FKO131338 FUK131338 GEG131338 GOC131338 GXY131338 HHU131338 HRQ131338 IBM131338 ILI131338 IVE131338 JFA131338 JOW131338 JYS131338 KIO131338 KSK131338 LCG131338 LMC131338 LVY131338 MFU131338 MPQ131338 MZM131338 NJI131338 NTE131338 ODA131338 OMW131338 OWS131338 PGO131338 PQK131338 QAG131338 QKC131338 QTY131338 RDU131338 RNQ131338 RXM131338 SHI131338 SRE131338 TBA131338 TKW131338 TUS131338 UEO131338 UOK131338 UYG131338 VIC131338 VRY131338 WBU131338 WLQ131338 WVM131338 E196874 JA196874 SW196874 ACS196874 AMO196874 AWK196874 BGG196874 BQC196874 BZY196874 CJU196874 CTQ196874 DDM196874 DNI196874 DXE196874 EHA196874 EQW196874 FAS196874 FKO196874 FUK196874 GEG196874 GOC196874 GXY196874 HHU196874 HRQ196874 IBM196874 ILI196874 IVE196874 JFA196874 JOW196874 JYS196874 KIO196874 KSK196874 LCG196874 LMC196874 LVY196874 MFU196874 MPQ196874 MZM196874 NJI196874 NTE196874 ODA196874 OMW196874 OWS196874 PGO196874 PQK196874 QAG196874 QKC196874 QTY196874 RDU196874 RNQ196874 RXM196874 SHI196874 SRE196874 TBA196874 TKW196874 TUS196874 UEO196874 UOK196874 UYG196874 VIC196874 VRY196874 WBU196874 WLQ196874 WVM196874 E262410 JA262410 SW262410 ACS262410 AMO262410 AWK262410 BGG262410 BQC262410 BZY262410 CJU262410 CTQ262410 DDM262410 DNI262410 DXE262410 EHA262410 EQW262410 FAS262410 FKO262410 FUK262410 GEG262410 GOC262410 GXY262410 HHU262410 HRQ262410 IBM262410 ILI262410 IVE262410 JFA262410 JOW262410 JYS262410 KIO262410 KSK262410 LCG262410 LMC262410 LVY262410 MFU262410 MPQ262410 MZM262410 NJI262410 NTE262410 ODA262410 OMW262410 OWS262410 PGO262410 PQK262410 QAG262410 QKC262410 QTY262410 RDU262410 RNQ262410 RXM262410 SHI262410 SRE262410 TBA262410 TKW262410 TUS262410 UEO262410 UOK262410 UYG262410 VIC262410 VRY262410 WBU262410 WLQ262410 WVM262410 E327946 JA327946 SW327946 ACS327946 AMO327946 AWK327946 BGG327946 BQC327946 BZY327946 CJU327946 CTQ327946 DDM327946 DNI327946 DXE327946 EHA327946 EQW327946 FAS327946 FKO327946 FUK327946 GEG327946 GOC327946 GXY327946 HHU327946 HRQ327946 IBM327946 ILI327946 IVE327946 JFA327946 JOW327946 JYS327946 KIO327946 KSK327946 LCG327946 LMC327946 LVY327946 MFU327946 MPQ327946 MZM327946 NJI327946 NTE327946 ODA327946 OMW327946 OWS327946 PGO327946 PQK327946 QAG327946 QKC327946 QTY327946 RDU327946 RNQ327946 RXM327946 SHI327946 SRE327946 TBA327946 TKW327946 TUS327946 UEO327946 UOK327946 UYG327946 VIC327946 VRY327946 WBU327946 WLQ327946 WVM327946 E393482 JA393482 SW393482 ACS393482 AMO393482 AWK393482 BGG393482 BQC393482 BZY393482 CJU393482 CTQ393482 DDM393482 DNI393482 DXE393482 EHA393482 EQW393482 FAS393482 FKO393482 FUK393482 GEG393482 GOC393482 GXY393482 HHU393482 HRQ393482 IBM393482 ILI393482 IVE393482 JFA393482 JOW393482 JYS393482 KIO393482 KSK393482 LCG393482 LMC393482 LVY393482 MFU393482 MPQ393482 MZM393482 NJI393482 NTE393482 ODA393482 OMW393482 OWS393482 PGO393482 PQK393482 QAG393482 QKC393482 QTY393482 RDU393482 RNQ393482 RXM393482 SHI393482 SRE393482 TBA393482 TKW393482 TUS393482 UEO393482 UOK393482 UYG393482 VIC393482 VRY393482 WBU393482 WLQ393482 WVM393482 E459018 JA459018 SW459018 ACS459018 AMO459018 AWK459018 BGG459018 BQC459018 BZY459018 CJU459018 CTQ459018 DDM459018 DNI459018 DXE459018 EHA459018 EQW459018 FAS459018 FKO459018 FUK459018 GEG459018 GOC459018 GXY459018 HHU459018 HRQ459018 IBM459018 ILI459018 IVE459018 JFA459018 JOW459018 JYS459018 KIO459018 KSK459018 LCG459018 LMC459018 LVY459018 MFU459018 MPQ459018 MZM459018 NJI459018 NTE459018 ODA459018 OMW459018 OWS459018 PGO459018 PQK459018 QAG459018 QKC459018 QTY459018 RDU459018 RNQ459018 RXM459018 SHI459018 SRE459018 TBA459018 TKW459018 TUS459018 UEO459018 UOK459018 UYG459018 VIC459018 VRY459018 WBU459018 WLQ459018 WVM459018 E524554 JA524554 SW524554 ACS524554 AMO524554 AWK524554 BGG524554 BQC524554 BZY524554 CJU524554 CTQ524554 DDM524554 DNI524554 DXE524554 EHA524554 EQW524554 FAS524554 FKO524554 FUK524554 GEG524554 GOC524554 GXY524554 HHU524554 HRQ524554 IBM524554 ILI524554 IVE524554 JFA524554 JOW524554 JYS524554 KIO524554 KSK524554 LCG524554 LMC524554 LVY524554 MFU524554 MPQ524554 MZM524554 NJI524554 NTE524554 ODA524554 OMW524554 OWS524554 PGO524554 PQK524554 QAG524554 QKC524554 QTY524554 RDU524554 RNQ524554 RXM524554 SHI524554 SRE524554 TBA524554 TKW524554 TUS524554 UEO524554 UOK524554 UYG524554 VIC524554 VRY524554 WBU524554 WLQ524554 WVM524554 E590090 JA590090 SW590090 ACS590090 AMO590090 AWK590090 BGG590090 BQC590090 BZY590090 CJU590090 CTQ590090 DDM590090 DNI590090 DXE590090 EHA590090 EQW590090 FAS590090 FKO590090 FUK590090 GEG590090 GOC590090 GXY590090 HHU590090 HRQ590090 IBM590090 ILI590090 IVE590090 JFA590090 JOW590090 JYS590090 KIO590090 KSK590090 LCG590090 LMC590090 LVY590090 MFU590090 MPQ590090 MZM590090 NJI590090 NTE590090 ODA590090 OMW590090 OWS590090 PGO590090 PQK590090 QAG590090 QKC590090 QTY590090 RDU590090 RNQ590090 RXM590090 SHI590090 SRE590090 TBA590090 TKW590090 TUS590090 UEO590090 UOK590090 UYG590090 VIC590090 VRY590090 WBU590090 WLQ590090 WVM590090 E655626 JA655626 SW655626 ACS655626 AMO655626 AWK655626 BGG655626 BQC655626 BZY655626 CJU655626 CTQ655626 DDM655626 DNI655626 DXE655626 EHA655626 EQW655626 FAS655626 FKO655626 FUK655626 GEG655626 GOC655626 GXY655626 HHU655626 HRQ655626 IBM655626 ILI655626 IVE655626 JFA655626 JOW655626 JYS655626 KIO655626 KSK655626 LCG655626 LMC655626 LVY655626 MFU655626 MPQ655626 MZM655626 NJI655626 NTE655626 ODA655626 OMW655626 OWS655626 PGO655626 PQK655626 QAG655626 QKC655626 QTY655626 RDU655626 RNQ655626 RXM655626 SHI655626 SRE655626 TBA655626 TKW655626 TUS655626 UEO655626 UOK655626 UYG655626 VIC655626 VRY655626 WBU655626 WLQ655626 WVM655626 E721162 JA721162 SW721162 ACS721162 AMO721162 AWK721162 BGG721162 BQC721162 BZY721162 CJU721162 CTQ721162 DDM721162 DNI721162 DXE721162 EHA721162 EQW721162 FAS721162 FKO721162 FUK721162 GEG721162 GOC721162 GXY721162 HHU721162 HRQ721162 IBM721162 ILI721162 IVE721162 JFA721162 JOW721162 JYS721162 KIO721162 KSK721162 LCG721162 LMC721162 LVY721162 MFU721162 MPQ721162 MZM721162 NJI721162 NTE721162 ODA721162 OMW721162 OWS721162 PGO721162 PQK721162 QAG721162 QKC721162 QTY721162 RDU721162 RNQ721162 RXM721162 SHI721162 SRE721162 TBA721162 TKW721162 TUS721162 UEO721162 UOK721162 UYG721162 VIC721162 VRY721162 WBU721162 WLQ721162 WVM721162 E786698 JA786698 SW786698 ACS786698 AMO786698 AWK786698 BGG786698 BQC786698 BZY786698 CJU786698 CTQ786698 DDM786698 DNI786698 DXE786698 EHA786698 EQW786698 FAS786698 FKO786698 FUK786698 GEG786698 GOC786698 GXY786698 HHU786698 HRQ786698 IBM786698 ILI786698 IVE786698 JFA786698 JOW786698 JYS786698 KIO786698 KSK786698 LCG786698 LMC786698 LVY786698 MFU786698 MPQ786698 MZM786698 NJI786698 NTE786698 ODA786698 OMW786698 OWS786698 PGO786698 PQK786698 QAG786698 QKC786698 QTY786698 RDU786698 RNQ786698 RXM786698 SHI786698 SRE786698 TBA786698 TKW786698 TUS786698 UEO786698 UOK786698 UYG786698 VIC786698 VRY786698 WBU786698 WLQ786698 WVM786698 E852234 JA852234 SW852234 ACS852234 AMO852234 AWK852234 BGG852234 BQC852234 BZY852234 CJU852234 CTQ852234 DDM852234 DNI852234 DXE852234 EHA852234 EQW852234 FAS852234 FKO852234 FUK852234 GEG852234 GOC852234 GXY852234 HHU852234 HRQ852234 IBM852234 ILI852234 IVE852234 JFA852234 JOW852234 JYS852234 KIO852234 KSK852234 LCG852234 LMC852234 LVY852234 MFU852234 MPQ852234 MZM852234 NJI852234 NTE852234 ODA852234 OMW852234 OWS852234 PGO852234 PQK852234 QAG852234 QKC852234 QTY852234 RDU852234 RNQ852234 RXM852234 SHI852234 SRE852234 TBA852234 TKW852234 TUS852234 UEO852234 UOK852234 UYG852234 VIC852234 VRY852234 WBU852234 WLQ852234 WVM852234 E917770 JA917770 SW917770 ACS917770 AMO917770 AWK917770 BGG917770 BQC917770 BZY917770 CJU917770 CTQ917770 DDM917770 DNI917770 DXE917770 EHA917770 EQW917770 FAS917770 FKO917770 FUK917770 GEG917770 GOC917770 GXY917770 HHU917770 HRQ917770 IBM917770 ILI917770 IVE917770 JFA917770 JOW917770 JYS917770 KIO917770 KSK917770 LCG917770 LMC917770 LVY917770 MFU917770 MPQ917770 MZM917770 NJI917770 NTE917770 ODA917770 OMW917770 OWS917770 PGO917770 PQK917770 QAG917770 QKC917770 QTY917770 RDU917770 RNQ917770 RXM917770 SHI917770 SRE917770 TBA917770 TKW917770 TUS917770 UEO917770 UOK917770 UYG917770 VIC917770 VRY917770 WBU917770 WLQ917770 WVM917770 E983306 JA983306 SW983306 ACS983306 AMO983306 AWK983306 BGG983306 BQC983306 BZY983306 CJU983306 CTQ983306 DDM983306 DNI983306 DXE983306 EHA983306 EQW983306 FAS983306 FKO983306 FUK983306 GEG983306 GOC983306 GXY983306 HHU983306 HRQ983306 IBM983306 ILI983306 IVE983306 JFA983306 JOW983306 JYS983306 KIO983306 KSK983306 LCG983306 LMC983306 LVY983306 MFU983306 MPQ983306 MZM983306 NJI983306 NTE983306 ODA983306 OMW983306 OWS983306 PGO983306 PQK983306 QAG983306 QKC983306 QTY983306 RDU983306 RNQ983306 RXM983306 SHI983306 SRE983306 TBA983306 TKW983306 TUS983306 UEO983306 UOK983306 UYG983306 VIC983306 VRY983306 WBU983306 WLQ983306 WVM983306 E253 JA253 SW253 ACS253 AMO253 AWK253 BGG253 BQC253 BZY253 CJU253 CTQ253 DDM253 DNI253 DXE253 EHA253 EQW253 FAS253 FKO253 FUK253 GEG253 GOC253 GXY253 HHU253 HRQ253 IBM253 ILI253 IVE253 JFA253 JOW253 JYS253 KIO253 KSK253 LCG253 LMC253 LVY253 MFU253 MPQ253 MZM253 NJI253 NTE253 ODA253 OMW253 OWS253 PGO253 PQK253 QAG253 QKC253 QTY253 RDU253 RNQ253 RXM253 SHI253 SRE253 TBA253 TKW253 TUS253 UEO253 UOK253 UYG253 VIC253 VRY253 WBU253 WLQ253 WVM253 E65789 JA65789 SW65789 ACS65789 AMO65789 AWK65789 BGG65789 BQC65789 BZY65789 CJU65789 CTQ65789 DDM65789 DNI65789 DXE65789 EHA65789 EQW65789 FAS65789 FKO65789 FUK65789 GEG65789 GOC65789 GXY65789 HHU65789 HRQ65789 IBM65789 ILI65789 IVE65789 JFA65789 JOW65789 JYS65789 KIO65789 KSK65789 LCG65789 LMC65789 LVY65789 MFU65789 MPQ65789 MZM65789 NJI65789 NTE65789 ODA65789 OMW65789 OWS65789 PGO65789 PQK65789 QAG65789 QKC65789 QTY65789 RDU65789 RNQ65789 RXM65789 SHI65789 SRE65789 TBA65789 TKW65789 TUS65789 UEO65789 UOK65789 UYG65789 VIC65789 VRY65789 WBU65789 WLQ65789 WVM65789 E131325 JA131325 SW131325 ACS131325 AMO131325 AWK131325 BGG131325 BQC131325 BZY131325 CJU131325 CTQ131325 DDM131325 DNI131325 DXE131325 EHA131325 EQW131325 FAS131325 FKO131325 FUK131325 GEG131325 GOC131325 GXY131325 HHU131325 HRQ131325 IBM131325 ILI131325 IVE131325 JFA131325 JOW131325 JYS131325 KIO131325 KSK131325 LCG131325 LMC131325 LVY131325 MFU131325 MPQ131325 MZM131325 NJI131325 NTE131325 ODA131325 OMW131325 OWS131325 PGO131325 PQK131325 QAG131325 QKC131325 QTY131325 RDU131325 RNQ131325 RXM131325 SHI131325 SRE131325 TBA131325 TKW131325 TUS131325 UEO131325 UOK131325 UYG131325 VIC131325 VRY131325 WBU131325 WLQ131325 WVM131325 E196861 JA196861 SW196861 ACS196861 AMO196861 AWK196861 BGG196861 BQC196861 BZY196861 CJU196861 CTQ196861 DDM196861 DNI196861 DXE196861 EHA196861 EQW196861 FAS196861 FKO196861 FUK196861 GEG196861 GOC196861 GXY196861 HHU196861 HRQ196861 IBM196861 ILI196861 IVE196861 JFA196861 JOW196861 JYS196861 KIO196861 KSK196861 LCG196861 LMC196861 LVY196861 MFU196861 MPQ196861 MZM196861 NJI196861 NTE196861 ODA196861 OMW196861 OWS196861 PGO196861 PQK196861 QAG196861 QKC196861 QTY196861 RDU196861 RNQ196861 RXM196861 SHI196861 SRE196861 TBA196861 TKW196861 TUS196861 UEO196861 UOK196861 UYG196861 VIC196861 VRY196861 WBU196861 WLQ196861 WVM196861 E262397 JA262397 SW262397 ACS262397 AMO262397 AWK262397 BGG262397 BQC262397 BZY262397 CJU262397 CTQ262397 DDM262397 DNI262397 DXE262397 EHA262397 EQW262397 FAS262397 FKO262397 FUK262397 GEG262397 GOC262397 GXY262397 HHU262397 HRQ262397 IBM262397 ILI262397 IVE262397 JFA262397 JOW262397 JYS262397 KIO262397 KSK262397 LCG262397 LMC262397 LVY262397 MFU262397 MPQ262397 MZM262397 NJI262397 NTE262397 ODA262397 OMW262397 OWS262397 PGO262397 PQK262397 QAG262397 QKC262397 QTY262397 RDU262397 RNQ262397 RXM262397 SHI262397 SRE262397 TBA262397 TKW262397 TUS262397 UEO262397 UOK262397 UYG262397 VIC262397 VRY262397 WBU262397 WLQ262397 WVM262397 E327933 JA327933 SW327933 ACS327933 AMO327933 AWK327933 BGG327933 BQC327933 BZY327933 CJU327933 CTQ327933 DDM327933 DNI327933 DXE327933 EHA327933 EQW327933 FAS327933 FKO327933 FUK327933 GEG327933 GOC327933 GXY327933 HHU327933 HRQ327933 IBM327933 ILI327933 IVE327933 JFA327933 JOW327933 JYS327933 KIO327933 KSK327933 LCG327933 LMC327933 LVY327933 MFU327933 MPQ327933 MZM327933 NJI327933 NTE327933 ODA327933 OMW327933 OWS327933 PGO327933 PQK327933 QAG327933 QKC327933 QTY327933 RDU327933 RNQ327933 RXM327933 SHI327933 SRE327933 TBA327933 TKW327933 TUS327933 UEO327933 UOK327933 UYG327933 VIC327933 VRY327933 WBU327933 WLQ327933 WVM327933 E393469 JA393469 SW393469 ACS393469 AMO393469 AWK393469 BGG393469 BQC393469 BZY393469 CJU393469 CTQ393469 DDM393469 DNI393469 DXE393469 EHA393469 EQW393469 FAS393469 FKO393469 FUK393469 GEG393469 GOC393469 GXY393469 HHU393469 HRQ393469 IBM393469 ILI393469 IVE393469 JFA393469 JOW393469 JYS393469 KIO393469 KSK393469 LCG393469 LMC393469 LVY393469 MFU393469 MPQ393469 MZM393469 NJI393469 NTE393469 ODA393469 OMW393469 OWS393469 PGO393469 PQK393469 QAG393469 QKC393469 QTY393469 RDU393469 RNQ393469 RXM393469 SHI393469 SRE393469 TBA393469 TKW393469 TUS393469 UEO393469 UOK393469 UYG393469 VIC393469 VRY393469 WBU393469 WLQ393469 WVM393469 E459005 JA459005 SW459005 ACS459005 AMO459005 AWK459005 BGG459005 BQC459005 BZY459005 CJU459005 CTQ459005 DDM459005 DNI459005 DXE459005 EHA459005 EQW459005 FAS459005 FKO459005 FUK459005 GEG459005 GOC459005 GXY459005 HHU459005 HRQ459005 IBM459005 ILI459005 IVE459005 JFA459005 JOW459005 JYS459005 KIO459005 KSK459005 LCG459005 LMC459005 LVY459005 MFU459005 MPQ459005 MZM459005 NJI459005 NTE459005 ODA459005 OMW459005 OWS459005 PGO459005 PQK459005 QAG459005 QKC459005 QTY459005 RDU459005 RNQ459005 RXM459005 SHI459005 SRE459005 TBA459005 TKW459005 TUS459005 UEO459005 UOK459005 UYG459005 VIC459005 VRY459005 WBU459005 WLQ459005 WVM459005 E524541 JA524541 SW524541 ACS524541 AMO524541 AWK524541 BGG524541 BQC524541 BZY524541 CJU524541 CTQ524541 DDM524541 DNI524541 DXE524541 EHA524541 EQW524541 FAS524541 FKO524541 FUK524541 GEG524541 GOC524541 GXY524541 HHU524541 HRQ524541 IBM524541 ILI524541 IVE524541 JFA524541 JOW524541 JYS524541 KIO524541 KSK524541 LCG524541 LMC524541 LVY524541 MFU524541 MPQ524541 MZM524541 NJI524541 NTE524541 ODA524541 OMW524541 OWS524541 PGO524541 PQK524541 QAG524541 QKC524541 QTY524541 RDU524541 RNQ524541 RXM524541 SHI524541 SRE524541 TBA524541 TKW524541 TUS524541 UEO524541 UOK524541 UYG524541 VIC524541 VRY524541 WBU524541 WLQ524541 WVM524541 E590077 JA590077 SW590077 ACS590077 AMO590077 AWK590077 BGG590077 BQC590077 BZY590077 CJU590077 CTQ590077 DDM590077 DNI590077 DXE590077 EHA590077 EQW590077 FAS590077 FKO590077 FUK590077 GEG590077 GOC590077 GXY590077 HHU590077 HRQ590077 IBM590077 ILI590077 IVE590077 JFA590077 JOW590077 JYS590077 KIO590077 KSK590077 LCG590077 LMC590077 LVY590077 MFU590077 MPQ590077 MZM590077 NJI590077 NTE590077 ODA590077 OMW590077 OWS590077 PGO590077 PQK590077 QAG590077 QKC590077 QTY590077 RDU590077 RNQ590077 RXM590077 SHI590077 SRE590077 TBA590077 TKW590077 TUS590077 UEO590077 UOK590077 UYG590077 VIC590077 VRY590077 WBU590077 WLQ590077 WVM590077 E655613 JA655613 SW655613 ACS655613 AMO655613 AWK655613 BGG655613 BQC655613 BZY655613 CJU655613 CTQ655613 DDM655613 DNI655613 DXE655613 EHA655613 EQW655613 FAS655613 FKO655613 FUK655613 GEG655613 GOC655613 GXY655613 HHU655613 HRQ655613 IBM655613 ILI655613 IVE655613 JFA655613 JOW655613 JYS655613 KIO655613 KSK655613 LCG655613 LMC655613 LVY655613 MFU655613 MPQ655613 MZM655613 NJI655613 NTE655613 ODA655613 OMW655613 OWS655613 PGO655613 PQK655613 QAG655613 QKC655613 QTY655613 RDU655613 RNQ655613 RXM655613 SHI655613 SRE655613 TBA655613 TKW655613 TUS655613 UEO655613 UOK655613 UYG655613 VIC655613 VRY655613 WBU655613 WLQ655613 WVM655613 E721149 JA721149 SW721149 ACS721149 AMO721149 AWK721149 BGG721149 BQC721149 BZY721149 CJU721149 CTQ721149 DDM721149 DNI721149 DXE721149 EHA721149 EQW721149 FAS721149 FKO721149 FUK721149 GEG721149 GOC721149 GXY721149 HHU721149 HRQ721149 IBM721149 ILI721149 IVE721149 JFA721149 JOW721149 JYS721149 KIO721149 KSK721149 LCG721149 LMC721149 LVY721149 MFU721149 MPQ721149 MZM721149 NJI721149 NTE721149 ODA721149 OMW721149 OWS721149 PGO721149 PQK721149 QAG721149 QKC721149 QTY721149 RDU721149 RNQ721149 RXM721149 SHI721149 SRE721149 TBA721149 TKW721149 TUS721149 UEO721149 UOK721149 UYG721149 VIC721149 VRY721149 WBU721149 WLQ721149 WVM721149 E786685 JA786685 SW786685 ACS786685 AMO786685 AWK786685 BGG786685 BQC786685 BZY786685 CJU786685 CTQ786685 DDM786685 DNI786685 DXE786685 EHA786685 EQW786685 FAS786685 FKO786685 FUK786685 GEG786685 GOC786685 GXY786685 HHU786685 HRQ786685 IBM786685 ILI786685 IVE786685 JFA786685 JOW786685 JYS786685 KIO786685 KSK786685 LCG786685 LMC786685 LVY786685 MFU786685 MPQ786685 MZM786685 NJI786685 NTE786685 ODA786685 OMW786685 OWS786685 PGO786685 PQK786685 QAG786685 QKC786685 QTY786685 RDU786685 RNQ786685 RXM786685 SHI786685 SRE786685 TBA786685 TKW786685 TUS786685 UEO786685 UOK786685 UYG786685 VIC786685 VRY786685 WBU786685 WLQ786685 WVM786685 E852221 JA852221 SW852221 ACS852221 AMO852221 AWK852221 BGG852221 BQC852221 BZY852221 CJU852221 CTQ852221 DDM852221 DNI852221 DXE852221 EHA852221 EQW852221 FAS852221 FKO852221 FUK852221 GEG852221 GOC852221 GXY852221 HHU852221 HRQ852221 IBM852221 ILI852221 IVE852221 JFA852221 JOW852221 JYS852221 KIO852221 KSK852221 LCG852221 LMC852221 LVY852221 MFU852221 MPQ852221 MZM852221 NJI852221 NTE852221 ODA852221 OMW852221 OWS852221 PGO852221 PQK852221 QAG852221 QKC852221 QTY852221 RDU852221 RNQ852221 RXM852221 SHI852221 SRE852221 TBA852221 TKW852221 TUS852221 UEO852221 UOK852221 UYG852221 VIC852221 VRY852221 WBU852221 WLQ852221 WVM852221 E917757 JA917757 SW917757 ACS917757 AMO917757 AWK917757 BGG917757 BQC917757 BZY917757 CJU917757 CTQ917757 DDM917757 DNI917757 DXE917757 EHA917757 EQW917757 FAS917757 FKO917757 FUK917757 GEG917757 GOC917757 GXY917757 HHU917757 HRQ917757 IBM917757 ILI917757 IVE917757 JFA917757 JOW917757 JYS917757 KIO917757 KSK917757 LCG917757 LMC917757 LVY917757 MFU917757 MPQ917757 MZM917757 NJI917757 NTE917757 ODA917757 OMW917757 OWS917757 PGO917757 PQK917757 QAG917757 QKC917757 QTY917757 RDU917757 RNQ917757 RXM917757 SHI917757 SRE917757 TBA917757 TKW917757 TUS917757 UEO917757 UOK917757 UYG917757 VIC917757 VRY917757 WBU917757 WLQ917757 WVM917757 E983293 JA983293 SW983293 ACS983293 AMO983293 AWK983293 BGG983293 BQC983293 BZY983293 CJU983293 CTQ983293 DDM983293 DNI983293 DXE983293 EHA983293 EQW983293 FAS983293 FKO983293 FUK983293 GEG983293 GOC983293 GXY983293 HHU983293 HRQ983293 IBM983293 ILI983293 IVE983293 JFA983293 JOW983293 JYS983293 KIO983293 KSK983293 LCG983293 LMC983293 LVY983293 MFU983293 MPQ983293 MZM983293 NJI983293 NTE983293 ODA983293 OMW983293 OWS983293 PGO983293 PQK983293 QAG983293 QKC983293 QTY983293 RDU983293 RNQ983293 RXM983293 SHI983293 SRE983293 TBA983293 TKW983293 TUS983293 UEO983293 UOK983293 UYG983293 VIC983293 VRY983293 WBU983293 WLQ983293 WVM983293 G57:G58 JC57:JC58 SY57:SY58 ACU57:ACU58 AMQ57:AMQ58 AWM57:AWM58 BGI57:BGI58 BQE57:BQE58 CAA57:CAA58 CJW57:CJW58 CTS57:CTS58 DDO57:DDO58 DNK57:DNK58 DXG57:DXG58 EHC57:EHC58 EQY57:EQY58 FAU57:FAU58 FKQ57:FKQ58 FUM57:FUM58 GEI57:GEI58 GOE57:GOE58 GYA57:GYA58 HHW57:HHW58 HRS57:HRS58 IBO57:IBO58 ILK57:ILK58 IVG57:IVG58 JFC57:JFC58 JOY57:JOY58 JYU57:JYU58 KIQ57:KIQ58 KSM57:KSM58 LCI57:LCI58 LME57:LME58 LWA57:LWA58 MFW57:MFW58 MPS57:MPS58 MZO57:MZO58 NJK57:NJK58 NTG57:NTG58 ODC57:ODC58 OMY57:OMY58 OWU57:OWU58 PGQ57:PGQ58 PQM57:PQM58 QAI57:QAI58 QKE57:QKE58 QUA57:QUA58 RDW57:RDW58 RNS57:RNS58 RXO57:RXO58 SHK57:SHK58 SRG57:SRG58 TBC57:TBC58 TKY57:TKY58 TUU57:TUU58 UEQ57:UEQ58 UOM57:UOM58 UYI57:UYI58 VIE57:VIE58 VSA57:VSA58 WBW57:WBW58 WLS57:WLS58 WVO57:WVO58 G65671:G65672 JC65671:JC65672 SY65671:SY65672 ACU65671:ACU65672 AMQ65671:AMQ65672 AWM65671:AWM65672 BGI65671:BGI65672 BQE65671:BQE65672 CAA65671:CAA65672 CJW65671:CJW65672 CTS65671:CTS65672 DDO65671:DDO65672 DNK65671:DNK65672 DXG65671:DXG65672 EHC65671:EHC65672 EQY65671:EQY65672 FAU65671:FAU65672 FKQ65671:FKQ65672 FUM65671:FUM65672 GEI65671:GEI65672 GOE65671:GOE65672 GYA65671:GYA65672 HHW65671:HHW65672 HRS65671:HRS65672 IBO65671:IBO65672 ILK65671:ILK65672 IVG65671:IVG65672 JFC65671:JFC65672 JOY65671:JOY65672 JYU65671:JYU65672 KIQ65671:KIQ65672 KSM65671:KSM65672 LCI65671:LCI65672 LME65671:LME65672 LWA65671:LWA65672 MFW65671:MFW65672 MPS65671:MPS65672 MZO65671:MZO65672 NJK65671:NJK65672 NTG65671:NTG65672 ODC65671:ODC65672 OMY65671:OMY65672 OWU65671:OWU65672 PGQ65671:PGQ65672 PQM65671:PQM65672 QAI65671:QAI65672 QKE65671:QKE65672 QUA65671:QUA65672 RDW65671:RDW65672 RNS65671:RNS65672 RXO65671:RXO65672 SHK65671:SHK65672 SRG65671:SRG65672 TBC65671:TBC65672 TKY65671:TKY65672 TUU65671:TUU65672 UEQ65671:UEQ65672 UOM65671:UOM65672 UYI65671:UYI65672 VIE65671:VIE65672 VSA65671:VSA65672 WBW65671:WBW65672 WLS65671:WLS65672 WVO65671:WVO65672 G131207:G131208 JC131207:JC131208 SY131207:SY131208 ACU131207:ACU131208 AMQ131207:AMQ131208 AWM131207:AWM131208 BGI131207:BGI131208 BQE131207:BQE131208 CAA131207:CAA131208 CJW131207:CJW131208 CTS131207:CTS131208 DDO131207:DDO131208 DNK131207:DNK131208 DXG131207:DXG131208 EHC131207:EHC131208 EQY131207:EQY131208 FAU131207:FAU131208 FKQ131207:FKQ131208 FUM131207:FUM131208 GEI131207:GEI131208 GOE131207:GOE131208 GYA131207:GYA131208 HHW131207:HHW131208 HRS131207:HRS131208 IBO131207:IBO131208 ILK131207:ILK131208 IVG131207:IVG131208 JFC131207:JFC131208 JOY131207:JOY131208 JYU131207:JYU131208 KIQ131207:KIQ131208 KSM131207:KSM131208 LCI131207:LCI131208 LME131207:LME131208 LWA131207:LWA131208 MFW131207:MFW131208 MPS131207:MPS131208 MZO131207:MZO131208 NJK131207:NJK131208 NTG131207:NTG131208 ODC131207:ODC131208 OMY131207:OMY131208 OWU131207:OWU131208 PGQ131207:PGQ131208 PQM131207:PQM131208 QAI131207:QAI131208 QKE131207:QKE131208 QUA131207:QUA131208 RDW131207:RDW131208 RNS131207:RNS131208 RXO131207:RXO131208 SHK131207:SHK131208 SRG131207:SRG131208 TBC131207:TBC131208 TKY131207:TKY131208 TUU131207:TUU131208 UEQ131207:UEQ131208 UOM131207:UOM131208 UYI131207:UYI131208 VIE131207:VIE131208 VSA131207:VSA131208 WBW131207:WBW131208 WLS131207:WLS131208 WVO131207:WVO131208 G196743:G196744 JC196743:JC196744 SY196743:SY196744 ACU196743:ACU196744 AMQ196743:AMQ196744 AWM196743:AWM196744 BGI196743:BGI196744 BQE196743:BQE196744 CAA196743:CAA196744 CJW196743:CJW196744 CTS196743:CTS196744 DDO196743:DDO196744 DNK196743:DNK196744 DXG196743:DXG196744 EHC196743:EHC196744 EQY196743:EQY196744 FAU196743:FAU196744 FKQ196743:FKQ196744 FUM196743:FUM196744 GEI196743:GEI196744 GOE196743:GOE196744 GYA196743:GYA196744 HHW196743:HHW196744 HRS196743:HRS196744 IBO196743:IBO196744 ILK196743:ILK196744 IVG196743:IVG196744 JFC196743:JFC196744 JOY196743:JOY196744 JYU196743:JYU196744 KIQ196743:KIQ196744 KSM196743:KSM196744 LCI196743:LCI196744 LME196743:LME196744 LWA196743:LWA196744 MFW196743:MFW196744 MPS196743:MPS196744 MZO196743:MZO196744 NJK196743:NJK196744 NTG196743:NTG196744 ODC196743:ODC196744 OMY196743:OMY196744 OWU196743:OWU196744 PGQ196743:PGQ196744 PQM196743:PQM196744 QAI196743:QAI196744 QKE196743:QKE196744 QUA196743:QUA196744 RDW196743:RDW196744 RNS196743:RNS196744 RXO196743:RXO196744 SHK196743:SHK196744 SRG196743:SRG196744 TBC196743:TBC196744 TKY196743:TKY196744 TUU196743:TUU196744 UEQ196743:UEQ196744 UOM196743:UOM196744 UYI196743:UYI196744 VIE196743:VIE196744 VSA196743:VSA196744 WBW196743:WBW196744 WLS196743:WLS196744 WVO196743:WVO196744 G262279:G262280 JC262279:JC262280 SY262279:SY262280 ACU262279:ACU262280 AMQ262279:AMQ262280 AWM262279:AWM262280 BGI262279:BGI262280 BQE262279:BQE262280 CAA262279:CAA262280 CJW262279:CJW262280 CTS262279:CTS262280 DDO262279:DDO262280 DNK262279:DNK262280 DXG262279:DXG262280 EHC262279:EHC262280 EQY262279:EQY262280 FAU262279:FAU262280 FKQ262279:FKQ262280 FUM262279:FUM262280 GEI262279:GEI262280 GOE262279:GOE262280 GYA262279:GYA262280 HHW262279:HHW262280 HRS262279:HRS262280 IBO262279:IBO262280 ILK262279:ILK262280 IVG262279:IVG262280 JFC262279:JFC262280 JOY262279:JOY262280 JYU262279:JYU262280 KIQ262279:KIQ262280 KSM262279:KSM262280 LCI262279:LCI262280 LME262279:LME262280 LWA262279:LWA262280 MFW262279:MFW262280 MPS262279:MPS262280 MZO262279:MZO262280 NJK262279:NJK262280 NTG262279:NTG262280 ODC262279:ODC262280 OMY262279:OMY262280 OWU262279:OWU262280 PGQ262279:PGQ262280 PQM262279:PQM262280 QAI262279:QAI262280 QKE262279:QKE262280 QUA262279:QUA262280 RDW262279:RDW262280 RNS262279:RNS262280 RXO262279:RXO262280 SHK262279:SHK262280 SRG262279:SRG262280 TBC262279:TBC262280 TKY262279:TKY262280 TUU262279:TUU262280 UEQ262279:UEQ262280 UOM262279:UOM262280 UYI262279:UYI262280 VIE262279:VIE262280 VSA262279:VSA262280 WBW262279:WBW262280 WLS262279:WLS262280 WVO262279:WVO262280 G327815:G327816 JC327815:JC327816 SY327815:SY327816 ACU327815:ACU327816 AMQ327815:AMQ327816 AWM327815:AWM327816 BGI327815:BGI327816 BQE327815:BQE327816 CAA327815:CAA327816 CJW327815:CJW327816 CTS327815:CTS327816 DDO327815:DDO327816 DNK327815:DNK327816 DXG327815:DXG327816 EHC327815:EHC327816 EQY327815:EQY327816 FAU327815:FAU327816 FKQ327815:FKQ327816 FUM327815:FUM327816 GEI327815:GEI327816 GOE327815:GOE327816 GYA327815:GYA327816 HHW327815:HHW327816 HRS327815:HRS327816 IBO327815:IBO327816 ILK327815:ILK327816 IVG327815:IVG327816 JFC327815:JFC327816 JOY327815:JOY327816 JYU327815:JYU327816 KIQ327815:KIQ327816 KSM327815:KSM327816 LCI327815:LCI327816 LME327815:LME327816 LWA327815:LWA327816 MFW327815:MFW327816 MPS327815:MPS327816 MZO327815:MZO327816 NJK327815:NJK327816 NTG327815:NTG327816 ODC327815:ODC327816 OMY327815:OMY327816 OWU327815:OWU327816 PGQ327815:PGQ327816 PQM327815:PQM327816 QAI327815:QAI327816 QKE327815:QKE327816 QUA327815:QUA327816 RDW327815:RDW327816 RNS327815:RNS327816 RXO327815:RXO327816 SHK327815:SHK327816 SRG327815:SRG327816 TBC327815:TBC327816 TKY327815:TKY327816 TUU327815:TUU327816 UEQ327815:UEQ327816 UOM327815:UOM327816 UYI327815:UYI327816 VIE327815:VIE327816 VSA327815:VSA327816 WBW327815:WBW327816 WLS327815:WLS327816 WVO327815:WVO327816 G393351:G393352 JC393351:JC393352 SY393351:SY393352 ACU393351:ACU393352 AMQ393351:AMQ393352 AWM393351:AWM393352 BGI393351:BGI393352 BQE393351:BQE393352 CAA393351:CAA393352 CJW393351:CJW393352 CTS393351:CTS393352 DDO393351:DDO393352 DNK393351:DNK393352 DXG393351:DXG393352 EHC393351:EHC393352 EQY393351:EQY393352 FAU393351:FAU393352 FKQ393351:FKQ393352 FUM393351:FUM393352 GEI393351:GEI393352 GOE393351:GOE393352 GYA393351:GYA393352 HHW393351:HHW393352 HRS393351:HRS393352 IBO393351:IBO393352 ILK393351:ILK393352 IVG393351:IVG393352 JFC393351:JFC393352 JOY393351:JOY393352 JYU393351:JYU393352 KIQ393351:KIQ393352 KSM393351:KSM393352 LCI393351:LCI393352 LME393351:LME393352 LWA393351:LWA393352 MFW393351:MFW393352 MPS393351:MPS393352 MZO393351:MZO393352 NJK393351:NJK393352 NTG393351:NTG393352 ODC393351:ODC393352 OMY393351:OMY393352 OWU393351:OWU393352 PGQ393351:PGQ393352 PQM393351:PQM393352 QAI393351:QAI393352 QKE393351:QKE393352 QUA393351:QUA393352 RDW393351:RDW393352 RNS393351:RNS393352 RXO393351:RXO393352 SHK393351:SHK393352 SRG393351:SRG393352 TBC393351:TBC393352 TKY393351:TKY393352 TUU393351:TUU393352 UEQ393351:UEQ393352 UOM393351:UOM393352 UYI393351:UYI393352 VIE393351:VIE393352 VSA393351:VSA393352 WBW393351:WBW393352 WLS393351:WLS393352 WVO393351:WVO393352 G458887:G458888 JC458887:JC458888 SY458887:SY458888 ACU458887:ACU458888 AMQ458887:AMQ458888 AWM458887:AWM458888 BGI458887:BGI458888 BQE458887:BQE458888 CAA458887:CAA458888 CJW458887:CJW458888 CTS458887:CTS458888 DDO458887:DDO458888 DNK458887:DNK458888 DXG458887:DXG458888 EHC458887:EHC458888 EQY458887:EQY458888 FAU458887:FAU458888 FKQ458887:FKQ458888 FUM458887:FUM458888 GEI458887:GEI458888 GOE458887:GOE458888 GYA458887:GYA458888 HHW458887:HHW458888 HRS458887:HRS458888 IBO458887:IBO458888 ILK458887:ILK458888 IVG458887:IVG458888 JFC458887:JFC458888 JOY458887:JOY458888 JYU458887:JYU458888 KIQ458887:KIQ458888 KSM458887:KSM458888 LCI458887:LCI458888 LME458887:LME458888 LWA458887:LWA458888 MFW458887:MFW458888 MPS458887:MPS458888 MZO458887:MZO458888 NJK458887:NJK458888 NTG458887:NTG458888 ODC458887:ODC458888 OMY458887:OMY458888 OWU458887:OWU458888 PGQ458887:PGQ458888 PQM458887:PQM458888 QAI458887:QAI458888 QKE458887:QKE458888 QUA458887:QUA458888 RDW458887:RDW458888 RNS458887:RNS458888 RXO458887:RXO458888 SHK458887:SHK458888 SRG458887:SRG458888 TBC458887:TBC458888 TKY458887:TKY458888 TUU458887:TUU458888 UEQ458887:UEQ458888 UOM458887:UOM458888 UYI458887:UYI458888 VIE458887:VIE458888 VSA458887:VSA458888 WBW458887:WBW458888 WLS458887:WLS458888 WVO458887:WVO458888 G524423:G524424 JC524423:JC524424 SY524423:SY524424 ACU524423:ACU524424 AMQ524423:AMQ524424 AWM524423:AWM524424 BGI524423:BGI524424 BQE524423:BQE524424 CAA524423:CAA524424 CJW524423:CJW524424 CTS524423:CTS524424 DDO524423:DDO524424 DNK524423:DNK524424 DXG524423:DXG524424 EHC524423:EHC524424 EQY524423:EQY524424 FAU524423:FAU524424 FKQ524423:FKQ524424 FUM524423:FUM524424 GEI524423:GEI524424 GOE524423:GOE524424 GYA524423:GYA524424 HHW524423:HHW524424 HRS524423:HRS524424 IBO524423:IBO524424 ILK524423:ILK524424 IVG524423:IVG524424 JFC524423:JFC524424 JOY524423:JOY524424 JYU524423:JYU524424 KIQ524423:KIQ524424 KSM524423:KSM524424 LCI524423:LCI524424 LME524423:LME524424 LWA524423:LWA524424 MFW524423:MFW524424 MPS524423:MPS524424 MZO524423:MZO524424 NJK524423:NJK524424 NTG524423:NTG524424 ODC524423:ODC524424 OMY524423:OMY524424 OWU524423:OWU524424 PGQ524423:PGQ524424 PQM524423:PQM524424 QAI524423:QAI524424 QKE524423:QKE524424 QUA524423:QUA524424 RDW524423:RDW524424 RNS524423:RNS524424 RXO524423:RXO524424 SHK524423:SHK524424 SRG524423:SRG524424 TBC524423:TBC524424 TKY524423:TKY524424 TUU524423:TUU524424 UEQ524423:UEQ524424 UOM524423:UOM524424 UYI524423:UYI524424 VIE524423:VIE524424 VSA524423:VSA524424 WBW524423:WBW524424 WLS524423:WLS524424 WVO524423:WVO524424 G589959:G589960 JC589959:JC589960 SY589959:SY589960 ACU589959:ACU589960 AMQ589959:AMQ589960 AWM589959:AWM589960 BGI589959:BGI589960 BQE589959:BQE589960 CAA589959:CAA589960 CJW589959:CJW589960 CTS589959:CTS589960 DDO589959:DDO589960 DNK589959:DNK589960 DXG589959:DXG589960 EHC589959:EHC589960 EQY589959:EQY589960 FAU589959:FAU589960 FKQ589959:FKQ589960 FUM589959:FUM589960 GEI589959:GEI589960 GOE589959:GOE589960 GYA589959:GYA589960 HHW589959:HHW589960 HRS589959:HRS589960 IBO589959:IBO589960 ILK589959:ILK589960 IVG589959:IVG589960 JFC589959:JFC589960 JOY589959:JOY589960 JYU589959:JYU589960 KIQ589959:KIQ589960 KSM589959:KSM589960 LCI589959:LCI589960 LME589959:LME589960 LWA589959:LWA589960 MFW589959:MFW589960 MPS589959:MPS589960 MZO589959:MZO589960 NJK589959:NJK589960 NTG589959:NTG589960 ODC589959:ODC589960 OMY589959:OMY589960 OWU589959:OWU589960 PGQ589959:PGQ589960 PQM589959:PQM589960 QAI589959:QAI589960 QKE589959:QKE589960 QUA589959:QUA589960 RDW589959:RDW589960 RNS589959:RNS589960 RXO589959:RXO589960 SHK589959:SHK589960 SRG589959:SRG589960 TBC589959:TBC589960 TKY589959:TKY589960 TUU589959:TUU589960 UEQ589959:UEQ589960 UOM589959:UOM589960 UYI589959:UYI589960 VIE589959:VIE589960 VSA589959:VSA589960 WBW589959:WBW589960 WLS589959:WLS589960 WVO589959:WVO589960 G655495:G655496 JC655495:JC655496 SY655495:SY655496 ACU655495:ACU655496 AMQ655495:AMQ655496 AWM655495:AWM655496 BGI655495:BGI655496 BQE655495:BQE655496 CAA655495:CAA655496 CJW655495:CJW655496 CTS655495:CTS655496 DDO655495:DDO655496 DNK655495:DNK655496 DXG655495:DXG655496 EHC655495:EHC655496 EQY655495:EQY655496 FAU655495:FAU655496 FKQ655495:FKQ655496 FUM655495:FUM655496 GEI655495:GEI655496 GOE655495:GOE655496 GYA655495:GYA655496 HHW655495:HHW655496 HRS655495:HRS655496 IBO655495:IBO655496 ILK655495:ILK655496 IVG655495:IVG655496 JFC655495:JFC655496 JOY655495:JOY655496 JYU655495:JYU655496 KIQ655495:KIQ655496 KSM655495:KSM655496 LCI655495:LCI655496 LME655495:LME655496 LWA655495:LWA655496 MFW655495:MFW655496 MPS655495:MPS655496 MZO655495:MZO655496 NJK655495:NJK655496 NTG655495:NTG655496 ODC655495:ODC655496 OMY655495:OMY655496 OWU655495:OWU655496 PGQ655495:PGQ655496 PQM655495:PQM655496 QAI655495:QAI655496 QKE655495:QKE655496 QUA655495:QUA655496 RDW655495:RDW655496 RNS655495:RNS655496 RXO655495:RXO655496 SHK655495:SHK655496 SRG655495:SRG655496 TBC655495:TBC655496 TKY655495:TKY655496 TUU655495:TUU655496 UEQ655495:UEQ655496 UOM655495:UOM655496 UYI655495:UYI655496 VIE655495:VIE655496 VSA655495:VSA655496 WBW655495:WBW655496 WLS655495:WLS655496 WVO655495:WVO655496 G721031:G721032 JC721031:JC721032 SY721031:SY721032 ACU721031:ACU721032 AMQ721031:AMQ721032 AWM721031:AWM721032 BGI721031:BGI721032 BQE721031:BQE721032 CAA721031:CAA721032 CJW721031:CJW721032 CTS721031:CTS721032 DDO721031:DDO721032 DNK721031:DNK721032 DXG721031:DXG721032 EHC721031:EHC721032 EQY721031:EQY721032 FAU721031:FAU721032 FKQ721031:FKQ721032 FUM721031:FUM721032 GEI721031:GEI721032 GOE721031:GOE721032 GYA721031:GYA721032 HHW721031:HHW721032 HRS721031:HRS721032 IBO721031:IBO721032 ILK721031:ILK721032 IVG721031:IVG721032 JFC721031:JFC721032 JOY721031:JOY721032 JYU721031:JYU721032 KIQ721031:KIQ721032 KSM721031:KSM721032 LCI721031:LCI721032 LME721031:LME721032 LWA721031:LWA721032 MFW721031:MFW721032 MPS721031:MPS721032 MZO721031:MZO721032 NJK721031:NJK721032 NTG721031:NTG721032 ODC721031:ODC721032 OMY721031:OMY721032 OWU721031:OWU721032 PGQ721031:PGQ721032 PQM721031:PQM721032 QAI721031:QAI721032 QKE721031:QKE721032 QUA721031:QUA721032 RDW721031:RDW721032 RNS721031:RNS721032 RXO721031:RXO721032 SHK721031:SHK721032 SRG721031:SRG721032 TBC721031:TBC721032 TKY721031:TKY721032 TUU721031:TUU721032 UEQ721031:UEQ721032 UOM721031:UOM721032 UYI721031:UYI721032 VIE721031:VIE721032 VSA721031:VSA721032 WBW721031:WBW721032 WLS721031:WLS721032 WVO721031:WVO721032 G786567:G786568 JC786567:JC786568 SY786567:SY786568 ACU786567:ACU786568 AMQ786567:AMQ786568 AWM786567:AWM786568 BGI786567:BGI786568 BQE786567:BQE786568 CAA786567:CAA786568 CJW786567:CJW786568 CTS786567:CTS786568 DDO786567:DDO786568 DNK786567:DNK786568 DXG786567:DXG786568 EHC786567:EHC786568 EQY786567:EQY786568 FAU786567:FAU786568 FKQ786567:FKQ786568 FUM786567:FUM786568 GEI786567:GEI786568 GOE786567:GOE786568 GYA786567:GYA786568 HHW786567:HHW786568 HRS786567:HRS786568 IBO786567:IBO786568 ILK786567:ILK786568 IVG786567:IVG786568 JFC786567:JFC786568 JOY786567:JOY786568 JYU786567:JYU786568 KIQ786567:KIQ786568 KSM786567:KSM786568 LCI786567:LCI786568 LME786567:LME786568 LWA786567:LWA786568 MFW786567:MFW786568 MPS786567:MPS786568 MZO786567:MZO786568 NJK786567:NJK786568 NTG786567:NTG786568 ODC786567:ODC786568 OMY786567:OMY786568 OWU786567:OWU786568 PGQ786567:PGQ786568 PQM786567:PQM786568 QAI786567:QAI786568 QKE786567:QKE786568 QUA786567:QUA786568 RDW786567:RDW786568 RNS786567:RNS786568 RXO786567:RXO786568 SHK786567:SHK786568 SRG786567:SRG786568 TBC786567:TBC786568 TKY786567:TKY786568 TUU786567:TUU786568 UEQ786567:UEQ786568 UOM786567:UOM786568 UYI786567:UYI786568 VIE786567:VIE786568 VSA786567:VSA786568 WBW786567:WBW786568 WLS786567:WLS786568 WVO786567:WVO786568 G852103:G852104 JC852103:JC852104 SY852103:SY852104 ACU852103:ACU852104 AMQ852103:AMQ852104 AWM852103:AWM852104 BGI852103:BGI852104 BQE852103:BQE852104 CAA852103:CAA852104 CJW852103:CJW852104 CTS852103:CTS852104 DDO852103:DDO852104 DNK852103:DNK852104 DXG852103:DXG852104 EHC852103:EHC852104 EQY852103:EQY852104 FAU852103:FAU852104 FKQ852103:FKQ852104 FUM852103:FUM852104 GEI852103:GEI852104 GOE852103:GOE852104 GYA852103:GYA852104 HHW852103:HHW852104 HRS852103:HRS852104 IBO852103:IBO852104 ILK852103:ILK852104 IVG852103:IVG852104 JFC852103:JFC852104 JOY852103:JOY852104 JYU852103:JYU852104 KIQ852103:KIQ852104 KSM852103:KSM852104 LCI852103:LCI852104 LME852103:LME852104 LWA852103:LWA852104 MFW852103:MFW852104 MPS852103:MPS852104 MZO852103:MZO852104 NJK852103:NJK852104 NTG852103:NTG852104 ODC852103:ODC852104 OMY852103:OMY852104 OWU852103:OWU852104 PGQ852103:PGQ852104 PQM852103:PQM852104 QAI852103:QAI852104 QKE852103:QKE852104 QUA852103:QUA852104 RDW852103:RDW852104 RNS852103:RNS852104 RXO852103:RXO852104 SHK852103:SHK852104 SRG852103:SRG852104 TBC852103:TBC852104 TKY852103:TKY852104 TUU852103:TUU852104 UEQ852103:UEQ852104 UOM852103:UOM852104 UYI852103:UYI852104 VIE852103:VIE852104 VSA852103:VSA852104 WBW852103:WBW852104 WLS852103:WLS852104 WVO852103:WVO852104 G917639:G917640 JC917639:JC917640 SY917639:SY917640 ACU917639:ACU917640 AMQ917639:AMQ917640 AWM917639:AWM917640 BGI917639:BGI917640 BQE917639:BQE917640 CAA917639:CAA917640 CJW917639:CJW917640 CTS917639:CTS917640 DDO917639:DDO917640 DNK917639:DNK917640 DXG917639:DXG917640 EHC917639:EHC917640 EQY917639:EQY917640 FAU917639:FAU917640 FKQ917639:FKQ917640 FUM917639:FUM917640 GEI917639:GEI917640 GOE917639:GOE917640 GYA917639:GYA917640 HHW917639:HHW917640 HRS917639:HRS917640 IBO917639:IBO917640 ILK917639:ILK917640 IVG917639:IVG917640 JFC917639:JFC917640 JOY917639:JOY917640 JYU917639:JYU917640 KIQ917639:KIQ917640 KSM917639:KSM917640 LCI917639:LCI917640 LME917639:LME917640 LWA917639:LWA917640 MFW917639:MFW917640 MPS917639:MPS917640 MZO917639:MZO917640 NJK917639:NJK917640 NTG917639:NTG917640 ODC917639:ODC917640 OMY917639:OMY917640 OWU917639:OWU917640 PGQ917639:PGQ917640 PQM917639:PQM917640 QAI917639:QAI917640 QKE917639:QKE917640 QUA917639:QUA917640 RDW917639:RDW917640 RNS917639:RNS917640 RXO917639:RXO917640 SHK917639:SHK917640 SRG917639:SRG917640 TBC917639:TBC917640 TKY917639:TKY917640 TUU917639:TUU917640 UEQ917639:UEQ917640 UOM917639:UOM917640 UYI917639:UYI917640 VIE917639:VIE917640 VSA917639:VSA917640 WBW917639:WBW917640 WLS917639:WLS917640 WVO917639:WVO917640 G983175:G983176 JC983175:JC983176 SY983175:SY983176 ACU983175:ACU983176 AMQ983175:AMQ983176 AWM983175:AWM983176 BGI983175:BGI983176 BQE983175:BQE983176 CAA983175:CAA983176 CJW983175:CJW983176 CTS983175:CTS983176 DDO983175:DDO983176 DNK983175:DNK983176 DXG983175:DXG983176 EHC983175:EHC983176 EQY983175:EQY983176 FAU983175:FAU983176 FKQ983175:FKQ983176 FUM983175:FUM983176 GEI983175:GEI983176 GOE983175:GOE983176 GYA983175:GYA983176 HHW983175:HHW983176 HRS983175:HRS983176 IBO983175:IBO983176 ILK983175:ILK983176 IVG983175:IVG983176 JFC983175:JFC983176 JOY983175:JOY983176 JYU983175:JYU983176 KIQ983175:KIQ983176 KSM983175:KSM983176 LCI983175:LCI983176 LME983175:LME983176 LWA983175:LWA983176 MFW983175:MFW983176 MPS983175:MPS983176 MZO983175:MZO983176 NJK983175:NJK983176 NTG983175:NTG983176 ODC983175:ODC983176 OMY983175:OMY983176 OWU983175:OWU983176 PGQ983175:PGQ983176 PQM983175:PQM983176 QAI983175:QAI983176 QKE983175:QKE983176 QUA983175:QUA983176 RDW983175:RDW983176 RNS983175:RNS983176 RXO983175:RXO983176 SHK983175:SHK983176 SRG983175:SRG983176 TBC983175:TBC983176 TKY983175:TKY983176 TUU983175:TUU983176 UEQ983175:UEQ983176 UOM983175:UOM983176 UYI983175:UYI983176 VIE983175:VIE983176 VSA983175:VSA983176 WBW983175:WBW983176 WLS983175:WLS983176 WVO983175:WVO983176 D419:E423 IZ419:JA423 SV419:SW423 ACR419:ACS423 AMN419:AMO423 AWJ419:AWK423 BGF419:BGG423 BQB419:BQC423 BZX419:BZY423 CJT419:CJU423 CTP419:CTQ423 DDL419:DDM423 DNH419:DNI423 DXD419:DXE423 EGZ419:EHA423 EQV419:EQW423 FAR419:FAS423 FKN419:FKO423 FUJ419:FUK423 GEF419:GEG423 GOB419:GOC423 GXX419:GXY423 HHT419:HHU423 HRP419:HRQ423 IBL419:IBM423 ILH419:ILI423 IVD419:IVE423 JEZ419:JFA423 JOV419:JOW423 JYR419:JYS423 KIN419:KIO423 KSJ419:KSK423 LCF419:LCG423 LMB419:LMC423 LVX419:LVY423 MFT419:MFU423 MPP419:MPQ423 MZL419:MZM423 NJH419:NJI423 NTD419:NTE423 OCZ419:ODA423 OMV419:OMW423 OWR419:OWS423 PGN419:PGO423 PQJ419:PQK423 QAF419:QAG423 QKB419:QKC423 QTX419:QTY423 RDT419:RDU423 RNP419:RNQ423 RXL419:RXM423 SHH419:SHI423 SRD419:SRE423 TAZ419:TBA423 TKV419:TKW423 TUR419:TUS423 UEN419:UEO423 UOJ419:UOK423 UYF419:UYG423 VIB419:VIC423 VRX419:VRY423 WBT419:WBU423 WLP419:WLQ423 WVL419:WVM423 D65955:E65959 IZ65955:JA65959 SV65955:SW65959 ACR65955:ACS65959 AMN65955:AMO65959 AWJ65955:AWK65959 BGF65955:BGG65959 BQB65955:BQC65959 BZX65955:BZY65959 CJT65955:CJU65959 CTP65955:CTQ65959 DDL65955:DDM65959 DNH65955:DNI65959 DXD65955:DXE65959 EGZ65955:EHA65959 EQV65955:EQW65959 FAR65955:FAS65959 FKN65955:FKO65959 FUJ65955:FUK65959 GEF65955:GEG65959 GOB65955:GOC65959 GXX65955:GXY65959 HHT65955:HHU65959 HRP65955:HRQ65959 IBL65955:IBM65959 ILH65955:ILI65959 IVD65955:IVE65959 JEZ65955:JFA65959 JOV65955:JOW65959 JYR65955:JYS65959 KIN65955:KIO65959 KSJ65955:KSK65959 LCF65955:LCG65959 LMB65955:LMC65959 LVX65955:LVY65959 MFT65955:MFU65959 MPP65955:MPQ65959 MZL65955:MZM65959 NJH65955:NJI65959 NTD65955:NTE65959 OCZ65955:ODA65959 OMV65955:OMW65959 OWR65955:OWS65959 PGN65955:PGO65959 PQJ65955:PQK65959 QAF65955:QAG65959 QKB65955:QKC65959 QTX65955:QTY65959 RDT65955:RDU65959 RNP65955:RNQ65959 RXL65955:RXM65959 SHH65955:SHI65959 SRD65955:SRE65959 TAZ65955:TBA65959 TKV65955:TKW65959 TUR65955:TUS65959 UEN65955:UEO65959 UOJ65955:UOK65959 UYF65955:UYG65959 VIB65955:VIC65959 VRX65955:VRY65959 WBT65955:WBU65959 WLP65955:WLQ65959 WVL65955:WVM65959 D131491:E131495 IZ131491:JA131495 SV131491:SW131495 ACR131491:ACS131495 AMN131491:AMO131495 AWJ131491:AWK131495 BGF131491:BGG131495 BQB131491:BQC131495 BZX131491:BZY131495 CJT131491:CJU131495 CTP131491:CTQ131495 DDL131491:DDM131495 DNH131491:DNI131495 DXD131491:DXE131495 EGZ131491:EHA131495 EQV131491:EQW131495 FAR131491:FAS131495 FKN131491:FKO131495 FUJ131491:FUK131495 GEF131491:GEG131495 GOB131491:GOC131495 GXX131491:GXY131495 HHT131491:HHU131495 HRP131491:HRQ131495 IBL131491:IBM131495 ILH131491:ILI131495 IVD131491:IVE131495 JEZ131491:JFA131495 JOV131491:JOW131495 JYR131491:JYS131495 KIN131491:KIO131495 KSJ131491:KSK131495 LCF131491:LCG131495 LMB131491:LMC131495 LVX131491:LVY131495 MFT131491:MFU131495 MPP131491:MPQ131495 MZL131491:MZM131495 NJH131491:NJI131495 NTD131491:NTE131495 OCZ131491:ODA131495 OMV131491:OMW131495 OWR131491:OWS131495 PGN131491:PGO131495 PQJ131491:PQK131495 QAF131491:QAG131495 QKB131491:QKC131495 QTX131491:QTY131495 RDT131491:RDU131495 RNP131491:RNQ131495 RXL131491:RXM131495 SHH131491:SHI131495 SRD131491:SRE131495 TAZ131491:TBA131495 TKV131491:TKW131495 TUR131491:TUS131495 UEN131491:UEO131495 UOJ131491:UOK131495 UYF131491:UYG131495 VIB131491:VIC131495 VRX131491:VRY131495 WBT131491:WBU131495 WLP131491:WLQ131495 WVL131491:WVM131495 D197027:E197031 IZ197027:JA197031 SV197027:SW197031 ACR197027:ACS197031 AMN197027:AMO197031 AWJ197027:AWK197031 BGF197027:BGG197031 BQB197027:BQC197031 BZX197027:BZY197031 CJT197027:CJU197031 CTP197027:CTQ197031 DDL197027:DDM197031 DNH197027:DNI197031 DXD197027:DXE197031 EGZ197027:EHA197031 EQV197027:EQW197031 FAR197027:FAS197031 FKN197027:FKO197031 FUJ197027:FUK197031 GEF197027:GEG197031 GOB197027:GOC197031 GXX197027:GXY197031 HHT197027:HHU197031 HRP197027:HRQ197031 IBL197027:IBM197031 ILH197027:ILI197031 IVD197027:IVE197031 JEZ197027:JFA197031 JOV197027:JOW197031 JYR197027:JYS197031 KIN197027:KIO197031 KSJ197027:KSK197031 LCF197027:LCG197031 LMB197027:LMC197031 LVX197027:LVY197031 MFT197027:MFU197031 MPP197027:MPQ197031 MZL197027:MZM197031 NJH197027:NJI197031 NTD197027:NTE197031 OCZ197027:ODA197031 OMV197027:OMW197031 OWR197027:OWS197031 PGN197027:PGO197031 PQJ197027:PQK197031 QAF197027:QAG197031 QKB197027:QKC197031 QTX197027:QTY197031 RDT197027:RDU197031 RNP197027:RNQ197031 RXL197027:RXM197031 SHH197027:SHI197031 SRD197027:SRE197031 TAZ197027:TBA197031 TKV197027:TKW197031 TUR197027:TUS197031 UEN197027:UEO197031 UOJ197027:UOK197031 UYF197027:UYG197031 VIB197027:VIC197031 VRX197027:VRY197031 WBT197027:WBU197031 WLP197027:WLQ197031 WVL197027:WVM197031 D262563:E262567 IZ262563:JA262567 SV262563:SW262567 ACR262563:ACS262567 AMN262563:AMO262567 AWJ262563:AWK262567 BGF262563:BGG262567 BQB262563:BQC262567 BZX262563:BZY262567 CJT262563:CJU262567 CTP262563:CTQ262567 DDL262563:DDM262567 DNH262563:DNI262567 DXD262563:DXE262567 EGZ262563:EHA262567 EQV262563:EQW262567 FAR262563:FAS262567 FKN262563:FKO262567 FUJ262563:FUK262567 GEF262563:GEG262567 GOB262563:GOC262567 GXX262563:GXY262567 HHT262563:HHU262567 HRP262563:HRQ262567 IBL262563:IBM262567 ILH262563:ILI262567 IVD262563:IVE262567 JEZ262563:JFA262567 JOV262563:JOW262567 JYR262563:JYS262567 KIN262563:KIO262567 KSJ262563:KSK262567 LCF262563:LCG262567 LMB262563:LMC262567 LVX262563:LVY262567 MFT262563:MFU262567 MPP262563:MPQ262567 MZL262563:MZM262567 NJH262563:NJI262567 NTD262563:NTE262567 OCZ262563:ODA262567 OMV262563:OMW262567 OWR262563:OWS262567 PGN262563:PGO262567 PQJ262563:PQK262567 QAF262563:QAG262567 QKB262563:QKC262567 QTX262563:QTY262567 RDT262563:RDU262567 RNP262563:RNQ262567 RXL262563:RXM262567 SHH262563:SHI262567 SRD262563:SRE262567 TAZ262563:TBA262567 TKV262563:TKW262567 TUR262563:TUS262567 UEN262563:UEO262567 UOJ262563:UOK262567 UYF262563:UYG262567 VIB262563:VIC262567 VRX262563:VRY262567 WBT262563:WBU262567 WLP262563:WLQ262567 WVL262563:WVM262567 D328099:E328103 IZ328099:JA328103 SV328099:SW328103 ACR328099:ACS328103 AMN328099:AMO328103 AWJ328099:AWK328103 BGF328099:BGG328103 BQB328099:BQC328103 BZX328099:BZY328103 CJT328099:CJU328103 CTP328099:CTQ328103 DDL328099:DDM328103 DNH328099:DNI328103 DXD328099:DXE328103 EGZ328099:EHA328103 EQV328099:EQW328103 FAR328099:FAS328103 FKN328099:FKO328103 FUJ328099:FUK328103 GEF328099:GEG328103 GOB328099:GOC328103 GXX328099:GXY328103 HHT328099:HHU328103 HRP328099:HRQ328103 IBL328099:IBM328103 ILH328099:ILI328103 IVD328099:IVE328103 JEZ328099:JFA328103 JOV328099:JOW328103 JYR328099:JYS328103 KIN328099:KIO328103 KSJ328099:KSK328103 LCF328099:LCG328103 LMB328099:LMC328103 LVX328099:LVY328103 MFT328099:MFU328103 MPP328099:MPQ328103 MZL328099:MZM328103 NJH328099:NJI328103 NTD328099:NTE328103 OCZ328099:ODA328103 OMV328099:OMW328103 OWR328099:OWS328103 PGN328099:PGO328103 PQJ328099:PQK328103 QAF328099:QAG328103 QKB328099:QKC328103 QTX328099:QTY328103 RDT328099:RDU328103 RNP328099:RNQ328103 RXL328099:RXM328103 SHH328099:SHI328103 SRD328099:SRE328103 TAZ328099:TBA328103 TKV328099:TKW328103 TUR328099:TUS328103 UEN328099:UEO328103 UOJ328099:UOK328103 UYF328099:UYG328103 VIB328099:VIC328103 VRX328099:VRY328103 WBT328099:WBU328103 WLP328099:WLQ328103 WVL328099:WVM328103 D393635:E393639 IZ393635:JA393639 SV393635:SW393639 ACR393635:ACS393639 AMN393635:AMO393639 AWJ393635:AWK393639 BGF393635:BGG393639 BQB393635:BQC393639 BZX393635:BZY393639 CJT393635:CJU393639 CTP393635:CTQ393639 DDL393635:DDM393639 DNH393635:DNI393639 DXD393635:DXE393639 EGZ393635:EHA393639 EQV393635:EQW393639 FAR393635:FAS393639 FKN393635:FKO393639 FUJ393635:FUK393639 GEF393635:GEG393639 GOB393635:GOC393639 GXX393635:GXY393639 HHT393635:HHU393639 HRP393635:HRQ393639 IBL393635:IBM393639 ILH393635:ILI393639 IVD393635:IVE393639 JEZ393635:JFA393639 JOV393635:JOW393639 JYR393635:JYS393639 KIN393635:KIO393639 KSJ393635:KSK393639 LCF393635:LCG393639 LMB393635:LMC393639 LVX393635:LVY393639 MFT393635:MFU393639 MPP393635:MPQ393639 MZL393635:MZM393639 NJH393635:NJI393639 NTD393635:NTE393639 OCZ393635:ODA393639 OMV393635:OMW393639 OWR393635:OWS393639 PGN393635:PGO393639 PQJ393635:PQK393639 QAF393635:QAG393639 QKB393635:QKC393639 QTX393635:QTY393639 RDT393635:RDU393639 RNP393635:RNQ393639 RXL393635:RXM393639 SHH393635:SHI393639 SRD393635:SRE393639 TAZ393635:TBA393639 TKV393635:TKW393639 TUR393635:TUS393639 UEN393635:UEO393639 UOJ393635:UOK393639 UYF393635:UYG393639 VIB393635:VIC393639 VRX393635:VRY393639 WBT393635:WBU393639 WLP393635:WLQ393639 WVL393635:WVM393639 D459171:E459175 IZ459171:JA459175 SV459171:SW459175 ACR459171:ACS459175 AMN459171:AMO459175 AWJ459171:AWK459175 BGF459171:BGG459175 BQB459171:BQC459175 BZX459171:BZY459175 CJT459171:CJU459175 CTP459171:CTQ459175 DDL459171:DDM459175 DNH459171:DNI459175 DXD459171:DXE459175 EGZ459171:EHA459175 EQV459171:EQW459175 FAR459171:FAS459175 FKN459171:FKO459175 FUJ459171:FUK459175 GEF459171:GEG459175 GOB459171:GOC459175 GXX459171:GXY459175 HHT459171:HHU459175 HRP459171:HRQ459175 IBL459171:IBM459175 ILH459171:ILI459175 IVD459171:IVE459175 JEZ459171:JFA459175 JOV459171:JOW459175 JYR459171:JYS459175 KIN459171:KIO459175 KSJ459171:KSK459175 LCF459171:LCG459175 LMB459171:LMC459175 LVX459171:LVY459175 MFT459171:MFU459175 MPP459171:MPQ459175 MZL459171:MZM459175 NJH459171:NJI459175 NTD459171:NTE459175 OCZ459171:ODA459175 OMV459171:OMW459175 OWR459171:OWS459175 PGN459171:PGO459175 PQJ459171:PQK459175 QAF459171:QAG459175 QKB459171:QKC459175 QTX459171:QTY459175 RDT459171:RDU459175 RNP459171:RNQ459175 RXL459171:RXM459175 SHH459171:SHI459175 SRD459171:SRE459175 TAZ459171:TBA459175 TKV459171:TKW459175 TUR459171:TUS459175 UEN459171:UEO459175 UOJ459171:UOK459175 UYF459171:UYG459175 VIB459171:VIC459175 VRX459171:VRY459175 WBT459171:WBU459175 WLP459171:WLQ459175 WVL459171:WVM459175 D524707:E524711 IZ524707:JA524711 SV524707:SW524711 ACR524707:ACS524711 AMN524707:AMO524711 AWJ524707:AWK524711 BGF524707:BGG524711 BQB524707:BQC524711 BZX524707:BZY524711 CJT524707:CJU524711 CTP524707:CTQ524711 DDL524707:DDM524711 DNH524707:DNI524711 DXD524707:DXE524711 EGZ524707:EHA524711 EQV524707:EQW524711 FAR524707:FAS524711 FKN524707:FKO524711 FUJ524707:FUK524711 GEF524707:GEG524711 GOB524707:GOC524711 GXX524707:GXY524711 HHT524707:HHU524711 HRP524707:HRQ524711 IBL524707:IBM524711 ILH524707:ILI524711 IVD524707:IVE524711 JEZ524707:JFA524711 JOV524707:JOW524711 JYR524707:JYS524711 KIN524707:KIO524711 KSJ524707:KSK524711 LCF524707:LCG524711 LMB524707:LMC524711 LVX524707:LVY524711 MFT524707:MFU524711 MPP524707:MPQ524711 MZL524707:MZM524711 NJH524707:NJI524711 NTD524707:NTE524711 OCZ524707:ODA524711 OMV524707:OMW524711 OWR524707:OWS524711 PGN524707:PGO524711 PQJ524707:PQK524711 QAF524707:QAG524711 QKB524707:QKC524711 QTX524707:QTY524711 RDT524707:RDU524711 RNP524707:RNQ524711 RXL524707:RXM524711 SHH524707:SHI524711 SRD524707:SRE524711 TAZ524707:TBA524711 TKV524707:TKW524711 TUR524707:TUS524711 UEN524707:UEO524711 UOJ524707:UOK524711 UYF524707:UYG524711 VIB524707:VIC524711 VRX524707:VRY524711 WBT524707:WBU524711 WLP524707:WLQ524711 WVL524707:WVM524711 D590243:E590247 IZ590243:JA590247 SV590243:SW590247 ACR590243:ACS590247 AMN590243:AMO590247 AWJ590243:AWK590247 BGF590243:BGG590247 BQB590243:BQC590247 BZX590243:BZY590247 CJT590243:CJU590247 CTP590243:CTQ590247 DDL590243:DDM590247 DNH590243:DNI590247 DXD590243:DXE590247 EGZ590243:EHA590247 EQV590243:EQW590247 FAR590243:FAS590247 FKN590243:FKO590247 FUJ590243:FUK590247 GEF590243:GEG590247 GOB590243:GOC590247 GXX590243:GXY590247 HHT590243:HHU590247 HRP590243:HRQ590247 IBL590243:IBM590247 ILH590243:ILI590247 IVD590243:IVE590247 JEZ590243:JFA590247 JOV590243:JOW590247 JYR590243:JYS590247 KIN590243:KIO590247 KSJ590243:KSK590247 LCF590243:LCG590247 LMB590243:LMC590247 LVX590243:LVY590247 MFT590243:MFU590247 MPP590243:MPQ590247 MZL590243:MZM590247 NJH590243:NJI590247 NTD590243:NTE590247 OCZ590243:ODA590247 OMV590243:OMW590247 OWR590243:OWS590247 PGN590243:PGO590247 PQJ590243:PQK590247 QAF590243:QAG590247 QKB590243:QKC590247 QTX590243:QTY590247 RDT590243:RDU590247 RNP590243:RNQ590247 RXL590243:RXM590247 SHH590243:SHI590247 SRD590243:SRE590247 TAZ590243:TBA590247 TKV590243:TKW590247 TUR590243:TUS590247 UEN590243:UEO590247 UOJ590243:UOK590247 UYF590243:UYG590247 VIB590243:VIC590247 VRX590243:VRY590247 WBT590243:WBU590247 WLP590243:WLQ590247 WVL590243:WVM590247 D655779:E655783 IZ655779:JA655783 SV655779:SW655783 ACR655779:ACS655783 AMN655779:AMO655783 AWJ655779:AWK655783 BGF655779:BGG655783 BQB655779:BQC655783 BZX655779:BZY655783 CJT655779:CJU655783 CTP655779:CTQ655783 DDL655779:DDM655783 DNH655779:DNI655783 DXD655779:DXE655783 EGZ655779:EHA655783 EQV655779:EQW655783 FAR655779:FAS655783 FKN655779:FKO655783 FUJ655779:FUK655783 GEF655779:GEG655783 GOB655779:GOC655783 GXX655779:GXY655783 HHT655779:HHU655783 HRP655779:HRQ655783 IBL655779:IBM655783 ILH655779:ILI655783 IVD655779:IVE655783 JEZ655779:JFA655783 JOV655779:JOW655783 JYR655779:JYS655783 KIN655779:KIO655783 KSJ655779:KSK655783 LCF655779:LCG655783 LMB655779:LMC655783 LVX655779:LVY655783 MFT655779:MFU655783 MPP655779:MPQ655783 MZL655779:MZM655783 NJH655779:NJI655783 NTD655779:NTE655783 OCZ655779:ODA655783 OMV655779:OMW655783 OWR655779:OWS655783 PGN655779:PGO655783 PQJ655779:PQK655783 QAF655779:QAG655783 QKB655779:QKC655783 QTX655779:QTY655783 RDT655779:RDU655783 RNP655779:RNQ655783 RXL655779:RXM655783 SHH655779:SHI655783 SRD655779:SRE655783 TAZ655779:TBA655783 TKV655779:TKW655783 TUR655779:TUS655783 UEN655779:UEO655783 UOJ655779:UOK655783 UYF655779:UYG655783 VIB655779:VIC655783 VRX655779:VRY655783 WBT655779:WBU655783 WLP655779:WLQ655783 WVL655779:WVM655783 D721315:E721319 IZ721315:JA721319 SV721315:SW721319 ACR721315:ACS721319 AMN721315:AMO721319 AWJ721315:AWK721319 BGF721315:BGG721319 BQB721315:BQC721319 BZX721315:BZY721319 CJT721315:CJU721319 CTP721315:CTQ721319 DDL721315:DDM721319 DNH721315:DNI721319 DXD721315:DXE721319 EGZ721315:EHA721319 EQV721315:EQW721319 FAR721315:FAS721319 FKN721315:FKO721319 FUJ721315:FUK721319 GEF721315:GEG721319 GOB721315:GOC721319 GXX721315:GXY721319 HHT721315:HHU721319 HRP721315:HRQ721319 IBL721315:IBM721319 ILH721315:ILI721319 IVD721315:IVE721319 JEZ721315:JFA721319 JOV721315:JOW721319 JYR721315:JYS721319 KIN721315:KIO721319 KSJ721315:KSK721319 LCF721315:LCG721319 LMB721315:LMC721319 LVX721315:LVY721319 MFT721315:MFU721319 MPP721315:MPQ721319 MZL721315:MZM721319 NJH721315:NJI721319 NTD721315:NTE721319 OCZ721315:ODA721319 OMV721315:OMW721319 OWR721315:OWS721319 PGN721315:PGO721319 PQJ721315:PQK721319 QAF721315:QAG721319 QKB721315:QKC721319 QTX721315:QTY721319 RDT721315:RDU721319 RNP721315:RNQ721319 RXL721315:RXM721319 SHH721315:SHI721319 SRD721315:SRE721319 TAZ721315:TBA721319 TKV721315:TKW721319 TUR721315:TUS721319 UEN721315:UEO721319 UOJ721315:UOK721319 UYF721315:UYG721319 VIB721315:VIC721319 VRX721315:VRY721319 WBT721315:WBU721319 WLP721315:WLQ721319 WVL721315:WVM721319 D786851:E786855 IZ786851:JA786855 SV786851:SW786855 ACR786851:ACS786855 AMN786851:AMO786855 AWJ786851:AWK786855 BGF786851:BGG786855 BQB786851:BQC786855 BZX786851:BZY786855 CJT786851:CJU786855 CTP786851:CTQ786855 DDL786851:DDM786855 DNH786851:DNI786855 DXD786851:DXE786855 EGZ786851:EHA786855 EQV786851:EQW786855 FAR786851:FAS786855 FKN786851:FKO786855 FUJ786851:FUK786855 GEF786851:GEG786855 GOB786851:GOC786855 GXX786851:GXY786855 HHT786851:HHU786855 HRP786851:HRQ786855 IBL786851:IBM786855 ILH786851:ILI786855 IVD786851:IVE786855 JEZ786851:JFA786855 JOV786851:JOW786855 JYR786851:JYS786855 KIN786851:KIO786855 KSJ786851:KSK786855 LCF786851:LCG786855 LMB786851:LMC786855 LVX786851:LVY786855 MFT786851:MFU786855 MPP786851:MPQ786855 MZL786851:MZM786855 NJH786851:NJI786855 NTD786851:NTE786855 OCZ786851:ODA786855 OMV786851:OMW786855 OWR786851:OWS786855 PGN786851:PGO786855 PQJ786851:PQK786855 QAF786851:QAG786855 QKB786851:QKC786855 QTX786851:QTY786855 RDT786851:RDU786855 RNP786851:RNQ786855 RXL786851:RXM786855 SHH786851:SHI786855 SRD786851:SRE786855 TAZ786851:TBA786855 TKV786851:TKW786855 TUR786851:TUS786855 UEN786851:UEO786855 UOJ786851:UOK786855 UYF786851:UYG786855 VIB786851:VIC786855 VRX786851:VRY786855 WBT786851:WBU786855 WLP786851:WLQ786855 WVL786851:WVM786855 D852387:E852391 IZ852387:JA852391 SV852387:SW852391 ACR852387:ACS852391 AMN852387:AMO852391 AWJ852387:AWK852391 BGF852387:BGG852391 BQB852387:BQC852391 BZX852387:BZY852391 CJT852387:CJU852391 CTP852387:CTQ852391 DDL852387:DDM852391 DNH852387:DNI852391 DXD852387:DXE852391 EGZ852387:EHA852391 EQV852387:EQW852391 FAR852387:FAS852391 FKN852387:FKO852391 FUJ852387:FUK852391 GEF852387:GEG852391 GOB852387:GOC852391 GXX852387:GXY852391 HHT852387:HHU852391 HRP852387:HRQ852391 IBL852387:IBM852391 ILH852387:ILI852391 IVD852387:IVE852391 JEZ852387:JFA852391 JOV852387:JOW852391 JYR852387:JYS852391 KIN852387:KIO852391 KSJ852387:KSK852391 LCF852387:LCG852391 LMB852387:LMC852391 LVX852387:LVY852391 MFT852387:MFU852391 MPP852387:MPQ852391 MZL852387:MZM852391 NJH852387:NJI852391 NTD852387:NTE852391 OCZ852387:ODA852391 OMV852387:OMW852391 OWR852387:OWS852391 PGN852387:PGO852391 PQJ852387:PQK852391 QAF852387:QAG852391 QKB852387:QKC852391 QTX852387:QTY852391 RDT852387:RDU852391 RNP852387:RNQ852391 RXL852387:RXM852391 SHH852387:SHI852391 SRD852387:SRE852391 TAZ852387:TBA852391 TKV852387:TKW852391 TUR852387:TUS852391 UEN852387:UEO852391 UOJ852387:UOK852391 UYF852387:UYG852391 VIB852387:VIC852391 VRX852387:VRY852391 WBT852387:WBU852391 WLP852387:WLQ852391 WVL852387:WVM852391 D917923:E917927 IZ917923:JA917927 SV917923:SW917927 ACR917923:ACS917927 AMN917923:AMO917927 AWJ917923:AWK917927 BGF917923:BGG917927 BQB917923:BQC917927 BZX917923:BZY917927 CJT917923:CJU917927 CTP917923:CTQ917927 DDL917923:DDM917927 DNH917923:DNI917927 DXD917923:DXE917927 EGZ917923:EHA917927 EQV917923:EQW917927 FAR917923:FAS917927 FKN917923:FKO917927 FUJ917923:FUK917927 GEF917923:GEG917927 GOB917923:GOC917927 GXX917923:GXY917927 HHT917923:HHU917927 HRP917923:HRQ917927 IBL917923:IBM917927 ILH917923:ILI917927 IVD917923:IVE917927 JEZ917923:JFA917927 JOV917923:JOW917927 JYR917923:JYS917927 KIN917923:KIO917927 KSJ917923:KSK917927 LCF917923:LCG917927 LMB917923:LMC917927 LVX917923:LVY917927 MFT917923:MFU917927 MPP917923:MPQ917927 MZL917923:MZM917927 NJH917923:NJI917927 NTD917923:NTE917927 OCZ917923:ODA917927 OMV917923:OMW917927 OWR917923:OWS917927 PGN917923:PGO917927 PQJ917923:PQK917927 QAF917923:QAG917927 QKB917923:QKC917927 QTX917923:QTY917927 RDT917923:RDU917927 RNP917923:RNQ917927 RXL917923:RXM917927 SHH917923:SHI917927 SRD917923:SRE917927 TAZ917923:TBA917927 TKV917923:TKW917927 TUR917923:TUS917927 UEN917923:UEO917927 UOJ917923:UOK917927 UYF917923:UYG917927 VIB917923:VIC917927 VRX917923:VRY917927 WBT917923:WBU917927 WLP917923:WLQ917927 WVL917923:WVM917927 D983459:E983463 IZ983459:JA983463 SV983459:SW983463 ACR983459:ACS983463 AMN983459:AMO983463 AWJ983459:AWK983463 BGF983459:BGG983463 BQB983459:BQC983463 BZX983459:BZY983463 CJT983459:CJU983463 CTP983459:CTQ983463 DDL983459:DDM983463 DNH983459:DNI983463 DXD983459:DXE983463 EGZ983459:EHA983463 EQV983459:EQW983463 FAR983459:FAS983463 FKN983459:FKO983463 FUJ983459:FUK983463 GEF983459:GEG983463 GOB983459:GOC983463 GXX983459:GXY983463 HHT983459:HHU983463 HRP983459:HRQ983463 IBL983459:IBM983463 ILH983459:ILI983463 IVD983459:IVE983463 JEZ983459:JFA983463 JOV983459:JOW983463 JYR983459:JYS983463 KIN983459:KIO983463 KSJ983459:KSK983463 LCF983459:LCG983463 LMB983459:LMC983463 LVX983459:LVY983463 MFT983459:MFU983463 MPP983459:MPQ983463 MZL983459:MZM983463 NJH983459:NJI983463 NTD983459:NTE983463 OCZ983459:ODA983463 OMV983459:OMW983463 OWR983459:OWS983463 PGN983459:PGO983463 PQJ983459:PQK983463 QAF983459:QAG983463 QKB983459:QKC983463 QTX983459:QTY983463 RDT983459:RDU983463 RNP983459:RNQ983463 RXL983459:RXM983463 SHH983459:SHI983463 SRD983459:SRE983463 TAZ983459:TBA983463 TKV983459:TKW983463 TUR983459:TUS983463 UEN983459:UEO983463 UOJ983459:UOK983463 UYF983459:UYG983463 VIB983459:VIC983463 VRX983459:VRY983463 WBT983459:WBU983463 WLP983459:WLQ983463 WVL983459:WVM983463 I186 F151:I151 F193:I193 I182 I184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indexed="57"/>
  </sheetPr>
  <dimension ref="A1:I42"/>
  <sheetViews>
    <sheetView showGridLines="0" showZeros="0" view="pageBreakPreview" zoomScale="80" zoomScaleSheetLayoutView="80" workbookViewId="0">
      <selection activeCell="F19" sqref="F19"/>
    </sheetView>
  </sheetViews>
  <sheetFormatPr defaultColWidth="9.140625" defaultRowHeight="16.5"/>
  <cols>
    <col min="1" max="1" width="12.140625" style="29" customWidth="1"/>
    <col min="2" max="2" width="20.5703125" style="29" customWidth="1"/>
    <col min="3" max="3" width="11.42578125" style="29" customWidth="1"/>
    <col min="4" max="4" width="15.42578125" style="29" customWidth="1"/>
    <col min="5" max="5" width="41.42578125" style="29" customWidth="1"/>
    <col min="6" max="7" width="24.28515625" style="120" customWidth="1"/>
    <col min="8" max="9" width="0" style="114" hidden="1" customWidth="1"/>
    <col min="10" max="15" width="0" style="25" hidden="1" customWidth="1"/>
    <col min="16" max="16384" width="9.140625" style="25"/>
  </cols>
  <sheetData>
    <row r="1" spans="1:9" s="77" customFormat="1" ht="22.5" customHeight="1">
      <c r="A1" s="1170" t="str">
        <f>'Attach 3(JV)'!A1</f>
        <v xml:space="preserve">Specification No.:CC/NT/W-RT/DOM/A04/24/04405 </v>
      </c>
      <c r="B1" s="1170"/>
      <c r="C1" s="1170"/>
      <c r="D1" s="1170"/>
      <c r="E1" s="528"/>
      <c r="F1" s="529"/>
      <c r="G1" s="509" t="str">
        <f>"Attachment-4 " &amp; 'Attach 3(JV)'!AV1</f>
        <v xml:space="preserve">Attachment-4 </v>
      </c>
      <c r="H1" s="114"/>
      <c r="I1" s="114"/>
    </row>
    <row r="3" spans="1:9" ht="54" customHeight="1">
      <c r="A3" s="818" t="str">
        <f>'Attach 3(JV)'!A3</f>
        <v>765 kV Reactor Package–LOT-7RT-04-BULK for 7X 110 MVAR, 765kV, (1-Ph) Reactors under "Bulk Procurement of 765kV &amp; 400kV Class Transformers &amp; Reactors of various capacities (Lot-7)"</v>
      </c>
      <c r="B3" s="819"/>
      <c r="C3" s="819"/>
      <c r="D3" s="819"/>
      <c r="E3" s="819"/>
      <c r="F3" s="819"/>
      <c r="G3" s="819"/>
    </row>
    <row r="4" spans="1:9" ht="20.100000000000001" customHeight="1">
      <c r="A4" s="28"/>
      <c r="H4" s="772"/>
    </row>
    <row r="5" spans="1:9" ht="20.100000000000001" customHeight="1">
      <c r="A5" s="858" t="s">
        <v>356</v>
      </c>
      <c r="B5" s="858"/>
      <c r="C5" s="858"/>
      <c r="D5" s="858"/>
      <c r="E5" s="858"/>
      <c r="F5" s="858"/>
      <c r="G5" s="858"/>
      <c r="H5" s="772"/>
    </row>
    <row r="6" spans="1:9" ht="20.100000000000001" customHeight="1">
      <c r="A6" s="32"/>
      <c r="H6" s="772"/>
    </row>
    <row r="7" spans="1:9" ht="20.100000000000001" customHeight="1">
      <c r="A7" s="33" t="str">
        <f>'Attach 3(JV)'!A7</f>
        <v>Bidder’s Name and Address  :</v>
      </c>
      <c r="F7" s="15" t="str">
        <f>'Attach 3(JV)'!E7</f>
        <v>To:</v>
      </c>
      <c r="H7" s="772"/>
    </row>
    <row r="8" spans="1:9" ht="36" customHeight="1">
      <c r="A8" s="864" t="str">
        <f>'Attach 3(JV)'!A8</f>
        <v/>
      </c>
      <c r="B8" s="864"/>
      <c r="C8" s="864"/>
      <c r="D8" s="864"/>
      <c r="F8" s="107" t="str">
        <f>'Attach 3(JV)'!E8</f>
        <v>Contract Services</v>
      </c>
      <c r="H8" s="772"/>
    </row>
    <row r="9" spans="1:9" ht="20.100000000000001" customHeight="1">
      <c r="A9" s="13" t="s">
        <v>57</v>
      </c>
      <c r="B9" s="861">
        <f>'Attach 3(JV)'!B9</f>
        <v>0</v>
      </c>
      <c r="C9" s="861"/>
      <c r="D9" s="861"/>
      <c r="F9" s="107" t="str">
        <f>'Attach 3(JV)'!E9</f>
        <v>Power Grid Corporation of India Ltd.,</v>
      </c>
      <c r="H9" s="772"/>
    </row>
    <row r="10" spans="1:9" ht="20.100000000000001" customHeight="1">
      <c r="A10" s="13" t="s">
        <v>59</v>
      </c>
      <c r="B10" s="861">
        <f>'Attach 3(JV)'!B10</f>
        <v>0</v>
      </c>
      <c r="C10" s="861"/>
      <c r="D10" s="861"/>
      <c r="F10" s="107" t="str">
        <f>'Attach 3(JV)'!E10</f>
        <v>"Saudamini", Plot No. 2, Sector 29</v>
      </c>
      <c r="H10" s="772"/>
    </row>
    <row r="11" spans="1:9" ht="20.100000000000001" customHeight="1">
      <c r="B11" s="861">
        <f>'Attach 3(JV)'!B11</f>
        <v>0</v>
      </c>
      <c r="C11" s="861"/>
      <c r="D11" s="861"/>
      <c r="F11" s="107" t="str">
        <f>'Attach 3(JV)'!E11</f>
        <v>Gurugram (Haryana) - 122001</v>
      </c>
    </row>
    <row r="12" spans="1:9" ht="20.100000000000001" customHeight="1">
      <c r="A12" s="32"/>
      <c r="B12" s="861">
        <f>'Attach 3(JV)'!B12</f>
        <v>0</v>
      </c>
      <c r="C12" s="861"/>
      <c r="D12" s="861"/>
      <c r="E12" s="15"/>
    </row>
    <row r="13" spans="1:9" ht="20.100000000000001" customHeight="1">
      <c r="A13" s="32"/>
      <c r="B13" s="102"/>
      <c r="C13" s="102"/>
      <c r="D13" s="102"/>
      <c r="E13" s="25"/>
      <c r="F13" s="121"/>
      <c r="G13" s="121"/>
    </row>
    <row r="14" spans="1:9" ht="20.100000000000001" customHeight="1">
      <c r="A14" s="32"/>
      <c r="B14" s="102"/>
      <c r="C14" s="102"/>
      <c r="D14" s="102"/>
    </row>
    <row r="15" spans="1:9" ht="20.100000000000001" customHeight="1">
      <c r="A15" s="29" t="s">
        <v>63</v>
      </c>
    </row>
    <row r="16" spans="1:9" ht="20.100000000000001" customHeight="1">
      <c r="A16" s="32"/>
    </row>
    <row r="17" spans="1:9" ht="50.1" customHeight="1">
      <c r="A17" s="1172" t="str">
        <f>"We hereby certify that equipment and materials to be supplied are produced in " &amp;H26 &amp; " eligible source " &amp; F26</f>
        <v>We hereby certify that equipment and materials to be supplied are produced in [Name of Countries],  eligible source country.</v>
      </c>
      <c r="B17" s="1172"/>
      <c r="C17" s="1172"/>
      <c r="D17" s="1172"/>
      <c r="E17" s="1172"/>
      <c r="F17" s="122" t="s">
        <v>357</v>
      </c>
      <c r="G17" s="122" t="s">
        <v>358</v>
      </c>
    </row>
    <row r="18" spans="1:9" ht="45" customHeight="1">
      <c r="A18" s="1171" t="str">
        <f>"We hereby certify that our company is incorporated and registered in " &amp;I26 &amp; " eligible source " &amp;G26</f>
        <v>We hereby certify that our company is incorporated and registered in [Name of Countries],  eligible source country.</v>
      </c>
      <c r="B18" s="1171"/>
      <c r="C18" s="1171"/>
      <c r="D18" s="1171"/>
      <c r="E18" s="1171"/>
      <c r="F18" s="126" t="s">
        <v>359</v>
      </c>
      <c r="G18" s="126" t="s">
        <v>359</v>
      </c>
      <c r="H18" s="112" t="str">
        <f t="shared" ref="H18:I25" si="0">IF(F18 = "", "", F18&amp; ", ")</f>
        <v xml:space="preserve">[Name of Countries], </v>
      </c>
      <c r="I18" s="112" t="str">
        <f t="shared" si="0"/>
        <v xml:space="preserve">[Name of Countries], </v>
      </c>
    </row>
    <row r="19" spans="1:9" ht="33" customHeight="1">
      <c r="A19" s="124"/>
      <c r="B19" s="124"/>
      <c r="C19" s="124"/>
      <c r="D19" s="124"/>
      <c r="E19" s="124"/>
      <c r="F19" s="126"/>
      <c r="G19" s="126"/>
      <c r="H19" s="112" t="str">
        <f t="shared" si="0"/>
        <v/>
      </c>
      <c r="I19" s="112" t="str">
        <f t="shared" si="0"/>
        <v/>
      </c>
    </row>
    <row r="20" spans="1:9" ht="33" customHeight="1">
      <c r="A20" s="124"/>
      <c r="B20" s="124"/>
      <c r="C20" s="124"/>
      <c r="D20" s="37"/>
      <c r="E20" s="124"/>
      <c r="F20" s="126"/>
      <c r="G20" s="126"/>
      <c r="H20" s="112" t="str">
        <f t="shared" si="0"/>
        <v/>
      </c>
      <c r="I20" s="112" t="str">
        <f t="shared" si="0"/>
        <v/>
      </c>
    </row>
    <row r="21" spans="1:9" ht="33" customHeight="1">
      <c r="A21" s="36" t="s">
        <v>65</v>
      </c>
      <c r="B21" s="62" t="str">
        <f>'Attach 3(JV)'!B24</f>
        <v>--</v>
      </c>
      <c r="D21" s="37" t="s">
        <v>66</v>
      </c>
      <c r="E21" s="198" t="str">
        <f>'Attach 3(JV)'!E24</f>
        <v/>
      </c>
      <c r="F21" s="126"/>
      <c r="G21" s="126"/>
      <c r="H21" s="112" t="str">
        <f t="shared" si="0"/>
        <v/>
      </c>
      <c r="I21" s="112" t="str">
        <f t="shared" si="0"/>
        <v/>
      </c>
    </row>
    <row r="22" spans="1:9" ht="33" customHeight="1">
      <c r="A22" s="36" t="s">
        <v>67</v>
      </c>
      <c r="B22" s="198" t="str">
        <f>'Attach 3(JV)'!B25</f>
        <v/>
      </c>
      <c r="D22" s="37" t="s">
        <v>68</v>
      </c>
      <c r="E22" s="198" t="str">
        <f>'Attach 3(JV)'!E25</f>
        <v/>
      </c>
      <c r="F22" s="126"/>
      <c r="G22" s="126"/>
      <c r="H22" s="112" t="str">
        <f t="shared" si="0"/>
        <v/>
      </c>
      <c r="I22" s="112" t="str">
        <f t="shared" si="0"/>
        <v/>
      </c>
    </row>
    <row r="23" spans="1:9" ht="33" customHeight="1">
      <c r="D23" s="37"/>
      <c r="F23" s="126"/>
      <c r="G23" s="126"/>
      <c r="H23" s="112" t="str">
        <f t="shared" si="0"/>
        <v/>
      </c>
      <c r="I23" s="112" t="str">
        <f t="shared" si="0"/>
        <v/>
      </c>
    </row>
    <row r="24" spans="1:9" ht="33" customHeight="1">
      <c r="D24" s="37"/>
      <c r="F24" s="126"/>
      <c r="G24" s="126"/>
      <c r="H24" s="112" t="str">
        <f t="shared" si="0"/>
        <v/>
      </c>
      <c r="I24" s="112" t="str">
        <f t="shared" si="0"/>
        <v/>
      </c>
    </row>
    <row r="25" spans="1:9" ht="33" customHeight="1">
      <c r="A25" s="25"/>
      <c r="B25" s="25"/>
      <c r="C25" s="25"/>
      <c r="D25" s="25"/>
      <c r="E25" s="25"/>
      <c r="F25" s="126"/>
      <c r="G25" s="126"/>
      <c r="H25" s="112" t="str">
        <f t="shared" si="0"/>
        <v/>
      </c>
      <c r="I25" s="112" t="str">
        <f t="shared" si="0"/>
        <v/>
      </c>
    </row>
    <row r="26" spans="1:9" ht="33" customHeight="1">
      <c r="A26" s="25"/>
      <c r="B26" s="25"/>
      <c r="C26" s="25"/>
      <c r="D26" s="25"/>
      <c r="E26" s="25"/>
      <c r="F26" s="123" t="str">
        <f>IF((8-COUNTBLANK(F18:F25)) &lt;2, "country.", "countries.")</f>
        <v>country.</v>
      </c>
      <c r="G26" s="123" t="str">
        <f>IF((8-COUNTBLANK(G18:G25)) &lt;2, "country.", "countries.")</f>
        <v>country.</v>
      </c>
      <c r="H26" s="112" t="str">
        <f>IF(COUNTBLANK(F18:F25) =8, "[Enter the name of country where from equipments &amp; material shall be supplied]",CONCATENATE(H18,H19,H20,H21,H22,H23,H24,H25))</f>
        <v xml:space="preserve">[Name of Countries], </v>
      </c>
      <c r="I26" s="112" t="str">
        <f>IF(COUNTBLANK(G18:G25) =8, "[Enter the name of country where from equipments &amp; material shall be supplied]",CONCATENATE(I18,I19,I20,I21,I22,I23,I24,I25))</f>
        <v xml:space="preserve">[Name of Countries], </v>
      </c>
    </row>
    <row r="27" spans="1:9" ht="33" customHeight="1">
      <c r="A27" s="25"/>
      <c r="B27" s="25"/>
      <c r="C27" s="25"/>
      <c r="D27" s="25"/>
      <c r="E27" s="25"/>
    </row>
    <row r="28" spans="1:9" ht="33" customHeight="1">
      <c r="A28" s="25"/>
      <c r="B28" s="25"/>
      <c r="C28" s="25"/>
      <c r="D28" s="25"/>
      <c r="E28" s="25"/>
    </row>
    <row r="29" spans="1:9" ht="33" customHeight="1">
      <c r="A29" s="25"/>
      <c r="B29" s="25"/>
      <c r="C29" s="25"/>
      <c r="D29" s="25"/>
      <c r="E29" s="25"/>
    </row>
    <row r="30" spans="1:9" ht="20.100000000000001" customHeight="1"/>
    <row r="31" spans="1:9" ht="20.100000000000001" customHeight="1">
      <c r="A31" s="38"/>
    </row>
    <row r="32" spans="1:9" ht="20.100000000000001" customHeight="1"/>
    <row r="33" spans="1:1" ht="20.100000000000001" customHeight="1"/>
    <row r="34" spans="1:1" ht="20.100000000000001" customHeight="1">
      <c r="A34" s="38"/>
    </row>
    <row r="35" spans="1:1" ht="20.100000000000001" customHeight="1"/>
    <row r="36" spans="1:1" ht="20.100000000000001" customHeight="1">
      <c r="A36" s="38"/>
    </row>
    <row r="37" spans="1:1" ht="20.100000000000001" customHeight="1"/>
    <row r="38" spans="1:1" ht="20.100000000000001" customHeight="1">
      <c r="A38" s="38"/>
    </row>
    <row r="39" spans="1:1" ht="20.100000000000001" customHeight="1"/>
    <row r="40" spans="1:1" ht="20.100000000000001" customHeight="1"/>
    <row r="41" spans="1:1" ht="20.100000000000001" customHeight="1"/>
    <row r="42" spans="1:1" ht="20.100000000000001" customHeight="1"/>
  </sheetData>
  <sheetProtection algorithmName="SHA-512" hashValue="B7vILSZLkqsPg9xBGNaszV1IhgRt9gYGsJSkO6toN/otp9e3uYkFmvMUHj5x3++r8W+jYl2Dt51RkFdu+L8EsA==" saltValue="4zteBqJ3jD6L8v4a6wh2/Q==" spinCount="100000" sheet="1" formatCells="0" formatColumns="0" formatRows="0" selectLockedCells="1"/>
  <customSheetViews>
    <customSheetView guid="{51A6EE7B-1159-4743-BF27-95D329619B3B}" scale="80" showPageBreaks="1" showGridLines="0" zeroValues="0" printArea="1" hiddenColumns="1" view="pageBreakPreview" topLeftCell="A4">
      <selection activeCell="F18" sqref="F18"/>
      <pageMargins left="0" right="0" top="0" bottom="0" header="0" footer="0"/>
      <pageSetup scale="67" orientation="portrait" r:id="rId1"/>
      <headerFooter alignWithMargins="0">
        <oddFooter>&amp;R&amp;"Book Antiqua,Bold"&amp;8 Page &amp;P of &amp;N</oddFooter>
      </headerFooter>
    </customSheetView>
    <customSheetView guid="{B9DDBA10-9BB0-4D91-9619-C113F75B2489}" scale="80" showPageBreaks="1" showGridLines="0" zeroValues="0" printArea="1" hiddenColumns="1" view="pageBreakPreview">
      <selection activeCell="F18" sqref="F18"/>
      <pageMargins left="0" right="0" top="0" bottom="0" header="0" footer="0"/>
      <pageSetup scale="67" orientation="portrait" r:id="rId2"/>
      <headerFooter alignWithMargins="0">
        <oddFooter>&amp;R&amp;"Book Antiqua,Bold"&amp;8 Page &amp;P of &amp;N</oddFooter>
      </headerFooter>
    </customSheetView>
    <customSheetView guid="{4B898AE2-7356-489E-882D-EC3B09CB95AA}" scale="80" showPageBreaks="1" showGridLines="0" zeroValues="0" printArea="1" hiddenColumns="1" view="pageBreakPreview" topLeftCell="A4">
      <selection activeCell="F23" sqref="F23"/>
      <pageMargins left="0" right="0" top="0" bottom="0" header="0" footer="0"/>
      <pageSetup scale="67" orientation="portrait" r:id="rId3"/>
      <headerFooter alignWithMargins="0">
        <oddFooter>&amp;R&amp;"Book Antiqua,Bold"&amp;8 Page &amp;P of &amp;N</oddFooter>
      </headerFooter>
    </customSheetView>
    <customSheetView guid="{3836A67F-51F8-4B52-B51D-937DC398CD1F}" scale="80" showPageBreaks="1" showGridLines="0" zeroValues="0" printArea="1" hiddenColumns="1" view="pageBreakPreview" topLeftCell="A4">
      <selection activeCell="F23" sqref="F23"/>
      <pageMargins left="0" right="0" top="0" bottom="0" header="0" footer="0"/>
      <pageSetup scale="67" orientation="portrait" r:id="rId4"/>
      <headerFooter alignWithMargins="0">
        <oddFooter>&amp;R&amp;"Book Antiqua,Bold"&amp;8 Page &amp;P of &amp;N</oddFooter>
      </headerFooter>
    </customSheetView>
    <customSheetView guid="{9F341631-288D-49D9-8F81-65CCC818C9BA}" scale="80" showPageBreaks="1" showGridLines="0" zeroValues="0" printArea="1" hiddenColumns="1" view="pageBreakPreview" topLeftCell="A4">
      <selection activeCell="F23" sqref="F23"/>
      <pageMargins left="0" right="0" top="0" bottom="0" header="0" footer="0"/>
      <pageSetup scale="67" orientation="portrait" r:id="rId5"/>
      <headerFooter alignWithMargins="0">
        <oddFooter>&amp;R&amp;"Book Antiqua,Bold"&amp;8 Page &amp;P of &amp;N</oddFooter>
      </headerFooter>
    </customSheetView>
    <customSheetView guid="{DBB6855E-D634-47BF-8EAD-2479D63E426E}" scale="80" showPageBreaks="1" showGridLines="0" zeroValues="0" printArea="1" hiddenColumns="1" view="pageBreakPreview" topLeftCell="A7">
      <selection activeCell="F23" sqref="F23"/>
      <pageMargins left="0" right="0" top="0" bottom="0" header="0" footer="0"/>
      <pageSetup scale="67" orientation="portrait" r:id="rId6"/>
      <headerFooter alignWithMargins="0">
        <oddFooter>&amp;R&amp;"Book Antiqua,Bold"&amp;8 Page &amp;P of &amp;N</oddFooter>
      </headerFooter>
    </customSheetView>
    <customSheetView guid="{9CD72AD0-8BDA-437F-A784-A667464C809C}" showPageBreaks="1" showGridLines="0" zeroValues="0" printArea="1" hiddenColumns="1" view="pageBreakPreview" topLeftCell="A10">
      <selection activeCell="F23" sqref="F23"/>
      <pageMargins left="0" right="0" top="0" bottom="0" header="0" footer="0"/>
      <pageSetup scale="67" orientation="portrait" r:id="rId7"/>
      <headerFooter alignWithMargins="0">
        <oddFooter>&amp;R&amp;"Book Antiqua,Bold"&amp;8 Page &amp;P of &amp;N</oddFooter>
      </headerFooter>
    </customSheetView>
    <customSheetView guid="{757C3C2F-C668-4CD7-806B-CA71CC57DCC1}" showPageBreaks="1" showGridLines="0" zeroValues="0" printArea="1" hiddenColumns="1" view="pageBreakPreview">
      <selection activeCell="F18" sqref="F18"/>
      <pageMargins left="0" right="0" top="0" bottom="0" header="0" footer="0"/>
      <pageSetup scale="67" orientation="portrait" r:id="rId8"/>
      <headerFooter alignWithMargins="0">
        <oddFooter>&amp;R&amp;"Book Antiqua,Bold"&amp;8 Page &amp;P of &amp;N</oddFooter>
      </headerFooter>
    </customSheetView>
    <customSheetView guid="{696D4A13-5E44-4B16-B107-EB70ABB06CBE}" showPageBreaks="1" showGridLines="0" zeroValues="0" printArea="1" hiddenColumns="1" view="pageBreakPreview">
      <selection activeCell="F18" sqref="F18"/>
      <pageMargins left="0" right="0" top="0" bottom="0" header="0" footer="0"/>
      <pageSetup scale="67" orientation="portrait" r:id="rId9"/>
      <headerFooter alignWithMargins="0">
        <oddFooter>&amp;R&amp;"Book Antiqua,Bold"&amp;8 Page &amp;P of &amp;N</oddFooter>
      </headerFooter>
    </customSheetView>
    <customSheetView guid="{5476C51C-4037-4B28-A818-10D7CDF0C66A}" showPageBreaks="1" showGridLines="0" zeroValues="0" printArea="1" hiddenColumns="1" view="pageBreakPreview" topLeftCell="A10">
      <selection activeCell="F18" sqref="F18"/>
      <pageMargins left="0" right="0" top="0" bottom="0" header="0" footer="0"/>
      <pageSetup scale="67" orientation="portrait" r:id="rId10"/>
      <headerFooter alignWithMargins="0">
        <oddFooter>&amp;R&amp;"Book Antiqua,Bold"&amp;8 Page &amp;P of &amp;N</oddFooter>
      </headerFooter>
    </customSheetView>
    <customSheetView guid="{273BBCBD-8F12-4445-A7CA-FDA7C67AE3D5}" showPageBreaks="1" showGridLines="0" zeroValues="0" printArea="1" hiddenColumns="1" view="pageBreakPreview" topLeftCell="A10">
      <selection activeCell="F18" sqref="F18"/>
      <pageMargins left="0" right="0" top="0" bottom="0" header="0" footer="0"/>
      <pageSetup scale="67" orientation="portrait" r:id="rId11"/>
      <headerFooter alignWithMargins="0">
        <oddFooter>&amp;R&amp;"Book Antiqua,Bold"&amp;8 Page &amp;P of &amp;N</oddFooter>
      </headerFooter>
    </customSheetView>
    <customSheetView guid="{27CB7082-4FAB-46F1-8968-11E3E4A629B2}" showPageBreaks="1" showGridLines="0" zeroValues="0" printArea="1" hiddenColumns="1" view="pageBreakPreview">
      <selection activeCell="F18" sqref="F18"/>
      <pageMargins left="0" right="0" top="0" bottom="0" header="0" footer="0"/>
      <pageSetup scale="67" orientation="portrait" r:id="rId12"/>
      <headerFooter alignWithMargins="0">
        <oddFooter>&amp;R&amp;"Book Antiqua,Bold"&amp;8 Page &amp;P of &amp;N</oddFooter>
      </headerFooter>
    </customSheetView>
    <customSheetView guid="{CDF7C778-C53B-45C7-952D-968F867FB204}" showPageBreaks="1" showGridLines="0" zeroValues="0" printArea="1" hiddenColumns="1" view="pageBreakPreview">
      <selection activeCell="F18" sqref="F18"/>
      <pageMargins left="0" right="0" top="0" bottom="0" header="0" footer="0"/>
      <pageSetup scale="67" orientation="portrait" r:id="rId13"/>
      <headerFooter alignWithMargins="0">
        <oddFooter>&amp;R&amp;"Book Antiqua,Bold"&amp;8 Page &amp;P of &amp;N</oddFooter>
      </headerFooter>
    </customSheetView>
    <customSheetView guid="{2CF6F19D-227C-4840-A9E1-6C944B0145DB}" showPageBreaks="1" showGridLines="0" zeroValues="0" printArea="1" hiddenColumns="1" view="pageBreakPreview" topLeftCell="A4">
      <selection activeCell="F18" sqref="F18"/>
      <pageMargins left="0" right="0" top="0" bottom="0" header="0" footer="0"/>
      <pageSetup scale="68" orientation="portrait" r:id="rId14"/>
      <headerFooter alignWithMargins="0">
        <oddFooter>&amp;R&amp;"Book Antiqua,Bold"&amp;8 Page &amp;P of &amp;N</oddFooter>
      </headerFooter>
    </customSheetView>
    <customSheetView guid="{E51D3662-FFCE-4FD6-A590-7DDC9E38C41F}" showPageBreaks="1" showGridLines="0" zeroValues="0" printArea="1" view="pageBreakPreview" topLeftCell="A16">
      <selection activeCell="F18" sqref="F18"/>
      <pageMargins left="0" right="0" top="0" bottom="0" header="0" footer="0"/>
      <pageSetup scale="68" orientation="portrait" r:id="rId15"/>
      <headerFooter alignWithMargins="0">
        <oddFooter>&amp;R&amp;"Book Antiqua,Bold"&amp;8 Page &amp;P of &amp;N</oddFooter>
      </headerFooter>
    </customSheetView>
    <customSheetView guid="{CB7992C9-ABA5-4C7D-8C49-1E1D8E8875C7}" showPageBreaks="1" showGridLines="0" zeroValues="0" printArea="1" view="pageBreakPreview" topLeftCell="A10">
      <selection activeCell="F18" sqref="F18"/>
      <pageMargins left="0" right="0" top="0" bottom="0" header="0" footer="0"/>
      <pageSetup scale="68" orientation="portrait" r:id="rId16"/>
      <headerFooter alignWithMargins="0">
        <oddFooter>&amp;R&amp;"Book Antiqua,Bold"&amp;8 Page &amp;P of &amp;N</oddFooter>
      </headerFooter>
    </customSheetView>
    <customSheetView guid="{97C0FC0E-800C-45C9-895E-E91A3F1ADBA4}" showPageBreaks="1" showGridLines="0" zeroValues="0" printArea="1" view="pageBreakPreview">
      <selection activeCell="F18" sqref="F18"/>
      <pageMargins left="0" right="0" top="0" bottom="0" header="0" footer="0"/>
      <pageSetup orientation="portrait" r:id="rId17"/>
      <headerFooter alignWithMargins="0">
        <oddFooter>&amp;R&amp;"Book Antiqua,Bold"&amp;8 Page &amp;P of &amp;N</oddFooter>
      </headerFooter>
    </customSheetView>
    <customSheetView guid="{15A19D23-A9FD-4FC1-B7B0-F2D16BDFC729}" showPageBreaks="1" showGridLines="0" zeroValues="0" printArea="1" view="pageBreakPreview" topLeftCell="A13">
      <selection activeCell="A17" sqref="A17:E17"/>
      <pageMargins left="0" right="0" top="0" bottom="0" header="0" footer="0"/>
      <pageSetup orientation="portrait" r:id="rId18"/>
      <headerFooter alignWithMargins="0">
        <oddFooter>&amp;R&amp;"Book Antiqua,Bold"&amp;8 Page &amp;P of &amp;N</oddFooter>
      </headerFooter>
    </customSheetView>
    <customSheetView guid="{C5EDD9E3-0801-4479-8600-A80B0FCFDF0B}" showPageBreaks="1" showGridLines="0" zeroValues="0" printArea="1" view="pageBreakPreview">
      <selection activeCell="A17" sqref="A17:E17"/>
      <pageMargins left="0" right="0" top="0" bottom="0" header="0" footer="0"/>
      <pageSetup orientation="portrait" r:id="rId19"/>
      <headerFooter alignWithMargins="0">
        <oddFooter>&amp;R&amp;"Book Antiqua,Bold"&amp;8 Page &amp;P of &amp;N</oddFooter>
      </headerFooter>
    </customSheetView>
    <customSheetView guid="{FE4EC9C4-31B9-4D40-8323-5B16C3BC840F}" showPageBreaks="1" showGridLines="0" zeroValues="0" printArea="1" view="pageBreakPreview">
      <selection activeCell="F18" sqref="F18"/>
      <pageMargins left="0" right="0" top="0" bottom="0" header="0" footer="0"/>
      <pageSetup orientation="portrait" r:id="rId20"/>
      <headerFooter alignWithMargins="0">
        <oddFooter>&amp;R&amp;"Book Antiqua,Bold"&amp;8 Page &amp;P of &amp;N</oddFooter>
      </headerFooter>
    </customSheetView>
    <customSheetView guid="{F9FE2C60-2849-4C32-B532-2B1A89FFA9CD}" showGridLines="0" zeroValues="0">
      <selection activeCell="F18" sqref="F18"/>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zeroValues="0" topLeftCell="A16">
      <selection activeCell="F20" sqref="F20"/>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zeroValues="0">
      <selection activeCell="F18" sqref="F18"/>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zeroValues="0" printArea="1" showRuler="0">
      <selection activeCell="F18" sqref="F18"/>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view="pageBreakPreview" showRuler="0">
      <selection activeCell="A18" sqref="A18:E18"/>
      <pageMargins left="0" right="0" top="0" bottom="0" header="0" footer="0"/>
      <pageSetup orientation="portrait" r:id="rId25"/>
      <headerFooter alignWithMargins="0">
        <oddFooter>&amp;L&amp;8Tower Package-P238-TW04, TL associated with Phase-I Generation Project in Orissa (Part-C)&amp;R&amp;"Book Antiqua,Bold"&amp;8Attachment-4 TW04  / Page &amp;P of &amp;N</oddFooter>
      </headerFooter>
    </customSheetView>
    <customSheetView guid="{ECEBABD0-566A-41C4-AA9A-38EA30EFEDA8}" showPageBreaks="1" showGridLines="0" zeroValues="0" printArea="1" showRuler="0" topLeftCell="A19">
      <pageMargins left="0" right="0" top="0" bottom="0" header="0" footer="0"/>
      <pageSetup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F18" sqref="F18"/>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zeroValues="0" topLeftCell="A16">
      <selection activeCell="F20" sqref="F20"/>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zeroValues="0">
      <selection activeCell="E36" sqref="E36"/>
      <pageMargins left="0" right="0" top="0" bottom="0" header="0" footer="0"/>
      <pageSetup orientation="portrait" r:id="rId29"/>
      <headerFooter alignWithMargins="0">
        <oddFooter>&amp;R&amp;"Book Antiqua,Bold"&amp;8 Page &amp;P of &amp;N</oddFooter>
      </headerFooter>
    </customSheetView>
    <customSheetView guid="{240327DD-375F-45D4-BA52-89AFD79FE6A1}" showPageBreaks="1" showGridLines="0" zeroValues="0" printArea="1" view="pageBreakPreview">
      <selection activeCell="F18" sqref="F18"/>
      <pageMargins left="0" right="0" top="0" bottom="0" header="0" footer="0"/>
      <pageSetup orientation="portrait" r:id="rId30"/>
      <headerFooter alignWithMargins="0">
        <oddFooter>&amp;R&amp;"Book Antiqua,Bold"&amp;8 Page &amp;P of &amp;N</oddFooter>
      </headerFooter>
    </customSheetView>
    <customSheetView guid="{477F7E43-D393-45BA-B99B-D838E4629B5D}" showPageBreaks="1" showGridLines="0" zeroValues="0" printArea="1" view="pageBreakPreview" topLeftCell="A13">
      <selection activeCell="A17" sqref="A17:E17"/>
      <pageMargins left="0" right="0" top="0" bottom="0" header="0" footer="0"/>
      <pageSetup orientation="portrait" r:id="rId31"/>
      <headerFooter alignWithMargins="0">
        <oddFooter>&amp;R&amp;"Book Antiqua,Bold"&amp;8 Page &amp;P of &amp;N</oddFooter>
      </headerFooter>
    </customSheetView>
    <customSheetView guid="{8E3ED18F-7B8F-4A1C-969D-A70DC3B696C3}" showPageBreaks="1" showGridLines="0" zeroValues="0" printArea="1" view="pageBreakPreview" topLeftCell="A13">
      <selection activeCell="A17" sqref="A17:E17"/>
      <pageMargins left="0" right="0" top="0" bottom="0" header="0" footer="0"/>
      <pageSetup orientation="portrait" r:id="rId32"/>
      <headerFooter alignWithMargins="0">
        <oddFooter>&amp;R&amp;"Book Antiqua,Bold"&amp;8 Page &amp;P of &amp;N</oddFooter>
      </headerFooter>
    </customSheetView>
    <customSheetView guid="{38BECF6E-1A53-4F98-87B9-44F2C5F77E08}" showPageBreaks="1" showGridLines="0" zeroValues="0" printArea="1" view="pageBreakPreview" topLeftCell="A6">
      <selection activeCell="F18" sqref="F18"/>
      <pageMargins left="0" right="0" top="0" bottom="0" header="0" footer="0"/>
      <pageSetup orientation="portrait" r:id="rId33"/>
      <headerFooter alignWithMargins="0">
        <oddFooter>&amp;R&amp;"Book Antiqua,Bold"&amp;8 Page &amp;P of &amp;N</oddFooter>
      </headerFooter>
    </customSheetView>
    <customSheetView guid="{340562B9-6CEE-4962-8D7D-CA1C6778F52C}" showPageBreaks="1" showGridLines="0" zeroValues="0" printArea="1" view="pageBreakPreview" topLeftCell="A28">
      <selection activeCell="F18" sqref="F18"/>
      <pageMargins left="0" right="0" top="0" bottom="0" header="0" footer="0"/>
      <pageSetup orientation="portrait" r:id="rId34"/>
      <headerFooter alignWithMargins="0">
        <oddFooter>&amp;R&amp;"Book Antiqua,Bold"&amp;8 Page &amp;P of &amp;N</oddFooter>
      </headerFooter>
    </customSheetView>
    <customSheetView guid="{82E8A0F5-0020-4355-95CF-28601763A783}" showPageBreaks="1" showGridLines="0" zeroValues="0" printArea="1" view="pageBreakPreview" topLeftCell="A6">
      <selection activeCell="F18" sqref="F18"/>
      <pageMargins left="0" right="0" top="0" bottom="0" header="0" footer="0"/>
      <pageSetup scale="68" orientation="portrait" r:id="rId35"/>
      <headerFooter alignWithMargins="0">
        <oddFooter>&amp;R&amp;"Book Antiqua,Bold"&amp;8 Page &amp;P of &amp;N</oddFooter>
      </headerFooter>
    </customSheetView>
    <customSheetView guid="{05855B4F-D61E-4C97-B759-B2F96767F6F8}" showPageBreaks="1" showGridLines="0" zeroValues="0" printArea="1" hiddenColumns="1" view="pageBreakPreview">
      <selection activeCell="F18" sqref="F18"/>
      <pageMargins left="0" right="0" top="0" bottom="0" header="0" footer="0"/>
      <pageSetup scale="68" orientation="portrait" r:id="rId36"/>
      <headerFooter alignWithMargins="0">
        <oddFooter>&amp;R&amp;"Book Antiqua,Bold"&amp;8 Page &amp;P of &amp;N</oddFooter>
      </headerFooter>
    </customSheetView>
    <customSheetView guid="{A8583C01-5E6A-4469-ADCA-440E12AA8084}" showPageBreaks="1" showGridLines="0" zeroValues="0" printArea="1" hiddenColumns="1" view="pageBreakPreview">
      <selection activeCell="F18" sqref="F18"/>
      <pageMargins left="0" right="0" top="0" bottom="0" header="0" footer="0"/>
      <pageSetup scale="68" orientation="portrait" r:id="rId37"/>
      <headerFooter alignWithMargins="0">
        <oddFooter>&amp;R&amp;"Book Antiqua,Bold"&amp;8 Page &amp;P of &amp;N</oddFooter>
      </headerFooter>
    </customSheetView>
    <customSheetView guid="{F8DC905B-04E9-41D7-B695-0DB8D092215B}" showPageBreaks="1" showGridLines="0" zeroValues="0" printArea="1" hiddenColumns="1" view="pageBreakPreview">
      <selection activeCell="F18" sqref="F18"/>
      <pageMargins left="0" right="0" top="0" bottom="0" header="0" footer="0"/>
      <pageSetup scale="67" orientation="portrait" r:id="rId38"/>
      <headerFooter alignWithMargins="0">
        <oddFooter>&amp;R&amp;"Book Antiqua,Bold"&amp;8 Page &amp;P of &amp;N</oddFooter>
      </headerFooter>
    </customSheetView>
    <customSheetView guid="{067EF7EF-2552-42C0-8B2F-9338A16B73EB}" showPageBreaks="1" showGridLines="0" zeroValues="0" printArea="1" hiddenColumns="1" view="pageBreakPreview">
      <selection activeCell="F18" sqref="F18"/>
      <pageMargins left="0" right="0" top="0" bottom="0" header="0" footer="0"/>
      <pageSetup scale="67" orientation="portrait" r:id="rId39"/>
      <headerFooter alignWithMargins="0">
        <oddFooter>&amp;R&amp;"Book Antiqua,Bold"&amp;8 Page &amp;P of &amp;N</oddFooter>
      </headerFooter>
    </customSheetView>
    <customSheetView guid="{869B0F9C-77A4-468D-A350-EA35CAE357D9}" showPageBreaks="1" showGridLines="0" zeroValues="0" printArea="1" hiddenColumns="1" view="pageBreakPreview">
      <selection activeCell="F18" sqref="F18"/>
      <pageMargins left="0" right="0" top="0" bottom="0" header="0" footer="0"/>
      <pageSetup scale="67" orientation="portrait" r:id="rId40"/>
      <headerFooter alignWithMargins="0">
        <oddFooter>&amp;R&amp;"Book Antiqua,Bold"&amp;8 Page &amp;P of &amp;N</oddFooter>
      </headerFooter>
    </customSheetView>
    <customSheetView guid="{5D67CA2D-8BB3-4F00-894F-4872C1BBE88F}" showPageBreaks="1" showGridLines="0" zeroValues="0" printArea="1" hiddenColumns="1" view="pageBreakPreview">
      <selection activeCell="F18" sqref="F18"/>
      <pageMargins left="0" right="0" top="0" bottom="0" header="0" footer="0"/>
      <pageSetup scale="67" orientation="portrait" r:id="rId41"/>
      <headerFooter alignWithMargins="0">
        <oddFooter>&amp;R&amp;"Book Antiqua,Bold"&amp;8 Page &amp;P of &amp;N</oddFooter>
      </headerFooter>
    </customSheetView>
    <customSheetView guid="{F0C5A243-1ADF-42BF-85A0-B6506A13618B}" showPageBreaks="1" showGridLines="0" zeroValues="0" printArea="1" hiddenColumns="1" view="pageBreakPreview" topLeftCell="A10">
      <selection activeCell="F23" sqref="F23"/>
      <pageMargins left="0" right="0" top="0" bottom="0" header="0" footer="0"/>
      <pageSetup scale="67" orientation="portrait" r:id="rId42"/>
      <headerFooter alignWithMargins="0">
        <oddFooter>&amp;R&amp;"Book Antiqua,Bold"&amp;8 Page &amp;P of &amp;N</oddFooter>
      </headerFooter>
    </customSheetView>
    <customSheetView guid="{176DC383-BC5B-4A2C-B484-0B54305CAC0E}" scale="80" showPageBreaks="1" showGridLines="0" zeroValues="0" printArea="1" hiddenColumns="1" view="pageBreakPreview" topLeftCell="A4">
      <selection activeCell="F23" sqref="F23"/>
      <pageMargins left="0" right="0" top="0" bottom="0" header="0" footer="0"/>
      <pageSetup scale="67" orientation="portrait" r:id="rId43"/>
      <headerFooter alignWithMargins="0">
        <oddFooter>&amp;R&amp;"Book Antiqua,Bold"&amp;8 Page &amp;P of &amp;N</oddFooter>
      </headerFooter>
    </customSheetView>
    <customSheetView guid="{3B6A9969-E4B8-452F-AFFE-7A4A13F5C420}" scale="80" showPageBreaks="1" showGridLines="0" zeroValues="0" printArea="1" hiddenColumns="1" view="pageBreakPreview">
      <selection activeCell="F18" sqref="F18"/>
      <pageMargins left="0" right="0" top="0" bottom="0" header="0" footer="0"/>
      <pageSetup scale="67" orientation="portrait" r:id="rId44"/>
      <headerFooter alignWithMargins="0">
        <oddFooter>&amp;R&amp;"Book Antiqua,Bold"&amp;8 Page &amp;P of &amp;N</oddFooter>
      </headerFooter>
    </customSheetView>
    <customSheetView guid="{B8284B7F-813C-4C59-8CB2-9F34C8EAC9F3}" scale="80" showPageBreaks="1" showGridLines="0" zeroValues="0" printArea="1" hiddenColumns="1" view="pageBreakPreview" topLeftCell="A4">
      <selection activeCell="F18" sqref="F18"/>
      <pageMargins left="0" right="0" top="0" bottom="0" header="0" footer="0"/>
      <pageSetup scale="67" orientation="portrait" r:id="rId45"/>
      <headerFooter alignWithMargins="0">
        <oddFooter>&amp;R&amp;"Book Antiqua,Bold"&amp;8 Page &amp;P of &amp;N</oddFooter>
      </headerFooter>
    </customSheetView>
  </customSheetViews>
  <mergeCells count="10">
    <mergeCell ref="A5:G5"/>
    <mergeCell ref="A3:G3"/>
    <mergeCell ref="A1:D1"/>
    <mergeCell ref="A8:D8"/>
    <mergeCell ref="A18:E18"/>
    <mergeCell ref="B9:D9"/>
    <mergeCell ref="A17:E17"/>
    <mergeCell ref="B10:D10"/>
    <mergeCell ref="B11:D11"/>
    <mergeCell ref="B12:D12"/>
  </mergeCells>
  <phoneticPr fontId="7" type="noConversion"/>
  <pageMargins left="0.75" right="0.63" top="0.57999999999999996" bottom="0.6" header="0.34" footer="0.35"/>
  <pageSetup scale="67" orientation="portrait" r:id="rId46"/>
  <headerFooter alignWithMargins="0">
    <oddFooter>&amp;R&amp;"Book Antiqua,Bold"&amp;8 Page &amp;P of &amp;N</oddFooter>
  </headerFooter>
  <drawing r:id="rId4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indexed="10"/>
    <pageSetUpPr fitToPage="1"/>
  </sheetPr>
  <dimension ref="A1:AL40"/>
  <sheetViews>
    <sheetView showGridLines="0" showZeros="0" view="pageBreakPreview" zoomScaleSheetLayoutView="100" workbookViewId="0">
      <selection activeCell="B16" sqref="B16"/>
    </sheetView>
  </sheetViews>
  <sheetFormatPr defaultColWidth="9.140625" defaultRowHeight="16.5"/>
  <cols>
    <col min="1" max="1" width="12.140625" style="29" customWidth="1"/>
    <col min="2" max="2" width="23.7109375" style="29" customWidth="1"/>
    <col min="3" max="3" width="26.42578125" style="29" customWidth="1"/>
    <col min="4" max="4" width="12.28515625" style="29" customWidth="1"/>
    <col min="5" max="5" width="26.7109375" style="29" customWidth="1"/>
    <col min="6" max="8" width="9.140625" style="168"/>
    <col min="9" max="38" width="9.140625" style="169"/>
    <col min="39" max="16384" width="9.140625" style="25"/>
  </cols>
  <sheetData>
    <row r="1" spans="1:38" s="517" customFormat="1" ht="20.25" customHeight="1">
      <c r="A1" s="1175" t="str">
        <f>'Attach 3(JV)'!A1</f>
        <v xml:space="preserve">Specification No.:CC/NT/W-RT/DOM/A04/24/04405 </v>
      </c>
      <c r="B1" s="1175"/>
      <c r="C1" s="1175"/>
      <c r="D1" s="530"/>
      <c r="E1" s="531" t="str">
        <f>"Attachment-4(A) "&amp; 'Attach 3(JV)'!AT1</f>
        <v xml:space="preserve">Attachment-4(A) </v>
      </c>
      <c r="F1" s="532"/>
      <c r="G1" s="532"/>
      <c r="H1" s="532"/>
      <c r="I1" s="533"/>
      <c r="J1" s="533"/>
      <c r="K1" s="533"/>
      <c r="L1" s="533"/>
      <c r="M1" s="533"/>
      <c r="N1" s="533"/>
      <c r="O1" s="533"/>
      <c r="P1" s="533"/>
      <c r="Q1" s="533"/>
      <c r="R1" s="533"/>
      <c r="S1" s="533"/>
      <c r="T1" s="533"/>
      <c r="U1" s="533"/>
      <c r="V1" s="533"/>
      <c r="W1" s="533"/>
      <c r="X1" s="533"/>
      <c r="Y1" s="533"/>
      <c r="Z1" s="533"/>
      <c r="AA1" s="533"/>
      <c r="AB1" s="533"/>
      <c r="AC1" s="533"/>
      <c r="AD1" s="533"/>
      <c r="AE1" s="533"/>
      <c r="AF1" s="533"/>
      <c r="AG1" s="533"/>
      <c r="AH1" s="533"/>
      <c r="AI1" s="533"/>
      <c r="AJ1" s="533"/>
      <c r="AK1" s="533"/>
      <c r="AL1" s="533"/>
    </row>
    <row r="2" spans="1:38" ht="11.1" customHeight="1"/>
    <row r="3" spans="1:38" ht="63" customHeight="1">
      <c r="A3" s="818" t="str">
        <f>'Attach 3(JV)'!A3</f>
        <v>765 kV Reactor Package–LOT-7RT-04-BULK for 7X 110 MVAR, 765kV, (1-Ph) Reactors under "Bulk Procurement of 765kV &amp; 400kV Class Transformers &amp; Reactors of various capacities (Lot-7)"</v>
      </c>
      <c r="B3" s="819"/>
      <c r="C3" s="819"/>
      <c r="D3" s="819"/>
      <c r="E3" s="819"/>
      <c r="F3" s="170"/>
      <c r="G3" s="171"/>
      <c r="H3" s="170"/>
    </row>
    <row r="4" spans="1:38" ht="11.1" customHeight="1">
      <c r="A4" s="28"/>
      <c r="H4" s="172"/>
      <c r="I4" s="173"/>
    </row>
    <row r="5" spans="1:38" ht="20.100000000000001" customHeight="1">
      <c r="A5" s="858" t="s">
        <v>360</v>
      </c>
      <c r="B5" s="858"/>
      <c r="C5" s="858"/>
      <c r="D5" s="858"/>
      <c r="E5" s="858"/>
      <c r="F5" s="170"/>
      <c r="H5" s="172"/>
      <c r="I5" s="173"/>
    </row>
    <row r="6" spans="1:38" ht="11.1" customHeight="1">
      <c r="A6" s="32"/>
      <c r="H6" s="172"/>
      <c r="I6" s="173"/>
    </row>
    <row r="7" spans="1:38" ht="20.100000000000001" customHeight="1">
      <c r="A7" s="33" t="str">
        <f>'Attach 3(JV)'!A7</f>
        <v>Bidder’s Name and Address  :</v>
      </c>
      <c r="D7" s="15" t="str">
        <f>'Attach 3(JV)'!E7</f>
        <v>To:</v>
      </c>
      <c r="H7" s="172"/>
      <c r="I7" s="173"/>
    </row>
    <row r="8" spans="1:38" s="125" customFormat="1" ht="36" customHeight="1">
      <c r="A8" s="864" t="str">
        <f>'Attach 3(JV)'!A8</f>
        <v/>
      </c>
      <c r="B8" s="864"/>
      <c r="C8" s="864"/>
      <c r="D8" s="12" t="str">
        <f>'Attach 3(JV)'!E8</f>
        <v>Contract Services</v>
      </c>
      <c r="E8" s="32"/>
      <c r="F8" s="174"/>
      <c r="G8" s="174"/>
      <c r="H8" s="175"/>
      <c r="I8" s="176"/>
      <c r="J8" s="177"/>
      <c r="K8" s="177"/>
      <c r="L8" s="177"/>
      <c r="M8" s="177"/>
      <c r="N8" s="177"/>
      <c r="O8" s="177"/>
      <c r="P8" s="177"/>
      <c r="Q8" s="177"/>
      <c r="R8" s="177"/>
      <c r="S8" s="177"/>
      <c r="T8" s="177"/>
      <c r="U8" s="177"/>
      <c r="V8" s="177"/>
      <c r="W8" s="177"/>
      <c r="X8" s="177"/>
      <c r="Y8" s="177"/>
      <c r="Z8" s="177"/>
      <c r="AA8" s="177"/>
      <c r="AB8" s="177"/>
      <c r="AC8" s="177"/>
      <c r="AD8" s="177"/>
      <c r="AE8" s="177"/>
      <c r="AF8" s="177"/>
      <c r="AG8" s="177"/>
      <c r="AH8" s="177"/>
      <c r="AI8" s="177"/>
      <c r="AJ8" s="177"/>
      <c r="AK8" s="177"/>
      <c r="AL8" s="177"/>
    </row>
    <row r="9" spans="1:38" ht="20.100000000000001" customHeight="1">
      <c r="A9" s="13" t="s">
        <v>57</v>
      </c>
      <c r="B9" s="861">
        <f>'Attach 3(JV)'!B9</f>
        <v>0</v>
      </c>
      <c r="C9" s="861"/>
      <c r="D9" s="12" t="str">
        <f>'Attach 3(JV)'!E9</f>
        <v>Power Grid Corporation of India Ltd.,</v>
      </c>
      <c r="H9" s="172"/>
      <c r="I9" s="173"/>
    </row>
    <row r="10" spans="1:38" ht="20.100000000000001" customHeight="1">
      <c r="A10" s="13" t="s">
        <v>59</v>
      </c>
      <c r="B10" s="861">
        <f>'Attach 3(JV)'!B10</f>
        <v>0</v>
      </c>
      <c r="C10" s="861"/>
      <c r="D10" s="12" t="str">
        <f>'Attach 3(JV)'!E10</f>
        <v>"Saudamini", Plot No. 2, Sector 29</v>
      </c>
      <c r="H10" s="172"/>
      <c r="I10" s="173"/>
    </row>
    <row r="11" spans="1:38" ht="20.100000000000001" customHeight="1">
      <c r="B11" s="861">
        <f>'Attach 3(JV)'!B11</f>
        <v>0</v>
      </c>
      <c r="C11" s="861"/>
      <c r="D11" s="12" t="str">
        <f>'Attach 3(JV)'!E11</f>
        <v>Gurugram (Haryana) - 122001</v>
      </c>
    </row>
    <row r="12" spans="1:38" ht="15" customHeight="1">
      <c r="A12" s="32"/>
      <c r="B12" s="861">
        <f>'Attach 3(JV)'!B12</f>
        <v>0</v>
      </c>
      <c r="C12" s="861"/>
      <c r="D12" s="12"/>
    </row>
    <row r="13" spans="1:38" ht="20.100000000000001" customHeight="1">
      <c r="A13" s="29" t="s">
        <v>63</v>
      </c>
    </row>
    <row r="14" spans="1:38" ht="79.5" customHeight="1">
      <c r="A14" s="1174" t="s">
        <v>361</v>
      </c>
      <c r="B14" s="1174"/>
      <c r="C14" s="1174"/>
      <c r="D14" s="1174"/>
      <c r="E14" s="1174"/>
    </row>
    <row r="15" spans="1:38" ht="20.100000000000001" customHeight="1">
      <c r="A15" s="108" t="s">
        <v>362</v>
      </c>
      <c r="B15" s="108" t="s">
        <v>363</v>
      </c>
      <c r="C15" s="108" t="s">
        <v>364</v>
      </c>
      <c r="D15" s="108" t="s">
        <v>365</v>
      </c>
      <c r="E15" s="108" t="s">
        <v>366</v>
      </c>
    </row>
    <row r="16" spans="1:38" ht="20.100000000000001" customHeight="1">
      <c r="A16" s="109">
        <v>1</v>
      </c>
      <c r="B16" s="200"/>
      <c r="C16" s="200"/>
      <c r="D16" s="200"/>
      <c r="E16" s="200"/>
    </row>
    <row r="17" spans="1:5" ht="20.100000000000001" customHeight="1">
      <c r="A17" s="110">
        <v>2</v>
      </c>
      <c r="B17" s="201"/>
      <c r="C17" s="201"/>
      <c r="D17" s="201"/>
      <c r="E17" s="201"/>
    </row>
    <row r="18" spans="1:5" ht="20.100000000000001" customHeight="1">
      <c r="A18" s="110">
        <v>3</v>
      </c>
      <c r="B18" s="201"/>
      <c r="C18" s="201"/>
      <c r="D18" s="201"/>
      <c r="E18" s="201"/>
    </row>
    <row r="19" spans="1:5" ht="20.100000000000001" customHeight="1">
      <c r="A19" s="110">
        <v>4</v>
      </c>
      <c r="B19" s="201"/>
      <c r="C19" s="201"/>
      <c r="D19" s="201"/>
      <c r="E19" s="201"/>
    </row>
    <row r="20" spans="1:5" ht="19.5" customHeight="1">
      <c r="A20" s="111">
        <v>5</v>
      </c>
      <c r="B20" s="202"/>
      <c r="C20" s="202"/>
      <c r="D20" s="202"/>
      <c r="E20" s="202"/>
    </row>
    <row r="21" spans="1:5" ht="15" customHeight="1">
      <c r="A21" s="25"/>
      <c r="B21" s="25"/>
      <c r="C21" s="25"/>
      <c r="D21" s="25"/>
      <c r="E21" s="25"/>
    </row>
    <row r="22" spans="1:5" ht="62.25" customHeight="1">
      <c r="A22" s="1174" t="s">
        <v>367</v>
      </c>
      <c r="B22" s="1174"/>
      <c r="C22" s="1174"/>
      <c r="D22" s="1174"/>
      <c r="E22" s="1174"/>
    </row>
    <row r="23" spans="1:5" ht="15.95" customHeight="1"/>
    <row r="24" spans="1:5" ht="23.1" customHeight="1">
      <c r="C24" s="37"/>
    </row>
    <row r="25" spans="1:5" ht="23.1" customHeight="1">
      <c r="A25" s="36" t="s">
        <v>65</v>
      </c>
      <c r="B25" s="62" t="str">
        <f>'Attach 3(JV)'!B24</f>
        <v>--</v>
      </c>
      <c r="C25" s="37" t="s">
        <v>66</v>
      </c>
      <c r="D25" s="1173" t="str">
        <f>'Attach 3(JV)'!E24</f>
        <v/>
      </c>
      <c r="E25" s="1173"/>
    </row>
    <row r="26" spans="1:5" ht="23.1" customHeight="1">
      <c r="A26" s="36" t="s">
        <v>67</v>
      </c>
      <c r="B26" s="198" t="str">
        <f>'Attach 3(JV)'!B25</f>
        <v/>
      </c>
      <c r="C26" s="37" t="s">
        <v>68</v>
      </c>
      <c r="D26" s="39" t="str">
        <f>'Attach 3(JV)'!E25</f>
        <v/>
      </c>
    </row>
    <row r="27" spans="1:5" ht="23.1" customHeight="1">
      <c r="C27" s="37"/>
      <c r="D27" s="37"/>
    </row>
    <row r="28" spans="1:5" ht="20.100000000000001" customHeight="1"/>
    <row r="29" spans="1:5" ht="20.100000000000001" customHeight="1">
      <c r="A29" s="38"/>
    </row>
    <row r="30" spans="1:5" ht="20.100000000000001" customHeight="1"/>
    <row r="31" spans="1:5" ht="20.100000000000001" customHeight="1"/>
    <row r="32" spans="1:5" ht="20.100000000000001" customHeight="1">
      <c r="A32" s="38"/>
    </row>
    <row r="33" spans="1:1" ht="20.100000000000001" customHeight="1"/>
    <row r="34" spans="1:1" ht="20.100000000000001" customHeight="1">
      <c r="A34" s="38"/>
    </row>
    <row r="35" spans="1:1" ht="20.100000000000001" customHeight="1"/>
    <row r="36" spans="1:1" ht="20.100000000000001" customHeight="1">
      <c r="A36" s="38"/>
    </row>
    <row r="37" spans="1:1" ht="20.100000000000001" customHeight="1"/>
    <row r="38" spans="1:1" ht="20.100000000000001" customHeight="1"/>
    <row r="39" spans="1:1" ht="20.100000000000001" customHeight="1"/>
    <row r="40" spans="1:1" ht="20.100000000000001" customHeight="1"/>
  </sheetData>
  <sheetProtection algorithmName="SHA-512" hashValue="QrhZbD9N3YPAmvkC07SYgiou9HUTq+5fonk/e6pO0kM1OmSIDXeKhaS6ft21o9QA4MmxXAIAnqseq7TeMkGPqQ==" saltValue="Y1tvJIMQWcmOaKvlXOkpYw==" spinCount="100000" sheet="1" formatCells="0" formatColumns="0" formatRows="0" selectLockedCells="1"/>
  <customSheetViews>
    <customSheetView guid="{51A6EE7B-1159-4743-BF27-95D329619B3B}" showPageBreaks="1" showGridLines="0" zeroValues="0" fitToPage="1" printArea="1" view="pageBreakPreview">
      <selection activeCell="B16" sqref="B16"/>
      <pageMargins left="0" right="0" top="0" bottom="0" header="0" footer="0"/>
      <pageSetup orientation="portrait" r:id="rId1"/>
      <headerFooter alignWithMargins="0">
        <oddFooter>&amp;R&amp;"Book Antiqua,Bold"&amp;8 Page &amp;P of &amp;N</oddFooter>
      </headerFooter>
    </customSheetView>
    <customSheetView guid="{B9DDBA10-9BB0-4D91-9619-C113F75B2489}" showPageBreaks="1" showGridLines="0" zeroValues="0" fitToPage="1" printArea="1" view="pageBreakPreview">
      <selection activeCell="B16" sqref="B16"/>
      <pageMargins left="0" right="0" top="0" bottom="0" header="0" footer="0"/>
      <pageSetup orientation="portrait" r:id="rId2"/>
      <headerFooter alignWithMargins="0">
        <oddFooter>&amp;R&amp;"Book Antiqua,Bold"&amp;8 Page &amp;P of &amp;N</oddFooter>
      </headerFooter>
    </customSheetView>
    <customSheetView guid="{4B898AE2-7356-489E-882D-EC3B09CB95AA}" showPageBreaks="1" showGridLines="0" zeroValues="0" fitToPage="1" printArea="1" view="pageBreakPreview">
      <selection activeCell="D20" sqref="D20"/>
      <pageMargins left="0" right="0" top="0" bottom="0" header="0" footer="0"/>
      <pageSetup orientation="portrait" r:id="rId3"/>
      <headerFooter alignWithMargins="0">
        <oddFooter>&amp;R&amp;"Book Antiqua,Bold"&amp;8 Page &amp;P of &amp;N</oddFooter>
      </headerFooter>
    </customSheetView>
    <customSheetView guid="{3836A67F-51F8-4B52-B51D-937DC398CD1F}" showPageBreaks="1" showGridLines="0" zeroValues="0" fitToPage="1" printArea="1" view="pageBreakPreview">
      <selection activeCell="D20" sqref="D20"/>
      <pageMargins left="0" right="0" top="0" bottom="0" header="0" footer="0"/>
      <pageSetup orientation="portrait" r:id="rId4"/>
      <headerFooter alignWithMargins="0">
        <oddFooter>&amp;R&amp;"Book Antiqua,Bold"&amp;8 Page &amp;P of &amp;N</oddFooter>
      </headerFooter>
    </customSheetView>
    <customSheetView guid="{9F341631-288D-49D9-8F81-65CCC818C9BA}" showPageBreaks="1" showGridLines="0" zeroValues="0" fitToPage="1" printArea="1" view="pageBreakPreview">
      <selection activeCell="D20" sqref="D20"/>
      <pageMargins left="0" right="0" top="0" bottom="0" header="0" footer="0"/>
      <pageSetup orientation="portrait" r:id="rId5"/>
      <headerFooter alignWithMargins="0">
        <oddFooter>&amp;R&amp;"Book Antiqua,Bold"&amp;8 Page &amp;P of &amp;N</oddFooter>
      </headerFooter>
    </customSheetView>
    <customSheetView guid="{DBB6855E-D634-47BF-8EAD-2479D63E426E}" showPageBreaks="1" showGridLines="0" zeroValues="0" fitToPage="1" printArea="1" view="pageBreakPreview">
      <selection activeCell="D20" sqref="D20"/>
      <pageMargins left="0" right="0" top="0" bottom="0" header="0" footer="0"/>
      <pageSetup orientation="portrait" r:id="rId6"/>
      <headerFooter alignWithMargins="0">
        <oddFooter>&amp;R&amp;"Book Antiqua,Bold"&amp;8 Page &amp;P of &amp;N</oddFooter>
      </headerFooter>
    </customSheetView>
    <customSheetView guid="{9CD72AD0-8BDA-437F-A784-A667464C809C}" scale="115" showPageBreaks="1" showGridLines="0" zeroValues="0" fitToPage="1" printArea="1" view="pageBreakPreview" topLeftCell="A16">
      <selection activeCell="D20" sqref="D20"/>
      <pageMargins left="0" right="0" top="0" bottom="0" header="0" footer="0"/>
      <pageSetup orientation="portrait" r:id="rId7"/>
      <headerFooter alignWithMargins="0">
        <oddFooter>&amp;R&amp;"Book Antiqua,Bold"&amp;8 Page &amp;P of &amp;N</oddFooter>
      </headerFooter>
    </customSheetView>
    <customSheetView guid="{757C3C2F-C668-4CD7-806B-CA71CC57DCC1}" scale="115" showPageBreaks="1" showGridLines="0" zeroValues="0" fitToPage="1" printArea="1" view="pageBreakPreview">
      <selection activeCell="D20" sqref="D20"/>
      <pageMargins left="0" right="0" top="0" bottom="0" header="0" footer="0"/>
      <pageSetup orientation="portrait" r:id="rId8"/>
      <headerFooter alignWithMargins="0">
        <oddFooter>&amp;R&amp;"Book Antiqua,Bold"&amp;8 Page &amp;P of &amp;N</oddFooter>
      </headerFooter>
    </customSheetView>
    <customSheetView guid="{696D4A13-5E44-4B16-B107-EB70ABB06CBE}" scale="115" showPageBreaks="1" showGridLines="0" zeroValues="0" fitToPage="1" printArea="1" view="pageBreakPreview">
      <selection activeCell="D20" sqref="D20"/>
      <pageMargins left="0" right="0" top="0" bottom="0" header="0" footer="0"/>
      <pageSetup orientation="portrait" r:id="rId9"/>
      <headerFooter alignWithMargins="0">
        <oddFooter>&amp;R&amp;"Book Antiqua,Bold"&amp;8 Page &amp;P of &amp;N</oddFooter>
      </headerFooter>
    </customSheetView>
    <customSheetView guid="{5476C51C-4037-4B28-A818-10D7CDF0C66A}" scale="115" showPageBreaks="1" showGridLines="0" zeroValues="0" fitToPage="1" printArea="1" view="pageBreakPreview" topLeftCell="A4">
      <selection activeCell="D20" sqref="D20"/>
      <pageMargins left="0" right="0" top="0" bottom="0" header="0" footer="0"/>
      <pageSetup orientation="portrait" r:id="rId10"/>
      <headerFooter alignWithMargins="0">
        <oddFooter>&amp;R&amp;"Book Antiqua,Bold"&amp;8 Page &amp;P of &amp;N</oddFooter>
      </headerFooter>
    </customSheetView>
    <customSheetView guid="{273BBCBD-8F12-4445-A7CA-FDA7C67AE3D5}" scale="115" showPageBreaks="1" showGridLines="0" zeroValues="0" fitToPage="1" printArea="1" view="pageBreakPreview">
      <selection activeCell="D20" sqref="D20"/>
      <pageMargins left="0" right="0" top="0" bottom="0" header="0" footer="0"/>
      <pageSetup orientation="portrait" r:id="rId11"/>
      <headerFooter alignWithMargins="0">
        <oddFooter>&amp;R&amp;"Book Antiqua,Bold"&amp;8 Page &amp;P of &amp;N</oddFooter>
      </headerFooter>
    </customSheetView>
    <customSheetView guid="{27CB7082-4FAB-46F1-8968-11E3E4A629B2}" scale="115" showPageBreaks="1" showGridLines="0" zeroValues="0" fitToPage="1" printArea="1" view="pageBreakPreview">
      <selection activeCell="D20" sqref="D20"/>
      <pageMargins left="0" right="0" top="0" bottom="0" header="0" footer="0"/>
      <pageSetup orientation="portrait" r:id="rId12"/>
      <headerFooter alignWithMargins="0">
        <oddFooter>&amp;R&amp;"Book Antiqua,Bold"&amp;8 Page &amp;P of &amp;N</oddFooter>
      </headerFooter>
    </customSheetView>
    <customSheetView guid="{CDF7C778-C53B-45C7-952D-968F867FB204}" scale="115" showPageBreaks="1" showGridLines="0" zeroValues="0" fitToPage="1" printArea="1" view="pageBreakPreview" topLeftCell="A8">
      <selection activeCell="D20" sqref="D20"/>
      <pageMargins left="0" right="0" top="0" bottom="0" header="0" footer="0"/>
      <pageSetup orientation="portrait" r:id="rId13"/>
      <headerFooter alignWithMargins="0">
        <oddFooter>&amp;R&amp;"Book Antiqua,Bold"&amp;8 Page &amp;P of &amp;N</oddFooter>
      </headerFooter>
    </customSheetView>
    <customSheetView guid="{2CF6F19D-227C-4840-A9E1-6C944B0145DB}" scale="115" showPageBreaks="1" showGridLines="0" zeroValues="0" fitToPage="1" printArea="1" view="pageBreakPreview">
      <selection activeCell="B16" sqref="B16"/>
      <pageMargins left="0" right="0" top="0" bottom="0" header="0" footer="0"/>
      <pageSetup orientation="portrait" r:id="rId14"/>
      <headerFooter alignWithMargins="0">
        <oddFooter>&amp;R&amp;"Book Antiqua,Bold"&amp;8 Page &amp;P of &amp;N</oddFooter>
      </headerFooter>
    </customSheetView>
    <customSheetView guid="{E51D3662-FFCE-4FD6-A590-7DDC9E38C41F}" showPageBreaks="1" showGridLines="0" zeroValues="0" fitToPage="1" printArea="1" view="pageBreakPreview">
      <selection activeCell="B17" sqref="B17"/>
      <pageMargins left="0" right="0" top="0" bottom="0" header="0" footer="0"/>
      <pageSetup scale="96" orientation="portrait" r:id="rId15"/>
      <headerFooter alignWithMargins="0">
        <oddFooter>&amp;R&amp;"Book Antiqua,Bold"&amp;8 Page &amp;P of &amp;N</oddFooter>
      </headerFooter>
    </customSheetView>
    <customSheetView guid="{CB7992C9-ABA5-4C7D-8C49-1E1D8E8875C7}" showPageBreaks="1" showGridLines="0" zeroValues="0" printArea="1" view="pageBreakPreview">
      <selection activeCell="B16" sqref="B16"/>
      <pageMargins left="0" right="0" top="0" bottom="0" header="0" footer="0"/>
      <pageSetup orientation="portrait" r:id="rId16"/>
      <headerFooter alignWithMargins="0">
        <oddFooter>&amp;R&amp;"Book Antiqua,Bold"&amp;8 Page &amp;P of &amp;N</oddFooter>
      </headerFooter>
    </customSheetView>
    <customSheetView guid="{97C0FC0E-800C-45C9-895E-E91A3F1ADBA4}" showPageBreaks="1" showGridLines="0" zeroValues="0" printArea="1" view="pageBreakPreview" topLeftCell="A13">
      <selection activeCell="B16" sqref="B16"/>
      <pageMargins left="0" right="0" top="0" bottom="0" header="0" footer="0"/>
      <pageSetup orientation="portrait" r:id="rId17"/>
      <headerFooter alignWithMargins="0">
        <oddFooter>&amp;R&amp;"Book Antiqua,Bold"&amp;8 Page &amp;P of &amp;N</oddFooter>
      </headerFooter>
    </customSheetView>
    <customSheetView guid="{15A19D23-A9FD-4FC1-B7B0-F2D16BDFC729}" showPageBreaks="1" showGridLines="0" zeroValues="0" printArea="1" view="pageBreakPreview">
      <selection activeCell="B17" sqref="B17"/>
      <pageMargins left="0" right="0" top="0" bottom="0" header="0" footer="0"/>
      <pageSetup orientation="portrait" r:id="rId18"/>
      <headerFooter alignWithMargins="0">
        <oddFooter>&amp;R&amp;"Book Antiqua,Bold"&amp;8 Page &amp;P of &amp;N</oddFooter>
      </headerFooter>
    </customSheetView>
    <customSheetView guid="{C5EDD9E3-0801-4479-8600-A80B0FCFDF0B}" showPageBreaks="1" showGridLines="0" zeroValues="0" printArea="1" view="pageBreakPreview" topLeftCell="A16">
      <selection activeCell="B17" sqref="B17"/>
      <pageMargins left="0" right="0" top="0" bottom="0" header="0" footer="0"/>
      <pageSetup orientation="portrait" r:id="rId19"/>
      <headerFooter alignWithMargins="0">
        <oddFooter>&amp;R&amp;"Book Antiqua,Bold"&amp;8 Page &amp;P of &amp;N</oddFooter>
      </headerFooter>
    </customSheetView>
    <customSheetView guid="{FE4EC9C4-31B9-4D40-8323-5B16C3BC840F}" scale="60" showPageBreaks="1" showGridLines="0" zeroValues="0" printArea="1" view="pageBreakPreview">
      <selection activeCell="B16" sqref="B16"/>
      <pageMargins left="0" right="0" top="0" bottom="0" header="0" footer="0"/>
      <pageSetup orientation="portrait" r:id="rId20"/>
      <headerFooter alignWithMargins="0">
        <oddFooter>&amp;R&amp;"Book Antiqua,Bold"&amp;8 Page &amp;P of &amp;N</oddFooter>
      </headerFooter>
    </customSheetView>
    <customSheetView guid="{F9FE2C60-2849-4C32-B532-2B1A89FFA9CD}" showGridLines="0" zeroValues="0" topLeftCell="A7">
      <selection activeCell="B16" sqref="B16"/>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zeroValues="0" topLeftCell="A40">
      <selection activeCell="E20" sqref="E20"/>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zeroValues="0" topLeftCell="A2">
      <selection activeCell="B15" sqref="B15"/>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zeroValues="0" printArea="1" showRuler="0">
      <selection activeCell="B15" sqref="B15"/>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5" sqref="B15"/>
      <pageMargins left="0" right="0" top="0" bottom="0" header="0" footer="0"/>
      <pageSetup orientation="portrait" r:id="rId25"/>
      <headerFooter alignWithMargins="0">
        <oddFooter>&amp;L&amp;8Tower Package-P238-TW04, TL associated with Phase-I Generation Project in Orissa (Part-C)&amp;R&amp;"Book Antiqua,Bold"&amp;8Attachment-4(A) TW04  / Page &amp;P of &amp;N</oddFooter>
      </headerFooter>
    </customSheetView>
    <customSheetView guid="{ECEBABD0-566A-41C4-AA9A-38EA30EFEDA8}" showPageBreaks="1" showGridLines="0" zeroValues="0" printArea="1" showRuler="0" topLeftCell="A23">
      <pageMargins left="0" right="0" top="0" bottom="0" header="0" footer="0"/>
      <pageSetup scale="95"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topLeftCell="B1">
      <selection activeCell="B15" sqref="B15"/>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zeroValues="0" topLeftCell="A13">
      <selection activeCell="E20" sqref="E20"/>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zeroValues="0">
      <selection activeCell="E36" sqref="E36"/>
      <pageMargins left="0" right="0" top="0" bottom="0" header="0" footer="0"/>
      <pageSetup orientation="portrait" r:id="rId29"/>
      <headerFooter alignWithMargins="0">
        <oddFooter>&amp;R&amp;"Book Antiqua,Bold"&amp;8 Page &amp;P of &amp;N</oddFooter>
      </headerFooter>
    </customSheetView>
    <customSheetView guid="{240327DD-375F-45D4-BA52-89AFD79FE6A1}" scale="60" showPageBreaks="1" showGridLines="0" zeroValues="0" printArea="1" view="pageBreakPreview" topLeftCell="A25">
      <selection activeCell="B16" sqref="B16"/>
      <pageMargins left="0" right="0" top="0" bottom="0" header="0" footer="0"/>
      <pageSetup orientation="portrait" r:id="rId30"/>
      <headerFooter alignWithMargins="0">
        <oddFooter>&amp;R&amp;"Book Antiqua,Bold"&amp;8 Page &amp;P of &amp;N</oddFooter>
      </headerFooter>
    </customSheetView>
    <customSheetView guid="{477F7E43-D393-45BA-B99B-D838E4629B5D}" showPageBreaks="1" showGridLines="0" zeroValues="0" printArea="1" view="pageBreakPreview">
      <selection activeCell="B17" sqref="B17"/>
      <pageMargins left="0" right="0" top="0" bottom="0" header="0" footer="0"/>
      <pageSetup orientation="portrait" r:id="rId31"/>
      <headerFooter alignWithMargins="0">
        <oddFooter>&amp;R&amp;"Book Antiqua,Bold"&amp;8 Page &amp;P of &amp;N</oddFooter>
      </headerFooter>
    </customSheetView>
    <customSheetView guid="{8E3ED18F-7B8F-4A1C-969D-A70DC3B696C3}" showPageBreaks="1" showGridLines="0" zeroValues="0" printArea="1" view="pageBreakPreview">
      <selection activeCell="B17" sqref="B17"/>
      <pageMargins left="0" right="0" top="0" bottom="0" header="0" footer="0"/>
      <pageSetup orientation="portrait" r:id="rId32"/>
      <headerFooter alignWithMargins="0">
        <oddFooter>&amp;R&amp;"Book Antiqua,Bold"&amp;8 Page &amp;P of &amp;N</oddFooter>
      </headerFooter>
    </customSheetView>
    <customSheetView guid="{38BECF6E-1A53-4F98-87B9-44F2C5F77E08}" showPageBreaks="1" showGridLines="0" zeroValues="0" printArea="1" view="pageBreakPreview" topLeftCell="A4">
      <selection activeCell="B16" sqref="B16"/>
      <pageMargins left="0" right="0" top="0" bottom="0" header="0" footer="0"/>
      <pageSetup orientation="portrait" r:id="rId33"/>
      <headerFooter alignWithMargins="0">
        <oddFooter>&amp;R&amp;"Book Antiqua,Bold"&amp;8 Page &amp;P of &amp;N</oddFooter>
      </headerFooter>
    </customSheetView>
    <customSheetView guid="{340562B9-6CEE-4962-8D7D-CA1C6778F52C}" showPageBreaks="1" showGridLines="0" zeroValues="0" printArea="1" view="pageBreakPreview" topLeftCell="A13">
      <selection activeCell="B16" sqref="B16"/>
      <pageMargins left="0" right="0" top="0" bottom="0" header="0" footer="0"/>
      <pageSetup orientation="portrait" r:id="rId34"/>
      <headerFooter alignWithMargins="0">
        <oddFooter>&amp;R&amp;"Book Antiqua,Bold"&amp;8 Page &amp;P of &amp;N</oddFooter>
      </headerFooter>
    </customSheetView>
    <customSheetView guid="{82E8A0F5-0020-4355-95CF-28601763A783}" showPageBreaks="1" showGridLines="0" zeroValues="0" fitToPage="1" printArea="1" view="pageBreakPreview">
      <selection activeCell="B17" sqref="B17"/>
      <pageMargins left="0" right="0" top="0" bottom="0" header="0" footer="0"/>
      <pageSetup scale="96" orientation="portrait" r:id="rId35"/>
      <headerFooter alignWithMargins="0">
        <oddFooter>&amp;R&amp;"Book Antiqua,Bold"&amp;8 Page &amp;P of &amp;N</oddFooter>
      </headerFooter>
    </customSheetView>
    <customSheetView guid="{05855B4F-D61E-4C97-B759-B2F96767F6F8}" scale="145" showPageBreaks="1" showGridLines="0" zeroValues="0" fitToPage="1" printArea="1" view="pageBreakPreview">
      <selection activeCell="C20" sqref="C20"/>
      <pageMargins left="0" right="0" top="0" bottom="0" header="0" footer="0"/>
      <pageSetup scale="87" orientation="portrait" r:id="rId36"/>
      <headerFooter alignWithMargins="0">
        <oddFooter>&amp;R&amp;"Book Antiqua,Bold"&amp;8 Page &amp;P of &amp;N</oddFooter>
      </headerFooter>
    </customSheetView>
    <customSheetView guid="{A8583C01-5E6A-4469-ADCA-440E12AA8084}" scale="115" showPageBreaks="1" showGridLines="0" zeroValues="0" fitToPage="1" printArea="1" view="pageBreakPreview">
      <selection activeCell="B16" sqref="B16"/>
      <pageMargins left="0" right="0" top="0" bottom="0" header="0" footer="0"/>
      <pageSetup orientation="portrait" r:id="rId37"/>
      <headerFooter alignWithMargins="0">
        <oddFooter>&amp;R&amp;"Book Antiqua,Bold"&amp;8 Page &amp;P of &amp;N</oddFooter>
      </headerFooter>
    </customSheetView>
    <customSheetView guid="{F8DC905B-04E9-41D7-B695-0DB8D092215B}" scale="115" showPageBreaks="1" showGridLines="0" zeroValues="0" fitToPage="1" printArea="1" view="pageBreakPreview">
      <selection activeCell="D19" sqref="D19"/>
      <pageMargins left="0" right="0" top="0" bottom="0" header="0" footer="0"/>
      <pageSetup orientation="portrait" r:id="rId38"/>
      <headerFooter alignWithMargins="0">
        <oddFooter>&amp;R&amp;"Book Antiqua,Bold"&amp;8 Page &amp;P of &amp;N</oddFooter>
      </headerFooter>
    </customSheetView>
    <customSheetView guid="{067EF7EF-2552-42C0-8B2F-9338A16B73EB}" scale="115" showPageBreaks="1" showGridLines="0" zeroValues="0" fitToPage="1" printArea="1" view="pageBreakPreview">
      <selection activeCell="D19" sqref="D19"/>
      <pageMargins left="0" right="0" top="0" bottom="0" header="0" footer="0"/>
      <pageSetup orientation="portrait" r:id="rId39"/>
      <headerFooter alignWithMargins="0">
        <oddFooter>&amp;R&amp;"Book Antiqua,Bold"&amp;8 Page &amp;P of &amp;N</oddFooter>
      </headerFooter>
    </customSheetView>
    <customSheetView guid="{869B0F9C-77A4-468D-A350-EA35CAE357D9}" scale="115" showPageBreaks="1" showGridLines="0" zeroValues="0" fitToPage="1" printArea="1" view="pageBreakPreview" topLeftCell="A8">
      <selection activeCell="D20" sqref="D20"/>
      <pageMargins left="0" right="0" top="0" bottom="0" header="0" footer="0"/>
      <pageSetup orientation="portrait" r:id="rId40"/>
      <headerFooter alignWithMargins="0">
        <oddFooter>&amp;R&amp;"Book Antiqua,Bold"&amp;8 Page &amp;P of &amp;N</oddFooter>
      </headerFooter>
    </customSheetView>
    <customSheetView guid="{5D67CA2D-8BB3-4F00-894F-4872C1BBE88F}" scale="115" showPageBreaks="1" showGridLines="0" zeroValues="0" fitToPage="1" printArea="1" view="pageBreakPreview">
      <selection activeCell="D20" sqref="D20"/>
      <pageMargins left="0" right="0" top="0" bottom="0" header="0" footer="0"/>
      <pageSetup orientation="portrait" r:id="rId41"/>
      <headerFooter alignWithMargins="0">
        <oddFooter>&amp;R&amp;"Book Antiqua,Bold"&amp;8 Page &amp;P of &amp;N</oddFooter>
      </headerFooter>
    </customSheetView>
    <customSheetView guid="{F0C5A243-1ADF-42BF-85A0-B6506A13618B}" scale="115" showPageBreaks="1" showGridLines="0" zeroValues="0" fitToPage="1" printArea="1" view="pageBreakPreview" topLeftCell="A16">
      <selection activeCell="D20" sqref="D20"/>
      <pageMargins left="0" right="0" top="0" bottom="0" header="0" footer="0"/>
      <pageSetup orientation="portrait" r:id="rId42"/>
      <headerFooter alignWithMargins="0">
        <oddFooter>&amp;R&amp;"Book Antiqua,Bold"&amp;8 Page &amp;P of &amp;N</oddFooter>
      </headerFooter>
    </customSheetView>
    <customSheetView guid="{176DC383-BC5B-4A2C-B484-0B54305CAC0E}" showPageBreaks="1" showGridLines="0" zeroValues="0" fitToPage="1" printArea="1" view="pageBreakPreview">
      <selection activeCell="D20" sqref="D20"/>
      <pageMargins left="0" right="0" top="0" bottom="0" header="0" footer="0"/>
      <pageSetup orientation="portrait" r:id="rId43"/>
      <headerFooter alignWithMargins="0">
        <oddFooter>&amp;R&amp;"Book Antiqua,Bold"&amp;8 Page &amp;P of &amp;N</oddFooter>
      </headerFooter>
    </customSheetView>
    <customSheetView guid="{3B6A9969-E4B8-452F-AFFE-7A4A13F5C420}" showPageBreaks="1" showGridLines="0" zeroValues="0" fitToPage="1" printArea="1" view="pageBreakPreview">
      <selection activeCell="B16" sqref="B16"/>
      <pageMargins left="0" right="0" top="0" bottom="0" header="0" footer="0"/>
      <pageSetup orientation="portrait" r:id="rId44"/>
      <headerFooter alignWithMargins="0">
        <oddFooter>&amp;R&amp;"Book Antiqua,Bold"&amp;8 Page &amp;P of &amp;N</oddFooter>
      </headerFooter>
    </customSheetView>
    <customSheetView guid="{B8284B7F-813C-4C59-8CB2-9F34C8EAC9F3}" showPageBreaks="1" showGridLines="0" zeroValues="0" fitToPage="1" printArea="1" view="pageBreakPreview">
      <selection activeCell="B16" sqref="B16"/>
      <pageMargins left="0" right="0" top="0" bottom="0" header="0" footer="0"/>
      <pageSetup orientation="portrait" r:id="rId45"/>
      <headerFooter alignWithMargins="0">
        <oddFooter>&amp;R&amp;"Book Antiqua,Bold"&amp;8 Page &amp;P of &amp;N</oddFooter>
      </headerFooter>
    </customSheetView>
  </customSheetViews>
  <mergeCells count="11">
    <mergeCell ref="A1:C1"/>
    <mergeCell ref="A3:E3"/>
    <mergeCell ref="A5:E5"/>
    <mergeCell ref="A14:E14"/>
    <mergeCell ref="A8:C8"/>
    <mergeCell ref="D25:E25"/>
    <mergeCell ref="A22:E22"/>
    <mergeCell ref="B9:C9"/>
    <mergeCell ref="B10:C10"/>
    <mergeCell ref="B11:C11"/>
    <mergeCell ref="B12:C12"/>
  </mergeCells>
  <phoneticPr fontId="7" type="noConversion"/>
  <pageMargins left="0.75" right="0.63" top="0.57999999999999996" bottom="0.4" header="0.34" footer="0.2"/>
  <pageSetup orientation="portrait" r:id="rId46"/>
  <headerFooter alignWithMargins="0">
    <oddFooter>&amp;R&amp;"Book Antiqua,Bold"&amp;8 Page &amp;P of &amp;N</oddFooter>
  </headerFooter>
  <drawing r:id="rId4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72</vt:i4>
      </vt:variant>
    </vt:vector>
  </HeadingPairs>
  <TitlesOfParts>
    <vt:vector size="107" baseType="lpstr">
      <vt:lpstr>Basic</vt:lpstr>
      <vt:lpstr>Cover</vt:lpstr>
      <vt:lpstr>Names of Bidder</vt:lpstr>
      <vt:lpstr>Attach 3(JV)</vt:lpstr>
      <vt:lpstr>Attach-3 (QR)_old</vt:lpstr>
      <vt:lpstr>Attach 3(QR)</vt:lpstr>
      <vt:lpstr>Attach-3 (QR)</vt:lpstr>
      <vt:lpstr>Attach 4</vt:lpstr>
      <vt:lpstr>Attach 4 (A)</vt:lpstr>
      <vt:lpstr>Attach 4 (B)</vt:lpstr>
      <vt:lpstr>Attach 5</vt:lpstr>
      <vt:lpstr>Attach 5A</vt:lpstr>
      <vt:lpstr>Attach 6</vt:lpstr>
      <vt:lpstr>Attach 7</vt:lpstr>
      <vt:lpstr>Attach 9</vt:lpstr>
      <vt:lpstr>Attach 10</vt:lpstr>
      <vt:lpstr>Attach 11</vt:lpstr>
      <vt:lpstr>Attach 12</vt:lpstr>
      <vt:lpstr>Attach 13</vt:lpstr>
      <vt:lpstr>Attach 14</vt:lpstr>
      <vt:lpstr>Attach 14-IP</vt:lpstr>
      <vt:lpstr>Attach 15</vt:lpstr>
      <vt:lpstr>Attach 16 </vt:lpstr>
      <vt:lpstr>Attach 17</vt:lpstr>
      <vt:lpstr>Attach 18</vt:lpstr>
      <vt:lpstr>Attach 18 SP</vt:lpstr>
      <vt:lpstr>Attach 19</vt:lpstr>
      <vt:lpstr>Attach 23</vt:lpstr>
      <vt:lpstr>Attach 24</vt:lpstr>
      <vt:lpstr>Attach 26</vt:lpstr>
      <vt:lpstr>Attach 28</vt:lpstr>
      <vt:lpstr>Bid Form 1st Envelope </vt:lpstr>
      <vt:lpstr>Sheet2</vt:lpstr>
      <vt:lpstr>N to W</vt:lpstr>
      <vt:lpstr>Sheet1</vt:lpstr>
      <vt:lpstr>'Attach-3 (QR)'!BL2A</vt:lpstr>
      <vt:lpstr>'Attach-3 (QR)_old'!BL2A</vt:lpstr>
      <vt:lpstr>'Attach-3 (QR)'!BL2AA</vt:lpstr>
      <vt:lpstr>'Attach-3 (QR)_old'!BL2AA</vt:lpstr>
      <vt:lpstr>'Attach-3 (QR)'!BL2B</vt:lpstr>
      <vt:lpstr>'Attach-3 (QR)_old'!BL2B</vt:lpstr>
      <vt:lpstr>'Attach-3 (QR)'!BL2C</vt:lpstr>
      <vt:lpstr>'Attach-3 (QR)_old'!BL2C</vt:lpstr>
      <vt:lpstr>'Attach-3 (QR)'!BL3A</vt:lpstr>
      <vt:lpstr>'Attach-3 (QR)_old'!BL3A</vt:lpstr>
      <vt:lpstr>'Attach-3 (QR)'!BL3B</vt:lpstr>
      <vt:lpstr>'Attach-3 (QR)_old'!BL3B</vt:lpstr>
      <vt:lpstr>'Attach-3 (QR)'!BL3C</vt:lpstr>
      <vt:lpstr>'Attach-3 (QR)_old'!BL3C</vt:lpstr>
      <vt:lpstr>'Attach-3 (QR)'!BL4A</vt:lpstr>
      <vt:lpstr>'Attach-3 (QR)_old'!BL4A</vt:lpstr>
      <vt:lpstr>'Attach-3 (QR)'!BL4B</vt:lpstr>
      <vt:lpstr>'Attach-3 (QR)_old'!BL4B</vt:lpstr>
      <vt:lpstr>'Attach-3 (QR)'!BL4C</vt:lpstr>
      <vt:lpstr>'Attach-3 (QR)_old'!BL4C</vt:lpstr>
      <vt:lpstr>'Attach-3 (QR)'!BL5A</vt:lpstr>
      <vt:lpstr>'Attach-3 (QR)_old'!BL5A</vt:lpstr>
      <vt:lpstr>'Attach-3 (QR)'!BL5B</vt:lpstr>
      <vt:lpstr>'Attach-3 (QR)_old'!BL5B</vt:lpstr>
      <vt:lpstr>'Attach-3 (QR)'!BL5C</vt:lpstr>
      <vt:lpstr>'Attach-3 (QR)_old'!BL5C</vt:lpstr>
      <vt:lpstr>'Attach-3 (QR)'!PATHAR1</vt:lpstr>
      <vt:lpstr>'Attach-3 (QR)_old'!PATHAR1</vt:lpstr>
      <vt:lpstr>'Attach-3 (QR)'!PATHAR2</vt:lpstr>
      <vt:lpstr>'Attach-3 (QR)_old'!PATHAR2</vt:lpstr>
      <vt:lpstr>'Attach-3 (QR)'!PATHAR3</vt:lpstr>
      <vt:lpstr>'Attach-3 (QR)_old'!PATHAR3</vt:lpstr>
      <vt:lpstr>'Attach-3 (QR)'!PATHJVPR1</vt:lpstr>
      <vt:lpstr>'Attach-3 (QR)_old'!PATHJVPR1</vt:lpstr>
      <vt:lpstr>'Attach-3 (QR)'!PATHJVPR2</vt:lpstr>
      <vt:lpstr>'Attach-3 (QR)_old'!PATHJVPR2</vt:lpstr>
      <vt:lpstr>'Attach-3 (QR)'!PATHLP1</vt:lpstr>
      <vt:lpstr>'Attach-3 (QR)_old'!PATHLP1</vt:lpstr>
      <vt:lpstr>'Attach-3 (QR)'!PATHPR1</vt:lpstr>
      <vt:lpstr>'Attach-3 (QR)_old'!PATHPR1</vt:lpstr>
      <vt:lpstr>'Attach 10'!Print_Area</vt:lpstr>
      <vt:lpstr>'Attach 11'!Print_Area</vt:lpstr>
      <vt:lpstr>'Attach 12'!Print_Area</vt:lpstr>
      <vt:lpstr>'Attach 13'!Print_Area</vt:lpstr>
      <vt:lpstr>'Attach 14'!Print_Area</vt:lpstr>
      <vt:lpstr>'Attach 14-IP'!Print_Area</vt:lpstr>
      <vt:lpstr>'Attach 15'!Print_Area</vt:lpstr>
      <vt:lpstr>'Attach 16 '!Print_Area</vt:lpstr>
      <vt:lpstr>'Attach 17'!Print_Area</vt:lpstr>
      <vt:lpstr>'Attach 18'!Print_Area</vt:lpstr>
      <vt:lpstr>'Attach 18 SP'!Print_Area</vt:lpstr>
      <vt:lpstr>'Attach 19'!Print_Area</vt:lpstr>
      <vt:lpstr>'Attach 23'!Print_Area</vt:lpstr>
      <vt:lpstr>'Attach 24'!Print_Area</vt:lpstr>
      <vt:lpstr>'Attach 26'!Print_Area</vt:lpstr>
      <vt:lpstr>'Attach 28'!Print_Area</vt:lpstr>
      <vt:lpstr>'Attach 3(JV)'!Print_Area</vt:lpstr>
      <vt:lpstr>'Attach 3(QR)'!Print_Area</vt:lpstr>
      <vt:lpstr>'Attach 4'!Print_Area</vt:lpstr>
      <vt:lpstr>'Attach 4 (A)'!Print_Area</vt:lpstr>
      <vt:lpstr>'Attach 4 (B)'!Print_Area</vt:lpstr>
      <vt:lpstr>'Attach 5'!Print_Area</vt:lpstr>
      <vt:lpstr>'Attach 5A'!Print_Area</vt:lpstr>
      <vt:lpstr>'Attach 6'!Print_Area</vt:lpstr>
      <vt:lpstr>'Attach 7'!Print_Area</vt:lpstr>
      <vt:lpstr>'Attach 9'!Print_Area</vt:lpstr>
      <vt:lpstr>'Attach-3 (QR)'!Print_Area</vt:lpstr>
      <vt:lpstr>'Attach-3 (QR)_old'!Print_Area</vt:lpstr>
      <vt:lpstr>'Bid Form 1st Envelope '!Print_Area</vt:lpstr>
      <vt:lpstr>Cover!Print_Area</vt:lpstr>
      <vt:lpstr>'Names of Bidder'!Print_Area</vt:lpstr>
      <vt:lpstr>'Attach 9'!Print_Titles</vt:lpstr>
    </vt:vector>
  </TitlesOfParts>
  <Manager/>
  <Company>pgcil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20074</dc:creator>
  <cp:keywords/>
  <dc:description/>
  <cp:lastModifiedBy>Rohit Dalakoti {रोहित डालाकोटी}</cp:lastModifiedBy>
  <cp:revision/>
  <cp:lastPrinted>2024-04-22T05:12:42Z</cp:lastPrinted>
  <dcterms:created xsi:type="dcterms:W3CDTF">2010-09-27T08:09:01Z</dcterms:created>
  <dcterms:modified xsi:type="dcterms:W3CDTF">2024-04-23T12:22:38Z</dcterms:modified>
  <cp:category/>
  <cp:contentStatus/>
</cp:coreProperties>
</file>